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codeName="{7A2D7E96-6E34-419A-AE5F-296B3A7E7977}"/>
  <workbookPr codeName="ThisWorkbook" defaultThemeVersion="124226"/>
  <mc:AlternateContent xmlns:mc="http://schemas.openxmlformats.org/markup-compatibility/2006">
    <mc:Choice Requires="x15">
      <x15ac:absPath xmlns:x15ac="http://schemas.microsoft.com/office/spreadsheetml/2010/11/ac" url="C:\Users\sduenser\Desktop\"/>
    </mc:Choice>
  </mc:AlternateContent>
  <xr:revisionPtr revIDLastSave="0" documentId="8_{A88D8929-32BB-4E05-AD46-ADD644506227}" xr6:coauthVersionLast="41" xr6:coauthVersionMax="41" xr10:uidLastSave="{00000000-0000-0000-0000-000000000000}"/>
  <workbookProtection workbookPassword="9DB6" lockStructure="1"/>
  <bookViews>
    <workbookView xWindow="19080" yWindow="3630" windowWidth="20730" windowHeight="11160" tabRatio="777" xr2:uid="{00000000-000D-0000-FFFF-FFFF00000000}"/>
  </bookViews>
  <sheets>
    <sheet name="Instructions" sheetId="2" r:id="rId1"/>
    <sheet name="Section 1" sheetId="1" r:id="rId2"/>
    <sheet name="Section 2" sheetId="3" r:id="rId3"/>
    <sheet name="Section 3" sheetId="4" r:id="rId4"/>
    <sheet name="Summary" sheetId="8" r:id="rId5"/>
    <sheet name="Blend Breakout" sheetId="9" r:id="rId6"/>
    <sheet name="Reference List" sheetId="13" r:id="rId7"/>
    <sheet name="Lists" sheetId="7" state="hidden" r:id="rId8"/>
    <sheet name="Checks" sheetId="11" state="hidden" r:id="rId9"/>
    <sheet name="OutputForCSV" sheetId="10" state="hidden" r:id="rId10"/>
    <sheet name="TempOutput" sheetId="14" state="hidden" r:id="rId11"/>
    <sheet name="Data for Summary" sheetId="12" state="hidden" r:id="rId12"/>
  </sheets>
  <externalReferences>
    <externalReference r:id="rId13"/>
  </externalReferences>
  <definedNames>
    <definedName name="AllError">Checks!$D$21</definedName>
    <definedName name="ChemicalList">Lists!$D$3:$D$68</definedName>
    <definedName name="ChemQuantity">Checks!$D$6</definedName>
    <definedName name="ClassIIChemicals">Lists!$E$3:$E$44</definedName>
    <definedName name="ClassIIFormula">'Section 2'!$I$2:$N$2</definedName>
    <definedName name="ClassIIOther">'Section 2'!$I$1:$N$1</definedName>
    <definedName name="ClassIPurpose">[1]Lists!$I$3:$I$6</definedName>
    <definedName name="CommodityCodes">Lists!$C$3:$C$11</definedName>
    <definedName name="CompName">OutputForCSV!$G$1</definedName>
    <definedName name="Countries">Lists!$B$3:$B$203</definedName>
    <definedName name="CSVDate">Lists!$P$3</definedName>
    <definedName name="CSVS2End">Lists!$Z$3</definedName>
    <definedName name="CSVS3End">Lists!$Z$5</definedName>
    <definedName name="CSVS3Start">Lists!$Z$4</definedName>
    <definedName name="DateCheck">Checks!$D$4</definedName>
    <definedName name="EndDate">Lists!$J$4</definedName>
    <definedName name="EndRowS2">'Section 2'!$A$317</definedName>
    <definedName name="FormVersion">OutputForCSV!$E$1</definedName>
    <definedName name="HeelsCheck">Checks!$D$10</definedName>
    <definedName name="HeelsIntendedUses">Lists!$O$5:$O$8</definedName>
    <definedName name="ImporterCol">'Section 2'!$Q$1</definedName>
    <definedName name="ImportNum">'Section 2'!$Q$2</definedName>
    <definedName name="LastCol">OutputForCSV!$V$1</definedName>
    <definedName name="LastRow">OutputForCSV!$B$312</definedName>
    <definedName name="LockStatus">Instructions!$H$13</definedName>
    <definedName name="MaxOutput">Lists!$Z$6</definedName>
    <definedName name="NewIntendedUses">Lists!$M$5:$M$9</definedName>
    <definedName name="OthChemCheck">Checks!$D$7</definedName>
    <definedName name="_xlnm.Print_Area" localSheetId="5">'Blend Breakout'!$B$2:$G$30</definedName>
    <definedName name="_xlnm.Print_Area" localSheetId="0">Instructions!$B$2:$D$22</definedName>
    <definedName name="_xlnm.Print_Area" localSheetId="6">'Reference List'!$B$2:$L$79</definedName>
    <definedName name="_xlnm.Print_Area" localSheetId="1">'Section 1'!$B$2:$E$14</definedName>
    <definedName name="_xlnm.Print_Area" localSheetId="2">'Section 2'!$B$4:$U$318</definedName>
    <definedName name="_xlnm.Print_Area" localSheetId="3">'Section 3'!$C$2:$H$28</definedName>
    <definedName name="_xlnm.Print_Area" localSheetId="4">Summary!$C$2:$M$33</definedName>
    <definedName name="Purpose">Lists!$K$3:$K$4</definedName>
    <definedName name="ReportingQuarter">Lists!$H$3:$H$6</definedName>
    <definedName name="ReportingYear">Lists!$G$3:$G$5</definedName>
    <definedName name="ReportQtr">'Section 1'!$D$12</definedName>
    <definedName name="ReportType">Lists!$Q$3</definedName>
    <definedName name="ReportYr">'Section 1'!$D$11</definedName>
    <definedName name="RowComplete">Checks!$D$5</definedName>
    <definedName name="Sec1Status">Checks!$D$3</definedName>
    <definedName name="Sec2Error">Checks!$D$13</definedName>
    <definedName name="Sec2Filled">Checks!$D$14</definedName>
    <definedName name="Sec2inSec3">Checks!$D$19</definedName>
    <definedName name="Sec2ValidChem">Checks!$D$8</definedName>
    <definedName name="Sec2ValidIntendedUse">Checks!$D$12</definedName>
    <definedName name="Sec2ValidTransactionType">Checks!$D$11</definedName>
    <definedName name="Sec3Complete">Checks!$D$15</definedName>
    <definedName name="Sec3Error">Checks!$D$18</definedName>
    <definedName name="Sec3inSec2">Checks!$D$20</definedName>
    <definedName name="Sec3PasteRow">Lists!$Z$7</definedName>
    <definedName name="Sec3ValidChem">Checks!$D$16</definedName>
    <definedName name="Sec3ValidPurpose">Checks!$D$17</definedName>
    <definedName name="StartDate">Lists!$J$3</definedName>
    <definedName name="StartRowS2">'Section 2'!$A$18</definedName>
    <definedName name="SubmissionType">Lists!$F$3:$F$4</definedName>
    <definedName name="SubTSelection">'Section 1'!$D$10</definedName>
    <definedName name="TransactionType">Lists!$L$3:$L$5</definedName>
    <definedName name="UsedIntendedUses">Lists!$N$5:$N$9</definedName>
    <definedName name="ValidCountry">Checks!$D$9</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 i="10" l="1"/>
  <c r="I18" i="3"/>
  <c r="J18" i="3" s="1"/>
  <c r="K18" i="3"/>
  <c r="L18" i="3" s="1"/>
  <c r="M18" i="3"/>
  <c r="N18" i="3" s="1"/>
  <c r="AC18" i="3"/>
  <c r="M19" i="3"/>
  <c r="N19" i="3"/>
  <c r="K19" i="3"/>
  <c r="L19" i="3"/>
  <c r="I19" i="3"/>
  <c r="J19" i="3"/>
  <c r="I31" i="3"/>
  <c r="J31" i="3" s="1"/>
  <c r="K31" i="3"/>
  <c r="L31" i="3" s="1"/>
  <c r="M31" i="3"/>
  <c r="N31" i="3" s="1"/>
  <c r="I32" i="3"/>
  <c r="J32" i="3" s="1"/>
  <c r="K32" i="3"/>
  <c r="L32" i="3" s="1"/>
  <c r="M32" i="3"/>
  <c r="N32" i="3" s="1"/>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17" i="3"/>
  <c r="AF218" i="3"/>
  <c r="AF219" i="3"/>
  <c r="AF220" i="3"/>
  <c r="AF221" i="3"/>
  <c r="AF222" i="3"/>
  <c r="AF223" i="3"/>
  <c r="AF224" i="3"/>
  <c r="AF225" i="3"/>
  <c r="AF226" i="3"/>
  <c r="AF227" i="3"/>
  <c r="AF228" i="3"/>
  <c r="AF229" i="3"/>
  <c r="AF230" i="3"/>
  <c r="AF231" i="3"/>
  <c r="AF232" i="3"/>
  <c r="AF233" i="3"/>
  <c r="AF234" i="3"/>
  <c r="AF235" i="3"/>
  <c r="AF236" i="3"/>
  <c r="AF237" i="3"/>
  <c r="AF238" i="3"/>
  <c r="AF239" i="3"/>
  <c r="AF240" i="3"/>
  <c r="AF241" i="3"/>
  <c r="AF242" i="3"/>
  <c r="AF243" i="3"/>
  <c r="AF244" i="3"/>
  <c r="AF245" i="3"/>
  <c r="AF246" i="3"/>
  <c r="AF247" i="3"/>
  <c r="AF248" i="3"/>
  <c r="AF249" i="3"/>
  <c r="AF250" i="3"/>
  <c r="AF251" i="3"/>
  <c r="AF252" i="3"/>
  <c r="AF253" i="3"/>
  <c r="AF254" i="3"/>
  <c r="AF255" i="3"/>
  <c r="AF256" i="3"/>
  <c r="AF257" i="3"/>
  <c r="AF258" i="3"/>
  <c r="AF259" i="3"/>
  <c r="AF260" i="3"/>
  <c r="AF261" i="3"/>
  <c r="AF262" i="3"/>
  <c r="AF263" i="3"/>
  <c r="AF264" i="3"/>
  <c r="AF265" i="3"/>
  <c r="AF266" i="3"/>
  <c r="AF267" i="3"/>
  <c r="AF268" i="3"/>
  <c r="AF269" i="3"/>
  <c r="AF270" i="3"/>
  <c r="AF271" i="3"/>
  <c r="AF272" i="3"/>
  <c r="AF273" i="3"/>
  <c r="AF274" i="3"/>
  <c r="AF275" i="3"/>
  <c r="AF276" i="3"/>
  <c r="AF277" i="3"/>
  <c r="AF278" i="3"/>
  <c r="AF279" i="3"/>
  <c r="AF280" i="3"/>
  <c r="AF281" i="3"/>
  <c r="AF282" i="3"/>
  <c r="AF283" i="3"/>
  <c r="AF284" i="3"/>
  <c r="AF285" i="3"/>
  <c r="AF286" i="3"/>
  <c r="AF287" i="3"/>
  <c r="AF288" i="3"/>
  <c r="AF289" i="3"/>
  <c r="AF290" i="3"/>
  <c r="AF291" i="3"/>
  <c r="AF292" i="3"/>
  <c r="AF293" i="3"/>
  <c r="AF294" i="3"/>
  <c r="AF295" i="3"/>
  <c r="AF296" i="3"/>
  <c r="AF297" i="3"/>
  <c r="AF298" i="3"/>
  <c r="AF299" i="3"/>
  <c r="AF300" i="3"/>
  <c r="AF301" i="3"/>
  <c r="AF302" i="3"/>
  <c r="AF303" i="3"/>
  <c r="AF304" i="3"/>
  <c r="AF305" i="3"/>
  <c r="AF306" i="3"/>
  <c r="AF307" i="3"/>
  <c r="AF308" i="3"/>
  <c r="AF309" i="3"/>
  <c r="AF310" i="3"/>
  <c r="AF311" i="3"/>
  <c r="AF312" i="3"/>
  <c r="AF313" i="3"/>
  <c r="AF314" i="3"/>
  <c r="AF315" i="3"/>
  <c r="AF316" i="3"/>
  <c r="AF317" i="3"/>
  <c r="AF18" i="3"/>
  <c r="J41" i="12"/>
  <c r="J42" i="12"/>
  <c r="J43" i="12"/>
  <c r="J44" i="12"/>
  <c r="J4" i="12"/>
  <c r="J5" i="12"/>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G30" i="4"/>
  <c r="G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29" i="4"/>
  <c r="S328" i="3"/>
  <c r="S329" i="3"/>
  <c r="S330" i="3"/>
  <c r="S327" i="3"/>
  <c r="S325" i="3"/>
  <c r="S326" i="3"/>
  <c r="S324" i="3"/>
  <c r="S320" i="3"/>
  <c r="S321" i="3"/>
  <c r="S322" i="3"/>
  <c r="S323" i="3"/>
  <c r="S319" i="3"/>
  <c r="R320" i="3"/>
  <c r="R321" i="3"/>
  <c r="R319" i="3"/>
  <c r="F366" i="3"/>
  <c r="F367" i="3"/>
  <c r="F368" i="3"/>
  <c r="F369" i="3"/>
  <c r="F370" i="3"/>
  <c r="F371" i="3"/>
  <c r="F372" i="3"/>
  <c r="F373" i="3"/>
  <c r="F374" i="3"/>
  <c r="F375" i="3"/>
  <c r="F376" i="3"/>
  <c r="F377" i="3"/>
  <c r="F378" i="3"/>
  <c r="F379" i="3"/>
  <c r="F380"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19" i="3"/>
  <c r="E505" i="3"/>
  <c r="E506" i="3"/>
  <c r="E507" i="3"/>
  <c r="E508" i="3"/>
  <c r="E509" i="3"/>
  <c r="E510" i="3"/>
  <c r="E511" i="3"/>
  <c r="E512" i="3"/>
  <c r="E513" i="3"/>
  <c r="E514" i="3"/>
  <c r="E484" i="3"/>
  <c r="E485" i="3"/>
  <c r="E486" i="3"/>
  <c r="E487" i="3"/>
  <c r="E488" i="3"/>
  <c r="E489" i="3"/>
  <c r="E490" i="3"/>
  <c r="E491" i="3"/>
  <c r="E492" i="3"/>
  <c r="E493" i="3"/>
  <c r="E494" i="3"/>
  <c r="E495" i="3"/>
  <c r="E496" i="3"/>
  <c r="E497" i="3"/>
  <c r="E498" i="3"/>
  <c r="E499" i="3"/>
  <c r="E500" i="3"/>
  <c r="E501" i="3"/>
  <c r="E502" i="3"/>
  <c r="E503" i="3"/>
  <c r="E504"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319" i="3"/>
  <c r="D16" i="1"/>
  <c r="D15" i="1"/>
  <c r="G55" i="9"/>
  <c r="F55" i="9"/>
  <c r="E55" i="9"/>
  <c r="G54" i="9"/>
  <c r="F54" i="9"/>
  <c r="E54" i="9"/>
  <c r="G53" i="9"/>
  <c r="F53" i="9"/>
  <c r="E53" i="9"/>
  <c r="G52" i="9"/>
  <c r="F52" i="9"/>
  <c r="E52" i="9"/>
  <c r="G51" i="9"/>
  <c r="F51" i="9"/>
  <c r="E51" i="9"/>
  <c r="G50" i="9"/>
  <c r="E50" i="9"/>
  <c r="G49" i="9"/>
  <c r="E49" i="9"/>
  <c r="G48" i="9"/>
  <c r="E48" i="9"/>
  <c r="G47" i="9"/>
  <c r="F47" i="9"/>
  <c r="E47" i="9"/>
  <c r="G46" i="9"/>
  <c r="F46" i="9"/>
  <c r="E46" i="9"/>
  <c r="G45" i="9"/>
  <c r="F45" i="9"/>
  <c r="E45" i="9"/>
  <c r="G44" i="9"/>
  <c r="E44" i="9"/>
  <c r="G43" i="9"/>
  <c r="E43" i="9"/>
  <c r="G42" i="9"/>
  <c r="F42" i="9"/>
  <c r="E42" i="9"/>
  <c r="G41" i="9"/>
  <c r="E41" i="9"/>
  <c r="G40" i="9"/>
  <c r="E40" i="9"/>
  <c r="G39" i="9"/>
  <c r="F39" i="9"/>
  <c r="E39" i="9"/>
  <c r="G38" i="9"/>
  <c r="F38" i="9"/>
  <c r="E38" i="9"/>
  <c r="G37" i="9"/>
  <c r="F37" i="9"/>
  <c r="E37" i="9"/>
  <c r="G36" i="9"/>
  <c r="F36" i="9"/>
  <c r="E36" i="9"/>
  <c r="G35" i="9"/>
  <c r="E35" i="9"/>
  <c r="G34" i="9"/>
  <c r="E34" i="9"/>
  <c r="G33" i="9"/>
  <c r="E33" i="9"/>
  <c r="J3" i="12"/>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K1" i="10"/>
  <c r="I1" i="10"/>
  <c r="H1" i="10"/>
  <c r="G1" i="10"/>
  <c r="E46" i="7"/>
  <c r="I55" i="9"/>
  <c r="H55" i="9"/>
  <c r="I54" i="9"/>
  <c r="H54" i="9"/>
  <c r="I53" i="9"/>
  <c r="H53" i="9"/>
  <c r="I52" i="9"/>
  <c r="H52" i="9"/>
  <c r="I51" i="9"/>
  <c r="H51" i="9"/>
  <c r="I50" i="9"/>
  <c r="I49" i="9"/>
  <c r="I48" i="9"/>
  <c r="H48" i="9"/>
  <c r="I47" i="9"/>
  <c r="H47" i="9"/>
  <c r="I46" i="9"/>
  <c r="H46" i="9"/>
  <c r="I45" i="9"/>
  <c r="H45" i="9"/>
  <c r="I44" i="9"/>
  <c r="I43" i="9"/>
  <c r="I42" i="9"/>
  <c r="H42" i="9"/>
  <c r="I41" i="9"/>
  <c r="H41" i="9"/>
  <c r="I40" i="9"/>
  <c r="H40" i="9"/>
  <c r="I39" i="9"/>
  <c r="H39" i="9"/>
  <c r="I38" i="9"/>
  <c r="H38" i="9"/>
  <c r="I37" i="9"/>
  <c r="H37" i="9"/>
  <c r="I36" i="9"/>
  <c r="H36" i="9"/>
  <c r="I35" i="9"/>
  <c r="H35" i="9"/>
  <c r="I34" i="9"/>
  <c r="H34" i="9"/>
  <c r="I33" i="9"/>
  <c r="H33" i="9"/>
  <c r="E6" i="8"/>
  <c r="E5" i="8"/>
  <c r="N25" i="4"/>
  <c r="M25" i="4"/>
  <c r="L25" i="4"/>
  <c r="K25" i="4"/>
  <c r="A25" i="4"/>
  <c r="J25" i="4"/>
  <c r="N24" i="4"/>
  <c r="M24" i="4"/>
  <c r="L24" i="4"/>
  <c r="K24" i="4"/>
  <c r="A24" i="4"/>
  <c r="J24" i="4"/>
  <c r="N23" i="4"/>
  <c r="M23" i="4"/>
  <c r="L23" i="4"/>
  <c r="K23" i="4"/>
  <c r="A23" i="4"/>
  <c r="J23" i="4"/>
  <c r="N22" i="4"/>
  <c r="M22" i="4"/>
  <c r="L22" i="4"/>
  <c r="K22" i="4"/>
  <c r="A22" i="4"/>
  <c r="J22" i="4"/>
  <c r="N21" i="4"/>
  <c r="M21" i="4"/>
  <c r="L21" i="4"/>
  <c r="K21" i="4"/>
  <c r="A21" i="4"/>
  <c r="J21" i="4"/>
  <c r="N20" i="4"/>
  <c r="M20" i="4"/>
  <c r="L20" i="4"/>
  <c r="K20" i="4"/>
  <c r="A20" i="4"/>
  <c r="J20" i="4"/>
  <c r="N19" i="4"/>
  <c r="M19" i="4"/>
  <c r="L19" i="4"/>
  <c r="K19" i="4"/>
  <c r="A19" i="4"/>
  <c r="J19" i="4"/>
  <c r="N18" i="4"/>
  <c r="M18" i="4"/>
  <c r="L18" i="4"/>
  <c r="K18" i="4"/>
  <c r="A18" i="4"/>
  <c r="J18" i="4"/>
  <c r="N17" i="4"/>
  <c r="M17" i="4"/>
  <c r="L17" i="4"/>
  <c r="K17" i="4"/>
  <c r="N16" i="4"/>
  <c r="M16" i="4"/>
  <c r="L16" i="4"/>
  <c r="A16" i="4"/>
  <c r="E6" i="4"/>
  <c r="E5" i="4"/>
  <c r="AI317" i="3"/>
  <c r="AH317" i="3"/>
  <c r="AG317" i="3"/>
  <c r="AD317" i="3"/>
  <c r="AC317" i="3"/>
  <c r="M317" i="3"/>
  <c r="C902" i="12" s="1"/>
  <c r="K317" i="3"/>
  <c r="C602" i="12" s="1"/>
  <c r="I317" i="3"/>
  <c r="C302" i="12" s="1"/>
  <c r="C317" i="3"/>
  <c r="Y317" i="3" s="1"/>
  <c r="A317" i="3"/>
  <c r="AI316" i="3"/>
  <c r="AH316" i="3"/>
  <c r="AG316" i="3"/>
  <c r="AD316" i="3"/>
  <c r="AC316" i="3"/>
  <c r="M316" i="3"/>
  <c r="C901" i="12" s="1"/>
  <c r="K316" i="3"/>
  <c r="C601" i="12" s="1"/>
  <c r="I316" i="3"/>
  <c r="C301" i="12" s="1"/>
  <c r="C316" i="3"/>
  <c r="Y316" i="3" s="1"/>
  <c r="AI315" i="3"/>
  <c r="AH315" i="3"/>
  <c r="AG315" i="3"/>
  <c r="AD315" i="3"/>
  <c r="AC315" i="3"/>
  <c r="M315" i="3"/>
  <c r="K315" i="3"/>
  <c r="C600" i="12" s="1"/>
  <c r="I315" i="3"/>
  <c r="C315" i="3"/>
  <c r="AA315" i="3"/>
  <c r="AI314" i="3"/>
  <c r="AH314" i="3"/>
  <c r="AG314" i="3"/>
  <c r="AD314" i="3"/>
  <c r="AC314" i="3"/>
  <c r="M314" i="3"/>
  <c r="C899" i="12" s="1"/>
  <c r="K314" i="3"/>
  <c r="C599" i="12" s="1"/>
  <c r="I314" i="3"/>
  <c r="C299" i="12" s="1"/>
  <c r="C314" i="3"/>
  <c r="AA314" i="3" s="1"/>
  <c r="AI313" i="3"/>
  <c r="AH313" i="3"/>
  <c r="AG313" i="3"/>
  <c r="AD313" i="3"/>
  <c r="AC313" i="3"/>
  <c r="M313" i="3"/>
  <c r="C898" i="12"/>
  <c r="K313" i="3"/>
  <c r="I313" i="3"/>
  <c r="C313" i="3"/>
  <c r="Y313" i="3"/>
  <c r="AI312" i="3"/>
  <c r="AH312" i="3"/>
  <c r="AG312" i="3"/>
  <c r="AD312" i="3"/>
  <c r="AC312" i="3"/>
  <c r="M312" i="3"/>
  <c r="K312" i="3"/>
  <c r="C597" i="12"/>
  <c r="I312" i="3"/>
  <c r="C312" i="3"/>
  <c r="Y312" i="3" s="1"/>
  <c r="AI311" i="3"/>
  <c r="AH311" i="3"/>
  <c r="AG311" i="3"/>
  <c r="AD311" i="3"/>
  <c r="AC311" i="3"/>
  <c r="M311" i="3"/>
  <c r="K311" i="3"/>
  <c r="C596" i="12" s="1"/>
  <c r="I311" i="3"/>
  <c r="C311" i="3"/>
  <c r="AA311" i="3"/>
  <c r="AI310" i="3"/>
  <c r="AH310" i="3"/>
  <c r="AG310" i="3"/>
  <c r="AD310" i="3"/>
  <c r="AC310" i="3"/>
  <c r="M310" i="3"/>
  <c r="C895" i="12" s="1"/>
  <c r="K310" i="3"/>
  <c r="C595" i="12" s="1"/>
  <c r="I310" i="3"/>
  <c r="C295" i="12" s="1"/>
  <c r="C310" i="3"/>
  <c r="AA310" i="3" s="1"/>
  <c r="AI309" i="3"/>
  <c r="AH309" i="3"/>
  <c r="AG309" i="3"/>
  <c r="AD309" i="3"/>
  <c r="AC309" i="3"/>
  <c r="M309" i="3"/>
  <c r="C894" i="12"/>
  <c r="K309" i="3"/>
  <c r="C594" i="12"/>
  <c r="I309" i="3"/>
  <c r="C294" i="12"/>
  <c r="C309" i="3"/>
  <c r="Y309" i="3"/>
  <c r="AI308" i="3"/>
  <c r="AH308" i="3"/>
  <c r="AG308" i="3"/>
  <c r="AD308" i="3"/>
  <c r="AC308" i="3"/>
  <c r="M308" i="3"/>
  <c r="C893" i="12" s="1"/>
  <c r="K308" i="3"/>
  <c r="I308" i="3"/>
  <c r="C293" i="12"/>
  <c r="C308" i="3"/>
  <c r="Y308" i="3"/>
  <c r="AI307" i="3"/>
  <c r="AH307" i="3"/>
  <c r="AG307" i="3"/>
  <c r="AD307" i="3"/>
  <c r="AC307" i="3"/>
  <c r="M307" i="3"/>
  <c r="C892" i="12" s="1"/>
  <c r="K307" i="3"/>
  <c r="C592" i="12" s="1"/>
  <c r="I307" i="3"/>
  <c r="C292" i="12" s="1"/>
  <c r="C307" i="3"/>
  <c r="AI306" i="3"/>
  <c r="AH306" i="3"/>
  <c r="AG306" i="3"/>
  <c r="AD306" i="3"/>
  <c r="AC306" i="3"/>
  <c r="M306" i="3"/>
  <c r="K306" i="3"/>
  <c r="I306" i="3"/>
  <c r="C306" i="3"/>
  <c r="AA306" i="3"/>
  <c r="AI305" i="3"/>
  <c r="AH305" i="3"/>
  <c r="AG305" i="3"/>
  <c r="AD305" i="3"/>
  <c r="AC305" i="3"/>
  <c r="M305" i="3"/>
  <c r="K305" i="3"/>
  <c r="C590" i="12"/>
  <c r="I305" i="3"/>
  <c r="C305" i="3"/>
  <c r="Y305" i="3" s="1"/>
  <c r="AI304" i="3"/>
  <c r="AH304" i="3"/>
  <c r="AG304" i="3"/>
  <c r="AD304" i="3"/>
  <c r="AC304" i="3"/>
  <c r="M304" i="3"/>
  <c r="C889" i="12"/>
  <c r="K304" i="3"/>
  <c r="C589" i="12"/>
  <c r="I304" i="3"/>
  <c r="C289" i="12"/>
  <c r="C304" i="3"/>
  <c r="AA304" i="3"/>
  <c r="AI303" i="3"/>
  <c r="AH303" i="3"/>
  <c r="AG303" i="3"/>
  <c r="AD303" i="3"/>
  <c r="AC303" i="3"/>
  <c r="M303" i="3"/>
  <c r="C888" i="12" s="1"/>
  <c r="K303" i="3"/>
  <c r="I303" i="3"/>
  <c r="C288" i="12"/>
  <c r="C303" i="3"/>
  <c r="AA303" i="3"/>
  <c r="AI302" i="3"/>
  <c r="AH302" i="3"/>
  <c r="AG302" i="3"/>
  <c r="AD302" i="3"/>
  <c r="AC302" i="3"/>
  <c r="M302" i="3"/>
  <c r="K302" i="3"/>
  <c r="C587" i="12"/>
  <c r="I302" i="3"/>
  <c r="C302" i="3"/>
  <c r="Y302" i="3" s="1"/>
  <c r="AI301" i="3"/>
  <c r="AH301" i="3"/>
  <c r="AG301" i="3"/>
  <c r="AD301" i="3"/>
  <c r="AC301" i="3"/>
  <c r="M301" i="3"/>
  <c r="K301" i="3"/>
  <c r="C586" i="12" s="1"/>
  <c r="I301" i="3"/>
  <c r="C301" i="3"/>
  <c r="Y301" i="3"/>
  <c r="AI300" i="3"/>
  <c r="AH300" i="3"/>
  <c r="AG300" i="3"/>
  <c r="AD300" i="3"/>
  <c r="AC300" i="3"/>
  <c r="M300" i="3"/>
  <c r="C885" i="12" s="1"/>
  <c r="K300" i="3"/>
  <c r="I300" i="3"/>
  <c r="C285" i="12"/>
  <c r="C300" i="3"/>
  <c r="AA300" i="3"/>
  <c r="AI299" i="3"/>
  <c r="AH299" i="3"/>
  <c r="AG299" i="3"/>
  <c r="AD299" i="3"/>
  <c r="AC299" i="3"/>
  <c r="M299" i="3"/>
  <c r="C884" i="12" s="1"/>
  <c r="K299" i="3"/>
  <c r="I299" i="3"/>
  <c r="C284" i="12"/>
  <c r="C299" i="3"/>
  <c r="AA299" i="3"/>
  <c r="AI298" i="3"/>
  <c r="AH298" i="3"/>
  <c r="AG298" i="3"/>
  <c r="AD298" i="3"/>
  <c r="AC298" i="3"/>
  <c r="M298" i="3"/>
  <c r="C883" i="12" s="1"/>
  <c r="K298" i="3"/>
  <c r="C583" i="12" s="1"/>
  <c r="I298" i="3"/>
  <c r="C283" i="12" s="1"/>
  <c r="C298" i="3"/>
  <c r="Y298" i="3" s="1"/>
  <c r="AI297" i="3"/>
  <c r="AH297" i="3"/>
  <c r="AG297" i="3"/>
  <c r="AD297" i="3"/>
  <c r="AC297" i="3"/>
  <c r="M297" i="3"/>
  <c r="K297" i="3"/>
  <c r="C582" i="12" s="1"/>
  <c r="I297" i="3"/>
  <c r="C297" i="3"/>
  <c r="Y297" i="3"/>
  <c r="AI296" i="3"/>
  <c r="AH296" i="3"/>
  <c r="AG296" i="3"/>
  <c r="AD296" i="3"/>
  <c r="AC296" i="3"/>
  <c r="M296" i="3"/>
  <c r="C881" i="12" s="1"/>
  <c r="K296" i="3"/>
  <c r="C581" i="12" s="1"/>
  <c r="I296" i="3"/>
  <c r="C281" i="12" s="1"/>
  <c r="C296" i="3"/>
  <c r="AA296" i="3" s="1"/>
  <c r="AI295" i="3"/>
  <c r="AH295" i="3"/>
  <c r="AG295" i="3"/>
  <c r="AD295" i="3"/>
  <c r="AC295" i="3"/>
  <c r="M295" i="3"/>
  <c r="C880" i="12"/>
  <c r="K295" i="3"/>
  <c r="I295" i="3"/>
  <c r="C280" i="12" s="1"/>
  <c r="C295" i="3"/>
  <c r="AA295" i="3" s="1"/>
  <c r="AI294" i="3"/>
  <c r="AH294" i="3"/>
  <c r="AG294" i="3"/>
  <c r="AD294" i="3"/>
  <c r="AC294" i="3"/>
  <c r="M294" i="3"/>
  <c r="C879" i="12"/>
  <c r="K294" i="3"/>
  <c r="I294" i="3"/>
  <c r="C279" i="12" s="1"/>
  <c r="C294" i="3"/>
  <c r="Y294" i="3" s="1"/>
  <c r="AI293" i="3"/>
  <c r="AH293" i="3"/>
  <c r="AG293" i="3"/>
  <c r="AD293" i="3"/>
  <c r="AC293" i="3"/>
  <c r="M293" i="3"/>
  <c r="K293" i="3"/>
  <c r="C578" i="12" s="1"/>
  <c r="I293" i="3"/>
  <c r="C293" i="3"/>
  <c r="Y293" i="3"/>
  <c r="AI292" i="3"/>
  <c r="AH292" i="3"/>
  <c r="AG292" i="3"/>
  <c r="AD292" i="3"/>
  <c r="AC292" i="3"/>
  <c r="M292" i="3"/>
  <c r="K292" i="3"/>
  <c r="C577" i="12"/>
  <c r="I292" i="3"/>
  <c r="C292" i="3"/>
  <c r="AA292" i="3" s="1"/>
  <c r="AI291" i="3"/>
  <c r="AH291" i="3"/>
  <c r="AG291" i="3"/>
  <c r="AD291" i="3"/>
  <c r="AC291" i="3"/>
  <c r="M291" i="3"/>
  <c r="C876" i="12"/>
  <c r="K291" i="3"/>
  <c r="I291" i="3"/>
  <c r="C276" i="12" s="1"/>
  <c r="C291" i="3"/>
  <c r="AA291" i="3" s="1"/>
  <c r="AI290" i="3"/>
  <c r="AH290" i="3"/>
  <c r="AG290" i="3"/>
  <c r="AD290" i="3"/>
  <c r="AC290" i="3"/>
  <c r="M290" i="3"/>
  <c r="C875" i="12"/>
  <c r="K290" i="3"/>
  <c r="C575" i="12"/>
  <c r="I290" i="3"/>
  <c r="C275" i="12"/>
  <c r="C290" i="3"/>
  <c r="Y290" i="3"/>
  <c r="AI289" i="3"/>
  <c r="AH289" i="3"/>
  <c r="AG289" i="3"/>
  <c r="AD289" i="3"/>
  <c r="AC289" i="3"/>
  <c r="M289" i="3"/>
  <c r="K289" i="3"/>
  <c r="C574" i="12"/>
  <c r="I289" i="3"/>
  <c r="C289" i="3"/>
  <c r="Y289" i="3" s="1"/>
  <c r="AI288" i="3"/>
  <c r="AH288" i="3"/>
  <c r="AG288" i="3"/>
  <c r="AD288" i="3"/>
  <c r="AC288" i="3"/>
  <c r="M288" i="3"/>
  <c r="C873" i="12"/>
  <c r="K288" i="3"/>
  <c r="C573" i="12"/>
  <c r="I288" i="3"/>
  <c r="C273" i="12"/>
  <c r="C288" i="3"/>
  <c r="AA288" i="3"/>
  <c r="AI287" i="3"/>
  <c r="AH287" i="3"/>
  <c r="AG287" i="3"/>
  <c r="AD287" i="3"/>
  <c r="AC287" i="3"/>
  <c r="M287" i="3"/>
  <c r="C872" i="12" s="1"/>
  <c r="K287" i="3"/>
  <c r="I287" i="3"/>
  <c r="C272" i="12"/>
  <c r="C287" i="3"/>
  <c r="AA287" i="3"/>
  <c r="AI286" i="3"/>
  <c r="AH286" i="3"/>
  <c r="AG286" i="3"/>
  <c r="AD286" i="3"/>
  <c r="AC286" i="3"/>
  <c r="M286" i="3"/>
  <c r="K286" i="3"/>
  <c r="C571" i="12"/>
  <c r="I286" i="3"/>
  <c r="C286" i="3"/>
  <c r="Y286" i="3" s="1"/>
  <c r="AI285" i="3"/>
  <c r="AH285" i="3"/>
  <c r="AG285" i="3"/>
  <c r="AD285" i="3"/>
  <c r="AC285" i="3"/>
  <c r="M285" i="3"/>
  <c r="K285" i="3"/>
  <c r="C570" i="12" s="1"/>
  <c r="I285" i="3"/>
  <c r="C285" i="3"/>
  <c r="Y285" i="3"/>
  <c r="AI284" i="3"/>
  <c r="AH284" i="3"/>
  <c r="AG284" i="3"/>
  <c r="AD284" i="3"/>
  <c r="AC284" i="3"/>
  <c r="M284" i="3"/>
  <c r="C869" i="12" s="1"/>
  <c r="K284" i="3"/>
  <c r="I284" i="3"/>
  <c r="C269" i="12"/>
  <c r="C284" i="3"/>
  <c r="AA284" i="3"/>
  <c r="AI283" i="3"/>
  <c r="AH283" i="3"/>
  <c r="AG283" i="3"/>
  <c r="AD283" i="3"/>
  <c r="AC283" i="3"/>
  <c r="M283" i="3"/>
  <c r="C868" i="12" s="1"/>
  <c r="K283" i="3"/>
  <c r="I283" i="3"/>
  <c r="C268" i="12"/>
  <c r="C283" i="3"/>
  <c r="AA283" i="3"/>
  <c r="AI282" i="3"/>
  <c r="AH282" i="3"/>
  <c r="AG282" i="3"/>
  <c r="AD282" i="3"/>
  <c r="AC282" i="3"/>
  <c r="M282" i="3"/>
  <c r="C867" i="12" s="1"/>
  <c r="K282" i="3"/>
  <c r="C567" i="12" s="1"/>
  <c r="I282" i="3"/>
  <c r="C267" i="12" s="1"/>
  <c r="C282" i="3"/>
  <c r="Y282" i="3" s="1"/>
  <c r="AI281" i="3"/>
  <c r="AH281" i="3"/>
  <c r="AG281" i="3"/>
  <c r="AD281" i="3"/>
  <c r="AC281" i="3"/>
  <c r="M281" i="3"/>
  <c r="K281" i="3"/>
  <c r="C566" i="12" s="1"/>
  <c r="I281" i="3"/>
  <c r="C281" i="3"/>
  <c r="Y281" i="3"/>
  <c r="AI280" i="3"/>
  <c r="AH280" i="3"/>
  <c r="AG280" i="3"/>
  <c r="AD280" i="3"/>
  <c r="AC280" i="3"/>
  <c r="M280" i="3"/>
  <c r="C865" i="12" s="1"/>
  <c r="K280" i="3"/>
  <c r="C565" i="12" s="1"/>
  <c r="I280" i="3"/>
  <c r="C265" i="12" s="1"/>
  <c r="C280" i="3"/>
  <c r="AA280" i="3" s="1"/>
  <c r="AI279" i="3"/>
  <c r="AH279" i="3"/>
  <c r="AG279" i="3"/>
  <c r="AD279" i="3"/>
  <c r="AC279" i="3"/>
  <c r="M279" i="3"/>
  <c r="C864" i="12"/>
  <c r="K279" i="3"/>
  <c r="I279" i="3"/>
  <c r="C264" i="12" s="1"/>
  <c r="C279" i="3"/>
  <c r="AA279" i="3" s="1"/>
  <c r="AI278" i="3"/>
  <c r="AH278" i="3"/>
  <c r="AG278" i="3"/>
  <c r="AD278" i="3"/>
  <c r="AC278" i="3"/>
  <c r="M278" i="3"/>
  <c r="C863" i="12"/>
  <c r="K278" i="3"/>
  <c r="I278" i="3"/>
  <c r="C263" i="12" s="1"/>
  <c r="C278" i="3"/>
  <c r="AA278" i="3" s="1"/>
  <c r="AI277" i="3"/>
  <c r="AH277" i="3"/>
  <c r="AG277" i="3"/>
  <c r="AD277" i="3"/>
  <c r="AC277" i="3"/>
  <c r="M277" i="3"/>
  <c r="K277" i="3"/>
  <c r="I277" i="3"/>
  <c r="C277" i="3"/>
  <c r="Y277" i="3" s="1"/>
  <c r="AI276" i="3"/>
  <c r="AH276" i="3"/>
  <c r="AG276" i="3"/>
  <c r="AD276" i="3"/>
  <c r="AC276" i="3"/>
  <c r="M276" i="3"/>
  <c r="K276" i="3"/>
  <c r="C561" i="12" s="1"/>
  <c r="I276" i="3"/>
  <c r="C276" i="3"/>
  <c r="AA276" i="3"/>
  <c r="AI275" i="3"/>
  <c r="AH275" i="3"/>
  <c r="AG275" i="3"/>
  <c r="AD275" i="3"/>
  <c r="AC275" i="3"/>
  <c r="M275" i="3"/>
  <c r="K275" i="3"/>
  <c r="I275" i="3"/>
  <c r="C275" i="3"/>
  <c r="AA275" i="3"/>
  <c r="AI274" i="3"/>
  <c r="AH274" i="3"/>
  <c r="AG274" i="3"/>
  <c r="AD274" i="3"/>
  <c r="AC274" i="3"/>
  <c r="M274" i="3"/>
  <c r="K274" i="3"/>
  <c r="C559" i="12"/>
  <c r="I274" i="3"/>
  <c r="C274" i="3"/>
  <c r="Y274" i="3" s="1"/>
  <c r="AI273" i="3"/>
  <c r="AH273" i="3"/>
  <c r="AG273" i="3"/>
  <c r="AD273" i="3"/>
  <c r="AC273" i="3"/>
  <c r="M273" i="3"/>
  <c r="K273" i="3"/>
  <c r="I273" i="3"/>
  <c r="C273" i="3"/>
  <c r="Y273" i="3" s="1"/>
  <c r="AI272" i="3"/>
  <c r="AH272" i="3"/>
  <c r="AG272" i="3"/>
  <c r="AD272" i="3"/>
  <c r="AC272" i="3"/>
  <c r="M272" i="3"/>
  <c r="C857" i="12"/>
  <c r="K272" i="3"/>
  <c r="C557" i="12"/>
  <c r="I272" i="3"/>
  <c r="C257" i="12"/>
  <c r="C272" i="3"/>
  <c r="AA272" i="3"/>
  <c r="AI271" i="3"/>
  <c r="AH271" i="3"/>
  <c r="AG271" i="3"/>
  <c r="AD271" i="3"/>
  <c r="AC271" i="3"/>
  <c r="M271" i="3"/>
  <c r="K271" i="3"/>
  <c r="I271" i="3"/>
  <c r="C271" i="3"/>
  <c r="AA271" i="3"/>
  <c r="AI270" i="3"/>
  <c r="AH270" i="3"/>
  <c r="AG270" i="3"/>
  <c r="AD270" i="3"/>
  <c r="AC270" i="3"/>
  <c r="M270" i="3"/>
  <c r="C855" i="12" s="1"/>
  <c r="K270" i="3"/>
  <c r="I270" i="3"/>
  <c r="C255" i="12"/>
  <c r="C270" i="3"/>
  <c r="AA270" i="3"/>
  <c r="AI269" i="3"/>
  <c r="AH269" i="3"/>
  <c r="AG269" i="3"/>
  <c r="AD269" i="3"/>
  <c r="AC269" i="3"/>
  <c r="M269" i="3"/>
  <c r="K269" i="3"/>
  <c r="I269" i="3"/>
  <c r="C269" i="3"/>
  <c r="Y269" i="3"/>
  <c r="AI268" i="3"/>
  <c r="AH268" i="3"/>
  <c r="AG268" i="3"/>
  <c r="AD268" i="3"/>
  <c r="AC268" i="3"/>
  <c r="M268" i="3"/>
  <c r="K268" i="3"/>
  <c r="C553" i="12"/>
  <c r="I268" i="3"/>
  <c r="C268" i="3"/>
  <c r="AA268" i="3" s="1"/>
  <c r="AI267" i="3"/>
  <c r="AH267" i="3"/>
  <c r="AG267" i="3"/>
  <c r="AD267" i="3"/>
  <c r="AC267" i="3"/>
  <c r="M267" i="3"/>
  <c r="K267" i="3"/>
  <c r="I267" i="3"/>
  <c r="C267" i="3"/>
  <c r="AA267" i="3" s="1"/>
  <c r="AI266" i="3"/>
  <c r="AH266" i="3"/>
  <c r="AG266" i="3"/>
  <c r="AD266" i="3"/>
  <c r="AC266" i="3"/>
  <c r="M266" i="3"/>
  <c r="K266" i="3"/>
  <c r="C551" i="12" s="1"/>
  <c r="I266" i="3"/>
  <c r="C266" i="3"/>
  <c r="AA266" i="3"/>
  <c r="AI265" i="3"/>
  <c r="AH265" i="3"/>
  <c r="AG265" i="3"/>
  <c r="AD265" i="3"/>
  <c r="AC265" i="3"/>
  <c r="M265" i="3"/>
  <c r="K265" i="3"/>
  <c r="I265" i="3"/>
  <c r="C265" i="3"/>
  <c r="Y265" i="3"/>
  <c r="AI264" i="3"/>
  <c r="AH264" i="3"/>
  <c r="AG264" i="3"/>
  <c r="AD264" i="3"/>
  <c r="AC264" i="3"/>
  <c r="M264" i="3"/>
  <c r="C849" i="12" s="1"/>
  <c r="K264" i="3"/>
  <c r="C549" i="12" s="1"/>
  <c r="I264" i="3"/>
  <c r="C249" i="12" s="1"/>
  <c r="C264" i="3"/>
  <c r="AA264" i="3" s="1"/>
  <c r="AI263" i="3"/>
  <c r="AH263" i="3"/>
  <c r="AG263" i="3"/>
  <c r="AD263" i="3"/>
  <c r="AC263" i="3"/>
  <c r="M263" i="3"/>
  <c r="K263" i="3"/>
  <c r="I263" i="3"/>
  <c r="C263" i="3"/>
  <c r="AA263" i="3" s="1"/>
  <c r="AI262" i="3"/>
  <c r="AH262" i="3"/>
  <c r="AG262" i="3"/>
  <c r="AD262" i="3"/>
  <c r="AC262" i="3"/>
  <c r="M262" i="3"/>
  <c r="C847" i="12"/>
  <c r="K262" i="3"/>
  <c r="I262" i="3"/>
  <c r="C247" i="12" s="1"/>
  <c r="C262" i="3"/>
  <c r="AI261" i="3"/>
  <c r="AH261" i="3"/>
  <c r="AG261" i="3"/>
  <c r="AD261" i="3"/>
  <c r="AC261" i="3"/>
  <c r="M261" i="3"/>
  <c r="K261" i="3"/>
  <c r="I261" i="3"/>
  <c r="C261" i="3"/>
  <c r="Y261" i="3"/>
  <c r="AI260" i="3"/>
  <c r="AH260" i="3"/>
  <c r="AG260" i="3"/>
  <c r="AD260" i="3"/>
  <c r="AC260" i="3"/>
  <c r="M260" i="3"/>
  <c r="K260" i="3"/>
  <c r="C545" i="12"/>
  <c r="I260" i="3"/>
  <c r="C260" i="3"/>
  <c r="AI259" i="3"/>
  <c r="AH259" i="3"/>
  <c r="AG259" i="3"/>
  <c r="AD259" i="3"/>
  <c r="AC259" i="3"/>
  <c r="M259" i="3"/>
  <c r="K259" i="3"/>
  <c r="I259" i="3"/>
  <c r="C259" i="3"/>
  <c r="AA259" i="3"/>
  <c r="AI258" i="3"/>
  <c r="AH258" i="3"/>
  <c r="AG258" i="3"/>
  <c r="AD258" i="3"/>
  <c r="AC258" i="3"/>
  <c r="M258" i="3"/>
  <c r="K258" i="3"/>
  <c r="C543" i="12"/>
  <c r="I258" i="3"/>
  <c r="C258" i="3"/>
  <c r="AA258" i="3" s="1"/>
  <c r="AI257" i="3"/>
  <c r="AH257" i="3"/>
  <c r="AG257" i="3"/>
  <c r="AD257" i="3"/>
  <c r="AC257" i="3"/>
  <c r="M257" i="3"/>
  <c r="K257" i="3"/>
  <c r="I257" i="3"/>
  <c r="C257" i="3"/>
  <c r="Y257" i="3" s="1"/>
  <c r="AI256" i="3"/>
  <c r="AH256" i="3"/>
  <c r="AG256" i="3"/>
  <c r="AD256" i="3"/>
  <c r="AC256" i="3"/>
  <c r="M256" i="3"/>
  <c r="C841" i="12"/>
  <c r="K256" i="3"/>
  <c r="C541" i="12"/>
  <c r="I256" i="3"/>
  <c r="C241" i="12"/>
  <c r="C256" i="3"/>
  <c r="AA256" i="3"/>
  <c r="AI255" i="3"/>
  <c r="AH255" i="3"/>
  <c r="AG255" i="3"/>
  <c r="AD255" i="3"/>
  <c r="AC255" i="3"/>
  <c r="M255" i="3"/>
  <c r="K255" i="3"/>
  <c r="I255" i="3"/>
  <c r="C255" i="3"/>
  <c r="AA255" i="3"/>
  <c r="AI254" i="3"/>
  <c r="AH254" i="3"/>
  <c r="AG254" i="3"/>
  <c r="AD254" i="3"/>
  <c r="AC254" i="3"/>
  <c r="M254" i="3"/>
  <c r="C839" i="12" s="1"/>
  <c r="K254" i="3"/>
  <c r="I254" i="3"/>
  <c r="C239" i="12"/>
  <c r="C254" i="3"/>
  <c r="AI253" i="3"/>
  <c r="AH253" i="3"/>
  <c r="AG253" i="3"/>
  <c r="AD253" i="3"/>
  <c r="AC253" i="3"/>
  <c r="M253" i="3"/>
  <c r="K253" i="3"/>
  <c r="I253" i="3"/>
  <c r="C253" i="3"/>
  <c r="Y253" i="3" s="1"/>
  <c r="AI252" i="3"/>
  <c r="AH252" i="3"/>
  <c r="AG252" i="3"/>
  <c r="AD252" i="3"/>
  <c r="AC252" i="3"/>
  <c r="M252" i="3"/>
  <c r="K252" i="3"/>
  <c r="C537" i="12" s="1"/>
  <c r="I252" i="3"/>
  <c r="C252" i="3"/>
  <c r="AA252" i="3"/>
  <c r="AI251" i="3"/>
  <c r="AH251" i="3"/>
  <c r="AG251" i="3"/>
  <c r="AD251" i="3"/>
  <c r="AC251" i="3"/>
  <c r="M251" i="3"/>
  <c r="K251" i="3"/>
  <c r="I251" i="3"/>
  <c r="C251" i="3"/>
  <c r="AA251" i="3"/>
  <c r="AI250" i="3"/>
  <c r="AH250" i="3"/>
  <c r="AG250" i="3"/>
  <c r="AD250" i="3"/>
  <c r="AC250" i="3"/>
  <c r="M250" i="3"/>
  <c r="K250" i="3"/>
  <c r="C535" i="12"/>
  <c r="I250" i="3"/>
  <c r="C250" i="3"/>
  <c r="AA250" i="3" s="1"/>
  <c r="AI249" i="3"/>
  <c r="AH249" i="3"/>
  <c r="AG249" i="3"/>
  <c r="AD249" i="3"/>
  <c r="AC249" i="3"/>
  <c r="M249" i="3"/>
  <c r="K249" i="3"/>
  <c r="I249" i="3"/>
  <c r="C249" i="3"/>
  <c r="Y249" i="3" s="1"/>
  <c r="AI248" i="3"/>
  <c r="AH248" i="3"/>
  <c r="AG248" i="3"/>
  <c r="AD248" i="3"/>
  <c r="AC248" i="3"/>
  <c r="M248" i="3"/>
  <c r="K248" i="3"/>
  <c r="C533" i="12" s="1"/>
  <c r="I248" i="3"/>
  <c r="C248" i="3"/>
  <c r="Y248" i="3"/>
  <c r="AI247" i="3"/>
  <c r="AH247" i="3"/>
  <c r="AG247" i="3"/>
  <c r="AD247" i="3"/>
  <c r="AC247" i="3"/>
  <c r="M247" i="3"/>
  <c r="K247" i="3"/>
  <c r="I247" i="3"/>
  <c r="C247" i="3"/>
  <c r="AA247" i="3"/>
  <c r="AI246" i="3"/>
  <c r="AH246" i="3"/>
  <c r="AG246" i="3"/>
  <c r="AD246" i="3"/>
  <c r="AC246" i="3"/>
  <c r="M246" i="3"/>
  <c r="C831" i="12" s="1"/>
  <c r="K246" i="3"/>
  <c r="I246" i="3"/>
  <c r="C231" i="12"/>
  <c r="C246" i="3"/>
  <c r="AA246" i="3"/>
  <c r="AI245" i="3"/>
  <c r="AH245" i="3"/>
  <c r="AG245" i="3"/>
  <c r="AD245" i="3"/>
  <c r="AC245" i="3"/>
  <c r="M245" i="3"/>
  <c r="K245" i="3"/>
  <c r="I245" i="3"/>
  <c r="C245" i="3"/>
  <c r="Y245" i="3"/>
  <c r="AI244" i="3"/>
  <c r="AH244" i="3"/>
  <c r="AG244" i="3"/>
  <c r="AD244" i="3"/>
  <c r="AC244" i="3"/>
  <c r="M244" i="3"/>
  <c r="K244" i="3"/>
  <c r="C529" i="12"/>
  <c r="I244" i="3"/>
  <c r="C244" i="3"/>
  <c r="AA244" i="3" s="1"/>
  <c r="AI243" i="3"/>
  <c r="AH243" i="3"/>
  <c r="AG243" i="3"/>
  <c r="AD243" i="3"/>
  <c r="AC243" i="3"/>
  <c r="M243" i="3"/>
  <c r="K243" i="3"/>
  <c r="I243" i="3"/>
  <c r="C243" i="3"/>
  <c r="AA243" i="3" s="1"/>
  <c r="AI242" i="3"/>
  <c r="AH242" i="3"/>
  <c r="AG242" i="3"/>
  <c r="AD242" i="3"/>
  <c r="AC242" i="3"/>
  <c r="M242" i="3"/>
  <c r="K242" i="3"/>
  <c r="C527" i="12" s="1"/>
  <c r="I242" i="3"/>
  <c r="C242" i="3"/>
  <c r="Y242" i="3"/>
  <c r="AI241" i="3"/>
  <c r="AH241" i="3"/>
  <c r="AG241" i="3"/>
  <c r="AD241" i="3"/>
  <c r="AC241" i="3"/>
  <c r="M241" i="3"/>
  <c r="K241" i="3"/>
  <c r="I241" i="3"/>
  <c r="C241" i="3"/>
  <c r="Y241" i="3"/>
  <c r="AI240" i="3"/>
  <c r="AH240" i="3"/>
  <c r="AG240" i="3"/>
  <c r="AD240" i="3"/>
  <c r="AC240" i="3"/>
  <c r="M240" i="3"/>
  <c r="C825" i="12" s="1"/>
  <c r="K240" i="3"/>
  <c r="C525" i="12" s="1"/>
  <c r="I240" i="3"/>
  <c r="C225" i="12" s="1"/>
  <c r="C240" i="3"/>
  <c r="AA240" i="3" s="1"/>
  <c r="AI239" i="3"/>
  <c r="AH239" i="3"/>
  <c r="AG239" i="3"/>
  <c r="AD239" i="3"/>
  <c r="AC239" i="3"/>
  <c r="M239" i="3"/>
  <c r="K239" i="3"/>
  <c r="I239" i="3"/>
  <c r="C239" i="3"/>
  <c r="AA239" i="3" s="1"/>
  <c r="AI238" i="3"/>
  <c r="AH238" i="3"/>
  <c r="AG238" i="3"/>
  <c r="AD238" i="3"/>
  <c r="AC238" i="3"/>
  <c r="M238" i="3"/>
  <c r="C823" i="12"/>
  <c r="K238" i="3"/>
  <c r="I238" i="3"/>
  <c r="C223" i="12" s="1"/>
  <c r="C238" i="3"/>
  <c r="AA238" i="3" s="1"/>
  <c r="AI237" i="3"/>
  <c r="AH237" i="3"/>
  <c r="AG237" i="3"/>
  <c r="AD237" i="3"/>
  <c r="AC237" i="3"/>
  <c r="M237" i="3"/>
  <c r="K237" i="3"/>
  <c r="I237" i="3"/>
  <c r="C237" i="3"/>
  <c r="Y237" i="3" s="1"/>
  <c r="AI236" i="3"/>
  <c r="AH236" i="3"/>
  <c r="AG236" i="3"/>
  <c r="AD236" i="3"/>
  <c r="AC236" i="3"/>
  <c r="M236" i="3"/>
  <c r="K236" i="3"/>
  <c r="C521" i="12" s="1"/>
  <c r="I236" i="3"/>
  <c r="C236" i="3"/>
  <c r="AA236" i="3"/>
  <c r="AI235" i="3"/>
  <c r="AH235" i="3"/>
  <c r="AG235" i="3"/>
  <c r="AD235" i="3"/>
  <c r="AC235" i="3"/>
  <c r="M235" i="3"/>
  <c r="K235" i="3"/>
  <c r="I235" i="3"/>
  <c r="C235" i="3"/>
  <c r="AA235" i="3"/>
  <c r="AI234" i="3"/>
  <c r="AH234" i="3"/>
  <c r="AG234" i="3"/>
  <c r="AD234" i="3"/>
  <c r="AC234" i="3"/>
  <c r="M234" i="3"/>
  <c r="K234" i="3"/>
  <c r="C519" i="12"/>
  <c r="I234" i="3"/>
  <c r="C234" i="3"/>
  <c r="AA234" i="3" s="1"/>
  <c r="AI233" i="3"/>
  <c r="AH233" i="3"/>
  <c r="AG233" i="3"/>
  <c r="AD233" i="3"/>
  <c r="AC233" i="3"/>
  <c r="M233" i="3"/>
  <c r="K233" i="3"/>
  <c r="I233" i="3"/>
  <c r="C233" i="3"/>
  <c r="Y233" i="3" s="1"/>
  <c r="AI232" i="3"/>
  <c r="AH232" i="3"/>
  <c r="AG232" i="3"/>
  <c r="AD232" i="3"/>
  <c r="AC232" i="3"/>
  <c r="M232" i="3"/>
  <c r="K232" i="3"/>
  <c r="C517" i="12" s="1"/>
  <c r="I232" i="3"/>
  <c r="C232" i="3"/>
  <c r="AA232" i="3"/>
  <c r="AI231" i="3"/>
  <c r="AH231" i="3"/>
  <c r="AG231" i="3"/>
  <c r="AD231" i="3"/>
  <c r="AC231" i="3"/>
  <c r="M231" i="3"/>
  <c r="K231" i="3"/>
  <c r="I231" i="3"/>
  <c r="C231" i="3"/>
  <c r="AA231" i="3"/>
  <c r="AI230" i="3"/>
  <c r="AH230" i="3"/>
  <c r="AG230" i="3"/>
  <c r="AD230" i="3"/>
  <c r="AC230" i="3"/>
  <c r="M230" i="3"/>
  <c r="C815" i="12" s="1"/>
  <c r="K230" i="3"/>
  <c r="I230" i="3"/>
  <c r="C215" i="12"/>
  <c r="C230" i="3"/>
  <c r="AI229" i="3"/>
  <c r="AH229" i="3"/>
  <c r="AG229" i="3"/>
  <c r="AD229" i="3"/>
  <c r="AC229" i="3"/>
  <c r="M229" i="3"/>
  <c r="K229" i="3"/>
  <c r="I229" i="3"/>
  <c r="C229" i="3"/>
  <c r="Y229" i="3" s="1"/>
  <c r="AI228" i="3"/>
  <c r="AH228" i="3"/>
  <c r="AG228" i="3"/>
  <c r="AD228" i="3"/>
  <c r="AC228" i="3"/>
  <c r="M228" i="3"/>
  <c r="K228" i="3"/>
  <c r="C513" i="12" s="1"/>
  <c r="I228" i="3"/>
  <c r="C228" i="3"/>
  <c r="AI227" i="3"/>
  <c r="AH227" i="3"/>
  <c r="AG227" i="3"/>
  <c r="AD227" i="3"/>
  <c r="AC227" i="3"/>
  <c r="M227" i="3"/>
  <c r="K227" i="3"/>
  <c r="I227" i="3"/>
  <c r="C227" i="3"/>
  <c r="AA227" i="3" s="1"/>
  <c r="AI226" i="3"/>
  <c r="AH226" i="3"/>
  <c r="AG226" i="3"/>
  <c r="AD226" i="3"/>
  <c r="AC226" i="3"/>
  <c r="M226" i="3"/>
  <c r="K226" i="3"/>
  <c r="C511" i="12" s="1"/>
  <c r="I226" i="3"/>
  <c r="C226" i="3"/>
  <c r="AA226" i="3"/>
  <c r="AI225" i="3"/>
  <c r="AH225" i="3"/>
  <c r="AG225" i="3"/>
  <c r="AD225" i="3"/>
  <c r="AC225" i="3"/>
  <c r="M225" i="3"/>
  <c r="K225" i="3"/>
  <c r="I225" i="3"/>
  <c r="C225" i="3"/>
  <c r="Y225" i="3"/>
  <c r="AI224" i="3"/>
  <c r="AH224" i="3"/>
  <c r="AG224" i="3"/>
  <c r="AD224" i="3"/>
  <c r="AC224" i="3"/>
  <c r="M224" i="3"/>
  <c r="C809" i="12" s="1"/>
  <c r="K224" i="3"/>
  <c r="C509" i="12" s="1"/>
  <c r="I224" i="3"/>
  <c r="C209" i="12" s="1"/>
  <c r="C224" i="3"/>
  <c r="AA224" i="3" s="1"/>
  <c r="AI223" i="3"/>
  <c r="AH223" i="3"/>
  <c r="AG223" i="3"/>
  <c r="AD223" i="3"/>
  <c r="AC223" i="3"/>
  <c r="M223" i="3"/>
  <c r="K223" i="3"/>
  <c r="I223" i="3"/>
  <c r="C223" i="3"/>
  <c r="AA223" i="3" s="1"/>
  <c r="AI222" i="3"/>
  <c r="AH222" i="3"/>
  <c r="AG222" i="3"/>
  <c r="AD222" i="3"/>
  <c r="AC222" i="3"/>
  <c r="M222" i="3"/>
  <c r="C807" i="12"/>
  <c r="K222" i="3"/>
  <c r="I222" i="3"/>
  <c r="C207" i="12" s="1"/>
  <c r="C222" i="3"/>
  <c r="AA222" i="3" s="1"/>
  <c r="AI221" i="3"/>
  <c r="AH221" i="3"/>
  <c r="AG221" i="3"/>
  <c r="AD221" i="3"/>
  <c r="AC221" i="3"/>
  <c r="M221" i="3"/>
  <c r="K221" i="3"/>
  <c r="I221" i="3"/>
  <c r="C221" i="3"/>
  <c r="Y221" i="3" s="1"/>
  <c r="AI220" i="3"/>
  <c r="AH220" i="3"/>
  <c r="AG220" i="3"/>
  <c r="AD220" i="3"/>
  <c r="AC220" i="3"/>
  <c r="M220" i="3"/>
  <c r="K220" i="3"/>
  <c r="C505" i="12" s="1"/>
  <c r="I220" i="3"/>
  <c r="C220" i="3"/>
  <c r="AA220" i="3"/>
  <c r="AI219" i="3"/>
  <c r="AH219" i="3"/>
  <c r="AG219" i="3"/>
  <c r="AD219" i="3"/>
  <c r="AC219" i="3"/>
  <c r="M219" i="3"/>
  <c r="K219" i="3"/>
  <c r="I219" i="3"/>
  <c r="C219" i="3"/>
  <c r="AA219" i="3"/>
  <c r="AI218" i="3"/>
  <c r="AH218" i="3"/>
  <c r="AG218" i="3"/>
  <c r="AD218" i="3"/>
  <c r="AC218" i="3"/>
  <c r="M218" i="3"/>
  <c r="K218" i="3"/>
  <c r="C503" i="12"/>
  <c r="I218" i="3"/>
  <c r="C218" i="3"/>
  <c r="AA218" i="3" s="1"/>
  <c r="AI217" i="3"/>
  <c r="AH217" i="3"/>
  <c r="AG217" i="3"/>
  <c r="AD217" i="3"/>
  <c r="AC217" i="3"/>
  <c r="M217" i="3"/>
  <c r="K217" i="3"/>
  <c r="I217" i="3"/>
  <c r="C217" i="3"/>
  <c r="Y217" i="3" s="1"/>
  <c r="AI216" i="3"/>
  <c r="AH216" i="3"/>
  <c r="AG216" i="3"/>
  <c r="AD216" i="3"/>
  <c r="AC216" i="3"/>
  <c r="M216" i="3"/>
  <c r="C801" i="12"/>
  <c r="K216" i="3"/>
  <c r="C501" i="12"/>
  <c r="I216" i="3"/>
  <c r="C201" i="12"/>
  <c r="C216" i="3"/>
  <c r="Y216" i="3"/>
  <c r="AI215" i="3"/>
  <c r="AH215" i="3"/>
  <c r="AG215" i="3"/>
  <c r="AD215" i="3"/>
  <c r="AC215" i="3"/>
  <c r="M215" i="3"/>
  <c r="K215" i="3"/>
  <c r="I215" i="3"/>
  <c r="C215" i="3"/>
  <c r="AA215" i="3"/>
  <c r="AI214" i="3"/>
  <c r="AH214" i="3"/>
  <c r="AG214" i="3"/>
  <c r="AD214" i="3"/>
  <c r="AC214" i="3"/>
  <c r="M214" i="3"/>
  <c r="C799" i="12" s="1"/>
  <c r="K214" i="3"/>
  <c r="I214" i="3"/>
  <c r="C199" i="12"/>
  <c r="C214" i="3"/>
  <c r="AI213" i="3"/>
  <c r="AH213" i="3"/>
  <c r="AG213" i="3"/>
  <c r="AD213" i="3"/>
  <c r="AC213" i="3"/>
  <c r="M213" i="3"/>
  <c r="K213" i="3"/>
  <c r="I213" i="3"/>
  <c r="C213" i="3"/>
  <c r="Y213" i="3" s="1"/>
  <c r="AI212" i="3"/>
  <c r="AH212" i="3"/>
  <c r="AG212" i="3"/>
  <c r="AD212" i="3"/>
  <c r="AC212" i="3"/>
  <c r="M212" i="3"/>
  <c r="K212" i="3"/>
  <c r="C497" i="12" s="1"/>
  <c r="I212" i="3"/>
  <c r="C212" i="3"/>
  <c r="AA212" i="3"/>
  <c r="AI211" i="3"/>
  <c r="AH211" i="3"/>
  <c r="AG211" i="3"/>
  <c r="AD211" i="3"/>
  <c r="AC211" i="3"/>
  <c r="M211" i="3"/>
  <c r="K211" i="3"/>
  <c r="I211" i="3"/>
  <c r="C211" i="3"/>
  <c r="AA211" i="3"/>
  <c r="AI210" i="3"/>
  <c r="AH210" i="3"/>
  <c r="AG210" i="3"/>
  <c r="AD210" i="3"/>
  <c r="AC210" i="3"/>
  <c r="M210" i="3"/>
  <c r="K210" i="3"/>
  <c r="C495" i="12"/>
  <c r="I210" i="3"/>
  <c r="C210" i="3"/>
  <c r="Y210" i="3" s="1"/>
  <c r="AI209" i="3"/>
  <c r="AH209" i="3"/>
  <c r="AG209" i="3"/>
  <c r="AD209" i="3"/>
  <c r="AC209" i="3"/>
  <c r="M209" i="3"/>
  <c r="K209" i="3"/>
  <c r="I209" i="3"/>
  <c r="C209" i="3"/>
  <c r="Y209" i="3" s="1"/>
  <c r="AI208" i="3"/>
  <c r="AH208" i="3"/>
  <c r="AG208" i="3"/>
  <c r="AD208" i="3"/>
  <c r="AC208" i="3"/>
  <c r="M208" i="3"/>
  <c r="K208" i="3"/>
  <c r="C493" i="12" s="1"/>
  <c r="I208" i="3"/>
  <c r="C193" i="12" s="1"/>
  <c r="C208" i="3"/>
  <c r="AA208" i="3" s="1"/>
  <c r="AI207" i="3"/>
  <c r="AH207" i="3"/>
  <c r="AG207" i="3"/>
  <c r="AD207" i="3"/>
  <c r="AC207" i="3"/>
  <c r="M207" i="3"/>
  <c r="K207" i="3"/>
  <c r="I207" i="3"/>
  <c r="C207" i="3"/>
  <c r="AA207" i="3" s="1"/>
  <c r="AI206" i="3"/>
  <c r="AH206" i="3"/>
  <c r="AG206" i="3"/>
  <c r="AD206" i="3"/>
  <c r="AC206" i="3"/>
  <c r="M206" i="3"/>
  <c r="C791" i="12"/>
  <c r="K206" i="3"/>
  <c r="I206" i="3"/>
  <c r="C191" i="12" s="1"/>
  <c r="C206" i="3"/>
  <c r="AA206" i="3" s="1"/>
  <c r="AI205" i="3"/>
  <c r="AH205" i="3"/>
  <c r="AG205" i="3"/>
  <c r="AD205" i="3"/>
  <c r="AC205" i="3"/>
  <c r="M205" i="3"/>
  <c r="K205" i="3"/>
  <c r="I205" i="3"/>
  <c r="C205" i="3"/>
  <c r="Y205" i="3" s="1"/>
  <c r="AI204" i="3"/>
  <c r="AH204" i="3"/>
  <c r="AG204" i="3"/>
  <c r="AD204" i="3"/>
  <c r="AC204" i="3"/>
  <c r="M204" i="3"/>
  <c r="K204" i="3"/>
  <c r="C489" i="12" s="1"/>
  <c r="I204" i="3"/>
  <c r="C204" i="3"/>
  <c r="AA204" i="3"/>
  <c r="AI203" i="3"/>
  <c r="AH203" i="3"/>
  <c r="AG203" i="3"/>
  <c r="AD203" i="3"/>
  <c r="AC203" i="3"/>
  <c r="M203" i="3"/>
  <c r="K203" i="3"/>
  <c r="I203" i="3"/>
  <c r="C203" i="3"/>
  <c r="AA203" i="3"/>
  <c r="AI202" i="3"/>
  <c r="AH202" i="3"/>
  <c r="AG202" i="3"/>
  <c r="AD202" i="3"/>
  <c r="AC202" i="3"/>
  <c r="M202" i="3"/>
  <c r="K202" i="3"/>
  <c r="C487" i="12"/>
  <c r="I202" i="3"/>
  <c r="C202" i="3"/>
  <c r="AA202" i="3" s="1"/>
  <c r="AI201" i="3"/>
  <c r="AH201" i="3"/>
  <c r="AG201" i="3"/>
  <c r="AD201" i="3"/>
  <c r="AC201" i="3"/>
  <c r="M201" i="3"/>
  <c r="K201" i="3"/>
  <c r="I201" i="3"/>
  <c r="C201" i="3"/>
  <c r="Y201" i="3" s="1"/>
  <c r="AI200" i="3"/>
  <c r="AH200" i="3"/>
  <c r="AG200" i="3"/>
  <c r="AD200" i="3"/>
  <c r="AC200" i="3"/>
  <c r="M200" i="3"/>
  <c r="C785" i="12"/>
  <c r="K200" i="3"/>
  <c r="C485" i="12"/>
  <c r="I200" i="3"/>
  <c r="C200" i="3"/>
  <c r="AA200" i="3" s="1"/>
  <c r="AI199" i="3"/>
  <c r="AH199" i="3"/>
  <c r="AG199" i="3"/>
  <c r="AD199" i="3"/>
  <c r="AC199" i="3"/>
  <c r="M199" i="3"/>
  <c r="K199" i="3"/>
  <c r="I199" i="3"/>
  <c r="C199" i="3"/>
  <c r="AA199" i="3" s="1"/>
  <c r="AI198" i="3"/>
  <c r="AH198" i="3"/>
  <c r="AG198" i="3"/>
  <c r="AD198" i="3"/>
  <c r="AC198" i="3"/>
  <c r="M198" i="3"/>
  <c r="C783" i="12"/>
  <c r="K198" i="3"/>
  <c r="I198" i="3"/>
  <c r="C183" i="12" s="1"/>
  <c r="C198" i="3"/>
  <c r="AI197" i="3"/>
  <c r="AH197" i="3"/>
  <c r="AG197" i="3"/>
  <c r="AD197" i="3"/>
  <c r="AC197" i="3"/>
  <c r="M197" i="3"/>
  <c r="K197" i="3"/>
  <c r="I197" i="3"/>
  <c r="C197" i="3"/>
  <c r="Y197" i="3"/>
  <c r="AI196" i="3"/>
  <c r="AH196" i="3"/>
  <c r="AG196" i="3"/>
  <c r="AD196" i="3"/>
  <c r="AC196" i="3"/>
  <c r="M196" i="3"/>
  <c r="K196" i="3"/>
  <c r="C481" i="12"/>
  <c r="I196" i="3"/>
  <c r="C196" i="3"/>
  <c r="AA196" i="3" s="1"/>
  <c r="AI195" i="3"/>
  <c r="AH195" i="3"/>
  <c r="AG195" i="3"/>
  <c r="AD195" i="3"/>
  <c r="AC195" i="3"/>
  <c r="M195" i="3"/>
  <c r="K195" i="3"/>
  <c r="I195" i="3"/>
  <c r="C195" i="3"/>
  <c r="AA195" i="3" s="1"/>
  <c r="AI194" i="3"/>
  <c r="AH194" i="3"/>
  <c r="AG194" i="3"/>
  <c r="AD194" i="3"/>
  <c r="AC194" i="3"/>
  <c r="M194" i="3"/>
  <c r="K194" i="3"/>
  <c r="C479" i="12" s="1"/>
  <c r="I194" i="3"/>
  <c r="C194" i="3"/>
  <c r="AA194" i="3"/>
  <c r="AI193" i="3"/>
  <c r="AH193" i="3"/>
  <c r="AG193" i="3"/>
  <c r="AD193" i="3"/>
  <c r="AC193" i="3"/>
  <c r="M193" i="3"/>
  <c r="K193" i="3"/>
  <c r="I193" i="3"/>
  <c r="C193" i="3"/>
  <c r="Y193" i="3"/>
  <c r="AI192" i="3"/>
  <c r="AH192" i="3"/>
  <c r="AG192" i="3"/>
  <c r="AD192" i="3"/>
  <c r="AC192" i="3"/>
  <c r="M192" i="3"/>
  <c r="C777" i="12" s="1"/>
  <c r="K192" i="3"/>
  <c r="C477" i="12" s="1"/>
  <c r="I192" i="3"/>
  <c r="C177" i="12" s="1"/>
  <c r="C192" i="3"/>
  <c r="AA192" i="3" s="1"/>
  <c r="AI191" i="3"/>
  <c r="AH191" i="3"/>
  <c r="AG191" i="3"/>
  <c r="AD191" i="3"/>
  <c r="AC191" i="3"/>
  <c r="M191" i="3"/>
  <c r="K191" i="3"/>
  <c r="I191" i="3"/>
  <c r="C191" i="3"/>
  <c r="AA191" i="3" s="1"/>
  <c r="AI190" i="3"/>
  <c r="AH190" i="3"/>
  <c r="AG190" i="3"/>
  <c r="AD190" i="3"/>
  <c r="AC190" i="3"/>
  <c r="M190" i="3"/>
  <c r="C775" i="12"/>
  <c r="K190" i="3"/>
  <c r="I190" i="3"/>
  <c r="C175" i="12" s="1"/>
  <c r="C190" i="3"/>
  <c r="AI189" i="3"/>
  <c r="AH189" i="3"/>
  <c r="AG189" i="3"/>
  <c r="AD189" i="3"/>
  <c r="AC189" i="3"/>
  <c r="M189" i="3"/>
  <c r="K189" i="3"/>
  <c r="I189" i="3"/>
  <c r="C189" i="3"/>
  <c r="Y189" i="3"/>
  <c r="AI188" i="3"/>
  <c r="AH188" i="3"/>
  <c r="AG188" i="3"/>
  <c r="AD188" i="3"/>
  <c r="AC188" i="3"/>
  <c r="M188" i="3"/>
  <c r="K188" i="3"/>
  <c r="C473" i="12"/>
  <c r="I188" i="3"/>
  <c r="C188" i="3"/>
  <c r="AI187" i="3"/>
  <c r="AH187" i="3"/>
  <c r="AG187" i="3"/>
  <c r="AD187" i="3"/>
  <c r="AC187" i="3"/>
  <c r="M187" i="3"/>
  <c r="K187" i="3"/>
  <c r="I187" i="3"/>
  <c r="C187" i="3"/>
  <c r="AA187" i="3"/>
  <c r="AI186" i="3"/>
  <c r="AH186" i="3"/>
  <c r="AG186" i="3"/>
  <c r="AD186" i="3"/>
  <c r="AC186" i="3"/>
  <c r="M186" i="3"/>
  <c r="K186" i="3"/>
  <c r="C471" i="12"/>
  <c r="I186" i="3"/>
  <c r="C171" i="12"/>
  <c r="C186" i="3"/>
  <c r="AA186" i="3"/>
  <c r="AI185" i="3"/>
  <c r="AH185" i="3"/>
  <c r="AG185" i="3"/>
  <c r="AD185" i="3"/>
  <c r="AC185" i="3"/>
  <c r="M185" i="3"/>
  <c r="K185" i="3"/>
  <c r="I185" i="3"/>
  <c r="C185" i="3"/>
  <c r="Y185" i="3"/>
  <c r="AI184" i="3"/>
  <c r="AH184" i="3"/>
  <c r="AG184" i="3"/>
  <c r="AD184" i="3"/>
  <c r="AC184" i="3"/>
  <c r="M184" i="3"/>
  <c r="K184" i="3"/>
  <c r="I184" i="3"/>
  <c r="C169" i="12" s="1"/>
  <c r="C184" i="3"/>
  <c r="AA184" i="3" s="1"/>
  <c r="AI183" i="3"/>
  <c r="AH183" i="3"/>
  <c r="AG183" i="3"/>
  <c r="AD183" i="3"/>
  <c r="AC183" i="3"/>
  <c r="M183" i="3"/>
  <c r="K183" i="3"/>
  <c r="I183" i="3"/>
  <c r="C183" i="3"/>
  <c r="AA183" i="3" s="1"/>
  <c r="AI182" i="3"/>
  <c r="AH182" i="3"/>
  <c r="AG182" i="3"/>
  <c r="AD182" i="3"/>
  <c r="AC182" i="3"/>
  <c r="M182" i="3"/>
  <c r="C767" i="12"/>
  <c r="K182" i="3"/>
  <c r="C467" i="12"/>
  <c r="I182" i="3"/>
  <c r="C167" i="12"/>
  <c r="C182" i="3"/>
  <c r="AI181" i="3"/>
  <c r="AH181" i="3"/>
  <c r="AG181" i="3"/>
  <c r="AD181" i="3"/>
  <c r="AC181" i="3"/>
  <c r="M181" i="3"/>
  <c r="K181" i="3"/>
  <c r="I181" i="3"/>
  <c r="C181" i="3"/>
  <c r="Y181" i="3" s="1"/>
  <c r="AI180" i="3"/>
  <c r="AH180" i="3"/>
  <c r="AG180" i="3"/>
  <c r="AD180" i="3"/>
  <c r="AC180" i="3"/>
  <c r="M180" i="3"/>
  <c r="C765" i="12"/>
  <c r="K180" i="3"/>
  <c r="C465" i="12"/>
  <c r="I180" i="3"/>
  <c r="C165" i="12"/>
  <c r="C180" i="3"/>
  <c r="AI179" i="3"/>
  <c r="AH179" i="3"/>
  <c r="AG179" i="3"/>
  <c r="AD179" i="3"/>
  <c r="AC179" i="3"/>
  <c r="M179" i="3"/>
  <c r="K179" i="3"/>
  <c r="I179" i="3"/>
  <c r="C179" i="3"/>
  <c r="AA179" i="3" s="1"/>
  <c r="AI178" i="3"/>
  <c r="AH178" i="3"/>
  <c r="AG178" i="3"/>
  <c r="AD178" i="3"/>
  <c r="AC178" i="3"/>
  <c r="M178" i="3"/>
  <c r="C763" i="12"/>
  <c r="K178" i="3"/>
  <c r="C463" i="12"/>
  <c r="I178" i="3"/>
  <c r="C163" i="12"/>
  <c r="C178" i="3"/>
  <c r="AA178" i="3"/>
  <c r="AI177" i="3"/>
  <c r="AH177" i="3"/>
  <c r="AG177" i="3"/>
  <c r="AD177" i="3"/>
  <c r="AC177" i="3"/>
  <c r="M177" i="3"/>
  <c r="K177" i="3"/>
  <c r="I177" i="3"/>
  <c r="C177" i="3"/>
  <c r="Y177" i="3"/>
  <c r="AI176" i="3"/>
  <c r="AH176" i="3"/>
  <c r="AG176" i="3"/>
  <c r="AD176" i="3"/>
  <c r="AC176" i="3"/>
  <c r="M176" i="3"/>
  <c r="C761" i="12" s="1"/>
  <c r="K176" i="3"/>
  <c r="I176" i="3"/>
  <c r="C161" i="12"/>
  <c r="C176" i="3"/>
  <c r="AA176" i="3"/>
  <c r="AI175" i="3"/>
  <c r="AH175" i="3"/>
  <c r="AG175" i="3"/>
  <c r="AD175" i="3"/>
  <c r="AC175" i="3"/>
  <c r="M175" i="3"/>
  <c r="K175" i="3"/>
  <c r="I175" i="3"/>
  <c r="C175" i="3"/>
  <c r="AA175" i="3"/>
  <c r="AI174" i="3"/>
  <c r="AH174" i="3"/>
  <c r="AG174" i="3"/>
  <c r="AD174" i="3"/>
  <c r="AC174" i="3"/>
  <c r="M174" i="3"/>
  <c r="C759" i="12" s="1"/>
  <c r="K174" i="3"/>
  <c r="C459" i="12" s="1"/>
  <c r="I174" i="3"/>
  <c r="C159" i="12" s="1"/>
  <c r="C174" i="3"/>
  <c r="AA174" i="3" s="1"/>
  <c r="AI173" i="3"/>
  <c r="AH173" i="3"/>
  <c r="AG173" i="3"/>
  <c r="AD173" i="3"/>
  <c r="AC173" i="3"/>
  <c r="M173" i="3"/>
  <c r="K173" i="3"/>
  <c r="I173" i="3"/>
  <c r="C173" i="3"/>
  <c r="Y173" i="3" s="1"/>
  <c r="AI172" i="3"/>
  <c r="AH172" i="3"/>
  <c r="AG172" i="3"/>
  <c r="AD172" i="3"/>
  <c r="AC172" i="3"/>
  <c r="M172" i="3"/>
  <c r="C757" i="12"/>
  <c r="K172" i="3"/>
  <c r="C457" i="12"/>
  <c r="I172" i="3"/>
  <c r="C157" i="12"/>
  <c r="C172" i="3"/>
  <c r="AA172" i="3"/>
  <c r="AI171" i="3"/>
  <c r="AH171" i="3"/>
  <c r="AG171" i="3"/>
  <c r="AD171" i="3"/>
  <c r="AC171" i="3"/>
  <c r="M171" i="3"/>
  <c r="K171" i="3"/>
  <c r="I171" i="3"/>
  <c r="C171" i="3"/>
  <c r="AA171" i="3"/>
  <c r="AI170" i="3"/>
  <c r="AH170" i="3"/>
  <c r="AG170" i="3"/>
  <c r="AD170" i="3"/>
  <c r="AC170" i="3"/>
  <c r="M170" i="3"/>
  <c r="C755" i="12" s="1"/>
  <c r="K170" i="3"/>
  <c r="C455" i="12" s="1"/>
  <c r="I170" i="3"/>
  <c r="C155" i="12" s="1"/>
  <c r="C170" i="3"/>
  <c r="AA170" i="3" s="1"/>
  <c r="AI169" i="3"/>
  <c r="AH169" i="3"/>
  <c r="AG169" i="3"/>
  <c r="AD169" i="3"/>
  <c r="AC169" i="3"/>
  <c r="M169" i="3"/>
  <c r="K169" i="3"/>
  <c r="I169" i="3"/>
  <c r="C169" i="3"/>
  <c r="Y169" i="3" s="1"/>
  <c r="AI168" i="3"/>
  <c r="AH168" i="3"/>
  <c r="AG168" i="3"/>
  <c r="AD168" i="3"/>
  <c r="AC168" i="3"/>
  <c r="M168" i="3"/>
  <c r="C753" i="12"/>
  <c r="K168" i="3"/>
  <c r="I168" i="3"/>
  <c r="C153" i="12" s="1"/>
  <c r="C168" i="3"/>
  <c r="Y168" i="3" s="1"/>
  <c r="AI167" i="3"/>
  <c r="AH167" i="3"/>
  <c r="AG167" i="3"/>
  <c r="AD167" i="3"/>
  <c r="AC167" i="3"/>
  <c r="M167" i="3"/>
  <c r="K167" i="3"/>
  <c r="I167" i="3"/>
  <c r="C167" i="3"/>
  <c r="AA167" i="3" s="1"/>
  <c r="AI166" i="3"/>
  <c r="AH166" i="3"/>
  <c r="AG166" i="3"/>
  <c r="AD166" i="3"/>
  <c r="AC166" i="3"/>
  <c r="M166" i="3"/>
  <c r="C751" i="12" s="1"/>
  <c r="K166" i="3"/>
  <c r="I166" i="3"/>
  <c r="C151" i="12" s="1"/>
  <c r="C166" i="3"/>
  <c r="AI165" i="3"/>
  <c r="AH165" i="3"/>
  <c r="AG165" i="3"/>
  <c r="AD165" i="3"/>
  <c r="AC165" i="3"/>
  <c r="M165" i="3"/>
  <c r="K165" i="3"/>
  <c r="I165" i="3"/>
  <c r="C165" i="3"/>
  <c r="Y165" i="3"/>
  <c r="AI164" i="3"/>
  <c r="AH164" i="3"/>
  <c r="AG164" i="3"/>
  <c r="AD164" i="3"/>
  <c r="AC164" i="3"/>
  <c r="M164" i="3"/>
  <c r="K164" i="3"/>
  <c r="C449" i="12"/>
  <c r="I164" i="3"/>
  <c r="C164" i="3"/>
  <c r="AA164" i="3" s="1"/>
  <c r="AI163" i="3"/>
  <c r="AH163" i="3"/>
  <c r="AG163" i="3"/>
  <c r="AD163" i="3"/>
  <c r="AC163" i="3"/>
  <c r="M163" i="3"/>
  <c r="K163" i="3"/>
  <c r="I163" i="3"/>
  <c r="C163" i="3"/>
  <c r="AA163" i="3" s="1"/>
  <c r="AI162" i="3"/>
  <c r="AH162" i="3"/>
  <c r="AG162" i="3"/>
  <c r="AD162" i="3"/>
  <c r="AC162" i="3"/>
  <c r="M162" i="3"/>
  <c r="K162" i="3"/>
  <c r="C447" i="12" s="1"/>
  <c r="I162" i="3"/>
  <c r="C162" i="3"/>
  <c r="AA162" i="3"/>
  <c r="AI161" i="3"/>
  <c r="AH161" i="3"/>
  <c r="AG161" i="3"/>
  <c r="AD161" i="3"/>
  <c r="AC161" i="3"/>
  <c r="M161" i="3"/>
  <c r="K161" i="3"/>
  <c r="I161" i="3"/>
  <c r="C161" i="3"/>
  <c r="Y161" i="3" s="1"/>
  <c r="AI160" i="3"/>
  <c r="AH160" i="3"/>
  <c r="AG160" i="3"/>
  <c r="AD160" i="3"/>
  <c r="AC160" i="3"/>
  <c r="M160" i="3"/>
  <c r="C745" i="12" s="1"/>
  <c r="K160" i="3"/>
  <c r="I160" i="3"/>
  <c r="C160" i="3"/>
  <c r="AA160" i="3" s="1"/>
  <c r="AI159" i="3"/>
  <c r="AH159" i="3"/>
  <c r="AG159" i="3"/>
  <c r="AD159" i="3"/>
  <c r="AC159" i="3"/>
  <c r="M159" i="3"/>
  <c r="K159" i="3"/>
  <c r="I159" i="3"/>
  <c r="C159" i="3"/>
  <c r="AA159" i="3" s="1"/>
  <c r="AI158" i="3"/>
  <c r="AH158" i="3"/>
  <c r="AG158" i="3"/>
  <c r="AD158" i="3"/>
  <c r="AC158" i="3"/>
  <c r="M158" i="3"/>
  <c r="C743" i="12" s="1"/>
  <c r="K158" i="3"/>
  <c r="C443" i="12"/>
  <c r="I158" i="3"/>
  <c r="C143" i="12" s="1"/>
  <c r="C158" i="3"/>
  <c r="AA158" i="3"/>
  <c r="AI157" i="3"/>
  <c r="AH157" i="3"/>
  <c r="AG157" i="3"/>
  <c r="AD157" i="3"/>
  <c r="AC157" i="3"/>
  <c r="M157" i="3"/>
  <c r="K157" i="3"/>
  <c r="I157" i="3"/>
  <c r="C157" i="3"/>
  <c r="Y157" i="3" s="1"/>
  <c r="AI156" i="3"/>
  <c r="AH156" i="3"/>
  <c r="AG156" i="3"/>
  <c r="AD156" i="3"/>
  <c r="AC156" i="3"/>
  <c r="M156" i="3"/>
  <c r="C741" i="12" s="1"/>
  <c r="K156" i="3"/>
  <c r="C441" i="12" s="1"/>
  <c r="I156" i="3"/>
  <c r="C141" i="12" s="1"/>
  <c r="C156" i="3"/>
  <c r="AA156" i="3" s="1"/>
  <c r="AI155" i="3"/>
  <c r="AH155" i="3"/>
  <c r="AG155" i="3"/>
  <c r="AD155" i="3"/>
  <c r="AC155" i="3"/>
  <c r="M155" i="3"/>
  <c r="K155" i="3"/>
  <c r="I155" i="3"/>
  <c r="C155" i="3"/>
  <c r="AA155" i="3" s="1"/>
  <c r="AI154" i="3"/>
  <c r="AH154" i="3"/>
  <c r="AG154" i="3"/>
  <c r="AD154" i="3"/>
  <c r="AC154" i="3"/>
  <c r="M154" i="3"/>
  <c r="K154" i="3"/>
  <c r="I154" i="3"/>
  <c r="C139" i="12" s="1"/>
  <c r="C154" i="3"/>
  <c r="AA154" i="3"/>
  <c r="AI153" i="3"/>
  <c r="AH153" i="3"/>
  <c r="AG153" i="3"/>
  <c r="AD153" i="3"/>
  <c r="AC153" i="3"/>
  <c r="M153" i="3"/>
  <c r="K153" i="3"/>
  <c r="I153" i="3"/>
  <c r="C153" i="3"/>
  <c r="Y153" i="3" s="1"/>
  <c r="AI152" i="3"/>
  <c r="AH152" i="3"/>
  <c r="AG152" i="3"/>
  <c r="AD152" i="3"/>
  <c r="AC152" i="3"/>
  <c r="M152" i="3"/>
  <c r="C737" i="12" s="1"/>
  <c r="K152" i="3"/>
  <c r="C437" i="12" s="1"/>
  <c r="I152" i="3"/>
  <c r="J152" i="3" s="1"/>
  <c r="C152" i="3"/>
  <c r="AA152" i="3" s="1"/>
  <c r="AI151" i="3"/>
  <c r="AH151" i="3"/>
  <c r="AG151" i="3"/>
  <c r="AD151" i="3"/>
  <c r="AC151" i="3"/>
  <c r="M151" i="3"/>
  <c r="K151" i="3"/>
  <c r="I151" i="3"/>
  <c r="C151" i="3"/>
  <c r="AA151" i="3" s="1"/>
  <c r="AI150" i="3"/>
  <c r="AH150" i="3"/>
  <c r="AG150" i="3"/>
  <c r="AD150" i="3"/>
  <c r="AC150" i="3"/>
  <c r="M150" i="3"/>
  <c r="K150" i="3"/>
  <c r="C435" i="12" s="1"/>
  <c r="I150" i="3"/>
  <c r="C150" i="3"/>
  <c r="AA150" i="3"/>
  <c r="AI149" i="3"/>
  <c r="AH149" i="3"/>
  <c r="AG149" i="3"/>
  <c r="AD149" i="3"/>
  <c r="AC149" i="3"/>
  <c r="M149" i="3"/>
  <c r="K149" i="3"/>
  <c r="I149" i="3"/>
  <c r="C149" i="3"/>
  <c r="Y149" i="3" s="1"/>
  <c r="AI148" i="3"/>
  <c r="AH148" i="3"/>
  <c r="AG148" i="3"/>
  <c r="AD148" i="3"/>
  <c r="AC148" i="3"/>
  <c r="M148" i="3"/>
  <c r="C733" i="12" s="1"/>
  <c r="K148" i="3"/>
  <c r="I148" i="3"/>
  <c r="C133" i="12"/>
  <c r="C148" i="3"/>
  <c r="AA148" i="3" s="1"/>
  <c r="AI147" i="3"/>
  <c r="AH147" i="3"/>
  <c r="AG147" i="3"/>
  <c r="AD147" i="3"/>
  <c r="AC147" i="3"/>
  <c r="M147" i="3"/>
  <c r="K147" i="3"/>
  <c r="I147" i="3"/>
  <c r="C147" i="3"/>
  <c r="AA147" i="3"/>
  <c r="AI146" i="3"/>
  <c r="AH146" i="3"/>
  <c r="AG146" i="3"/>
  <c r="AD146" i="3"/>
  <c r="AC146" i="3"/>
  <c r="M146" i="3"/>
  <c r="C731" i="12" s="1"/>
  <c r="K146" i="3"/>
  <c r="I146" i="3"/>
  <c r="C131" i="12" s="1"/>
  <c r="C146" i="3"/>
  <c r="Y146" i="3"/>
  <c r="AI145" i="3"/>
  <c r="AH145" i="3"/>
  <c r="AG145" i="3"/>
  <c r="AD145" i="3"/>
  <c r="AC145" i="3"/>
  <c r="M145" i="3"/>
  <c r="K145" i="3"/>
  <c r="I145" i="3"/>
  <c r="C145" i="3"/>
  <c r="Y145" i="3" s="1"/>
  <c r="AI144" i="3"/>
  <c r="AH144" i="3"/>
  <c r="AG144" i="3"/>
  <c r="AD144" i="3"/>
  <c r="AC144" i="3"/>
  <c r="M144" i="3"/>
  <c r="K144" i="3"/>
  <c r="C429" i="12" s="1"/>
  <c r="I144" i="3"/>
  <c r="C144" i="3"/>
  <c r="AA144" i="3" s="1"/>
  <c r="AI143" i="3"/>
  <c r="AH143" i="3"/>
  <c r="AG143" i="3"/>
  <c r="AD143" i="3"/>
  <c r="AC143" i="3"/>
  <c r="M143" i="3"/>
  <c r="K143" i="3"/>
  <c r="I143" i="3"/>
  <c r="C143" i="3"/>
  <c r="AA143" i="3" s="1"/>
  <c r="AI142" i="3"/>
  <c r="AH142" i="3"/>
  <c r="AG142" i="3"/>
  <c r="AD142" i="3"/>
  <c r="AC142" i="3"/>
  <c r="M142" i="3"/>
  <c r="C727" i="12" s="1"/>
  <c r="K142" i="3"/>
  <c r="C427" i="12"/>
  <c r="I142" i="3"/>
  <c r="C127" i="12" s="1"/>
  <c r="C142" i="3"/>
  <c r="AA142" i="3"/>
  <c r="AI141" i="3"/>
  <c r="AH141" i="3"/>
  <c r="AG141" i="3"/>
  <c r="AD141" i="3"/>
  <c r="AC141" i="3"/>
  <c r="M141" i="3"/>
  <c r="K141" i="3"/>
  <c r="I141" i="3"/>
  <c r="C141" i="3"/>
  <c r="Y141" i="3" s="1"/>
  <c r="AI140" i="3"/>
  <c r="AH140" i="3"/>
  <c r="AG140" i="3"/>
  <c r="AD140" i="3"/>
  <c r="AC140" i="3"/>
  <c r="M140" i="3"/>
  <c r="C725" i="12" s="1"/>
  <c r="K140" i="3"/>
  <c r="I140" i="3"/>
  <c r="C125" i="12"/>
  <c r="C140" i="3"/>
  <c r="AA140" i="3" s="1"/>
  <c r="AI139" i="3"/>
  <c r="AH139" i="3"/>
  <c r="AG139" i="3"/>
  <c r="AD139" i="3"/>
  <c r="AC139" i="3"/>
  <c r="M139" i="3"/>
  <c r="K139" i="3"/>
  <c r="C424" i="12" s="1"/>
  <c r="I139" i="3"/>
  <c r="C139" i="3"/>
  <c r="AA139" i="3" s="1"/>
  <c r="AI138" i="3"/>
  <c r="AH138" i="3"/>
  <c r="AG138" i="3"/>
  <c r="AD138" i="3"/>
  <c r="AC138" i="3"/>
  <c r="M138" i="3"/>
  <c r="K138" i="3"/>
  <c r="C423" i="12" s="1"/>
  <c r="I138" i="3"/>
  <c r="C123" i="12" s="1"/>
  <c r="C138" i="3"/>
  <c r="Y138" i="3" s="1"/>
  <c r="AI137" i="3"/>
  <c r="AH137" i="3"/>
  <c r="AG137" i="3"/>
  <c r="AD137" i="3"/>
  <c r="AC137" i="3"/>
  <c r="M137" i="3"/>
  <c r="C722" i="12"/>
  <c r="K137" i="3"/>
  <c r="I137" i="3"/>
  <c r="C122" i="12" s="1"/>
  <c r="C137" i="3"/>
  <c r="Y137" i="3" s="1"/>
  <c r="AI136" i="3"/>
  <c r="AH136" i="3"/>
  <c r="AG136" i="3"/>
  <c r="AD136" i="3"/>
  <c r="AC136" i="3"/>
  <c r="M136" i="3"/>
  <c r="C721" i="12"/>
  <c r="K136" i="3"/>
  <c r="C421" i="12" s="1"/>
  <c r="I136" i="3"/>
  <c r="C121" i="12"/>
  <c r="C136" i="3"/>
  <c r="AA136" i="3" s="1"/>
  <c r="AI135" i="3"/>
  <c r="AH135" i="3"/>
  <c r="AG135" i="3"/>
  <c r="AD135" i="3"/>
  <c r="AC135" i="3"/>
  <c r="M135" i="3"/>
  <c r="K135" i="3"/>
  <c r="I135" i="3"/>
  <c r="C135" i="3"/>
  <c r="AA135" i="3"/>
  <c r="AI134" i="3"/>
  <c r="AH134" i="3"/>
  <c r="AG134" i="3"/>
  <c r="AD134" i="3"/>
  <c r="AC134" i="3"/>
  <c r="M134" i="3"/>
  <c r="K134" i="3"/>
  <c r="C419" i="12"/>
  <c r="I134" i="3"/>
  <c r="C119" i="12" s="1"/>
  <c r="C134" i="3"/>
  <c r="Y134" i="3"/>
  <c r="AI133" i="3"/>
  <c r="AH133" i="3"/>
  <c r="AG133" i="3"/>
  <c r="AD133" i="3"/>
  <c r="AC133" i="3"/>
  <c r="M133" i="3"/>
  <c r="C718" i="12" s="1"/>
  <c r="K133" i="3"/>
  <c r="I133" i="3"/>
  <c r="C118" i="12" s="1"/>
  <c r="C133" i="3"/>
  <c r="Y133" i="3"/>
  <c r="AI132" i="3"/>
  <c r="AH132" i="3"/>
  <c r="AG132" i="3"/>
  <c r="AD132" i="3"/>
  <c r="AC132" i="3"/>
  <c r="M132" i="3"/>
  <c r="C717" i="12" s="1"/>
  <c r="K132" i="3"/>
  <c r="C417" i="12" s="1"/>
  <c r="I132" i="3"/>
  <c r="C132" i="3"/>
  <c r="AA132" i="3"/>
  <c r="AI131" i="3"/>
  <c r="AH131" i="3"/>
  <c r="AG131" i="3"/>
  <c r="AD131" i="3"/>
  <c r="AC131" i="3"/>
  <c r="M131" i="3"/>
  <c r="K131" i="3"/>
  <c r="C416" i="12"/>
  <c r="I131" i="3"/>
  <c r="C131" i="3"/>
  <c r="AA131" i="3" s="1"/>
  <c r="AI130" i="3"/>
  <c r="AH130" i="3"/>
  <c r="AG130" i="3"/>
  <c r="AD130" i="3"/>
  <c r="AC130" i="3"/>
  <c r="M130" i="3"/>
  <c r="C715" i="12" s="1"/>
  <c r="K130" i="3"/>
  <c r="C415" i="12"/>
  <c r="I130" i="3"/>
  <c r="C115" i="12" s="1"/>
  <c r="C130" i="3"/>
  <c r="AA130" i="3"/>
  <c r="AI129" i="3"/>
  <c r="AH129" i="3"/>
  <c r="AG129" i="3"/>
  <c r="AD129" i="3"/>
  <c r="AC129" i="3"/>
  <c r="M129" i="3"/>
  <c r="C714" i="12" s="1"/>
  <c r="K129" i="3"/>
  <c r="I129" i="3"/>
  <c r="C114" i="12" s="1"/>
  <c r="C129" i="3"/>
  <c r="Y129" i="3"/>
  <c r="AI128" i="3"/>
  <c r="AH128" i="3"/>
  <c r="AG128" i="3"/>
  <c r="AD128" i="3"/>
  <c r="AC128" i="3"/>
  <c r="M128" i="3"/>
  <c r="K128" i="3"/>
  <c r="I128" i="3"/>
  <c r="C128" i="3"/>
  <c r="AA128" i="3" s="1"/>
  <c r="AI127" i="3"/>
  <c r="AH127" i="3"/>
  <c r="AG127" i="3"/>
  <c r="AD127" i="3"/>
  <c r="AC127" i="3"/>
  <c r="M127" i="3"/>
  <c r="K127" i="3"/>
  <c r="C412" i="12" s="1"/>
  <c r="I127" i="3"/>
  <c r="C127" i="3"/>
  <c r="AA127" i="3" s="1"/>
  <c r="AI126" i="3"/>
  <c r="AH126" i="3"/>
  <c r="AG126" i="3"/>
  <c r="AD126" i="3"/>
  <c r="AC126" i="3"/>
  <c r="M126" i="3"/>
  <c r="K126" i="3"/>
  <c r="C411" i="12" s="1"/>
  <c r="I126" i="3"/>
  <c r="C111" i="12" s="1"/>
  <c r="C126" i="3"/>
  <c r="AA126" i="3" s="1"/>
  <c r="AI125" i="3"/>
  <c r="AH125" i="3"/>
  <c r="AG125" i="3"/>
  <c r="AD125" i="3"/>
  <c r="AC125" i="3"/>
  <c r="M125" i="3"/>
  <c r="C710" i="12"/>
  <c r="K125" i="3"/>
  <c r="I125" i="3"/>
  <c r="C110" i="12" s="1"/>
  <c r="C125" i="3"/>
  <c r="Y125" i="3" s="1"/>
  <c r="AI124" i="3"/>
  <c r="AH124" i="3"/>
  <c r="AG124" i="3"/>
  <c r="AD124" i="3"/>
  <c r="AC124" i="3"/>
  <c r="M124" i="3"/>
  <c r="C709" i="12"/>
  <c r="K124" i="3"/>
  <c r="I124" i="3"/>
  <c r="C109" i="12" s="1"/>
  <c r="C124" i="3"/>
  <c r="AA124" i="3" s="1"/>
  <c r="AI123" i="3"/>
  <c r="AH123" i="3"/>
  <c r="AG123" i="3"/>
  <c r="AD123" i="3"/>
  <c r="AC123" i="3"/>
  <c r="M123" i="3"/>
  <c r="K123" i="3"/>
  <c r="C408" i="12" s="1"/>
  <c r="I123" i="3"/>
  <c r="C123" i="3"/>
  <c r="AA123" i="3"/>
  <c r="AI122" i="3"/>
  <c r="AH122" i="3"/>
  <c r="AG122" i="3"/>
  <c r="AD122" i="3"/>
  <c r="AC122" i="3"/>
  <c r="M122" i="3"/>
  <c r="K122" i="3"/>
  <c r="C407" i="12"/>
  <c r="I122" i="3"/>
  <c r="C107" i="12" s="1"/>
  <c r="C122" i="3"/>
  <c r="Y122" i="3"/>
  <c r="AI121" i="3"/>
  <c r="AH121" i="3"/>
  <c r="AG121" i="3"/>
  <c r="AD121" i="3"/>
  <c r="AC121" i="3"/>
  <c r="M121" i="3"/>
  <c r="C706" i="12" s="1"/>
  <c r="K121" i="3"/>
  <c r="I121" i="3"/>
  <c r="C106" i="12" s="1"/>
  <c r="C121" i="3"/>
  <c r="Y121" i="3"/>
  <c r="AI120" i="3"/>
  <c r="AH120" i="3"/>
  <c r="AG120" i="3"/>
  <c r="AD120" i="3"/>
  <c r="AC120" i="3"/>
  <c r="M120" i="3"/>
  <c r="C705" i="12" s="1"/>
  <c r="K120" i="3"/>
  <c r="C405" i="12" s="1"/>
  <c r="I120" i="3"/>
  <c r="C105" i="12" s="1"/>
  <c r="C120" i="3"/>
  <c r="AA120" i="3" s="1"/>
  <c r="AI119" i="3"/>
  <c r="AH119" i="3"/>
  <c r="AG119" i="3"/>
  <c r="AD119" i="3"/>
  <c r="AC119" i="3"/>
  <c r="M119" i="3"/>
  <c r="K119" i="3"/>
  <c r="I119" i="3"/>
  <c r="C119" i="3"/>
  <c r="AA119" i="3" s="1"/>
  <c r="AI118" i="3"/>
  <c r="AH118" i="3"/>
  <c r="AG118" i="3"/>
  <c r="AD118" i="3"/>
  <c r="AC118" i="3"/>
  <c r="M118" i="3"/>
  <c r="K118" i="3"/>
  <c r="C403" i="12" s="1"/>
  <c r="I118" i="3"/>
  <c r="C103" i="12" s="1"/>
  <c r="C118" i="3"/>
  <c r="AI117" i="3"/>
  <c r="AH117" i="3"/>
  <c r="AG117" i="3"/>
  <c r="AD117" i="3"/>
  <c r="AC117" i="3"/>
  <c r="M117" i="3"/>
  <c r="C702" i="12" s="1"/>
  <c r="K117" i="3"/>
  <c r="I117" i="3"/>
  <c r="C102" i="12"/>
  <c r="C117" i="3"/>
  <c r="AI116" i="3"/>
  <c r="AH116" i="3"/>
  <c r="AG116" i="3"/>
  <c r="AD116" i="3"/>
  <c r="AC116" i="3"/>
  <c r="M116" i="3"/>
  <c r="C701" i="12"/>
  <c r="K116" i="3"/>
  <c r="C401" i="12" s="1"/>
  <c r="I116" i="3"/>
  <c r="C116" i="3"/>
  <c r="AI115" i="3"/>
  <c r="AH115" i="3"/>
  <c r="AG115" i="3"/>
  <c r="AD115" i="3"/>
  <c r="AC115" i="3"/>
  <c r="M115" i="3"/>
  <c r="K115" i="3"/>
  <c r="C400" i="12"/>
  <c r="I115" i="3"/>
  <c r="C115" i="3"/>
  <c r="AA115" i="3"/>
  <c r="AI114" i="3"/>
  <c r="AH114" i="3"/>
  <c r="AG114" i="3"/>
  <c r="AD114" i="3"/>
  <c r="AC114" i="3"/>
  <c r="M114" i="3"/>
  <c r="C699" i="12" s="1"/>
  <c r="K114" i="3"/>
  <c r="C399" i="12"/>
  <c r="I114" i="3"/>
  <c r="C99" i="12" s="1"/>
  <c r="C114" i="3"/>
  <c r="Y114" i="3"/>
  <c r="AI113" i="3"/>
  <c r="AH113" i="3"/>
  <c r="AG113" i="3"/>
  <c r="AD113" i="3"/>
  <c r="AC113" i="3"/>
  <c r="M113" i="3"/>
  <c r="C698" i="12"/>
  <c r="K113" i="3"/>
  <c r="I113" i="3"/>
  <c r="C98" i="12" s="1"/>
  <c r="C113" i="3"/>
  <c r="AI112" i="3"/>
  <c r="AH112" i="3"/>
  <c r="AG112" i="3"/>
  <c r="AD112" i="3"/>
  <c r="AC112" i="3"/>
  <c r="M112" i="3"/>
  <c r="K112" i="3"/>
  <c r="C397" i="12"/>
  <c r="I112" i="3"/>
  <c r="C112" i="3"/>
  <c r="AA112" i="3" s="1"/>
  <c r="AI111" i="3"/>
  <c r="AH111" i="3"/>
  <c r="AG111" i="3"/>
  <c r="AD111" i="3"/>
  <c r="AC111" i="3"/>
  <c r="M111" i="3"/>
  <c r="K111" i="3"/>
  <c r="C396" i="12" s="1"/>
  <c r="I111" i="3"/>
  <c r="C111" i="3"/>
  <c r="AA111" i="3" s="1"/>
  <c r="AI110" i="3"/>
  <c r="AH110" i="3"/>
  <c r="AG110" i="3"/>
  <c r="AD110" i="3"/>
  <c r="AC110" i="3"/>
  <c r="M110" i="3"/>
  <c r="K110" i="3"/>
  <c r="C395" i="12" s="1"/>
  <c r="I110" i="3"/>
  <c r="C95" i="12"/>
  <c r="C110" i="3"/>
  <c r="Y110" i="3" s="1"/>
  <c r="AI109" i="3"/>
  <c r="AH109" i="3"/>
  <c r="AG109" i="3"/>
  <c r="AD109" i="3"/>
  <c r="AC109" i="3"/>
  <c r="M109" i="3"/>
  <c r="C694" i="12"/>
  <c r="K109" i="3"/>
  <c r="I109" i="3"/>
  <c r="C94" i="12"/>
  <c r="C109" i="3"/>
  <c r="Y109" i="3" s="1"/>
  <c r="AI108" i="3"/>
  <c r="AH108" i="3"/>
  <c r="AG108" i="3"/>
  <c r="AD108" i="3"/>
  <c r="AC108" i="3"/>
  <c r="M108" i="3"/>
  <c r="C693" i="12"/>
  <c r="K108" i="3"/>
  <c r="C393" i="12" s="1"/>
  <c r="I108" i="3"/>
  <c r="C93" i="12"/>
  <c r="C108" i="3"/>
  <c r="AA108" i="3" s="1"/>
  <c r="AI107" i="3"/>
  <c r="AH107" i="3"/>
  <c r="AG107" i="3"/>
  <c r="AD107" i="3"/>
  <c r="AC107" i="3"/>
  <c r="M107" i="3"/>
  <c r="K107" i="3"/>
  <c r="C392" i="12" s="1"/>
  <c r="I107" i="3"/>
  <c r="C107" i="3"/>
  <c r="AA107" i="3" s="1"/>
  <c r="AI106" i="3"/>
  <c r="AH106" i="3"/>
  <c r="AG106" i="3"/>
  <c r="AD106" i="3"/>
  <c r="AC106" i="3"/>
  <c r="M106" i="3"/>
  <c r="C691" i="12"/>
  <c r="K106" i="3"/>
  <c r="C391" i="12" s="1"/>
  <c r="I106" i="3"/>
  <c r="C91" i="12"/>
  <c r="C106" i="3"/>
  <c r="AA106" i="3" s="1"/>
  <c r="AI105" i="3"/>
  <c r="AH105" i="3"/>
  <c r="AG105" i="3"/>
  <c r="AD105" i="3"/>
  <c r="AC105" i="3"/>
  <c r="M105" i="3"/>
  <c r="C690" i="12" s="1"/>
  <c r="K105" i="3"/>
  <c r="C390" i="12"/>
  <c r="I105" i="3"/>
  <c r="C90" i="12" s="1"/>
  <c r="C105" i="3"/>
  <c r="AI104" i="3"/>
  <c r="AH104" i="3"/>
  <c r="AG104" i="3"/>
  <c r="AD104" i="3"/>
  <c r="AC104" i="3"/>
  <c r="M104" i="3"/>
  <c r="C689" i="12" s="1"/>
  <c r="K104" i="3"/>
  <c r="C389" i="12"/>
  <c r="I104" i="3"/>
  <c r="C89" i="12" s="1"/>
  <c r="C104" i="3"/>
  <c r="Y104" i="3"/>
  <c r="AI103" i="3"/>
  <c r="AH103" i="3"/>
  <c r="AG103" i="3"/>
  <c r="AD103" i="3"/>
  <c r="AC103" i="3"/>
  <c r="M103" i="3"/>
  <c r="C688" i="12" s="1"/>
  <c r="K103" i="3"/>
  <c r="C388" i="12"/>
  <c r="I103" i="3"/>
  <c r="C88" i="12" s="1"/>
  <c r="C103" i="3"/>
  <c r="AA103" i="3"/>
  <c r="AI102" i="3"/>
  <c r="AH102" i="3"/>
  <c r="AG102" i="3"/>
  <c r="AD102" i="3"/>
  <c r="AC102" i="3"/>
  <c r="M102" i="3"/>
  <c r="C687" i="12"/>
  <c r="K102" i="3"/>
  <c r="C387" i="12" s="1"/>
  <c r="I102" i="3"/>
  <c r="C87" i="12"/>
  <c r="C102" i="3"/>
  <c r="Y102" i="3" s="1"/>
  <c r="AI101" i="3"/>
  <c r="AH101" i="3"/>
  <c r="AG101" i="3"/>
  <c r="AD101" i="3"/>
  <c r="AC101" i="3"/>
  <c r="M101" i="3"/>
  <c r="K101" i="3"/>
  <c r="C386" i="12" s="1"/>
  <c r="I101" i="3"/>
  <c r="C86" i="12"/>
  <c r="C101" i="3"/>
  <c r="Y101" i="3" s="1"/>
  <c r="AI100" i="3"/>
  <c r="AH100" i="3"/>
  <c r="AG100" i="3"/>
  <c r="AD100" i="3"/>
  <c r="AC100" i="3"/>
  <c r="M100" i="3"/>
  <c r="C685" i="12"/>
  <c r="K100" i="3"/>
  <c r="C385" i="12" s="1"/>
  <c r="I100" i="3"/>
  <c r="C85" i="12"/>
  <c r="C100" i="3"/>
  <c r="Y100" i="3" s="1"/>
  <c r="AI99" i="3"/>
  <c r="AH99" i="3"/>
  <c r="AG99" i="3"/>
  <c r="AD99" i="3"/>
  <c r="AC99" i="3"/>
  <c r="M99" i="3"/>
  <c r="C684" i="12" s="1"/>
  <c r="K99" i="3"/>
  <c r="I99" i="3"/>
  <c r="C84" i="12"/>
  <c r="C99" i="3"/>
  <c r="AA99" i="3" s="1"/>
  <c r="AI98" i="3"/>
  <c r="AH98" i="3"/>
  <c r="AG98" i="3"/>
  <c r="AD98" i="3"/>
  <c r="AC98" i="3"/>
  <c r="M98" i="3"/>
  <c r="C683" i="12" s="1"/>
  <c r="K98" i="3"/>
  <c r="C383" i="12"/>
  <c r="I98" i="3"/>
  <c r="C83" i="12" s="1"/>
  <c r="C98" i="3"/>
  <c r="Y98" i="3"/>
  <c r="AI97" i="3"/>
  <c r="AH97" i="3"/>
  <c r="AG97" i="3"/>
  <c r="AD97" i="3"/>
  <c r="AC97" i="3"/>
  <c r="M97" i="3"/>
  <c r="C682" i="12" s="1"/>
  <c r="K97" i="3"/>
  <c r="C382" i="12"/>
  <c r="I97" i="3"/>
  <c r="C82" i="12" s="1"/>
  <c r="C97" i="3"/>
  <c r="Y97" i="3"/>
  <c r="AI96" i="3"/>
  <c r="AH96" i="3"/>
  <c r="AG96" i="3"/>
  <c r="AD96" i="3"/>
  <c r="AC96" i="3"/>
  <c r="M96" i="3"/>
  <c r="C681" i="12"/>
  <c r="K96" i="3"/>
  <c r="C381" i="12" s="1"/>
  <c r="I96" i="3"/>
  <c r="C81" i="12"/>
  <c r="C96" i="3"/>
  <c r="Y96" i="3" s="1"/>
  <c r="AI95" i="3"/>
  <c r="AH95" i="3"/>
  <c r="AG95" i="3"/>
  <c r="AD95" i="3"/>
  <c r="AC95" i="3"/>
  <c r="M95" i="3"/>
  <c r="C680" i="12"/>
  <c r="K95" i="3"/>
  <c r="C380" i="12" s="1"/>
  <c r="I95" i="3"/>
  <c r="C80" i="12"/>
  <c r="C95" i="3"/>
  <c r="AA95" i="3" s="1"/>
  <c r="AI94" i="3"/>
  <c r="AH94" i="3"/>
  <c r="AG94" i="3"/>
  <c r="AD94" i="3"/>
  <c r="AC94" i="3"/>
  <c r="M94" i="3"/>
  <c r="C679" i="12" s="1"/>
  <c r="K94" i="3"/>
  <c r="C379" i="12"/>
  <c r="I94" i="3"/>
  <c r="C79" i="12" s="1"/>
  <c r="C94" i="3"/>
  <c r="Y94" i="3"/>
  <c r="AI93" i="3"/>
  <c r="AH93" i="3"/>
  <c r="AG93" i="3"/>
  <c r="AD93" i="3"/>
  <c r="AC93" i="3"/>
  <c r="M93" i="3"/>
  <c r="K93" i="3"/>
  <c r="C378" i="12"/>
  <c r="I93" i="3"/>
  <c r="C78" i="12" s="1"/>
  <c r="C93" i="3"/>
  <c r="AI92" i="3"/>
  <c r="AH92" i="3"/>
  <c r="AG92" i="3"/>
  <c r="AD92" i="3"/>
  <c r="AC92" i="3"/>
  <c r="M92" i="3"/>
  <c r="C677" i="12" s="1"/>
  <c r="K92" i="3"/>
  <c r="C377" i="12"/>
  <c r="I92" i="3"/>
  <c r="C77" i="12" s="1"/>
  <c r="C92" i="3"/>
  <c r="Y92" i="3"/>
  <c r="AI91" i="3"/>
  <c r="AH91" i="3"/>
  <c r="AG91" i="3"/>
  <c r="AD91" i="3"/>
  <c r="AC91" i="3"/>
  <c r="M91" i="3"/>
  <c r="C676" i="12" s="1"/>
  <c r="K91" i="3"/>
  <c r="I91" i="3"/>
  <c r="C76" i="12" s="1"/>
  <c r="C91" i="3"/>
  <c r="Y91" i="3"/>
  <c r="AI90" i="3"/>
  <c r="AH90" i="3"/>
  <c r="AG90" i="3"/>
  <c r="AD90" i="3"/>
  <c r="AC90" i="3"/>
  <c r="M90" i="3"/>
  <c r="C675" i="12" s="1"/>
  <c r="K90" i="3"/>
  <c r="C375" i="12"/>
  <c r="I90" i="3"/>
  <c r="C75" i="12" s="1"/>
  <c r="C90" i="3"/>
  <c r="Y90" i="3"/>
  <c r="AI89" i="3"/>
  <c r="AH89" i="3"/>
  <c r="AG89" i="3"/>
  <c r="AD89" i="3"/>
  <c r="AC89" i="3"/>
  <c r="M89" i="3"/>
  <c r="C674" i="12"/>
  <c r="K89" i="3"/>
  <c r="C374" i="12" s="1"/>
  <c r="I89" i="3"/>
  <c r="C74" i="12"/>
  <c r="C89" i="3"/>
  <c r="Y89" i="3" s="1"/>
  <c r="AI88" i="3"/>
  <c r="AH88" i="3"/>
  <c r="AG88" i="3"/>
  <c r="AD88" i="3"/>
  <c r="AC88" i="3"/>
  <c r="M88" i="3"/>
  <c r="C673" i="12"/>
  <c r="K88" i="3"/>
  <c r="C373" i="12" s="1"/>
  <c r="I88" i="3"/>
  <c r="C73" i="12"/>
  <c r="C88" i="3"/>
  <c r="Y88" i="3" s="1"/>
  <c r="AI87" i="3"/>
  <c r="AH87" i="3"/>
  <c r="AG87" i="3"/>
  <c r="AD87" i="3"/>
  <c r="AC87" i="3"/>
  <c r="M87" i="3"/>
  <c r="C672" i="12" s="1"/>
  <c r="K87" i="3"/>
  <c r="C372" i="12"/>
  <c r="I87" i="3"/>
  <c r="C72" i="12" s="1"/>
  <c r="C87" i="3"/>
  <c r="AA87" i="3"/>
  <c r="AI86" i="3"/>
  <c r="AH86" i="3"/>
  <c r="AG86" i="3"/>
  <c r="AD86" i="3"/>
  <c r="AC86" i="3"/>
  <c r="M86" i="3"/>
  <c r="C671" i="12" s="1"/>
  <c r="K86" i="3"/>
  <c r="C371" i="12"/>
  <c r="I86" i="3"/>
  <c r="C71" i="12" s="1"/>
  <c r="C86" i="3"/>
  <c r="AA86" i="3"/>
  <c r="AI85" i="3"/>
  <c r="AH85" i="3"/>
  <c r="AG85" i="3"/>
  <c r="AD85" i="3"/>
  <c r="AC85" i="3"/>
  <c r="M85" i="3"/>
  <c r="K85" i="3"/>
  <c r="C370" i="12"/>
  <c r="I85" i="3"/>
  <c r="C70" i="12" s="1"/>
  <c r="C85" i="3"/>
  <c r="Y85" i="3"/>
  <c r="AI84" i="3"/>
  <c r="AH84" i="3"/>
  <c r="AG84" i="3"/>
  <c r="AD84" i="3"/>
  <c r="AC84" i="3"/>
  <c r="M84" i="3"/>
  <c r="C669" i="12"/>
  <c r="K84" i="3"/>
  <c r="C369" i="12" s="1"/>
  <c r="I84" i="3"/>
  <c r="C69" i="12"/>
  <c r="C84" i="3"/>
  <c r="Y84" i="3" s="1"/>
  <c r="AI83" i="3"/>
  <c r="AH83" i="3"/>
  <c r="AG83" i="3"/>
  <c r="AD83" i="3"/>
  <c r="AC83" i="3"/>
  <c r="M83" i="3"/>
  <c r="C668" i="12"/>
  <c r="K83" i="3"/>
  <c r="I83" i="3"/>
  <c r="C68" i="12"/>
  <c r="C83" i="3"/>
  <c r="AA83" i="3" s="1"/>
  <c r="AI82" i="3"/>
  <c r="AH82" i="3"/>
  <c r="AG82" i="3"/>
  <c r="AD82" i="3"/>
  <c r="AC82" i="3"/>
  <c r="M82" i="3"/>
  <c r="C667" i="12"/>
  <c r="K82" i="3"/>
  <c r="C367" i="12" s="1"/>
  <c r="I82" i="3"/>
  <c r="C67" i="12"/>
  <c r="C82" i="3"/>
  <c r="AA82" i="3" s="1"/>
  <c r="AI81" i="3"/>
  <c r="AH81" i="3"/>
  <c r="AG81" i="3"/>
  <c r="AD81" i="3"/>
  <c r="AC81" i="3"/>
  <c r="M81" i="3"/>
  <c r="C666" i="12"/>
  <c r="K81" i="3"/>
  <c r="C366" i="12"/>
  <c r="I81" i="3"/>
  <c r="C66" i="12"/>
  <c r="C81" i="3"/>
  <c r="Y81" i="3"/>
  <c r="AI80" i="3"/>
  <c r="AH80" i="3"/>
  <c r="AG80" i="3"/>
  <c r="AD80" i="3"/>
  <c r="AC80" i="3"/>
  <c r="M80" i="3"/>
  <c r="C665" i="12" s="1"/>
  <c r="K80" i="3"/>
  <c r="C365" i="12"/>
  <c r="I80" i="3"/>
  <c r="C65" i="12" s="1"/>
  <c r="C80" i="3"/>
  <c r="Y80" i="3"/>
  <c r="AI79" i="3"/>
  <c r="AH79" i="3"/>
  <c r="AG79" i="3"/>
  <c r="AD79" i="3"/>
  <c r="AC79" i="3"/>
  <c r="M79" i="3"/>
  <c r="C664" i="12"/>
  <c r="K79" i="3"/>
  <c r="C364" i="12" s="1"/>
  <c r="E364" i="12" s="1"/>
  <c r="I79" i="3"/>
  <c r="C64" i="12"/>
  <c r="C79" i="3"/>
  <c r="Y79" i="3" s="1"/>
  <c r="AI78" i="3"/>
  <c r="AH78" i="3"/>
  <c r="AG78" i="3"/>
  <c r="AD78" i="3"/>
  <c r="AC78" i="3"/>
  <c r="M78" i="3"/>
  <c r="C663" i="12"/>
  <c r="K78" i="3"/>
  <c r="C363" i="12" s="1"/>
  <c r="I78" i="3"/>
  <c r="C63" i="12"/>
  <c r="C78" i="3"/>
  <c r="AA78" i="3" s="1"/>
  <c r="AI77" i="3"/>
  <c r="AH77" i="3"/>
  <c r="AG77" i="3"/>
  <c r="AD77" i="3"/>
  <c r="AC77" i="3"/>
  <c r="M77" i="3"/>
  <c r="K77" i="3"/>
  <c r="C362" i="12" s="1"/>
  <c r="I77" i="3"/>
  <c r="C62" i="12"/>
  <c r="C77" i="3"/>
  <c r="Y77" i="3" s="1"/>
  <c r="AI76" i="3"/>
  <c r="AH76" i="3"/>
  <c r="AG76" i="3"/>
  <c r="AD76" i="3"/>
  <c r="AC76" i="3"/>
  <c r="M76" i="3"/>
  <c r="C661" i="12" s="1"/>
  <c r="K76" i="3"/>
  <c r="C361" i="12"/>
  <c r="I76" i="3"/>
  <c r="C61" i="12" s="1"/>
  <c r="C76" i="3"/>
  <c r="Y76" i="3"/>
  <c r="AI75" i="3"/>
  <c r="AH75" i="3"/>
  <c r="AG75" i="3"/>
  <c r="AD75" i="3"/>
  <c r="AC75" i="3"/>
  <c r="M75" i="3"/>
  <c r="C660" i="12" s="1"/>
  <c r="K75" i="3"/>
  <c r="I75" i="3"/>
  <c r="C60" i="12" s="1"/>
  <c r="E60" i="12" s="1"/>
  <c r="C75" i="3"/>
  <c r="AA75" i="3"/>
  <c r="AI74" i="3"/>
  <c r="AH74" i="3"/>
  <c r="AG74" i="3"/>
  <c r="AD74" i="3"/>
  <c r="AC74" i="3"/>
  <c r="M74" i="3"/>
  <c r="C659" i="12" s="1"/>
  <c r="K74" i="3"/>
  <c r="C359" i="12"/>
  <c r="I74" i="3"/>
  <c r="C59" i="12" s="1"/>
  <c r="C74" i="3"/>
  <c r="Y74" i="3"/>
  <c r="AI73" i="3"/>
  <c r="AH73" i="3"/>
  <c r="AG73" i="3"/>
  <c r="AD73" i="3"/>
  <c r="AC73" i="3"/>
  <c r="M73" i="3"/>
  <c r="C658" i="12"/>
  <c r="K73" i="3"/>
  <c r="C358" i="12"/>
  <c r="I73" i="3"/>
  <c r="C58" i="12"/>
  <c r="C73" i="3"/>
  <c r="AI72" i="3"/>
  <c r="AH72" i="3"/>
  <c r="AG72" i="3"/>
  <c r="AD72" i="3"/>
  <c r="AC72" i="3"/>
  <c r="M72" i="3"/>
  <c r="C657" i="12"/>
  <c r="K72" i="3"/>
  <c r="C357" i="12"/>
  <c r="I72" i="3"/>
  <c r="C57" i="12"/>
  <c r="C72" i="3"/>
  <c r="Y72" i="3"/>
  <c r="AI71" i="3"/>
  <c r="AH71" i="3"/>
  <c r="AG71" i="3"/>
  <c r="AD71" i="3"/>
  <c r="AC71" i="3"/>
  <c r="M71" i="3"/>
  <c r="C656" i="12"/>
  <c r="K71" i="3"/>
  <c r="C356" i="12" s="1"/>
  <c r="I71" i="3"/>
  <c r="C56" i="12"/>
  <c r="C71" i="3"/>
  <c r="AA71" i="3" s="1"/>
  <c r="AI70" i="3"/>
  <c r="AH70" i="3"/>
  <c r="AG70" i="3"/>
  <c r="AD70" i="3"/>
  <c r="AC70" i="3"/>
  <c r="M70" i="3"/>
  <c r="C655" i="12" s="1"/>
  <c r="K70" i="3"/>
  <c r="C355" i="12"/>
  <c r="I70" i="3"/>
  <c r="C55" i="12" s="1"/>
  <c r="E55" i="12" s="1"/>
  <c r="C70" i="3"/>
  <c r="Y70" i="3"/>
  <c r="AI69" i="3"/>
  <c r="AH69" i="3"/>
  <c r="AG69" i="3"/>
  <c r="AD69" i="3"/>
  <c r="AC69" i="3"/>
  <c r="M69" i="3"/>
  <c r="K69" i="3"/>
  <c r="C354" i="12"/>
  <c r="I69" i="3"/>
  <c r="C54" i="12" s="1"/>
  <c r="E54" i="12" s="1"/>
  <c r="C69" i="3"/>
  <c r="AI68" i="3"/>
  <c r="AH68" i="3"/>
  <c r="AG68" i="3"/>
  <c r="AD68" i="3"/>
  <c r="AC68" i="3"/>
  <c r="M68" i="3"/>
  <c r="C653" i="12" s="1"/>
  <c r="K68" i="3"/>
  <c r="C353" i="12"/>
  <c r="I68" i="3"/>
  <c r="C53" i="12" s="1"/>
  <c r="C68" i="3"/>
  <c r="Y68" i="3"/>
  <c r="AI67" i="3"/>
  <c r="AH67" i="3"/>
  <c r="AG67" i="3"/>
  <c r="AD67" i="3"/>
  <c r="AC67" i="3"/>
  <c r="M67" i="3"/>
  <c r="C652" i="12" s="1"/>
  <c r="K67" i="3"/>
  <c r="I67" i="3"/>
  <c r="C52" i="12"/>
  <c r="C67" i="3"/>
  <c r="Y67" i="3"/>
  <c r="AI66" i="3"/>
  <c r="AH66" i="3"/>
  <c r="AG66" i="3"/>
  <c r="AD66" i="3"/>
  <c r="AC66" i="3"/>
  <c r="M66" i="3"/>
  <c r="C651" i="12" s="1"/>
  <c r="K66" i="3"/>
  <c r="C351" i="12"/>
  <c r="I66" i="3"/>
  <c r="C51" i="12" s="1"/>
  <c r="C66" i="3"/>
  <c r="Y66" i="3"/>
  <c r="AI65" i="3"/>
  <c r="AH65" i="3"/>
  <c r="AG65" i="3"/>
  <c r="AD65" i="3"/>
  <c r="AC65" i="3"/>
  <c r="M65" i="3"/>
  <c r="C650" i="12"/>
  <c r="K65" i="3"/>
  <c r="C350" i="12" s="1"/>
  <c r="I65" i="3"/>
  <c r="C50" i="12"/>
  <c r="C65" i="3"/>
  <c r="Y65" i="3" s="1"/>
  <c r="AI64" i="3"/>
  <c r="AH64" i="3"/>
  <c r="AG64" i="3"/>
  <c r="AD64" i="3"/>
  <c r="AC64" i="3"/>
  <c r="M64" i="3"/>
  <c r="C649" i="12"/>
  <c r="K64" i="3"/>
  <c r="C349" i="12" s="1"/>
  <c r="I64" i="3"/>
  <c r="C49" i="12"/>
  <c r="C64" i="3"/>
  <c r="Y64" i="3" s="1"/>
  <c r="AI63" i="3"/>
  <c r="AH63" i="3"/>
  <c r="AG63" i="3"/>
  <c r="AD63" i="3"/>
  <c r="AC63" i="3"/>
  <c r="M63" i="3"/>
  <c r="C648" i="12"/>
  <c r="K63" i="3"/>
  <c r="C348" i="12"/>
  <c r="I63" i="3"/>
  <c r="C48" i="12"/>
  <c r="C63" i="3"/>
  <c r="Y63" i="3"/>
  <c r="AI62" i="3"/>
  <c r="AH62" i="3"/>
  <c r="AG62" i="3"/>
  <c r="AD62" i="3"/>
  <c r="AC62" i="3"/>
  <c r="M62" i="3"/>
  <c r="C647" i="12" s="1"/>
  <c r="K62" i="3"/>
  <c r="C347" i="12" s="1"/>
  <c r="E347" i="12" s="1"/>
  <c r="I62" i="3"/>
  <c r="C47" i="12" s="1"/>
  <c r="C62" i="3"/>
  <c r="Y62" i="3" s="1"/>
  <c r="AI61" i="3"/>
  <c r="AH61" i="3"/>
  <c r="AG61" i="3"/>
  <c r="AD61" i="3"/>
  <c r="AC61" i="3"/>
  <c r="M61" i="3"/>
  <c r="K61" i="3"/>
  <c r="C346" i="12" s="1"/>
  <c r="I61" i="3"/>
  <c r="C46" i="12" s="1"/>
  <c r="C61" i="3"/>
  <c r="Y61" i="3"/>
  <c r="AI60" i="3"/>
  <c r="AH60" i="3"/>
  <c r="AG60" i="3"/>
  <c r="AD60" i="3"/>
  <c r="AC60" i="3"/>
  <c r="M60" i="3"/>
  <c r="C645" i="12"/>
  <c r="K60" i="3"/>
  <c r="C345" i="12" s="1"/>
  <c r="E345" i="12" s="1"/>
  <c r="I60" i="3"/>
  <c r="C45" i="12"/>
  <c r="C60" i="3"/>
  <c r="Y60" i="3" s="1"/>
  <c r="AI59" i="3"/>
  <c r="AH59" i="3"/>
  <c r="AG59" i="3"/>
  <c r="AD59" i="3"/>
  <c r="AC59" i="3"/>
  <c r="M59" i="3"/>
  <c r="C644" i="12"/>
  <c r="K59" i="3"/>
  <c r="I59" i="3"/>
  <c r="C44" i="12"/>
  <c r="C59" i="3"/>
  <c r="AA59" i="3" s="1"/>
  <c r="AI58" i="3"/>
  <c r="AH58" i="3"/>
  <c r="AG58" i="3"/>
  <c r="AD58" i="3"/>
  <c r="AC58" i="3"/>
  <c r="M58" i="3"/>
  <c r="C643" i="12"/>
  <c r="K58" i="3"/>
  <c r="C343" i="12" s="1"/>
  <c r="I58" i="3"/>
  <c r="C43" i="12"/>
  <c r="C58" i="3"/>
  <c r="Y58" i="3" s="1"/>
  <c r="AI57" i="3"/>
  <c r="AH57" i="3"/>
  <c r="AG57" i="3"/>
  <c r="AD57" i="3"/>
  <c r="AC57" i="3"/>
  <c r="M57" i="3"/>
  <c r="C642" i="12"/>
  <c r="K57" i="3"/>
  <c r="C342" i="12"/>
  <c r="I57" i="3"/>
  <c r="C42" i="12"/>
  <c r="C57" i="3"/>
  <c r="Y57" i="3"/>
  <c r="AI56" i="3"/>
  <c r="AH56" i="3"/>
  <c r="AG56" i="3"/>
  <c r="AD56" i="3"/>
  <c r="AC56" i="3"/>
  <c r="M56" i="3"/>
  <c r="C641" i="12" s="1"/>
  <c r="K56" i="3"/>
  <c r="C341" i="12" s="1"/>
  <c r="I56" i="3"/>
  <c r="C41" i="12" s="1"/>
  <c r="C56" i="3"/>
  <c r="Y56" i="3"/>
  <c r="AI55" i="3"/>
  <c r="AH55" i="3"/>
  <c r="AG55" i="3"/>
  <c r="AD55" i="3"/>
  <c r="AC55" i="3"/>
  <c r="M55" i="3"/>
  <c r="C640" i="12"/>
  <c r="K55" i="3"/>
  <c r="C340" i="12" s="1"/>
  <c r="D340" i="12" s="1"/>
  <c r="I55" i="3"/>
  <c r="C40" i="12"/>
  <c r="C55" i="3"/>
  <c r="Y55" i="3" s="1"/>
  <c r="AI54" i="3"/>
  <c r="AH54" i="3"/>
  <c r="AG54" i="3"/>
  <c r="AD54" i="3"/>
  <c r="AC54" i="3"/>
  <c r="M54" i="3"/>
  <c r="C639" i="12"/>
  <c r="K54" i="3"/>
  <c r="C339" i="12" s="1"/>
  <c r="I54" i="3"/>
  <c r="C39" i="12"/>
  <c r="C54" i="3"/>
  <c r="Y54" i="3" s="1"/>
  <c r="AI53" i="3"/>
  <c r="AH53" i="3"/>
  <c r="AG53" i="3"/>
  <c r="AD53" i="3"/>
  <c r="AC53" i="3"/>
  <c r="M53" i="3"/>
  <c r="K53" i="3"/>
  <c r="C338" i="12" s="1"/>
  <c r="I53" i="3"/>
  <c r="C38" i="12" s="1"/>
  <c r="C53" i="3"/>
  <c r="Y53" i="3" s="1"/>
  <c r="AI52" i="3"/>
  <c r="AH52" i="3"/>
  <c r="AG52" i="3"/>
  <c r="AD52" i="3"/>
  <c r="AC52" i="3"/>
  <c r="M52" i="3"/>
  <c r="C637" i="12" s="1"/>
  <c r="K52" i="3"/>
  <c r="C337" i="12"/>
  <c r="I52" i="3"/>
  <c r="C37" i="12" s="1"/>
  <c r="C52" i="3"/>
  <c r="Y52" i="3"/>
  <c r="AI51" i="3"/>
  <c r="AH51" i="3"/>
  <c r="AG51" i="3"/>
  <c r="AD51" i="3"/>
  <c r="AC51" i="3"/>
  <c r="M51" i="3"/>
  <c r="C636" i="12" s="1"/>
  <c r="F636" i="12" s="1"/>
  <c r="K51" i="3"/>
  <c r="I51" i="3"/>
  <c r="C36" i="12" s="1"/>
  <c r="C51" i="3"/>
  <c r="Y51" i="3"/>
  <c r="AI50" i="3"/>
  <c r="AH50" i="3"/>
  <c r="AG50" i="3"/>
  <c r="AD50" i="3"/>
  <c r="AC50" i="3"/>
  <c r="M50" i="3"/>
  <c r="C635" i="12" s="1"/>
  <c r="F635" i="12" s="1"/>
  <c r="K50" i="3"/>
  <c r="C335" i="12"/>
  <c r="I50" i="3"/>
  <c r="C35" i="12" s="1"/>
  <c r="C50" i="3"/>
  <c r="Y50" i="3"/>
  <c r="AI49" i="3"/>
  <c r="AH49" i="3"/>
  <c r="AG49" i="3"/>
  <c r="AD49" i="3"/>
  <c r="AC49" i="3"/>
  <c r="M49" i="3"/>
  <c r="C634" i="12"/>
  <c r="K49" i="3"/>
  <c r="C334" i="12" s="1"/>
  <c r="E334" i="12" s="1"/>
  <c r="I49" i="3"/>
  <c r="C34" i="12"/>
  <c r="C49" i="3"/>
  <c r="Y49" i="3" s="1"/>
  <c r="AI48" i="3"/>
  <c r="AH48" i="3"/>
  <c r="AG48" i="3"/>
  <c r="AD48" i="3"/>
  <c r="AC48" i="3"/>
  <c r="M48" i="3"/>
  <c r="C633" i="12"/>
  <c r="K48" i="3"/>
  <c r="C333" i="12" s="1"/>
  <c r="D333" i="12" s="1"/>
  <c r="I48" i="3"/>
  <c r="C33" i="12"/>
  <c r="C48" i="3"/>
  <c r="Y48" i="3" s="1"/>
  <c r="AI47" i="3"/>
  <c r="AH47" i="3"/>
  <c r="AG47" i="3"/>
  <c r="AD47" i="3"/>
  <c r="AC47" i="3"/>
  <c r="M47" i="3"/>
  <c r="C632" i="12" s="1"/>
  <c r="K47" i="3"/>
  <c r="C332" i="12"/>
  <c r="I47" i="3"/>
  <c r="C32" i="12" s="1"/>
  <c r="C47" i="3"/>
  <c r="AA47" i="3"/>
  <c r="AI46" i="3"/>
  <c r="AH46" i="3"/>
  <c r="AG46" i="3"/>
  <c r="AD46" i="3"/>
  <c r="AC46" i="3"/>
  <c r="M46" i="3"/>
  <c r="C631" i="12" s="1"/>
  <c r="F631" i="12" s="1"/>
  <c r="K46" i="3"/>
  <c r="C331" i="12"/>
  <c r="I46" i="3"/>
  <c r="C31" i="12" s="1"/>
  <c r="C46" i="3"/>
  <c r="AA46" i="3"/>
  <c r="AI45" i="3"/>
  <c r="AH45" i="3"/>
  <c r="AG45" i="3"/>
  <c r="AD45" i="3"/>
  <c r="AC45" i="3"/>
  <c r="M45" i="3"/>
  <c r="K45" i="3"/>
  <c r="C330" i="12"/>
  <c r="I45" i="3"/>
  <c r="C30" i="12" s="1"/>
  <c r="F30" i="12" s="1"/>
  <c r="C45" i="3"/>
  <c r="Y45" i="3"/>
  <c r="AI44" i="3"/>
  <c r="AH44" i="3"/>
  <c r="AG44" i="3"/>
  <c r="AD44" i="3"/>
  <c r="AC44" i="3"/>
  <c r="M44" i="3"/>
  <c r="C629" i="12"/>
  <c r="K44" i="3"/>
  <c r="C329" i="12" s="1"/>
  <c r="I44" i="3"/>
  <c r="C29" i="12"/>
  <c r="C44" i="3"/>
  <c r="Y44" i="3" s="1"/>
  <c r="AI43" i="3"/>
  <c r="AH43" i="3"/>
  <c r="AG43" i="3"/>
  <c r="AD43" i="3"/>
  <c r="AC43" i="3"/>
  <c r="M43" i="3"/>
  <c r="C628" i="12"/>
  <c r="K43" i="3"/>
  <c r="I43" i="3"/>
  <c r="C28" i="12"/>
  <c r="C43" i="3"/>
  <c r="AA43" i="3" s="1"/>
  <c r="AI42" i="3"/>
  <c r="AH42" i="3"/>
  <c r="AG42" i="3"/>
  <c r="AD42" i="3"/>
  <c r="AC42" i="3"/>
  <c r="M42" i="3"/>
  <c r="C627" i="12"/>
  <c r="K42" i="3"/>
  <c r="C327" i="12" s="1"/>
  <c r="I42" i="3"/>
  <c r="C27" i="12"/>
  <c r="C42" i="3"/>
  <c r="Y42" i="3" s="1"/>
  <c r="AI41" i="3"/>
  <c r="AH41" i="3"/>
  <c r="AG41" i="3"/>
  <c r="AD41" i="3"/>
  <c r="AC41" i="3"/>
  <c r="M41" i="3"/>
  <c r="C626" i="12" s="1"/>
  <c r="K41" i="3"/>
  <c r="C326" i="12"/>
  <c r="I41" i="3"/>
  <c r="C26" i="12" s="1"/>
  <c r="D26" i="12" s="1"/>
  <c r="C41" i="3"/>
  <c r="Y41" i="3"/>
  <c r="AI40" i="3"/>
  <c r="AH40" i="3"/>
  <c r="AG40" i="3"/>
  <c r="AD40" i="3"/>
  <c r="AC40" i="3"/>
  <c r="M40" i="3"/>
  <c r="C625" i="12" s="1"/>
  <c r="D625" i="12" s="1"/>
  <c r="K40" i="3"/>
  <c r="C325" i="12"/>
  <c r="I40" i="3"/>
  <c r="C25" i="12" s="1"/>
  <c r="C40" i="3"/>
  <c r="Y40" i="3"/>
  <c r="AI39" i="3"/>
  <c r="AH39" i="3"/>
  <c r="AG39" i="3"/>
  <c r="AD39" i="3"/>
  <c r="AC39" i="3"/>
  <c r="M39" i="3"/>
  <c r="C624" i="12"/>
  <c r="K39" i="3"/>
  <c r="C324" i="12" s="1"/>
  <c r="D324" i="12" s="1"/>
  <c r="I39" i="3"/>
  <c r="C24" i="12"/>
  <c r="C39" i="3"/>
  <c r="Y39" i="3" s="1"/>
  <c r="AI38" i="3"/>
  <c r="AH38" i="3"/>
  <c r="AG38" i="3"/>
  <c r="AD38" i="3"/>
  <c r="AC38" i="3"/>
  <c r="M38" i="3"/>
  <c r="C623" i="12"/>
  <c r="K38" i="3"/>
  <c r="C323" i="12" s="1"/>
  <c r="I38" i="3"/>
  <c r="C23" i="12"/>
  <c r="C38" i="3"/>
  <c r="AA38" i="3" s="1"/>
  <c r="AI37" i="3"/>
  <c r="AH37" i="3"/>
  <c r="AG37" i="3"/>
  <c r="AD37" i="3"/>
  <c r="AC37" i="3"/>
  <c r="M37" i="3"/>
  <c r="K37" i="3"/>
  <c r="C322" i="12" s="1"/>
  <c r="I37" i="3"/>
  <c r="C22" i="12"/>
  <c r="C37" i="3"/>
  <c r="AI36" i="3"/>
  <c r="AH36" i="3"/>
  <c r="AG36" i="3"/>
  <c r="AD36" i="3"/>
  <c r="AC36" i="3"/>
  <c r="M36" i="3"/>
  <c r="C621" i="12"/>
  <c r="K36" i="3"/>
  <c r="C321" i="12" s="1"/>
  <c r="E321" i="12" s="1"/>
  <c r="I36" i="3"/>
  <c r="C21" i="12"/>
  <c r="C36" i="3"/>
  <c r="Y36" i="3" s="1"/>
  <c r="AI35" i="3"/>
  <c r="AH35" i="3"/>
  <c r="AG35" i="3"/>
  <c r="AD35" i="3"/>
  <c r="AC35" i="3"/>
  <c r="M35" i="3"/>
  <c r="C620" i="12" s="1"/>
  <c r="K35" i="3"/>
  <c r="I35" i="3"/>
  <c r="C20" i="12"/>
  <c r="C35" i="3"/>
  <c r="AA35" i="3" s="1"/>
  <c r="AI34" i="3"/>
  <c r="AH34" i="3"/>
  <c r="AG34" i="3"/>
  <c r="AD34" i="3"/>
  <c r="AC34" i="3"/>
  <c r="M34" i="3"/>
  <c r="C619" i="12" s="1"/>
  <c r="E619" i="12" s="1"/>
  <c r="K34" i="3"/>
  <c r="C319" i="12"/>
  <c r="I34" i="3"/>
  <c r="C19" i="12" s="1"/>
  <c r="C34" i="3"/>
  <c r="Y34" i="3"/>
  <c r="AI33" i="3"/>
  <c r="AH33" i="3"/>
  <c r="AG33" i="3"/>
  <c r="AD33" i="3"/>
  <c r="AC33" i="3"/>
  <c r="M33" i="3"/>
  <c r="C618" i="12" s="1"/>
  <c r="E618" i="12" s="1"/>
  <c r="K33" i="3"/>
  <c r="C318" i="12"/>
  <c r="I33" i="3"/>
  <c r="C18" i="12" s="1"/>
  <c r="C33" i="3"/>
  <c r="Y33" i="3"/>
  <c r="AI32" i="3"/>
  <c r="AH32" i="3"/>
  <c r="AG32" i="3"/>
  <c r="AD32" i="3"/>
  <c r="AC32" i="3"/>
  <c r="C617" i="12"/>
  <c r="C317" i="12"/>
  <c r="C17" i="12"/>
  <c r="C32" i="3"/>
  <c r="Y32" i="3" s="1"/>
  <c r="AI31" i="3"/>
  <c r="AH31" i="3"/>
  <c r="AG31" i="3"/>
  <c r="AD31" i="3"/>
  <c r="C616" i="12"/>
  <c r="C316" i="12"/>
  <c r="C16" i="12"/>
  <c r="AI30" i="3"/>
  <c r="AH30" i="3"/>
  <c r="AG30" i="3"/>
  <c r="AD30" i="3"/>
  <c r="AC30" i="3"/>
  <c r="M30" i="3"/>
  <c r="C615" i="12"/>
  <c r="K30" i="3"/>
  <c r="C315" i="12" s="1"/>
  <c r="I30" i="3"/>
  <c r="C15" i="12"/>
  <c r="AI29" i="3"/>
  <c r="AH29" i="3"/>
  <c r="AG29" i="3"/>
  <c r="AD29" i="3"/>
  <c r="AC29" i="3"/>
  <c r="M29" i="3"/>
  <c r="K29" i="3"/>
  <c r="C314" i="12"/>
  <c r="I29" i="3"/>
  <c r="C14" i="12" s="1"/>
  <c r="E14" i="12" s="1"/>
  <c r="AI28" i="3"/>
  <c r="AH28" i="3"/>
  <c r="AG28" i="3"/>
  <c r="AD28" i="3"/>
  <c r="AC28" i="3"/>
  <c r="M28" i="3"/>
  <c r="C613" i="12" s="1"/>
  <c r="K28" i="3"/>
  <c r="C313" i="12"/>
  <c r="I28" i="3"/>
  <c r="C13" i="12" s="1"/>
  <c r="AI27" i="3"/>
  <c r="AH27" i="3"/>
  <c r="AG27" i="3"/>
  <c r="AD27" i="3"/>
  <c r="AC27" i="3"/>
  <c r="M27" i="3"/>
  <c r="C612" i="12"/>
  <c r="K27" i="3"/>
  <c r="I27" i="3"/>
  <c r="C12" i="12"/>
  <c r="AI26" i="3"/>
  <c r="AH26" i="3"/>
  <c r="AG26" i="3"/>
  <c r="AC26" i="3"/>
  <c r="M26" i="3"/>
  <c r="C611" i="12" s="1"/>
  <c r="F611" i="12" s="1"/>
  <c r="K26" i="3"/>
  <c r="C311" i="12"/>
  <c r="I26" i="3"/>
  <c r="C11" i="12" s="1"/>
  <c r="AI25" i="3"/>
  <c r="AH25" i="3"/>
  <c r="AG25" i="3"/>
  <c r="AD25" i="3"/>
  <c r="AC25" i="3"/>
  <c r="M25" i="3"/>
  <c r="C610" i="12"/>
  <c r="K25" i="3"/>
  <c r="C310" i="12" s="1"/>
  <c r="I25" i="3"/>
  <c r="C10" i="12"/>
  <c r="AI24" i="3"/>
  <c r="AH24" i="3"/>
  <c r="AG24" i="3"/>
  <c r="AC24" i="3"/>
  <c r="M24" i="3"/>
  <c r="C609" i="12" s="1"/>
  <c r="K24" i="3"/>
  <c r="C309" i="12"/>
  <c r="I24" i="3"/>
  <c r="C9" i="12" s="1"/>
  <c r="D9" i="12" s="1"/>
  <c r="AI23" i="3"/>
  <c r="AH23" i="3"/>
  <c r="AG23" i="3"/>
  <c r="AD23" i="3"/>
  <c r="AC23" i="3"/>
  <c r="M23" i="3"/>
  <c r="C608" i="12" s="1"/>
  <c r="K23" i="3"/>
  <c r="C308" i="12"/>
  <c r="I23" i="3"/>
  <c r="C8" i="12" s="1"/>
  <c r="AI22" i="3"/>
  <c r="AH22" i="3"/>
  <c r="AG22" i="3"/>
  <c r="AD22" i="3"/>
  <c r="AC22" i="3"/>
  <c r="M22" i="3"/>
  <c r="C607" i="12"/>
  <c r="K22" i="3"/>
  <c r="C307" i="12" s="1"/>
  <c r="I22" i="3"/>
  <c r="C7" i="12"/>
  <c r="AI21" i="3"/>
  <c r="AH21" i="3"/>
  <c r="AG21" i="3"/>
  <c r="AC21" i="3"/>
  <c r="M21" i="3"/>
  <c r="K21" i="3"/>
  <c r="C306" i="12"/>
  <c r="I21" i="3"/>
  <c r="J21" i="3" s="1"/>
  <c r="AI20" i="3"/>
  <c r="AH20" i="3"/>
  <c r="AG20" i="3"/>
  <c r="AD20" i="3"/>
  <c r="AC20" i="3"/>
  <c r="M20" i="3"/>
  <c r="C605" i="12"/>
  <c r="K20" i="3"/>
  <c r="C305" i="12" s="1"/>
  <c r="I20" i="3"/>
  <c r="C5" i="12"/>
  <c r="AI19" i="3"/>
  <c r="AH19" i="3"/>
  <c r="AG19" i="3"/>
  <c r="C604" i="12"/>
  <c r="C304" i="12"/>
  <c r="C4" i="12"/>
  <c r="C19" i="3"/>
  <c r="Y19" i="3"/>
  <c r="AI18" i="3"/>
  <c r="AH18" i="3"/>
  <c r="AG18" i="3"/>
  <c r="AD18" i="3"/>
  <c r="C603" i="12"/>
  <c r="C303" i="12"/>
  <c r="C18" i="3"/>
  <c r="E8" i="3"/>
  <c r="E7" i="3"/>
  <c r="Q2" i="3"/>
  <c r="M2" i="3"/>
  <c r="N2" i="3"/>
  <c r="K2" i="3"/>
  <c r="L2" i="3" s="1"/>
  <c r="I2" i="3"/>
  <c r="J2" i="3"/>
  <c r="I13" i="1"/>
  <c r="F13" i="1"/>
  <c r="I12" i="1"/>
  <c r="F12" i="1"/>
  <c r="I11" i="1"/>
  <c r="F11" i="1"/>
  <c r="I10" i="1"/>
  <c r="F10" i="1"/>
  <c r="F9" i="1"/>
  <c r="D5" i="1"/>
  <c r="J192" i="3"/>
  <c r="L194" i="3"/>
  <c r="N288" i="3"/>
  <c r="J309" i="3"/>
  <c r="N222" i="3"/>
  <c r="L116" i="3"/>
  <c r="J264" i="3"/>
  <c r="J16" i="4"/>
  <c r="N142" i="3"/>
  <c r="N156" i="3"/>
  <c r="N270" i="3"/>
  <c r="L114" i="3"/>
  <c r="J73" i="3"/>
  <c r="J142" i="3"/>
  <c r="AB142" i="3" s="1"/>
  <c r="J156" i="3"/>
  <c r="L204" i="3"/>
  <c r="N130" i="3"/>
  <c r="N238" i="3"/>
  <c r="N264" i="3"/>
  <c r="J288" i="3"/>
  <c r="J110" i="3"/>
  <c r="N129" i="3"/>
  <c r="J130" i="3"/>
  <c r="J168" i="3"/>
  <c r="L178" i="3"/>
  <c r="J230" i="3"/>
  <c r="N158" i="3"/>
  <c r="J166" i="3"/>
  <c r="J186" i="3"/>
  <c r="J190" i="3"/>
  <c r="J208" i="3"/>
  <c r="L210" i="3"/>
  <c r="J246" i="3"/>
  <c r="N254" i="3"/>
  <c r="J262" i="3"/>
  <c r="J280" i="3"/>
  <c r="N280" i="3"/>
  <c r="L296" i="3"/>
  <c r="L304" i="3"/>
  <c r="J93" i="3"/>
  <c r="J105" i="3"/>
  <c r="N113" i="3"/>
  <c r="J114" i="3"/>
  <c r="N114" i="3"/>
  <c r="J126" i="3"/>
  <c r="L130" i="3"/>
  <c r="L132" i="3"/>
  <c r="L142" i="3"/>
  <c r="L156" i="3"/>
  <c r="N176" i="3"/>
  <c r="N182" i="3"/>
  <c r="N198" i="3"/>
  <c r="J206" i="3"/>
  <c r="L228" i="3"/>
  <c r="L234" i="3"/>
  <c r="L240" i="3"/>
  <c r="L264" i="3"/>
  <c r="L266" i="3"/>
  <c r="L288" i="3"/>
  <c r="N298" i="3"/>
  <c r="J308" i="3"/>
  <c r="N152" i="3"/>
  <c r="J158" i="3"/>
  <c r="J172" i="3"/>
  <c r="N172" i="3"/>
  <c r="J61" i="3"/>
  <c r="L152" i="3"/>
  <c r="L158" i="3"/>
  <c r="L164" i="3"/>
  <c r="L172" i="3"/>
  <c r="L186" i="3"/>
  <c r="AE186" i="3"/>
  <c r="L188" i="3"/>
  <c r="N214" i="3"/>
  <c r="L244" i="3"/>
  <c r="L250" i="3"/>
  <c r="L260" i="3"/>
  <c r="L280" i="3"/>
  <c r="J296" i="3"/>
  <c r="N296" i="3"/>
  <c r="J304" i="3"/>
  <c r="N304" i="3"/>
  <c r="J37" i="3"/>
  <c r="J69" i="3"/>
  <c r="J101" i="3"/>
  <c r="J117" i="3"/>
  <c r="J122" i="3"/>
  <c r="J134" i="3"/>
  <c r="L136" i="3"/>
  <c r="AE156" i="3"/>
  <c r="L162" i="3"/>
  <c r="N166" i="3"/>
  <c r="J170" i="3"/>
  <c r="N170" i="3"/>
  <c r="L174" i="3"/>
  <c r="J182" i="3"/>
  <c r="J184" i="3"/>
  <c r="J198" i="3"/>
  <c r="L202" i="3"/>
  <c r="N206" i="3"/>
  <c r="L212" i="3"/>
  <c r="N216" i="3"/>
  <c r="J222" i="3"/>
  <c r="J224" i="3"/>
  <c r="L226" i="3"/>
  <c r="N230" i="3"/>
  <c r="L236" i="3"/>
  <c r="L248" i="3"/>
  <c r="J254" i="3"/>
  <c r="J256" i="3"/>
  <c r="N256" i="3"/>
  <c r="L268" i="3"/>
  <c r="L272" i="3"/>
  <c r="L282" i="3"/>
  <c r="J290" i="3"/>
  <c r="N290" i="3"/>
  <c r="L298" i="3"/>
  <c r="N313" i="3"/>
  <c r="J317" i="3"/>
  <c r="AE49" i="3"/>
  <c r="AE81" i="3"/>
  <c r="J45" i="3"/>
  <c r="L47" i="3"/>
  <c r="N49" i="3"/>
  <c r="J53" i="3"/>
  <c r="J77" i="3"/>
  <c r="L79" i="3"/>
  <c r="N81" i="3"/>
  <c r="J85" i="3"/>
  <c r="J118" i="3"/>
  <c r="L120" i="3"/>
  <c r="J133" i="3"/>
  <c r="J138" i="3"/>
  <c r="AE142" i="3"/>
  <c r="J154" i="3"/>
  <c r="N160" i="3"/>
  <c r="L170" i="3"/>
  <c r="J174" i="3"/>
  <c r="N174" i="3"/>
  <c r="L180" i="3"/>
  <c r="N190" i="3"/>
  <c r="L196" i="3"/>
  <c r="N200" i="3"/>
  <c r="J214" i="3"/>
  <c r="L218" i="3"/>
  <c r="AE218" i="3"/>
  <c r="L220" i="3"/>
  <c r="L232" i="3"/>
  <c r="J238" i="3"/>
  <c r="L242" i="3"/>
  <c r="N246" i="3"/>
  <c r="L252" i="3"/>
  <c r="L256" i="3"/>
  <c r="L258" i="3"/>
  <c r="N262" i="3"/>
  <c r="J270" i="3"/>
  <c r="J272" i="3"/>
  <c r="N272" i="3"/>
  <c r="J282" i="3"/>
  <c r="N282" i="3"/>
  <c r="L290" i="3"/>
  <c r="J298" i="3"/>
  <c r="L307" i="3"/>
  <c r="AE304" i="3"/>
  <c r="J3" i="7"/>
  <c r="J29" i="3"/>
  <c r="C20" i="3"/>
  <c r="AA20" i="3"/>
  <c r="AD26" i="3"/>
  <c r="AD24" i="3"/>
  <c r="AD21" i="3"/>
  <c r="AD19" i="3"/>
  <c r="Y238" i="3"/>
  <c r="Y142" i="3"/>
  <c r="C3" i="12"/>
  <c r="K16" i="4"/>
  <c r="D20" i="11" s="1"/>
  <c r="AA298" i="3"/>
  <c r="Y304" i="3"/>
  <c r="Y270" i="3"/>
  <c r="Y206" i="3"/>
  <c r="AA282" i="3"/>
  <c r="Y288" i="3"/>
  <c r="AA290" i="3"/>
  <c r="AE184" i="3"/>
  <c r="AE198" i="3"/>
  <c r="AE208" i="3"/>
  <c r="AE230" i="3"/>
  <c r="AE246" i="3"/>
  <c r="Y244" i="3"/>
  <c r="Y172" i="3"/>
  <c r="Y174" i="3"/>
  <c r="Y220" i="3"/>
  <c r="A17" i="4"/>
  <c r="J17" i="4" s="1"/>
  <c r="Z6" i="7"/>
  <c r="D15" i="11"/>
  <c r="Y236" i="3"/>
  <c r="AA41" i="3"/>
  <c r="Y154" i="3"/>
  <c r="Y158" i="3"/>
  <c r="Y222" i="3"/>
  <c r="Y246" i="3"/>
  <c r="AA33" i="3"/>
  <c r="AA40" i="3"/>
  <c r="Y73" i="3"/>
  <c r="AA73" i="3"/>
  <c r="AA96" i="3"/>
  <c r="Y108" i="3"/>
  <c r="AA182" i="3"/>
  <c r="Y182" i="3"/>
  <c r="AA201" i="3"/>
  <c r="AA205" i="3"/>
  <c r="AA225" i="3"/>
  <c r="AA228" i="3"/>
  <c r="Y228" i="3"/>
  <c r="AA257" i="3"/>
  <c r="AA260" i="3"/>
  <c r="Y260" i="3"/>
  <c r="AA277" i="3"/>
  <c r="AA293" i="3"/>
  <c r="AA307" i="3"/>
  <c r="Y307" i="3"/>
  <c r="AA316" i="3"/>
  <c r="AA32" i="3"/>
  <c r="Y37" i="3"/>
  <c r="AA37" i="3"/>
  <c r="AA65" i="3"/>
  <c r="AA72" i="3"/>
  <c r="Y93" i="3"/>
  <c r="AA93" i="3"/>
  <c r="Y105" i="3"/>
  <c r="AA105" i="3"/>
  <c r="Y113" i="3"/>
  <c r="AA113" i="3"/>
  <c r="Y118" i="3"/>
  <c r="AA118" i="3"/>
  <c r="Y148" i="3"/>
  <c r="AA166" i="3"/>
  <c r="Y166" i="3"/>
  <c r="AA181" i="3"/>
  <c r="AA190" i="3"/>
  <c r="Y190" i="3"/>
  <c r="Y204" i="3"/>
  <c r="AA254" i="3"/>
  <c r="Y254" i="3"/>
  <c r="AA265" i="3"/>
  <c r="AA269" i="3"/>
  <c r="AA286" i="3"/>
  <c r="AA302" i="3"/>
  <c r="Y315" i="3"/>
  <c r="AA317" i="3"/>
  <c r="AA56" i="3"/>
  <c r="AA64" i="3"/>
  <c r="Y69" i="3"/>
  <c r="AA69" i="3"/>
  <c r="AA88" i="3"/>
  <c r="Y117" i="3"/>
  <c r="AA117" i="3"/>
  <c r="AA145" i="3"/>
  <c r="AA177" i="3"/>
  <c r="AA180" i="3"/>
  <c r="Y180" i="3"/>
  <c r="AA189" i="3"/>
  <c r="AA198" i="3"/>
  <c r="Y198" i="3"/>
  <c r="AA214" i="3"/>
  <c r="Y214" i="3"/>
  <c r="AA230" i="3"/>
  <c r="Y230" i="3"/>
  <c r="AA262" i="3"/>
  <c r="Y262" i="3"/>
  <c r="Y268" i="3"/>
  <c r="AA285" i="3"/>
  <c r="AA301" i="3"/>
  <c r="AA44" i="3"/>
  <c r="AA45" i="3"/>
  <c r="AA48" i="3"/>
  <c r="AA49" i="3"/>
  <c r="AA52" i="3"/>
  <c r="AA53" i="3"/>
  <c r="AA60" i="3"/>
  <c r="AA61" i="3"/>
  <c r="AA76" i="3"/>
  <c r="AA77" i="3"/>
  <c r="AA80" i="3"/>
  <c r="AA81" i="3"/>
  <c r="AA84" i="3"/>
  <c r="AA85" i="3"/>
  <c r="AA97" i="3"/>
  <c r="AA109" i="3"/>
  <c r="AA116" i="3"/>
  <c r="Y116" i="3"/>
  <c r="Y127" i="3"/>
  <c r="AA153" i="3"/>
  <c r="Y156" i="3"/>
  <c r="AA157" i="3"/>
  <c r="AA188" i="3"/>
  <c r="Y188" i="3"/>
  <c r="AA221" i="3"/>
  <c r="AA229" i="3"/>
  <c r="AA241" i="3"/>
  <c r="AA245" i="3"/>
  <c r="AA261" i="3"/>
  <c r="Y278" i="3"/>
  <c r="Y280" i="3"/>
  <c r="AA294" i="3"/>
  <c r="Y296" i="3"/>
  <c r="Y311" i="3"/>
  <c r="AA92" i="3"/>
  <c r="AA104" i="3"/>
  <c r="Y112" i="3"/>
  <c r="Y115" i="3"/>
  <c r="AA121" i="3"/>
  <c r="Y124" i="3"/>
  <c r="AA125" i="3"/>
  <c r="AA141" i="3"/>
  <c r="Y144" i="3"/>
  <c r="Y150" i="3"/>
  <c r="AA161" i="3"/>
  <c r="AA165" i="3"/>
  <c r="AA193" i="3"/>
  <c r="AA197" i="3"/>
  <c r="AA209" i="3"/>
  <c r="AA213" i="3"/>
  <c r="AA249" i="3"/>
  <c r="AA253" i="3"/>
  <c r="Y276" i="3"/>
  <c r="Y284" i="3"/>
  <c r="Y292" i="3"/>
  <c r="Y300" i="3"/>
  <c r="Y306" i="3"/>
  <c r="Y314" i="3"/>
  <c r="AA36" i="3"/>
  <c r="AA57" i="3"/>
  <c r="AA68" i="3"/>
  <c r="AA89" i="3"/>
  <c r="AA100" i="3"/>
  <c r="AA101" i="3"/>
  <c r="Y111" i="3"/>
  <c r="Y128" i="3"/>
  <c r="AA129" i="3"/>
  <c r="Y131" i="3"/>
  <c r="Y132" i="3"/>
  <c r="AA133" i="3"/>
  <c r="AA134" i="3"/>
  <c r="AA137" i="3"/>
  <c r="Y140" i="3"/>
  <c r="AA149" i="3"/>
  <c r="Y164" i="3"/>
  <c r="AA169" i="3"/>
  <c r="AA173" i="3"/>
  <c r="AA185" i="3"/>
  <c r="Y196" i="3"/>
  <c r="Y212" i="3"/>
  <c r="AA217" i="3"/>
  <c r="AA233" i="3"/>
  <c r="AA237" i="3"/>
  <c r="Y252" i="3"/>
  <c r="AA273" i="3"/>
  <c r="AA281" i="3"/>
  <c r="AA289" i="3"/>
  <c r="AA297" i="3"/>
  <c r="AA305" i="3"/>
  <c r="AA308" i="3"/>
  <c r="AA309" i="3"/>
  <c r="AA312" i="3"/>
  <c r="AA313" i="3"/>
  <c r="AE120" i="3"/>
  <c r="AE158" i="3"/>
  <c r="AE206" i="3"/>
  <c r="AE232" i="3"/>
  <c r="AE248" i="3"/>
  <c r="AE258" i="3"/>
  <c r="AE174" i="3"/>
  <c r="AE190" i="3"/>
  <c r="AE222" i="3"/>
  <c r="AE266" i="3"/>
  <c r="AE274" i="3"/>
  <c r="AE280" i="3"/>
  <c r="AE290" i="3"/>
  <c r="AE296" i="3"/>
  <c r="AE172" i="3"/>
  <c r="AE194" i="3"/>
  <c r="AE226" i="3"/>
  <c r="AE242" i="3"/>
  <c r="AE282" i="3"/>
  <c r="AE288" i="3"/>
  <c r="AE298" i="3"/>
  <c r="D9" i="11"/>
  <c r="D17" i="11"/>
  <c r="C670" i="12"/>
  <c r="N85" i="3"/>
  <c r="C707" i="12"/>
  <c r="F707" i="12" s="1"/>
  <c r="N122" i="3"/>
  <c r="C711" i="12"/>
  <c r="D711" i="12"/>
  <c r="N126" i="3"/>
  <c r="C413" i="12"/>
  <c r="F413" i="12" s="1"/>
  <c r="L128" i="3"/>
  <c r="C749" i="12"/>
  <c r="F749" i="12" s="1"/>
  <c r="N164" i="3"/>
  <c r="C461" i="12"/>
  <c r="F461" i="12" s="1"/>
  <c r="L176" i="3"/>
  <c r="C187" i="12"/>
  <c r="F187" i="12"/>
  <c r="J202" i="3"/>
  <c r="AE202" i="3"/>
  <c r="AE57" i="3"/>
  <c r="C646" i="12"/>
  <c r="D646" i="12" s="1"/>
  <c r="N61" i="3"/>
  <c r="J81" i="3"/>
  <c r="C368" i="12"/>
  <c r="F368" i="12" s="1"/>
  <c r="L83" i="3"/>
  <c r="L87" i="3"/>
  <c r="N89" i="3"/>
  <c r="J25" i="3"/>
  <c r="C312" i="12"/>
  <c r="D312" i="12" s="1"/>
  <c r="L27" i="3"/>
  <c r="N33" i="3"/>
  <c r="AE33" i="3"/>
  <c r="C622" i="12"/>
  <c r="E622" i="12"/>
  <c r="N37" i="3"/>
  <c r="J57" i="3"/>
  <c r="C344" i="12"/>
  <c r="E344" i="12"/>
  <c r="L59" i="3"/>
  <c r="L63" i="3"/>
  <c r="N65" i="3"/>
  <c r="C654" i="12"/>
  <c r="D654" i="12" s="1"/>
  <c r="N69" i="3"/>
  <c r="J89" i="3"/>
  <c r="C376" i="12"/>
  <c r="F376" i="12" s="1"/>
  <c r="L91" i="3"/>
  <c r="L95" i="3"/>
  <c r="N97" i="3"/>
  <c r="AE97" i="3"/>
  <c r="C686" i="12"/>
  <c r="D686" i="12" s="1"/>
  <c r="N101" i="3"/>
  <c r="C697" i="12"/>
  <c r="D697" i="12" s="1"/>
  <c r="N112" i="3"/>
  <c r="C117" i="12"/>
  <c r="D117" i="12" s="1"/>
  <c r="AE132" i="3"/>
  <c r="C723" i="12"/>
  <c r="F723" i="12"/>
  <c r="N138" i="3"/>
  <c r="C431" i="12"/>
  <c r="F431" i="12" s="1"/>
  <c r="L146" i="3"/>
  <c r="C747" i="12"/>
  <c r="N162" i="3"/>
  <c r="J33" i="3"/>
  <c r="C320" i="12"/>
  <c r="D320" i="12" s="1"/>
  <c r="L35" i="3"/>
  <c r="L39" i="3"/>
  <c r="N41" i="3"/>
  <c r="AE41" i="3"/>
  <c r="C630" i="12"/>
  <c r="N45" i="3"/>
  <c r="J65" i="3"/>
  <c r="C352" i="12"/>
  <c r="F352" i="12" s="1"/>
  <c r="L67" i="3"/>
  <c r="L71" i="3"/>
  <c r="N73" i="3"/>
  <c r="AE73" i="3"/>
  <c r="C662" i="12"/>
  <c r="N77" i="3"/>
  <c r="J97" i="3"/>
  <c r="C384" i="12"/>
  <c r="L99" i="3"/>
  <c r="L103" i="3"/>
  <c r="N105" i="3"/>
  <c r="AE105" i="3"/>
  <c r="L108" i="3"/>
  <c r="C97" i="12"/>
  <c r="F97" i="12" s="1"/>
  <c r="AE112" i="3"/>
  <c r="J112" i="3"/>
  <c r="AE114" i="3"/>
  <c r="C703" i="12"/>
  <c r="D703" i="12" s="1"/>
  <c r="N118" i="3"/>
  <c r="C409" i="12"/>
  <c r="E409" i="12" s="1"/>
  <c r="L124" i="3"/>
  <c r="C113" i="12"/>
  <c r="D113" i="12"/>
  <c r="AE128" i="3"/>
  <c r="J128" i="3"/>
  <c r="C420" i="12"/>
  <c r="F420" i="12"/>
  <c r="L135" i="3"/>
  <c r="C129" i="12"/>
  <c r="AE144" i="3"/>
  <c r="J144" i="3"/>
  <c r="C135" i="12"/>
  <c r="E135" i="12" s="1"/>
  <c r="AE150" i="3"/>
  <c r="J150" i="3"/>
  <c r="C739" i="12"/>
  <c r="F739" i="12" s="1"/>
  <c r="N154" i="3"/>
  <c r="C147" i="12"/>
  <c r="D147" i="12" s="1"/>
  <c r="J162" i="3"/>
  <c r="C769" i="12"/>
  <c r="D769" i="12"/>
  <c r="N184" i="3"/>
  <c r="C793" i="12"/>
  <c r="E793" i="12" s="1"/>
  <c r="N208" i="3"/>
  <c r="AE210" i="3"/>
  <c r="C523" i="12"/>
  <c r="D523" i="12" s="1"/>
  <c r="L238" i="3"/>
  <c r="AE238" i="3"/>
  <c r="C539" i="12"/>
  <c r="D539" i="12" s="1"/>
  <c r="L254" i="3"/>
  <c r="AE254" i="3"/>
  <c r="C843" i="12"/>
  <c r="F843" i="12" s="1"/>
  <c r="N258" i="3"/>
  <c r="C606" i="12"/>
  <c r="E606" i="12" s="1"/>
  <c r="N21" i="3"/>
  <c r="C328" i="12"/>
  <c r="E328" i="12"/>
  <c r="L43" i="3"/>
  <c r="C638" i="12"/>
  <c r="F638" i="12"/>
  <c r="N53" i="3"/>
  <c r="C360" i="12"/>
  <c r="D360" i="12" s="1"/>
  <c r="L75" i="3"/>
  <c r="C695" i="12"/>
  <c r="F695" i="12" s="1"/>
  <c r="N110" i="3"/>
  <c r="C101" i="12"/>
  <c r="F101" i="12"/>
  <c r="AE116" i="3"/>
  <c r="C835" i="12"/>
  <c r="E835" i="12"/>
  <c r="N250" i="3"/>
  <c r="AE250" i="3"/>
  <c r="C6" i="12"/>
  <c r="E6" i="12"/>
  <c r="AE21" i="3"/>
  <c r="L23" i="3"/>
  <c r="N25" i="3"/>
  <c r="C336" i="12"/>
  <c r="E336" i="12"/>
  <c r="L51" i="3"/>
  <c r="L55" i="3"/>
  <c r="AE89" i="3"/>
  <c r="C678" i="12"/>
  <c r="D678" i="12" s="1"/>
  <c r="N93" i="3"/>
  <c r="L112" i="3"/>
  <c r="C404" i="12"/>
  <c r="E404" i="12" s="1"/>
  <c r="L119" i="3"/>
  <c r="C713" i="12"/>
  <c r="F713" i="12"/>
  <c r="N128" i="3"/>
  <c r="C719" i="12"/>
  <c r="E719" i="12"/>
  <c r="N134" i="3"/>
  <c r="C425" i="12"/>
  <c r="E425" i="12" s="1"/>
  <c r="L140" i="3"/>
  <c r="C729" i="12"/>
  <c r="D729" i="12" s="1"/>
  <c r="N144" i="3"/>
  <c r="C735" i="12"/>
  <c r="F735" i="12"/>
  <c r="N150" i="3"/>
  <c r="C145" i="12"/>
  <c r="D145" i="12"/>
  <c r="J160" i="3"/>
  <c r="AE160" i="3"/>
  <c r="AE162" i="3"/>
  <c r="C149" i="12"/>
  <c r="E149" i="12"/>
  <c r="AE164" i="3"/>
  <c r="J164" i="3"/>
  <c r="C499" i="12"/>
  <c r="D499" i="12"/>
  <c r="L214" i="3"/>
  <c r="AE214" i="3"/>
  <c r="C817" i="12"/>
  <c r="D817" i="12"/>
  <c r="N232" i="3"/>
  <c r="AE234" i="3"/>
  <c r="C833" i="12"/>
  <c r="E833" i="12"/>
  <c r="N248" i="3"/>
  <c r="C555" i="12"/>
  <c r="E555" i="12"/>
  <c r="L270" i="3"/>
  <c r="AE270" i="3"/>
  <c r="C861" i="12"/>
  <c r="F861" i="12"/>
  <c r="N276" i="3"/>
  <c r="C871" i="12"/>
  <c r="D871" i="12" s="1"/>
  <c r="N286" i="3"/>
  <c r="C877" i="12"/>
  <c r="F877" i="12" s="1"/>
  <c r="N292" i="3"/>
  <c r="C887" i="12"/>
  <c r="D887" i="12"/>
  <c r="N302" i="3"/>
  <c r="C819" i="12"/>
  <c r="F819" i="12"/>
  <c r="N234" i="3"/>
  <c r="AE25" i="3"/>
  <c r="C614" i="12"/>
  <c r="D614" i="12"/>
  <c r="N29" i="3"/>
  <c r="J49" i="3"/>
  <c r="N57" i="3"/>
  <c r="AE65" i="3"/>
  <c r="AE136" i="3"/>
  <c r="C433" i="12"/>
  <c r="D433" i="12" s="1"/>
  <c r="L148" i="3"/>
  <c r="C451" i="12"/>
  <c r="E451" i="12" s="1"/>
  <c r="L166" i="3"/>
  <c r="AE166" i="3"/>
  <c r="C173" i="12"/>
  <c r="E173" i="12" s="1"/>
  <c r="AE188" i="3"/>
  <c r="J188" i="3"/>
  <c r="C781" i="12"/>
  <c r="E781" i="12" s="1"/>
  <c r="N196" i="3"/>
  <c r="C185" i="12"/>
  <c r="D185" i="12"/>
  <c r="J200" i="3"/>
  <c r="AE200" i="3"/>
  <c r="C795" i="12"/>
  <c r="D795" i="12"/>
  <c r="N210" i="3"/>
  <c r="C205" i="12"/>
  <c r="D205" i="12"/>
  <c r="AE220" i="3"/>
  <c r="J220" i="3"/>
  <c r="C813" i="12"/>
  <c r="N228" i="3"/>
  <c r="C217" i="12"/>
  <c r="E217" i="12" s="1"/>
  <c r="J232" i="3"/>
  <c r="C829" i="12"/>
  <c r="F829" i="12"/>
  <c r="N244" i="3"/>
  <c r="C233" i="12"/>
  <c r="F233" i="12"/>
  <c r="J248" i="3"/>
  <c r="C547" i="12"/>
  <c r="E547" i="12" s="1"/>
  <c r="L262" i="3"/>
  <c r="AB262" i="3"/>
  <c r="AE262" i="3"/>
  <c r="C851" i="12"/>
  <c r="D851" i="12"/>
  <c r="N266" i="3"/>
  <c r="AE29" i="3"/>
  <c r="AE37" i="3"/>
  <c r="AE45" i="3"/>
  <c r="AE53" i="3"/>
  <c r="AE61" i="3"/>
  <c r="AE69" i="3"/>
  <c r="AE77" i="3"/>
  <c r="AE85" i="3"/>
  <c r="AE93" i="3"/>
  <c r="AE101" i="3"/>
  <c r="AE118" i="3"/>
  <c r="AE130" i="3"/>
  <c r="AE137" i="3"/>
  <c r="N140" i="3"/>
  <c r="L144" i="3"/>
  <c r="J146" i="3"/>
  <c r="N146" i="3"/>
  <c r="J148" i="3"/>
  <c r="N148" i="3"/>
  <c r="AE148" i="3"/>
  <c r="L150" i="3"/>
  <c r="C439" i="12"/>
  <c r="F439" i="12"/>
  <c r="L154" i="3"/>
  <c r="AB154" i="3"/>
  <c r="N168" i="3"/>
  <c r="AE170" i="3"/>
  <c r="J176" i="3"/>
  <c r="J178" i="3"/>
  <c r="N178" i="3"/>
  <c r="J180" i="3"/>
  <c r="N180" i="3"/>
  <c r="AE180" i="3"/>
  <c r="L182" i="3"/>
  <c r="AB182" i="3"/>
  <c r="C469" i="12"/>
  <c r="F469" i="12"/>
  <c r="L184" i="3"/>
  <c r="AB184" i="3"/>
  <c r="C773" i="12"/>
  <c r="D773" i="12"/>
  <c r="N188" i="3"/>
  <c r="N192" i="3"/>
  <c r="C179" i="12"/>
  <c r="E179" i="12"/>
  <c r="J194" i="3"/>
  <c r="C787" i="12"/>
  <c r="E787" i="12"/>
  <c r="N202" i="3"/>
  <c r="C491" i="12"/>
  <c r="D491" i="12"/>
  <c r="L206" i="3"/>
  <c r="AB206" i="3"/>
  <c r="C197" i="12"/>
  <c r="D197" i="12"/>
  <c r="AE212" i="3"/>
  <c r="J212" i="3"/>
  <c r="J216" i="3"/>
  <c r="C805" i="12"/>
  <c r="D805" i="12"/>
  <c r="N220" i="3"/>
  <c r="N224" i="3"/>
  <c r="C211" i="12"/>
  <c r="D211" i="12"/>
  <c r="J226" i="3"/>
  <c r="C221" i="12"/>
  <c r="D221" i="12"/>
  <c r="AE236" i="3"/>
  <c r="J236" i="3"/>
  <c r="J240" i="3"/>
  <c r="N240" i="3"/>
  <c r="C227" i="12"/>
  <c r="J242" i="3"/>
  <c r="C237" i="12"/>
  <c r="F237" i="12"/>
  <c r="AE252" i="3"/>
  <c r="J252" i="3"/>
  <c r="C245" i="12"/>
  <c r="E245" i="12"/>
  <c r="AE260" i="3"/>
  <c r="J260" i="3"/>
  <c r="C253" i="12"/>
  <c r="D253" i="12"/>
  <c r="AE268" i="3"/>
  <c r="J268" i="3"/>
  <c r="C859" i="12"/>
  <c r="F859" i="12"/>
  <c r="N274" i="3"/>
  <c r="AE121" i="3"/>
  <c r="AE134" i="3"/>
  <c r="C137" i="12"/>
  <c r="AE152" i="3"/>
  <c r="AE154" i="3"/>
  <c r="C453" i="12"/>
  <c r="F453" i="12"/>
  <c r="L168" i="3"/>
  <c r="AE176" i="3"/>
  <c r="AE182" i="3"/>
  <c r="C771" i="12"/>
  <c r="E771" i="12"/>
  <c r="N186" i="3"/>
  <c r="C475" i="12"/>
  <c r="E475" i="12"/>
  <c r="L190" i="3"/>
  <c r="C181" i="12"/>
  <c r="E181" i="12" s="1"/>
  <c r="AE196" i="3"/>
  <c r="J196" i="3"/>
  <c r="C789" i="12"/>
  <c r="D789" i="12" s="1"/>
  <c r="N204" i="3"/>
  <c r="C195" i="12"/>
  <c r="E195" i="12" s="1"/>
  <c r="J210" i="3"/>
  <c r="AE216" i="3"/>
  <c r="C803" i="12"/>
  <c r="E803" i="12" s="1"/>
  <c r="N218" i="3"/>
  <c r="C507" i="12"/>
  <c r="F507" i="12" s="1"/>
  <c r="L222" i="3"/>
  <c r="C213" i="12"/>
  <c r="D213" i="12"/>
  <c r="AE228" i="3"/>
  <c r="J228" i="3"/>
  <c r="C219" i="12"/>
  <c r="F219" i="12"/>
  <c r="J234" i="3"/>
  <c r="C229" i="12"/>
  <c r="F229" i="12" s="1"/>
  <c r="AE244" i="3"/>
  <c r="J244" i="3"/>
  <c r="C235" i="12"/>
  <c r="D235" i="12" s="1"/>
  <c r="J250" i="3"/>
  <c r="C243" i="12"/>
  <c r="E243" i="12"/>
  <c r="J258" i="3"/>
  <c r="C251" i="12"/>
  <c r="F251" i="12"/>
  <c r="J266" i="3"/>
  <c r="C259" i="12"/>
  <c r="E259" i="12"/>
  <c r="J274" i="3"/>
  <c r="C563" i="12"/>
  <c r="L278" i="3"/>
  <c r="C569" i="12"/>
  <c r="D569" i="12"/>
  <c r="L284" i="3"/>
  <c r="C579" i="12"/>
  <c r="F579" i="12"/>
  <c r="L294" i="3"/>
  <c r="C585" i="12"/>
  <c r="D585" i="12" s="1"/>
  <c r="L300" i="3"/>
  <c r="C298" i="12"/>
  <c r="F298" i="12"/>
  <c r="J313" i="3"/>
  <c r="AE316" i="3"/>
  <c r="AE146" i="3"/>
  <c r="C445" i="12"/>
  <c r="F445" i="12" s="1"/>
  <c r="L160" i="3"/>
  <c r="AE168" i="3"/>
  <c r="AE178" i="3"/>
  <c r="AE192" i="3"/>
  <c r="C779" i="12"/>
  <c r="F779" i="12" s="1"/>
  <c r="N194" i="3"/>
  <c r="C483" i="12"/>
  <c r="F483" i="12"/>
  <c r="L198" i="3"/>
  <c r="C189" i="12"/>
  <c r="E189" i="12" s="1"/>
  <c r="AE204" i="3"/>
  <c r="J204" i="3"/>
  <c r="C797" i="12"/>
  <c r="E797" i="12" s="1"/>
  <c r="N212" i="3"/>
  <c r="C203" i="12"/>
  <c r="E203" i="12"/>
  <c r="J218" i="3"/>
  <c r="AE224" i="3"/>
  <c r="C811" i="12"/>
  <c r="N226" i="3"/>
  <c r="C515" i="12"/>
  <c r="D515" i="12"/>
  <c r="L230" i="3"/>
  <c r="C821" i="12"/>
  <c r="E821" i="12" s="1"/>
  <c r="N236" i="3"/>
  <c r="AE240" i="3"/>
  <c r="C827" i="12"/>
  <c r="F827" i="12" s="1"/>
  <c r="N242" i="3"/>
  <c r="C531" i="12"/>
  <c r="F531" i="12" s="1"/>
  <c r="L246" i="3"/>
  <c r="AB246" i="3"/>
  <c r="C837" i="12"/>
  <c r="F837" i="12" s="1"/>
  <c r="N252" i="3"/>
  <c r="C845" i="12"/>
  <c r="F845" i="12" s="1"/>
  <c r="N260" i="3"/>
  <c r="C853" i="12"/>
  <c r="F853" i="12"/>
  <c r="N268" i="3"/>
  <c r="C261" i="12"/>
  <c r="E261" i="12" s="1"/>
  <c r="AE276" i="3"/>
  <c r="J276" i="3"/>
  <c r="C271" i="12"/>
  <c r="F271" i="12" s="1"/>
  <c r="AE286" i="3"/>
  <c r="J286" i="3"/>
  <c r="C277" i="12"/>
  <c r="D277" i="12" s="1"/>
  <c r="AE292" i="3"/>
  <c r="J292" i="3"/>
  <c r="C287" i="12"/>
  <c r="E287" i="12" s="1"/>
  <c r="AE302" i="3"/>
  <c r="J302" i="3"/>
  <c r="C297" i="12"/>
  <c r="E297" i="12" s="1"/>
  <c r="J312" i="3"/>
  <c r="AE256" i="3"/>
  <c r="AE264" i="3"/>
  <c r="AE272" i="3"/>
  <c r="L274" i="3"/>
  <c r="L276" i="3"/>
  <c r="J278" i="3"/>
  <c r="N278" i="3"/>
  <c r="AE278" i="3"/>
  <c r="J284" i="3"/>
  <c r="N284" i="3"/>
  <c r="AE284" i="3"/>
  <c r="L286" i="3"/>
  <c r="L292" i="3"/>
  <c r="J294" i="3"/>
  <c r="N294" i="3"/>
  <c r="AE294" i="3"/>
  <c r="J300" i="3"/>
  <c r="N300" i="3"/>
  <c r="AE300" i="3"/>
  <c r="L302" i="3"/>
  <c r="N309" i="3"/>
  <c r="AE309" i="3"/>
  <c r="L310" i="3"/>
  <c r="L314" i="3"/>
  <c r="L315" i="3"/>
  <c r="L192" i="3"/>
  <c r="L200" i="3"/>
  <c r="L208" i="3"/>
  <c r="L216" i="3"/>
  <c r="L224" i="3"/>
  <c r="L311" i="3"/>
  <c r="J316" i="3"/>
  <c r="AE317" i="3"/>
  <c r="F319" i="12"/>
  <c r="E319" i="12"/>
  <c r="D319" i="12"/>
  <c r="Y35" i="3"/>
  <c r="D21" i="12"/>
  <c r="E21" i="12"/>
  <c r="F21" i="12"/>
  <c r="E621" i="12"/>
  <c r="D621" i="12"/>
  <c r="F621" i="12"/>
  <c r="F331" i="12"/>
  <c r="E331" i="12"/>
  <c r="D331" i="12"/>
  <c r="Y47" i="3"/>
  <c r="F33" i="12"/>
  <c r="E33" i="12"/>
  <c r="D33" i="12"/>
  <c r="E633" i="12"/>
  <c r="D633" i="12"/>
  <c r="F633" i="12"/>
  <c r="F343" i="12"/>
  <c r="E343" i="12"/>
  <c r="D343" i="12"/>
  <c r="Y59" i="3"/>
  <c r="F45" i="12"/>
  <c r="E45" i="12"/>
  <c r="D45" i="12"/>
  <c r="E645" i="12"/>
  <c r="D645" i="12"/>
  <c r="F645" i="12"/>
  <c r="F355" i="12"/>
  <c r="E355" i="12"/>
  <c r="D355" i="12"/>
  <c r="Y71" i="3"/>
  <c r="F57" i="12"/>
  <c r="E57" i="12"/>
  <c r="D57" i="12"/>
  <c r="E657" i="12"/>
  <c r="F657" i="12"/>
  <c r="D657" i="12"/>
  <c r="F367" i="12"/>
  <c r="D367" i="12"/>
  <c r="E367" i="12"/>
  <c r="Y83" i="3"/>
  <c r="F69" i="12"/>
  <c r="E69" i="12"/>
  <c r="D69" i="12"/>
  <c r="E669" i="12"/>
  <c r="D669" i="12"/>
  <c r="F669" i="12"/>
  <c r="F89" i="12"/>
  <c r="E89" i="12"/>
  <c r="D89" i="12"/>
  <c r="C708" i="12"/>
  <c r="N123" i="3"/>
  <c r="F109" i="12"/>
  <c r="E109" i="12"/>
  <c r="D109" i="12"/>
  <c r="D710" i="12"/>
  <c r="F710" i="12"/>
  <c r="E710" i="12"/>
  <c r="AE125" i="3"/>
  <c r="C112" i="12"/>
  <c r="AE127" i="3"/>
  <c r="J127" i="3"/>
  <c r="F114" i="12"/>
  <c r="E114" i="12"/>
  <c r="D114" i="12"/>
  <c r="Y130" i="3"/>
  <c r="E416" i="12"/>
  <c r="D416" i="12"/>
  <c r="F416" i="12"/>
  <c r="C728" i="12"/>
  <c r="N143" i="3"/>
  <c r="C430" i="12"/>
  <c r="L145" i="3"/>
  <c r="AA146" i="3"/>
  <c r="C750" i="12"/>
  <c r="N165" i="3"/>
  <c r="C152" i="12"/>
  <c r="AE167" i="3"/>
  <c r="J167" i="3"/>
  <c r="AA168" i="3"/>
  <c r="C456" i="12"/>
  <c r="L171" i="3"/>
  <c r="C158" i="12"/>
  <c r="AE173" i="3"/>
  <c r="J173" i="3"/>
  <c r="C792" i="12"/>
  <c r="N207" i="3"/>
  <c r="C494" i="12"/>
  <c r="L209" i="3"/>
  <c r="AA210" i="3"/>
  <c r="C798" i="12"/>
  <c r="N213" i="3"/>
  <c r="C200" i="12"/>
  <c r="AE215" i="3"/>
  <c r="J215" i="3"/>
  <c r="AA216" i="3"/>
  <c r="C504" i="12"/>
  <c r="L219" i="3"/>
  <c r="C206" i="12"/>
  <c r="AE221" i="3"/>
  <c r="J221" i="3"/>
  <c r="C824" i="12"/>
  <c r="N239" i="3"/>
  <c r="C526" i="12"/>
  <c r="L241" i="3"/>
  <c r="AA242" i="3"/>
  <c r="C830" i="12"/>
  <c r="N245" i="3"/>
  <c r="C232" i="12"/>
  <c r="AE247" i="3"/>
  <c r="J247" i="3"/>
  <c r="AA248" i="3"/>
  <c r="C536" i="12"/>
  <c r="L251" i="3"/>
  <c r="C238" i="12"/>
  <c r="AE253" i="3"/>
  <c r="J253" i="3"/>
  <c r="C856" i="12"/>
  <c r="N271" i="3"/>
  <c r="C558" i="12"/>
  <c r="L273" i="3"/>
  <c r="AA274" i="3"/>
  <c r="Y18" i="3"/>
  <c r="E4" i="12"/>
  <c r="F4" i="12"/>
  <c r="J20" i="3"/>
  <c r="D5" i="12"/>
  <c r="E8" i="12"/>
  <c r="F8" i="12"/>
  <c r="J24" i="3"/>
  <c r="L26" i="3"/>
  <c r="J28" i="3"/>
  <c r="D13" i="12"/>
  <c r="F16" i="12"/>
  <c r="E16" i="12"/>
  <c r="D16" i="12"/>
  <c r="F20" i="12"/>
  <c r="E20" i="12"/>
  <c r="D20" i="12"/>
  <c r="J36" i="3"/>
  <c r="Y38" i="3"/>
  <c r="E624" i="12"/>
  <c r="D624" i="12"/>
  <c r="F624" i="12"/>
  <c r="F28" i="12"/>
  <c r="E28" i="12"/>
  <c r="D28" i="12"/>
  <c r="J44" i="3"/>
  <c r="N44" i="3"/>
  <c r="AE44" i="3"/>
  <c r="L46" i="3"/>
  <c r="Y46" i="3"/>
  <c r="F334" i="12"/>
  <c r="D334" i="12"/>
  <c r="F338" i="12"/>
  <c r="E338" i="12"/>
  <c r="D338" i="12"/>
  <c r="E640" i="12"/>
  <c r="D640" i="12"/>
  <c r="F640" i="12"/>
  <c r="F342" i="12"/>
  <c r="E342" i="12"/>
  <c r="D342" i="12"/>
  <c r="E644" i="12"/>
  <c r="D644" i="12"/>
  <c r="F644" i="12"/>
  <c r="N60" i="3"/>
  <c r="F48" i="12"/>
  <c r="E48" i="12"/>
  <c r="D48" i="12"/>
  <c r="J64" i="3"/>
  <c r="AE64" i="3"/>
  <c r="D652" i="12"/>
  <c r="E652" i="12"/>
  <c r="F652" i="12"/>
  <c r="F354" i="12"/>
  <c r="E354" i="12"/>
  <c r="D354" i="12"/>
  <c r="F56" i="12"/>
  <c r="E56" i="12"/>
  <c r="D56" i="12"/>
  <c r="F358" i="12"/>
  <c r="E358" i="12"/>
  <c r="D358" i="12"/>
  <c r="F60" i="12"/>
  <c r="D60" i="12"/>
  <c r="J76" i="3"/>
  <c r="AE76" i="3"/>
  <c r="Y78" i="3"/>
  <c r="F64" i="12"/>
  <c r="E64" i="12"/>
  <c r="D64" i="12"/>
  <c r="J80" i="3"/>
  <c r="N80" i="3"/>
  <c r="AE80" i="3"/>
  <c r="Y82" i="3"/>
  <c r="F68" i="12"/>
  <c r="E68" i="12"/>
  <c r="D68" i="12"/>
  <c r="J84" i="3"/>
  <c r="N84" i="3"/>
  <c r="AE84" i="3"/>
  <c r="L86" i="3"/>
  <c r="Y86" i="3"/>
  <c r="E672" i="12"/>
  <c r="D672" i="12"/>
  <c r="F672" i="12"/>
  <c r="J88" i="3"/>
  <c r="N88" i="3"/>
  <c r="AE88" i="3"/>
  <c r="L90" i="3"/>
  <c r="F76" i="12"/>
  <c r="E76" i="12"/>
  <c r="D76" i="12"/>
  <c r="J92" i="3"/>
  <c r="F378" i="12"/>
  <c r="E378" i="12"/>
  <c r="D378" i="12"/>
  <c r="E680" i="12"/>
  <c r="D680" i="12"/>
  <c r="F680" i="12"/>
  <c r="F382" i="12"/>
  <c r="E382" i="12"/>
  <c r="D382" i="12"/>
  <c r="F84" i="12"/>
  <c r="E84" i="12"/>
  <c r="D84" i="12"/>
  <c r="J100" i="3"/>
  <c r="N100" i="3"/>
  <c r="AE100" i="3"/>
  <c r="F88" i="12"/>
  <c r="E88" i="12"/>
  <c r="D88" i="12"/>
  <c r="F390" i="12"/>
  <c r="E390" i="12"/>
  <c r="D390" i="12"/>
  <c r="L106" i="3"/>
  <c r="Y106" i="3"/>
  <c r="N109" i="3"/>
  <c r="D396" i="12"/>
  <c r="F396" i="12"/>
  <c r="E396" i="12"/>
  <c r="AA114" i="3"/>
  <c r="J4" i="7"/>
  <c r="Z152" i="3" s="1"/>
  <c r="W152" i="3" s="1"/>
  <c r="E603" i="12"/>
  <c r="D603" i="12"/>
  <c r="F603" i="12"/>
  <c r="D11" i="11"/>
  <c r="AA19" i="3"/>
  <c r="AE19" i="3"/>
  <c r="E607" i="12"/>
  <c r="D607" i="12"/>
  <c r="F607" i="12"/>
  <c r="N23" i="3"/>
  <c r="F309" i="12"/>
  <c r="E309" i="12"/>
  <c r="D309" i="12"/>
  <c r="L25" i="3"/>
  <c r="E611" i="12"/>
  <c r="D611" i="12"/>
  <c r="F313" i="12"/>
  <c r="E313" i="12"/>
  <c r="L29" i="3"/>
  <c r="E15" i="12"/>
  <c r="F15" i="12"/>
  <c r="AE31" i="3"/>
  <c r="L33" i="3"/>
  <c r="D619" i="12"/>
  <c r="F321" i="12"/>
  <c r="D321" i="12"/>
  <c r="D23" i="12"/>
  <c r="E23" i="12"/>
  <c r="F23" i="12"/>
  <c r="J39" i="3"/>
  <c r="N39" i="3"/>
  <c r="AA39" i="3"/>
  <c r="AE39" i="3"/>
  <c r="D27" i="12"/>
  <c r="E27" i="12"/>
  <c r="F27" i="12"/>
  <c r="AE43" i="3"/>
  <c r="F329" i="12"/>
  <c r="E329" i="12"/>
  <c r="D329" i="12"/>
  <c r="L45" i="3"/>
  <c r="AB45" i="3"/>
  <c r="E631" i="12"/>
  <c r="D631" i="12"/>
  <c r="N47" i="3"/>
  <c r="F333" i="12"/>
  <c r="E333" i="12"/>
  <c r="L49" i="3"/>
  <c r="E635" i="12"/>
  <c r="D635" i="12"/>
  <c r="J51" i="3"/>
  <c r="N51" i="3"/>
  <c r="AA51" i="3"/>
  <c r="AE51" i="3"/>
  <c r="F39" i="12"/>
  <c r="E39" i="12"/>
  <c r="D39" i="12"/>
  <c r="J55" i="3"/>
  <c r="N55" i="3"/>
  <c r="AA55" i="3"/>
  <c r="AE55" i="3"/>
  <c r="E643" i="12"/>
  <c r="D643" i="12"/>
  <c r="F643" i="12"/>
  <c r="D345" i="12"/>
  <c r="L61" i="3"/>
  <c r="F647" i="12"/>
  <c r="D647" i="12"/>
  <c r="E647" i="12"/>
  <c r="J63" i="3"/>
  <c r="N63" i="3"/>
  <c r="AA63" i="3"/>
  <c r="AE63" i="3"/>
  <c r="L65" i="3"/>
  <c r="AB65" i="3" s="1"/>
  <c r="F651" i="12"/>
  <c r="D651" i="12"/>
  <c r="E651" i="12"/>
  <c r="J67" i="3"/>
  <c r="N67" i="3"/>
  <c r="AA67" i="3"/>
  <c r="AE67" i="3"/>
  <c r="F55" i="12"/>
  <c r="D55" i="12"/>
  <c r="F357" i="12"/>
  <c r="E357" i="12"/>
  <c r="D357" i="12"/>
  <c r="L73" i="3"/>
  <c r="F59" i="12"/>
  <c r="E59" i="12"/>
  <c r="D59" i="12"/>
  <c r="F361" i="12"/>
  <c r="E361" i="12"/>
  <c r="D361" i="12"/>
  <c r="L77" i="3"/>
  <c r="E663" i="12"/>
  <c r="F663" i="12"/>
  <c r="D663" i="12"/>
  <c r="J79" i="3"/>
  <c r="N79" i="3"/>
  <c r="AA79" i="3"/>
  <c r="AE79" i="3"/>
  <c r="F67" i="12"/>
  <c r="E67" i="12"/>
  <c r="D67" i="12"/>
  <c r="J83" i="3"/>
  <c r="N83" i="3"/>
  <c r="AE83" i="3"/>
  <c r="L85" i="3"/>
  <c r="F71" i="12"/>
  <c r="E71" i="12"/>
  <c r="D71" i="12"/>
  <c r="F373" i="12"/>
  <c r="E373" i="12"/>
  <c r="D373" i="12"/>
  <c r="L89" i="3"/>
  <c r="F75" i="12"/>
  <c r="E75" i="12"/>
  <c r="D75" i="12"/>
  <c r="J91" i="3"/>
  <c r="N91" i="3"/>
  <c r="AA91" i="3"/>
  <c r="AE91" i="3"/>
  <c r="F79" i="12"/>
  <c r="E79" i="12"/>
  <c r="D79" i="12"/>
  <c r="F381" i="12"/>
  <c r="E381" i="12"/>
  <c r="D381" i="12"/>
  <c r="F83" i="12"/>
  <c r="E83" i="12"/>
  <c r="D83" i="12"/>
  <c r="F385" i="12"/>
  <c r="E385" i="12"/>
  <c r="D385" i="12"/>
  <c r="L101" i="3"/>
  <c r="E687" i="12"/>
  <c r="D687" i="12"/>
  <c r="F687" i="12"/>
  <c r="F389" i="12"/>
  <c r="E389" i="12"/>
  <c r="D389" i="12"/>
  <c r="F91" i="12"/>
  <c r="E91" i="12"/>
  <c r="D91" i="12"/>
  <c r="E691" i="12"/>
  <c r="D691" i="12"/>
  <c r="F691" i="12"/>
  <c r="F392" i="12"/>
  <c r="D392" i="12"/>
  <c r="E392" i="12"/>
  <c r="Y107" i="3"/>
  <c r="J109" i="3"/>
  <c r="AA110" i="3"/>
  <c r="AE110" i="3"/>
  <c r="L111" i="3"/>
  <c r="D3" i="11"/>
  <c r="AA18" i="3"/>
  <c r="AE18" i="3"/>
  <c r="D12" i="11"/>
  <c r="F304" i="12"/>
  <c r="E304" i="12"/>
  <c r="D304" i="12"/>
  <c r="L20" i="3"/>
  <c r="F6" i="12"/>
  <c r="J22" i="3"/>
  <c r="D7" i="12"/>
  <c r="N22" i="3"/>
  <c r="AE22" i="3"/>
  <c r="F308" i="12"/>
  <c r="E308" i="12"/>
  <c r="D308" i="12"/>
  <c r="L24" i="3"/>
  <c r="F10" i="12"/>
  <c r="E10" i="12"/>
  <c r="D10" i="12"/>
  <c r="E610" i="12"/>
  <c r="D610" i="12"/>
  <c r="F610" i="12"/>
  <c r="J26" i="3"/>
  <c r="D11" i="12"/>
  <c r="N26" i="3"/>
  <c r="AE26" i="3"/>
  <c r="L28" i="3"/>
  <c r="D313" i="12"/>
  <c r="F14" i="12"/>
  <c r="D14" i="12"/>
  <c r="J30" i="3"/>
  <c r="D15" i="12"/>
  <c r="N30" i="3"/>
  <c r="AE30" i="3"/>
  <c r="F316" i="12"/>
  <c r="E316" i="12"/>
  <c r="D316" i="12"/>
  <c r="F18" i="12"/>
  <c r="E18" i="12"/>
  <c r="D18" i="12"/>
  <c r="D618" i="12"/>
  <c r="F618" i="12"/>
  <c r="J34" i="3"/>
  <c r="N34" i="3"/>
  <c r="AA34" i="3"/>
  <c r="AE34" i="3"/>
  <c r="L36" i="3"/>
  <c r="F22" i="12"/>
  <c r="E22" i="12"/>
  <c r="D22" i="12"/>
  <c r="J38" i="3"/>
  <c r="N38" i="3"/>
  <c r="AE38" i="3"/>
  <c r="F324" i="12"/>
  <c r="E324" i="12"/>
  <c r="L40" i="3"/>
  <c r="F26" i="12"/>
  <c r="E626" i="12"/>
  <c r="D626" i="12"/>
  <c r="F626" i="12"/>
  <c r="J42" i="3"/>
  <c r="N42" i="3"/>
  <c r="AA42" i="3"/>
  <c r="AE42" i="3"/>
  <c r="L44" i="3"/>
  <c r="E30" i="12"/>
  <c r="D30" i="12"/>
  <c r="J46" i="3"/>
  <c r="N46" i="3"/>
  <c r="AE46" i="3"/>
  <c r="F332" i="12"/>
  <c r="E332" i="12"/>
  <c r="D332" i="12"/>
  <c r="L48" i="3"/>
  <c r="F34" i="12"/>
  <c r="E34" i="12"/>
  <c r="D34" i="12"/>
  <c r="E634" i="12"/>
  <c r="D634" i="12"/>
  <c r="F634" i="12"/>
  <c r="J50" i="3"/>
  <c r="N50" i="3"/>
  <c r="AA50" i="3"/>
  <c r="AE50" i="3"/>
  <c r="L52" i="3"/>
  <c r="F38" i="12"/>
  <c r="E38" i="12"/>
  <c r="D38" i="12"/>
  <c r="D638" i="12"/>
  <c r="J54" i="3"/>
  <c r="N54" i="3"/>
  <c r="AA54" i="3"/>
  <c r="AE54" i="3"/>
  <c r="F340" i="12"/>
  <c r="E340" i="12"/>
  <c r="L56" i="3"/>
  <c r="F42" i="12"/>
  <c r="E42" i="12"/>
  <c r="D42" i="12"/>
  <c r="E642" i="12"/>
  <c r="D642" i="12"/>
  <c r="F642" i="12"/>
  <c r="J58" i="3"/>
  <c r="N58" i="3"/>
  <c r="AA58" i="3"/>
  <c r="AE58" i="3"/>
  <c r="L60" i="3"/>
  <c r="F46" i="12"/>
  <c r="E46" i="12"/>
  <c r="D46" i="12"/>
  <c r="J62" i="3"/>
  <c r="N62" i="3"/>
  <c r="AA62" i="3"/>
  <c r="AE62" i="3"/>
  <c r="F348" i="12"/>
  <c r="E348" i="12"/>
  <c r="D348" i="12"/>
  <c r="L64" i="3"/>
  <c r="F50" i="12"/>
  <c r="E50" i="12"/>
  <c r="D50" i="12"/>
  <c r="F650" i="12"/>
  <c r="E650" i="12"/>
  <c r="D650" i="12"/>
  <c r="J66" i="3"/>
  <c r="N66" i="3"/>
  <c r="AA66" i="3"/>
  <c r="AE66" i="3"/>
  <c r="L68" i="3"/>
  <c r="F54" i="12"/>
  <c r="D54" i="12"/>
  <c r="J70" i="3"/>
  <c r="N70" i="3"/>
  <c r="AA70" i="3"/>
  <c r="AE70" i="3"/>
  <c r="F356" i="12"/>
  <c r="E356" i="12"/>
  <c r="D356" i="12"/>
  <c r="L72" i="3"/>
  <c r="F58" i="12"/>
  <c r="E58" i="12"/>
  <c r="D58" i="12"/>
  <c r="E658" i="12"/>
  <c r="D658" i="12"/>
  <c r="F658" i="12"/>
  <c r="J74" i="3"/>
  <c r="N74" i="3"/>
  <c r="AA74" i="3"/>
  <c r="AE74" i="3"/>
  <c r="L76" i="3"/>
  <c r="F62" i="12"/>
  <c r="E62" i="12"/>
  <c r="D62" i="12"/>
  <c r="J78" i="3"/>
  <c r="N78" i="3"/>
  <c r="AE78" i="3"/>
  <c r="F364" i="12"/>
  <c r="D364" i="12"/>
  <c r="L80" i="3"/>
  <c r="F66" i="12"/>
  <c r="E66" i="12"/>
  <c r="D66" i="12"/>
  <c r="E666" i="12"/>
  <c r="D666" i="12"/>
  <c r="F666" i="12"/>
  <c r="J82" i="3"/>
  <c r="N82" i="3"/>
  <c r="AE82" i="3"/>
  <c r="L84" i="3"/>
  <c r="F70" i="12"/>
  <c r="E70" i="12"/>
  <c r="D70" i="12"/>
  <c r="J86" i="3"/>
  <c r="N86" i="3"/>
  <c r="AE86" i="3"/>
  <c r="F372" i="12"/>
  <c r="D372" i="12"/>
  <c r="E372" i="12"/>
  <c r="L88" i="3"/>
  <c r="F74" i="12"/>
  <c r="E74" i="12"/>
  <c r="D74" i="12"/>
  <c r="E674" i="12"/>
  <c r="D674" i="12"/>
  <c r="F674" i="12"/>
  <c r="J90" i="3"/>
  <c r="N90" i="3"/>
  <c r="AA90" i="3"/>
  <c r="AE90" i="3"/>
  <c r="L92" i="3"/>
  <c r="F78" i="12"/>
  <c r="E78" i="12"/>
  <c r="D78" i="12"/>
  <c r="F678" i="12"/>
  <c r="J94" i="3"/>
  <c r="N94" i="3"/>
  <c r="AA94" i="3"/>
  <c r="AE94" i="3"/>
  <c r="F380" i="12"/>
  <c r="D380" i="12"/>
  <c r="E380" i="12"/>
  <c r="L96" i="3"/>
  <c r="F82" i="12"/>
  <c r="E82" i="12"/>
  <c r="D82" i="12"/>
  <c r="E682" i="12"/>
  <c r="D682" i="12"/>
  <c r="F682" i="12"/>
  <c r="J98" i="3"/>
  <c r="N98" i="3"/>
  <c r="AA98" i="3"/>
  <c r="AE98" i="3"/>
  <c r="L100" i="3"/>
  <c r="F86" i="12"/>
  <c r="E86" i="12"/>
  <c r="D86" i="12"/>
  <c r="J102" i="3"/>
  <c r="N102" i="3"/>
  <c r="AA102" i="3"/>
  <c r="AE102" i="3"/>
  <c r="F388" i="12"/>
  <c r="D388" i="12"/>
  <c r="E388" i="12"/>
  <c r="L104" i="3"/>
  <c r="F90" i="12"/>
  <c r="E90" i="12"/>
  <c r="D90" i="12"/>
  <c r="E690" i="12"/>
  <c r="D690" i="12"/>
  <c r="F690" i="12"/>
  <c r="J106" i="3"/>
  <c r="N106" i="3"/>
  <c r="AE106" i="3"/>
  <c r="L107" i="3"/>
  <c r="AE108" i="3"/>
  <c r="C394" i="12"/>
  <c r="L109" i="3"/>
  <c r="C696" i="12"/>
  <c r="N111" i="3"/>
  <c r="E698" i="12"/>
  <c r="D698" i="12"/>
  <c r="F698" i="12"/>
  <c r="AE113" i="3"/>
  <c r="E399" i="12"/>
  <c r="D399" i="12"/>
  <c r="F399" i="12"/>
  <c r="C100" i="12"/>
  <c r="AE115" i="3"/>
  <c r="J115" i="3"/>
  <c r="J116" i="3"/>
  <c r="N116" i="3"/>
  <c r="F102" i="12"/>
  <c r="E102" i="12"/>
  <c r="D102" i="12"/>
  <c r="N117" i="3"/>
  <c r="L118" i="3"/>
  <c r="Y119" i="3"/>
  <c r="Y120" i="3"/>
  <c r="J121" i="3"/>
  <c r="AA122" i="3"/>
  <c r="AE122" i="3"/>
  <c r="L123" i="3"/>
  <c r="AE124" i="3"/>
  <c r="C410" i="12"/>
  <c r="L125" i="3"/>
  <c r="C712" i="12"/>
  <c r="N127" i="3"/>
  <c r="D714" i="12"/>
  <c r="F714" i="12"/>
  <c r="E714" i="12"/>
  <c r="AE129" i="3"/>
  <c r="E415" i="12"/>
  <c r="D415" i="12"/>
  <c r="F415" i="12"/>
  <c r="C116" i="12"/>
  <c r="AE131" i="3"/>
  <c r="J131" i="3"/>
  <c r="J132" i="3"/>
  <c r="N132" i="3"/>
  <c r="F118" i="12"/>
  <c r="E118" i="12"/>
  <c r="D118" i="12"/>
  <c r="N133" i="3"/>
  <c r="L134" i="3"/>
  <c r="Y135" i="3"/>
  <c r="Y136" i="3"/>
  <c r="J137" i="3"/>
  <c r="AA138" i="3"/>
  <c r="AE138" i="3"/>
  <c r="L139" i="3"/>
  <c r="C428" i="12"/>
  <c r="L143" i="3"/>
  <c r="C130" i="12"/>
  <c r="AE145" i="3"/>
  <c r="J145" i="3"/>
  <c r="C732" i="12"/>
  <c r="N147" i="3"/>
  <c r="C434" i="12"/>
  <c r="L149" i="3"/>
  <c r="Y152" i="3"/>
  <c r="C738" i="12"/>
  <c r="N153" i="3"/>
  <c r="C140" i="12"/>
  <c r="AE155" i="3"/>
  <c r="J155" i="3"/>
  <c r="AB158" i="3"/>
  <c r="C444" i="12"/>
  <c r="L159" i="3"/>
  <c r="C146" i="12"/>
  <c r="AE161" i="3"/>
  <c r="J161" i="3"/>
  <c r="Y162" i="3"/>
  <c r="C748" i="12"/>
  <c r="N163" i="3"/>
  <c r="C450" i="12"/>
  <c r="L165" i="3"/>
  <c r="C754" i="12"/>
  <c r="N169" i="3"/>
  <c r="C156" i="12"/>
  <c r="AE171" i="3"/>
  <c r="J171" i="3"/>
  <c r="AB174" i="3"/>
  <c r="C460" i="12"/>
  <c r="L175" i="3"/>
  <c r="C162" i="12"/>
  <c r="AE177" i="3"/>
  <c r="J177" i="3"/>
  <c r="Y178" i="3"/>
  <c r="C764" i="12"/>
  <c r="N179" i="3"/>
  <c r="C466" i="12"/>
  <c r="L181" i="3"/>
  <c r="Y184" i="3"/>
  <c r="C770" i="12"/>
  <c r="N185" i="3"/>
  <c r="C172" i="12"/>
  <c r="AE187" i="3"/>
  <c r="J187" i="3"/>
  <c r="C476" i="12"/>
  <c r="L191" i="3"/>
  <c r="C178" i="12"/>
  <c r="AE193" i="3"/>
  <c r="J193" i="3"/>
  <c r="Y194" i="3"/>
  <c r="C780" i="12"/>
  <c r="N195" i="3"/>
  <c r="C482" i="12"/>
  <c r="L197" i="3"/>
  <c r="Y200" i="3"/>
  <c r="C786" i="12"/>
  <c r="N201" i="3"/>
  <c r="C188" i="12"/>
  <c r="AE203" i="3"/>
  <c r="J203" i="3"/>
  <c r="C492" i="12"/>
  <c r="L207" i="3"/>
  <c r="C194" i="12"/>
  <c r="AE209" i="3"/>
  <c r="J209" i="3"/>
  <c r="C796" i="12"/>
  <c r="N211" i="3"/>
  <c r="C498" i="12"/>
  <c r="L213" i="3"/>
  <c r="C802" i="12"/>
  <c r="N217" i="3"/>
  <c r="C204" i="12"/>
  <c r="AE219" i="3"/>
  <c r="J219" i="3"/>
  <c r="C508" i="12"/>
  <c r="L223" i="3"/>
  <c r="C210" i="12"/>
  <c r="AE225" i="3"/>
  <c r="J225" i="3"/>
  <c r="Y226" i="3"/>
  <c r="C812" i="12"/>
  <c r="N227" i="3"/>
  <c r="C514" i="12"/>
  <c r="L229" i="3"/>
  <c r="Y232" i="3"/>
  <c r="C818" i="12"/>
  <c r="N233" i="3"/>
  <c r="C220" i="12"/>
  <c r="AE235" i="3"/>
  <c r="J235" i="3"/>
  <c r="C524" i="12"/>
  <c r="L239" i="3"/>
  <c r="C226" i="12"/>
  <c r="AE241" i="3"/>
  <c r="J241" i="3"/>
  <c r="C828" i="12"/>
  <c r="N243" i="3"/>
  <c r="C530" i="12"/>
  <c r="L245" i="3"/>
  <c r="C834" i="12"/>
  <c r="N249" i="3"/>
  <c r="C236" i="12"/>
  <c r="AE251" i="3"/>
  <c r="J251" i="3"/>
  <c r="C540" i="12"/>
  <c r="L255" i="3"/>
  <c r="C242" i="12"/>
  <c r="AE257" i="3"/>
  <c r="J257" i="3"/>
  <c r="Y258" i="3"/>
  <c r="C844" i="12"/>
  <c r="N259" i="3"/>
  <c r="C546" i="12"/>
  <c r="L261" i="3"/>
  <c r="Y264" i="3"/>
  <c r="C850" i="12"/>
  <c r="N265" i="3"/>
  <c r="C252" i="12"/>
  <c r="AE267" i="3"/>
  <c r="J267" i="3"/>
  <c r="C556" i="12"/>
  <c r="L271" i="3"/>
  <c r="C258" i="12"/>
  <c r="AE273" i="3"/>
  <c r="J273" i="3"/>
  <c r="C860" i="12"/>
  <c r="N275" i="3"/>
  <c r="C562" i="12"/>
  <c r="L277" i="3"/>
  <c r="C266" i="12"/>
  <c r="AE281" i="3"/>
  <c r="J281" i="3"/>
  <c r="C568" i="12"/>
  <c r="L283" i="3"/>
  <c r="C870" i="12"/>
  <c r="N285" i="3"/>
  <c r="C274" i="12"/>
  <c r="AE289" i="3"/>
  <c r="J289" i="3"/>
  <c r="C576" i="12"/>
  <c r="L291" i="3"/>
  <c r="C878" i="12"/>
  <c r="N293" i="3"/>
  <c r="C282" i="12"/>
  <c r="AE297" i="3"/>
  <c r="J297" i="3"/>
  <c r="C584" i="12"/>
  <c r="L299" i="3"/>
  <c r="C886" i="12"/>
  <c r="N301" i="3"/>
  <c r="C290" i="12"/>
  <c r="AE305" i="3"/>
  <c r="J305" i="3"/>
  <c r="C862" i="12"/>
  <c r="N277" i="3"/>
  <c r="F264" i="12"/>
  <c r="E264" i="12"/>
  <c r="D264" i="12"/>
  <c r="C591" i="12"/>
  <c r="L306" i="3"/>
  <c r="F307" i="12"/>
  <c r="E307" i="12"/>
  <c r="D307" i="12"/>
  <c r="E9" i="12"/>
  <c r="F9" i="12"/>
  <c r="E609" i="12"/>
  <c r="D609" i="12"/>
  <c r="F609" i="12"/>
  <c r="F311" i="12"/>
  <c r="E311" i="12"/>
  <c r="D311" i="12"/>
  <c r="E13" i="12"/>
  <c r="F13" i="12"/>
  <c r="E613" i="12"/>
  <c r="F613" i="12"/>
  <c r="F323" i="12"/>
  <c r="E323" i="12"/>
  <c r="D323" i="12"/>
  <c r="D25" i="12"/>
  <c r="E25" i="12"/>
  <c r="F25" i="12"/>
  <c r="E625" i="12"/>
  <c r="F625" i="12"/>
  <c r="F335" i="12"/>
  <c r="E335" i="12"/>
  <c r="D335" i="12"/>
  <c r="F37" i="12"/>
  <c r="E37" i="12"/>
  <c r="D37" i="12"/>
  <c r="E637" i="12"/>
  <c r="D637" i="12"/>
  <c r="F637" i="12"/>
  <c r="F347" i="12"/>
  <c r="D347" i="12"/>
  <c r="F49" i="12"/>
  <c r="E49" i="12"/>
  <c r="D49" i="12"/>
  <c r="E649" i="12"/>
  <c r="D649" i="12"/>
  <c r="F649" i="12"/>
  <c r="F359" i="12"/>
  <c r="E359" i="12"/>
  <c r="D359" i="12"/>
  <c r="Y75" i="3"/>
  <c r="F61" i="12"/>
  <c r="E61" i="12"/>
  <c r="D61" i="12"/>
  <c r="E661" i="12"/>
  <c r="F661" i="12"/>
  <c r="D661" i="12"/>
  <c r="F371" i="12"/>
  <c r="D371" i="12"/>
  <c r="E371" i="12"/>
  <c r="Y87" i="3"/>
  <c r="F73" i="12"/>
  <c r="E73" i="12"/>
  <c r="D73" i="12"/>
  <c r="E673" i="12"/>
  <c r="D673" i="12"/>
  <c r="F673" i="12"/>
  <c r="F375" i="12"/>
  <c r="D375" i="12"/>
  <c r="E375" i="12"/>
  <c r="F77" i="12"/>
  <c r="E77" i="12"/>
  <c r="D77" i="12"/>
  <c r="E677" i="12"/>
  <c r="D677" i="12"/>
  <c r="F677" i="12"/>
  <c r="F379" i="12"/>
  <c r="D379" i="12"/>
  <c r="E379" i="12"/>
  <c r="Y95" i="3"/>
  <c r="F81" i="12"/>
  <c r="E81" i="12"/>
  <c r="D81" i="12"/>
  <c r="E681" i="12"/>
  <c r="D681" i="12"/>
  <c r="F681" i="12"/>
  <c r="F391" i="12"/>
  <c r="D391" i="12"/>
  <c r="E391" i="12"/>
  <c r="C692" i="12"/>
  <c r="N107" i="3"/>
  <c r="F93" i="12"/>
  <c r="E93" i="12"/>
  <c r="D93" i="12"/>
  <c r="E693" i="12"/>
  <c r="D693" i="12"/>
  <c r="F693" i="12"/>
  <c r="E694" i="12"/>
  <c r="D694" i="12"/>
  <c r="F694" i="12"/>
  <c r="AE109" i="3"/>
  <c r="D395" i="12"/>
  <c r="F395" i="12"/>
  <c r="E395" i="12"/>
  <c r="C96" i="12"/>
  <c r="AE111" i="3"/>
  <c r="J111" i="3"/>
  <c r="F98" i="12"/>
  <c r="E98" i="12"/>
  <c r="D98" i="12"/>
  <c r="E400" i="12"/>
  <c r="D400" i="12"/>
  <c r="F400" i="12"/>
  <c r="C734" i="12"/>
  <c r="N149" i="3"/>
  <c r="C136" i="12"/>
  <c r="AE151" i="3"/>
  <c r="J151" i="3"/>
  <c r="C440" i="12"/>
  <c r="L155" i="3"/>
  <c r="C142" i="12"/>
  <c r="AE157" i="3"/>
  <c r="J157" i="3"/>
  <c r="C760" i="12"/>
  <c r="N175" i="3"/>
  <c r="C462" i="12"/>
  <c r="L177" i="3"/>
  <c r="C782" i="12"/>
  <c r="N197" i="3"/>
  <c r="C184" i="12"/>
  <c r="AE199" i="3"/>
  <c r="J199" i="3"/>
  <c r="C488" i="12"/>
  <c r="L203" i="3"/>
  <c r="C190" i="12"/>
  <c r="AE205" i="3"/>
  <c r="J205" i="3"/>
  <c r="C808" i="12"/>
  <c r="N223" i="3"/>
  <c r="C510" i="12"/>
  <c r="L225" i="3"/>
  <c r="C248" i="12"/>
  <c r="AE263" i="3"/>
  <c r="J263" i="3"/>
  <c r="C552" i="12"/>
  <c r="L267" i="3"/>
  <c r="D10" i="11"/>
  <c r="N20" i="3"/>
  <c r="AE20" i="3"/>
  <c r="L22" i="3"/>
  <c r="N24" i="3"/>
  <c r="AE24" i="3"/>
  <c r="F12" i="12"/>
  <c r="E12" i="12"/>
  <c r="N28" i="3"/>
  <c r="D613" i="12"/>
  <c r="AE28" i="3"/>
  <c r="E616" i="12"/>
  <c r="D616" i="12"/>
  <c r="F616" i="12"/>
  <c r="AE32" i="3"/>
  <c r="L34" i="3"/>
  <c r="N36" i="3"/>
  <c r="AE36" i="3"/>
  <c r="L38" i="3"/>
  <c r="F326" i="12"/>
  <c r="E326" i="12"/>
  <c r="D326" i="12"/>
  <c r="L42" i="3"/>
  <c r="E632" i="12"/>
  <c r="D632" i="12"/>
  <c r="F632" i="12"/>
  <c r="F36" i="12"/>
  <c r="E36" i="12"/>
  <c r="D36" i="12"/>
  <c r="N52" i="3"/>
  <c r="F40" i="12"/>
  <c r="E40" i="12"/>
  <c r="D40" i="12"/>
  <c r="L58" i="3"/>
  <c r="J60" i="3"/>
  <c r="AE60" i="3"/>
  <c r="L62" i="3"/>
  <c r="N64" i="3"/>
  <c r="L66" i="3"/>
  <c r="N68" i="3"/>
  <c r="AE68" i="3"/>
  <c r="E656" i="12"/>
  <c r="D656" i="12"/>
  <c r="F656" i="12"/>
  <c r="N72" i="3"/>
  <c r="AE72" i="3"/>
  <c r="L74" i="3"/>
  <c r="N76" i="3"/>
  <c r="L94" i="3"/>
  <c r="F386" i="12"/>
  <c r="E386" i="12"/>
  <c r="D386" i="12"/>
  <c r="E688" i="12"/>
  <c r="D688" i="12"/>
  <c r="F688" i="12"/>
  <c r="F94" i="12"/>
  <c r="E94" i="12"/>
  <c r="D94" i="12"/>
  <c r="L110" i="3"/>
  <c r="AB110" i="3"/>
  <c r="L115" i="3"/>
  <c r="C402" i="12"/>
  <c r="L117" i="3"/>
  <c r="AB117" i="3"/>
  <c r="C704" i="12"/>
  <c r="N119" i="3"/>
  <c r="F105" i="12"/>
  <c r="E105" i="12"/>
  <c r="D105" i="12"/>
  <c r="E705" i="12"/>
  <c r="D705" i="12"/>
  <c r="F705" i="12"/>
  <c r="E706" i="12"/>
  <c r="D706" i="12"/>
  <c r="F706" i="12"/>
  <c r="E407" i="12"/>
  <c r="D407" i="12"/>
  <c r="F407" i="12"/>
  <c r="C108" i="12"/>
  <c r="AE123" i="3"/>
  <c r="J123" i="3"/>
  <c r="J124" i="3"/>
  <c r="N124" i="3"/>
  <c r="F110" i="12"/>
  <c r="E110" i="12"/>
  <c r="D110" i="12"/>
  <c r="N125" i="3"/>
  <c r="L126" i="3"/>
  <c r="AB126" i="3"/>
  <c r="Y126" i="3"/>
  <c r="E412" i="12"/>
  <c r="D412" i="12"/>
  <c r="F412" i="12"/>
  <c r="J129" i="3"/>
  <c r="L131" i="3"/>
  <c r="C418" i="12"/>
  <c r="L133" i="3"/>
  <c r="AB133" i="3" s="1"/>
  <c r="C720" i="12"/>
  <c r="N135" i="3"/>
  <c r="F121" i="12"/>
  <c r="E121" i="12"/>
  <c r="D121" i="12"/>
  <c r="F721" i="12"/>
  <c r="D721" i="12"/>
  <c r="E721" i="12"/>
  <c r="F722" i="12"/>
  <c r="D722" i="12"/>
  <c r="E722" i="12"/>
  <c r="E423" i="12"/>
  <c r="D423" i="12"/>
  <c r="F423" i="12"/>
  <c r="C124" i="12"/>
  <c r="AE139" i="3"/>
  <c r="J139" i="3"/>
  <c r="J140" i="3"/>
  <c r="C426" i="12"/>
  <c r="L141" i="3"/>
  <c r="C730" i="12"/>
  <c r="N145" i="3"/>
  <c r="C132" i="12"/>
  <c r="AE147" i="3"/>
  <c r="J147" i="3"/>
  <c r="C436" i="12"/>
  <c r="L151" i="3"/>
  <c r="C138" i="12"/>
  <c r="AE153" i="3"/>
  <c r="J153" i="3"/>
  <c r="C740" i="12"/>
  <c r="N155" i="3"/>
  <c r="C442" i="12"/>
  <c r="L157" i="3"/>
  <c r="Y160" i="3"/>
  <c r="C746" i="12"/>
  <c r="N161" i="3"/>
  <c r="C148" i="12"/>
  <c r="AE163" i="3"/>
  <c r="J163" i="3"/>
  <c r="C452" i="12"/>
  <c r="L167" i="3"/>
  <c r="C154" i="12"/>
  <c r="AE169" i="3"/>
  <c r="J169" i="3"/>
  <c r="Y170" i="3"/>
  <c r="C756" i="12"/>
  <c r="N171" i="3"/>
  <c r="C458" i="12"/>
  <c r="L173" i="3"/>
  <c r="Y176" i="3"/>
  <c r="C762" i="12"/>
  <c r="N177" i="3"/>
  <c r="C164" i="12"/>
  <c r="AE179" i="3"/>
  <c r="J179" i="3"/>
  <c r="C468" i="12"/>
  <c r="L183" i="3"/>
  <c r="C170" i="12"/>
  <c r="AE185" i="3"/>
  <c r="J185" i="3"/>
  <c r="Y186" i="3"/>
  <c r="C772" i="12"/>
  <c r="N187" i="3"/>
  <c r="C474" i="12"/>
  <c r="L189" i="3"/>
  <c r="Y192" i="3"/>
  <c r="C778" i="12"/>
  <c r="N193" i="3"/>
  <c r="C180" i="12"/>
  <c r="AE195" i="3"/>
  <c r="J195" i="3"/>
  <c r="C484" i="12"/>
  <c r="L199" i="3"/>
  <c r="C186" i="12"/>
  <c r="AE201" i="3"/>
  <c r="J201" i="3"/>
  <c r="Y202" i="3"/>
  <c r="C788" i="12"/>
  <c r="N203" i="3"/>
  <c r="C490" i="12"/>
  <c r="L205" i="3"/>
  <c r="Y208" i="3"/>
  <c r="C794" i="12"/>
  <c r="N209" i="3"/>
  <c r="C196" i="12"/>
  <c r="AE211" i="3"/>
  <c r="J211" i="3"/>
  <c r="C500" i="12"/>
  <c r="L215" i="3"/>
  <c r="C202" i="12"/>
  <c r="AE217" i="3"/>
  <c r="J217" i="3"/>
  <c r="Y218" i="3"/>
  <c r="C804" i="12"/>
  <c r="N219" i="3"/>
  <c r="C506" i="12"/>
  <c r="L221" i="3"/>
  <c r="Y224" i="3"/>
  <c r="C810" i="12"/>
  <c r="N225" i="3"/>
  <c r="C212" i="12"/>
  <c r="AE227" i="3"/>
  <c r="J227" i="3"/>
  <c r="C516" i="12"/>
  <c r="L231" i="3"/>
  <c r="C218" i="12"/>
  <c r="AE233" i="3"/>
  <c r="J233" i="3"/>
  <c r="Y234" i="3"/>
  <c r="C820" i="12"/>
  <c r="N235" i="3"/>
  <c r="C522" i="12"/>
  <c r="L237" i="3"/>
  <c r="Y240" i="3"/>
  <c r="C826" i="12"/>
  <c r="N241" i="3"/>
  <c r="C228" i="12"/>
  <c r="AE243" i="3"/>
  <c r="J243" i="3"/>
  <c r="C532" i="12"/>
  <c r="L247" i="3"/>
  <c r="C234" i="12"/>
  <c r="AE249" i="3"/>
  <c r="J249" i="3"/>
  <c r="Y250" i="3"/>
  <c r="C836" i="12"/>
  <c r="N251" i="3"/>
  <c r="C538" i="12"/>
  <c r="L253" i="3"/>
  <c r="Y256" i="3"/>
  <c r="C842" i="12"/>
  <c r="N257" i="3"/>
  <c r="C244" i="12"/>
  <c r="AE259" i="3"/>
  <c r="J259" i="3"/>
  <c r="C548" i="12"/>
  <c r="L263" i="3"/>
  <c r="C250" i="12"/>
  <c r="AE265" i="3"/>
  <c r="J265" i="3"/>
  <c r="Y266" i="3"/>
  <c r="C852" i="12"/>
  <c r="N267" i="3"/>
  <c r="C554" i="12"/>
  <c r="L269" i="3"/>
  <c r="Y272" i="3"/>
  <c r="C858" i="12"/>
  <c r="N273" i="3"/>
  <c r="C260" i="12"/>
  <c r="AE275" i="3"/>
  <c r="J275" i="3"/>
  <c r="C564" i="12"/>
  <c r="L279" i="3"/>
  <c r="C866" i="12"/>
  <c r="N281" i="3"/>
  <c r="C270" i="12"/>
  <c r="AE285" i="3"/>
  <c r="J285" i="3"/>
  <c r="C572" i="12"/>
  <c r="L287" i="3"/>
  <c r="C874" i="12"/>
  <c r="N289" i="3"/>
  <c r="C278" i="12"/>
  <c r="AE293" i="3"/>
  <c r="J293" i="3"/>
  <c r="C580" i="12"/>
  <c r="L295" i="3"/>
  <c r="C882" i="12"/>
  <c r="N297" i="3"/>
  <c r="C286" i="12"/>
  <c r="AE301" i="3"/>
  <c r="J301" i="3"/>
  <c r="C588" i="12"/>
  <c r="L303" i="3"/>
  <c r="C890" i="12"/>
  <c r="N305" i="3"/>
  <c r="C897" i="12"/>
  <c r="AE312" i="3"/>
  <c r="N312" i="3"/>
  <c r="F303" i="12"/>
  <c r="E303" i="12"/>
  <c r="D303" i="12"/>
  <c r="E5" i="12"/>
  <c r="F5" i="12"/>
  <c r="E605" i="12"/>
  <c r="D605" i="12"/>
  <c r="F605" i="12"/>
  <c r="F315" i="12"/>
  <c r="E315" i="12"/>
  <c r="D315" i="12"/>
  <c r="D17" i="12"/>
  <c r="E17" i="12"/>
  <c r="F17" i="12"/>
  <c r="E617" i="12"/>
  <c r="D617" i="12"/>
  <c r="F617" i="12"/>
  <c r="F327" i="12"/>
  <c r="E327" i="12"/>
  <c r="D327" i="12"/>
  <c r="Y43" i="3"/>
  <c r="F29" i="12"/>
  <c r="E29" i="12"/>
  <c r="D29" i="12"/>
  <c r="E629" i="12"/>
  <c r="D629" i="12"/>
  <c r="F629" i="12"/>
  <c r="F339" i="12"/>
  <c r="E339" i="12"/>
  <c r="D339" i="12"/>
  <c r="F41" i="12"/>
  <c r="E41" i="12"/>
  <c r="D41" i="12"/>
  <c r="E641" i="12"/>
  <c r="D641" i="12"/>
  <c r="F641" i="12"/>
  <c r="F351" i="12"/>
  <c r="E351" i="12"/>
  <c r="D351" i="12"/>
  <c r="F53" i="12"/>
  <c r="E53" i="12"/>
  <c r="D53" i="12"/>
  <c r="E653" i="12"/>
  <c r="D653" i="12"/>
  <c r="F653" i="12"/>
  <c r="F363" i="12"/>
  <c r="E363" i="12"/>
  <c r="D363" i="12"/>
  <c r="F65" i="12"/>
  <c r="E65" i="12"/>
  <c r="D65" i="12"/>
  <c r="E665" i="12"/>
  <c r="D665" i="12"/>
  <c r="F665" i="12"/>
  <c r="F383" i="12"/>
  <c r="D383" i="12"/>
  <c r="E383" i="12"/>
  <c r="Y99" i="3"/>
  <c r="F85" i="12"/>
  <c r="E85" i="12"/>
  <c r="D85" i="12"/>
  <c r="E685" i="12"/>
  <c r="D685" i="12"/>
  <c r="F685" i="12"/>
  <c r="F387" i="12"/>
  <c r="D387" i="12"/>
  <c r="E387" i="12"/>
  <c r="Y103" i="3"/>
  <c r="E689" i="12"/>
  <c r="D689" i="12"/>
  <c r="F689" i="12"/>
  <c r="C406" i="12"/>
  <c r="L121" i="3"/>
  <c r="E709" i="12"/>
  <c r="D709" i="12"/>
  <c r="F709" i="12"/>
  <c r="E411" i="12"/>
  <c r="D411" i="12"/>
  <c r="F411" i="12"/>
  <c r="C422" i="12"/>
  <c r="L137" i="3"/>
  <c r="C724" i="12"/>
  <c r="N139" i="3"/>
  <c r="F125" i="12"/>
  <c r="E125" i="12"/>
  <c r="D125" i="12"/>
  <c r="F725" i="12"/>
  <c r="D725" i="12"/>
  <c r="E725" i="12"/>
  <c r="C126" i="12"/>
  <c r="AE141" i="3"/>
  <c r="J141" i="3"/>
  <c r="C744" i="12"/>
  <c r="N159" i="3"/>
  <c r="C446" i="12"/>
  <c r="L161" i="3"/>
  <c r="C766" i="12"/>
  <c r="N181" i="3"/>
  <c r="C168" i="12"/>
  <c r="AE183" i="3"/>
  <c r="J183" i="3"/>
  <c r="C472" i="12"/>
  <c r="L187" i="3"/>
  <c r="C174" i="12"/>
  <c r="AE189" i="3"/>
  <c r="J189" i="3"/>
  <c r="C776" i="12"/>
  <c r="N191" i="3"/>
  <c r="C478" i="12"/>
  <c r="L193" i="3"/>
  <c r="C814" i="12"/>
  <c r="N229" i="3"/>
  <c r="C216" i="12"/>
  <c r="AE231" i="3"/>
  <c r="J231" i="3"/>
  <c r="C520" i="12"/>
  <c r="L235" i="3"/>
  <c r="C222" i="12"/>
  <c r="AE237" i="3"/>
  <c r="J237" i="3"/>
  <c r="C840" i="12"/>
  <c r="N255" i="3"/>
  <c r="C542" i="12"/>
  <c r="L257" i="3"/>
  <c r="C846" i="12"/>
  <c r="N261" i="3"/>
  <c r="C254" i="12"/>
  <c r="AE269" i="3"/>
  <c r="J269" i="3"/>
  <c r="E604" i="12"/>
  <c r="D604" i="12"/>
  <c r="F604" i="12"/>
  <c r="F306" i="12"/>
  <c r="E306" i="12"/>
  <c r="D306" i="12"/>
  <c r="E608" i="12"/>
  <c r="D608" i="12"/>
  <c r="F608" i="12"/>
  <c r="F310" i="12"/>
  <c r="E310" i="12"/>
  <c r="D310" i="12"/>
  <c r="E612" i="12"/>
  <c r="D612" i="12"/>
  <c r="F612" i="12"/>
  <c r="F314" i="12"/>
  <c r="E314" i="12"/>
  <c r="D314" i="12"/>
  <c r="L30" i="3"/>
  <c r="F318" i="12"/>
  <c r="E318" i="12"/>
  <c r="D318" i="12"/>
  <c r="E620" i="12"/>
  <c r="D620" i="12"/>
  <c r="F620" i="12"/>
  <c r="F322" i="12"/>
  <c r="E322" i="12"/>
  <c r="D322" i="12"/>
  <c r="F24" i="12"/>
  <c r="E24" i="12"/>
  <c r="D24" i="12"/>
  <c r="J40" i="3"/>
  <c r="N40" i="3"/>
  <c r="AE40" i="3"/>
  <c r="E628" i="12"/>
  <c r="D628" i="12"/>
  <c r="F628" i="12"/>
  <c r="F330" i="12"/>
  <c r="E330" i="12"/>
  <c r="D330" i="12"/>
  <c r="F32" i="12"/>
  <c r="E32" i="12"/>
  <c r="D32" i="12"/>
  <c r="J48" i="3"/>
  <c r="N48" i="3"/>
  <c r="AE48" i="3"/>
  <c r="L50" i="3"/>
  <c r="J52" i="3"/>
  <c r="AE52" i="3"/>
  <c r="L54" i="3"/>
  <c r="J56" i="3"/>
  <c r="N56" i="3"/>
  <c r="AE56" i="3"/>
  <c r="F44" i="12"/>
  <c r="E44" i="12"/>
  <c r="D44" i="12"/>
  <c r="F346" i="12"/>
  <c r="E346" i="12"/>
  <c r="D346" i="12"/>
  <c r="D648" i="12"/>
  <c r="E648" i="12"/>
  <c r="F648" i="12"/>
  <c r="F350" i="12"/>
  <c r="E350" i="12"/>
  <c r="D350" i="12"/>
  <c r="F52" i="12"/>
  <c r="E52" i="12"/>
  <c r="D52" i="12"/>
  <c r="J68" i="3"/>
  <c r="L70" i="3"/>
  <c r="J72" i="3"/>
  <c r="E660" i="12"/>
  <c r="D660" i="12"/>
  <c r="F660" i="12"/>
  <c r="F362" i="12"/>
  <c r="E362" i="12"/>
  <c r="D362" i="12"/>
  <c r="L78" i="3"/>
  <c r="E664" i="12"/>
  <c r="D664" i="12"/>
  <c r="F664" i="12"/>
  <c r="F366" i="12"/>
  <c r="E366" i="12"/>
  <c r="D366" i="12"/>
  <c r="L82" i="3"/>
  <c r="E668" i="12"/>
  <c r="D668" i="12"/>
  <c r="F668" i="12"/>
  <c r="F370" i="12"/>
  <c r="E370" i="12"/>
  <c r="D370" i="12"/>
  <c r="F72" i="12"/>
  <c r="E72" i="12"/>
  <c r="D72" i="12"/>
  <c r="F374" i="12"/>
  <c r="E374" i="12"/>
  <c r="D374" i="12"/>
  <c r="E676" i="12"/>
  <c r="D676" i="12"/>
  <c r="F676" i="12"/>
  <c r="N92" i="3"/>
  <c r="AE92" i="3"/>
  <c r="F80" i="12"/>
  <c r="E80" i="12"/>
  <c r="D80" i="12"/>
  <c r="J96" i="3"/>
  <c r="N96" i="3"/>
  <c r="AE96" i="3"/>
  <c r="L98" i="3"/>
  <c r="E684" i="12"/>
  <c r="D684" i="12"/>
  <c r="F684" i="12"/>
  <c r="L102" i="3"/>
  <c r="J104" i="3"/>
  <c r="N104" i="3"/>
  <c r="AE104" i="3"/>
  <c r="C92" i="12"/>
  <c r="AE107" i="3"/>
  <c r="J107" i="3"/>
  <c r="AB107" i="3"/>
  <c r="J108" i="3"/>
  <c r="N108" i="3"/>
  <c r="J113" i="3"/>
  <c r="F1" i="10"/>
  <c r="P3" i="7"/>
  <c r="F305" i="12"/>
  <c r="E305" i="12"/>
  <c r="D305" i="12"/>
  <c r="L21" i="3"/>
  <c r="F7" i="12"/>
  <c r="E7" i="12"/>
  <c r="J23" i="3"/>
  <c r="D8" i="12"/>
  <c r="AE23" i="3"/>
  <c r="E11" i="12"/>
  <c r="F11" i="12"/>
  <c r="J27" i="3"/>
  <c r="D12" i="12"/>
  <c r="N27" i="3"/>
  <c r="AE27" i="3"/>
  <c r="E615" i="12"/>
  <c r="D615" i="12"/>
  <c r="F615" i="12"/>
  <c r="F317" i="12"/>
  <c r="E317" i="12"/>
  <c r="D317" i="12"/>
  <c r="D19" i="12"/>
  <c r="E19" i="12"/>
  <c r="F19" i="12"/>
  <c r="J35" i="3"/>
  <c r="N35" i="3"/>
  <c r="AE35" i="3"/>
  <c r="L37" i="3"/>
  <c r="AB37" i="3"/>
  <c r="E623" i="12"/>
  <c r="D623" i="12"/>
  <c r="F623" i="12"/>
  <c r="F325" i="12"/>
  <c r="E325" i="12"/>
  <c r="D325" i="12"/>
  <c r="L41" i="3"/>
  <c r="E627" i="12"/>
  <c r="D627" i="12"/>
  <c r="F627" i="12"/>
  <c r="J43" i="3"/>
  <c r="N43" i="3"/>
  <c r="F31" i="12"/>
  <c r="E31" i="12"/>
  <c r="D31" i="12"/>
  <c r="J47" i="3"/>
  <c r="AE47" i="3"/>
  <c r="F35" i="12"/>
  <c r="E35" i="12"/>
  <c r="D35" i="12"/>
  <c r="F337" i="12"/>
  <c r="E337" i="12"/>
  <c r="D337" i="12"/>
  <c r="L53" i="3"/>
  <c r="AB53" i="3"/>
  <c r="E639" i="12"/>
  <c r="D639" i="12"/>
  <c r="F639" i="12"/>
  <c r="F341" i="12"/>
  <c r="E341" i="12"/>
  <c r="D341" i="12"/>
  <c r="L57" i="3"/>
  <c r="AB57" i="3"/>
  <c r="F43" i="12"/>
  <c r="E43" i="12"/>
  <c r="D43" i="12"/>
  <c r="J59" i="3"/>
  <c r="N59" i="3"/>
  <c r="AE59" i="3"/>
  <c r="F47" i="12"/>
  <c r="E47" i="12"/>
  <c r="D47" i="12"/>
  <c r="F349" i="12"/>
  <c r="E349" i="12"/>
  <c r="D349" i="12"/>
  <c r="F51" i="12"/>
  <c r="E51" i="12"/>
  <c r="D51" i="12"/>
  <c r="F353" i="12"/>
  <c r="E353" i="12"/>
  <c r="D353" i="12"/>
  <c r="L69" i="3"/>
  <c r="F655" i="12"/>
  <c r="D655" i="12"/>
  <c r="E655" i="12"/>
  <c r="J71" i="3"/>
  <c r="N71" i="3"/>
  <c r="AE71" i="3"/>
  <c r="E659" i="12"/>
  <c r="F659" i="12"/>
  <c r="D659" i="12"/>
  <c r="J75" i="3"/>
  <c r="N75" i="3"/>
  <c r="AE75" i="3"/>
  <c r="F63" i="12"/>
  <c r="E63" i="12"/>
  <c r="D63" i="12"/>
  <c r="F365" i="12"/>
  <c r="E365" i="12"/>
  <c r="D365" i="12"/>
  <c r="L81" i="3"/>
  <c r="E667" i="12"/>
  <c r="D667" i="12"/>
  <c r="F667" i="12"/>
  <c r="F369" i="12"/>
  <c r="E369" i="12"/>
  <c r="D369" i="12"/>
  <c r="E671" i="12"/>
  <c r="D671" i="12"/>
  <c r="F671" i="12"/>
  <c r="J87" i="3"/>
  <c r="N87" i="3"/>
  <c r="AE87" i="3"/>
  <c r="E675" i="12"/>
  <c r="D675" i="12"/>
  <c r="F675" i="12"/>
  <c r="F377" i="12"/>
  <c r="E377" i="12"/>
  <c r="D377" i="12"/>
  <c r="L93" i="3"/>
  <c r="AB93" i="3"/>
  <c r="E679" i="12"/>
  <c r="D679" i="12"/>
  <c r="F679" i="12"/>
  <c r="J95" i="3"/>
  <c r="N95" i="3"/>
  <c r="AE95" i="3"/>
  <c r="L97" i="3"/>
  <c r="AB97" i="3"/>
  <c r="E683" i="12"/>
  <c r="D683" i="12"/>
  <c r="F683" i="12"/>
  <c r="J99" i="3"/>
  <c r="N99" i="3"/>
  <c r="AE99" i="3"/>
  <c r="F87" i="12"/>
  <c r="E87" i="12"/>
  <c r="D87" i="12"/>
  <c r="J103" i="3"/>
  <c r="N103" i="3"/>
  <c r="AE103" i="3"/>
  <c r="L105" i="3"/>
  <c r="AB105" i="3"/>
  <c r="C398" i="12"/>
  <c r="L113" i="3"/>
  <c r="C700" i="12"/>
  <c r="N115" i="3"/>
  <c r="E701" i="12"/>
  <c r="D701" i="12"/>
  <c r="F701" i="12"/>
  <c r="E702" i="12"/>
  <c r="D702" i="12"/>
  <c r="F702" i="12"/>
  <c r="AE117" i="3"/>
  <c r="E403" i="12"/>
  <c r="D403" i="12"/>
  <c r="F403" i="12"/>
  <c r="C104" i="12"/>
  <c r="AE119" i="3"/>
  <c r="J119" i="3"/>
  <c r="J120" i="3"/>
  <c r="N120" i="3"/>
  <c r="F106" i="12"/>
  <c r="E106" i="12"/>
  <c r="D106" i="12"/>
  <c r="N121" i="3"/>
  <c r="L122" i="3"/>
  <c r="AB122" i="3" s="1"/>
  <c r="E408" i="12"/>
  <c r="D408" i="12"/>
  <c r="F408" i="12"/>
  <c r="Y123" i="3"/>
  <c r="J125" i="3"/>
  <c r="AE126" i="3"/>
  <c r="L127" i="3"/>
  <c r="C414" i="12"/>
  <c r="L129" i="3"/>
  <c r="C716" i="12"/>
  <c r="N131" i="3"/>
  <c r="D717" i="12"/>
  <c r="E717" i="12"/>
  <c r="F717" i="12"/>
  <c r="D718" i="12"/>
  <c r="F718" i="12"/>
  <c r="E718" i="12"/>
  <c r="AE133" i="3"/>
  <c r="E419" i="12"/>
  <c r="D419" i="12"/>
  <c r="F419" i="12"/>
  <c r="C120" i="12"/>
  <c r="AE135" i="3"/>
  <c r="J135" i="3"/>
  <c r="J136" i="3"/>
  <c r="N136" i="3"/>
  <c r="F122" i="12"/>
  <c r="E122" i="12"/>
  <c r="D122" i="12"/>
  <c r="N137" i="3"/>
  <c r="L138" i="3"/>
  <c r="AB138" i="3" s="1"/>
  <c r="E424" i="12"/>
  <c r="D424" i="12"/>
  <c r="F424" i="12"/>
  <c r="Y139" i="3"/>
  <c r="AE140" i="3"/>
  <c r="C726" i="12"/>
  <c r="N141" i="3"/>
  <c r="C128" i="12"/>
  <c r="AE143" i="3"/>
  <c r="J143" i="3"/>
  <c r="C432" i="12"/>
  <c r="L147" i="3"/>
  <c r="C134" i="12"/>
  <c r="AE149" i="3"/>
  <c r="J149" i="3"/>
  <c r="C736" i="12"/>
  <c r="N151" i="3"/>
  <c r="AB152" i="3"/>
  <c r="C438" i="12"/>
  <c r="L153" i="3"/>
  <c r="C742" i="12"/>
  <c r="D742" i="12" s="1"/>
  <c r="N157" i="3"/>
  <c r="C144" i="12"/>
  <c r="AE159" i="3"/>
  <c r="J159" i="3"/>
  <c r="AB159" i="3" s="1"/>
  <c r="C448" i="12"/>
  <c r="L163" i="3"/>
  <c r="C150" i="12"/>
  <c r="AE165" i="3"/>
  <c r="J165" i="3"/>
  <c r="C752" i="12"/>
  <c r="N167" i="3"/>
  <c r="AB168" i="3"/>
  <c r="C454" i="12"/>
  <c r="L169" i="3"/>
  <c r="C758" i="12"/>
  <c r="N173" i="3"/>
  <c r="AB173" i="3" s="1"/>
  <c r="C160" i="12"/>
  <c r="AE175" i="3"/>
  <c r="J175" i="3"/>
  <c r="AB178" i="3"/>
  <c r="C464" i="12"/>
  <c r="L179" i="3"/>
  <c r="C166" i="12"/>
  <c r="AE181" i="3"/>
  <c r="J181" i="3"/>
  <c r="C768" i="12"/>
  <c r="N183" i="3"/>
  <c r="C470" i="12"/>
  <c r="L185" i="3"/>
  <c r="C774" i="12"/>
  <c r="N189" i="3"/>
  <c r="C176" i="12"/>
  <c r="AE191" i="3"/>
  <c r="J191" i="3"/>
  <c r="AB194" i="3"/>
  <c r="C480" i="12"/>
  <c r="L195" i="3"/>
  <c r="C182" i="12"/>
  <c r="AE197" i="3"/>
  <c r="J197" i="3"/>
  <c r="AB197" i="3" s="1"/>
  <c r="C784" i="12"/>
  <c r="N199" i="3"/>
  <c r="AB200" i="3"/>
  <c r="C486" i="12"/>
  <c r="D486" i="12" s="1"/>
  <c r="L201" i="3"/>
  <c r="C790" i="12"/>
  <c r="N205" i="3"/>
  <c r="C192" i="12"/>
  <c r="AE207" i="3"/>
  <c r="J207" i="3"/>
  <c r="C496" i="12"/>
  <c r="L211" i="3"/>
  <c r="AB211" i="3" s="1"/>
  <c r="C198" i="12"/>
  <c r="AE213" i="3"/>
  <c r="J213" i="3"/>
  <c r="C800" i="12"/>
  <c r="N215" i="3"/>
  <c r="C502" i="12"/>
  <c r="L217" i="3"/>
  <c r="C806" i="12"/>
  <c r="N221" i="3"/>
  <c r="C208" i="12"/>
  <c r="AE223" i="3"/>
  <c r="J223" i="3"/>
  <c r="AB223" i="3" s="1"/>
  <c r="AB226" i="3"/>
  <c r="C512" i="12"/>
  <c r="L227" i="3"/>
  <c r="C214" i="12"/>
  <c r="F214" i="12" s="1"/>
  <c r="AE229" i="3"/>
  <c r="J229" i="3"/>
  <c r="C816" i="12"/>
  <c r="N231" i="3"/>
  <c r="C518" i="12"/>
  <c r="L233" i="3"/>
  <c r="C822" i="12"/>
  <c r="N237" i="3"/>
  <c r="C224" i="12"/>
  <c r="AE239" i="3"/>
  <c r="J239" i="3"/>
  <c r="C528" i="12"/>
  <c r="D528" i="12" s="1"/>
  <c r="L243" i="3"/>
  <c r="C230" i="12"/>
  <c r="AE245" i="3"/>
  <c r="J245" i="3"/>
  <c r="AB245" i="3" s="1"/>
  <c r="C832" i="12"/>
  <c r="N247" i="3"/>
  <c r="AB248" i="3"/>
  <c r="C534" i="12"/>
  <c r="F534" i="12" s="1"/>
  <c r="L249" i="3"/>
  <c r="C838" i="12"/>
  <c r="N253" i="3"/>
  <c r="C240" i="12"/>
  <c r="AE255" i="3"/>
  <c r="J255" i="3"/>
  <c r="AB258" i="3"/>
  <c r="C544" i="12"/>
  <c r="D544" i="12" s="1"/>
  <c r="L259" i="3"/>
  <c r="C246" i="12"/>
  <c r="AE261" i="3"/>
  <c r="J261" i="3"/>
  <c r="C848" i="12"/>
  <c r="N263" i="3"/>
  <c r="AB264" i="3"/>
  <c r="C550" i="12"/>
  <c r="L265" i="3"/>
  <c r="C854" i="12"/>
  <c r="N269" i="3"/>
  <c r="C256" i="12"/>
  <c r="E256" i="12" s="1"/>
  <c r="AE271" i="3"/>
  <c r="J271" i="3"/>
  <c r="C560" i="12"/>
  <c r="L275" i="3"/>
  <c r="C262" i="12"/>
  <c r="AE277" i="3"/>
  <c r="J277" i="3"/>
  <c r="C296" i="12"/>
  <c r="E296" i="12" s="1"/>
  <c r="AE311" i="3"/>
  <c r="J311" i="3"/>
  <c r="E427" i="12"/>
  <c r="D427" i="12"/>
  <c r="F427" i="12"/>
  <c r="Y143" i="3"/>
  <c r="F729" i="12"/>
  <c r="Y147" i="3"/>
  <c r="F133" i="12"/>
  <c r="D133" i="12"/>
  <c r="E133" i="12"/>
  <c r="F733" i="12"/>
  <c r="D733" i="12"/>
  <c r="E733" i="12"/>
  <c r="E435" i="12"/>
  <c r="D435" i="12"/>
  <c r="F435" i="12"/>
  <c r="Y151" i="3"/>
  <c r="F737" i="12"/>
  <c r="D737" i="12"/>
  <c r="E737" i="12"/>
  <c r="Y155" i="3"/>
  <c r="D141" i="12"/>
  <c r="F141" i="12"/>
  <c r="E141" i="12"/>
  <c r="F741" i="12"/>
  <c r="D741" i="12"/>
  <c r="E741" i="12"/>
  <c r="E443" i="12"/>
  <c r="D443" i="12"/>
  <c r="F443" i="12"/>
  <c r="Y159" i="3"/>
  <c r="E145" i="12"/>
  <c r="F745" i="12"/>
  <c r="D745" i="12"/>
  <c r="E745" i="12"/>
  <c r="E447" i="12"/>
  <c r="D447" i="12"/>
  <c r="F447" i="12"/>
  <c r="Y163" i="3"/>
  <c r="D149" i="12"/>
  <c r="Y167" i="3"/>
  <c r="D153" i="12"/>
  <c r="F153" i="12"/>
  <c r="E153" i="12"/>
  <c r="F753" i="12"/>
  <c r="D753" i="12"/>
  <c r="E753" i="12"/>
  <c r="E455" i="12"/>
  <c r="D455" i="12"/>
  <c r="F455" i="12"/>
  <c r="Y171" i="3"/>
  <c r="D157" i="12"/>
  <c r="F157" i="12"/>
  <c r="E157" i="12"/>
  <c r="F757" i="12"/>
  <c r="D757" i="12"/>
  <c r="E757" i="12"/>
  <c r="E459" i="12"/>
  <c r="D459" i="12"/>
  <c r="F459" i="12"/>
  <c r="Y175" i="3"/>
  <c r="D161" i="12"/>
  <c r="F161" i="12"/>
  <c r="E161" i="12"/>
  <c r="F761" i="12"/>
  <c r="E761" i="12"/>
  <c r="D761" i="12"/>
  <c r="E463" i="12"/>
  <c r="D463" i="12"/>
  <c r="F463" i="12"/>
  <c r="Y179" i="3"/>
  <c r="D165" i="12"/>
  <c r="F165" i="12"/>
  <c r="E165" i="12"/>
  <c r="F765" i="12"/>
  <c r="E765" i="12"/>
  <c r="D765" i="12"/>
  <c r="E467" i="12"/>
  <c r="D467" i="12"/>
  <c r="F467" i="12"/>
  <c r="Y183" i="3"/>
  <c r="D169" i="12"/>
  <c r="F169" i="12"/>
  <c r="E169" i="12"/>
  <c r="E769" i="12"/>
  <c r="E471" i="12"/>
  <c r="D471" i="12"/>
  <c r="F471" i="12"/>
  <c r="Y187" i="3"/>
  <c r="Y191" i="3"/>
  <c r="D177" i="12"/>
  <c r="F177" i="12"/>
  <c r="E177" i="12"/>
  <c r="F777" i="12"/>
  <c r="E777" i="12"/>
  <c r="D777" i="12"/>
  <c r="E479" i="12"/>
  <c r="D479" i="12"/>
  <c r="F479" i="12"/>
  <c r="Y195" i="3"/>
  <c r="E483" i="12"/>
  <c r="D483" i="12"/>
  <c r="Y199" i="3"/>
  <c r="D785" i="12"/>
  <c r="F785" i="12"/>
  <c r="E785" i="12"/>
  <c r="E487" i="12"/>
  <c r="D487" i="12"/>
  <c r="F487" i="12"/>
  <c r="Y203" i="3"/>
  <c r="Y207" i="3"/>
  <c r="D193" i="12"/>
  <c r="F193" i="12"/>
  <c r="E193" i="12"/>
  <c r="E495" i="12"/>
  <c r="D495" i="12"/>
  <c r="F495" i="12"/>
  <c r="Y211" i="3"/>
  <c r="Y215" i="3"/>
  <c r="D201" i="12"/>
  <c r="F201" i="12"/>
  <c r="E201" i="12"/>
  <c r="D801" i="12"/>
  <c r="F801" i="12"/>
  <c r="E801" i="12"/>
  <c r="E503" i="12"/>
  <c r="D503" i="12"/>
  <c r="F503" i="12"/>
  <c r="Y219" i="3"/>
  <c r="E805" i="12"/>
  <c r="Y223" i="3"/>
  <c r="D209" i="12"/>
  <c r="F209" i="12"/>
  <c r="E209" i="12"/>
  <c r="D809" i="12"/>
  <c r="F809" i="12"/>
  <c r="E809" i="12"/>
  <c r="F511" i="12"/>
  <c r="E511" i="12"/>
  <c r="D511" i="12"/>
  <c r="Y227" i="3"/>
  <c r="F515" i="12"/>
  <c r="E515" i="12"/>
  <c r="Y231" i="3"/>
  <c r="F519" i="12"/>
  <c r="E519" i="12"/>
  <c r="D519" i="12"/>
  <c r="Y235" i="3"/>
  <c r="F523" i="12"/>
  <c r="Y239" i="3"/>
  <c r="D225" i="12"/>
  <c r="F225" i="12"/>
  <c r="E225" i="12"/>
  <c r="F825" i="12"/>
  <c r="E825" i="12"/>
  <c r="D825" i="12"/>
  <c r="F527" i="12"/>
  <c r="E527" i="12"/>
  <c r="D527" i="12"/>
  <c r="Y243" i="3"/>
  <c r="Y247" i="3"/>
  <c r="D233" i="12"/>
  <c r="D535" i="12"/>
  <c r="F535" i="12"/>
  <c r="E535" i="12"/>
  <c r="Y251" i="3"/>
  <c r="E237" i="12"/>
  <c r="Y255" i="3"/>
  <c r="D241" i="12"/>
  <c r="F241" i="12"/>
  <c r="E241" i="12"/>
  <c r="F841" i="12"/>
  <c r="E841" i="12"/>
  <c r="D841" i="12"/>
  <c r="E543" i="12"/>
  <c r="D543" i="12"/>
  <c r="F543" i="12"/>
  <c r="Y259" i="3"/>
  <c r="F245" i="12"/>
  <c r="Y263" i="3"/>
  <c r="F249" i="12"/>
  <c r="E249" i="12"/>
  <c r="D249" i="12"/>
  <c r="F849" i="12"/>
  <c r="E849" i="12"/>
  <c r="D849" i="12"/>
  <c r="E551" i="12"/>
  <c r="D551" i="12"/>
  <c r="F551" i="12"/>
  <c r="Y267" i="3"/>
  <c r="Y271" i="3"/>
  <c r="E257" i="12"/>
  <c r="F257" i="12"/>
  <c r="D257" i="12"/>
  <c r="F857" i="12"/>
  <c r="E857" i="12"/>
  <c r="D857" i="12"/>
  <c r="E559" i="12"/>
  <c r="D559" i="12"/>
  <c r="F559" i="12"/>
  <c r="Y275" i="3"/>
  <c r="D261" i="12"/>
  <c r="Y279" i="3"/>
  <c r="F265" i="12"/>
  <c r="E265" i="12"/>
  <c r="D265" i="12"/>
  <c r="F865" i="12"/>
  <c r="E865" i="12"/>
  <c r="D865" i="12"/>
  <c r="E567" i="12"/>
  <c r="D567" i="12"/>
  <c r="F567" i="12"/>
  <c r="Y283" i="3"/>
  <c r="F269" i="12"/>
  <c r="E269" i="12"/>
  <c r="D269" i="12"/>
  <c r="F869" i="12"/>
  <c r="E869" i="12"/>
  <c r="D869" i="12"/>
  <c r="E571" i="12"/>
  <c r="D571" i="12"/>
  <c r="F571" i="12"/>
  <c r="Y287" i="3"/>
  <c r="F273" i="12"/>
  <c r="E273" i="12"/>
  <c r="D273" i="12"/>
  <c r="F873" i="12"/>
  <c r="E873" i="12"/>
  <c r="D873" i="12"/>
  <c r="E575" i="12"/>
  <c r="D575" i="12"/>
  <c r="F575" i="12"/>
  <c r="Y291" i="3"/>
  <c r="Y295" i="3"/>
  <c r="F281" i="12"/>
  <c r="E281" i="12"/>
  <c r="D281" i="12"/>
  <c r="F881" i="12"/>
  <c r="E881" i="12"/>
  <c r="D881" i="12"/>
  <c r="E583" i="12"/>
  <c r="D583" i="12"/>
  <c r="F583" i="12"/>
  <c r="Y299" i="3"/>
  <c r="F285" i="12"/>
  <c r="E285" i="12"/>
  <c r="D285" i="12"/>
  <c r="F885" i="12"/>
  <c r="E885" i="12"/>
  <c r="D885" i="12"/>
  <c r="E587" i="12"/>
  <c r="D587" i="12"/>
  <c r="F587" i="12"/>
  <c r="Y303" i="3"/>
  <c r="F289" i="12"/>
  <c r="E289" i="12"/>
  <c r="D289" i="12"/>
  <c r="F889" i="12"/>
  <c r="E889" i="12"/>
  <c r="D889" i="12"/>
  <c r="AE307" i="3"/>
  <c r="C593" i="12"/>
  <c r="L308" i="3"/>
  <c r="F297" i="12"/>
  <c r="E599" i="12"/>
  <c r="D599" i="12"/>
  <c r="F599" i="12"/>
  <c r="C900" i="12"/>
  <c r="N315" i="3"/>
  <c r="F864" i="12"/>
  <c r="E864" i="12"/>
  <c r="D864" i="12"/>
  <c r="E566" i="12"/>
  <c r="D566" i="12"/>
  <c r="F566" i="12"/>
  <c r="F268" i="12"/>
  <c r="E268" i="12"/>
  <c r="D268" i="12"/>
  <c r="F868" i="12"/>
  <c r="E868" i="12"/>
  <c r="D868" i="12"/>
  <c r="E570" i="12"/>
  <c r="D570" i="12"/>
  <c r="F570" i="12"/>
  <c r="F272" i="12"/>
  <c r="E272" i="12"/>
  <c r="D272" i="12"/>
  <c r="F872" i="12"/>
  <c r="E872" i="12"/>
  <c r="D872" i="12"/>
  <c r="E574" i="12"/>
  <c r="D574" i="12"/>
  <c r="F574" i="12"/>
  <c r="F276" i="12"/>
  <c r="E276" i="12"/>
  <c r="D276" i="12"/>
  <c r="F876" i="12"/>
  <c r="E876" i="12"/>
  <c r="D876" i="12"/>
  <c r="E578" i="12"/>
  <c r="D578" i="12"/>
  <c r="F578" i="12"/>
  <c r="F280" i="12"/>
  <c r="E280" i="12"/>
  <c r="D280" i="12"/>
  <c r="F880" i="12"/>
  <c r="E880" i="12"/>
  <c r="D880" i="12"/>
  <c r="E582" i="12"/>
  <c r="D582" i="12"/>
  <c r="F582" i="12"/>
  <c r="F284" i="12"/>
  <c r="E284" i="12"/>
  <c r="D284" i="12"/>
  <c r="F884" i="12"/>
  <c r="E884" i="12"/>
  <c r="D884" i="12"/>
  <c r="E586" i="12"/>
  <c r="D586" i="12"/>
  <c r="F586" i="12"/>
  <c r="F288" i="12"/>
  <c r="E288" i="12"/>
  <c r="D288" i="12"/>
  <c r="F888" i="12"/>
  <c r="E888" i="12"/>
  <c r="D888" i="12"/>
  <c r="E590" i="12"/>
  <c r="D590" i="12"/>
  <c r="F590" i="12"/>
  <c r="C891" i="12"/>
  <c r="N306" i="3"/>
  <c r="AB306" i="3" s="1"/>
  <c r="F292" i="12"/>
  <c r="E292" i="12"/>
  <c r="D292" i="12"/>
  <c r="F892" i="12"/>
  <c r="E892" i="12"/>
  <c r="D892" i="12"/>
  <c r="F893" i="12"/>
  <c r="E893" i="12"/>
  <c r="D893" i="12"/>
  <c r="AE308" i="3"/>
  <c r="E594" i="12"/>
  <c r="D594" i="12"/>
  <c r="F594" i="12"/>
  <c r="F295" i="12"/>
  <c r="E295" i="12"/>
  <c r="D295" i="12"/>
  <c r="C598" i="12"/>
  <c r="L313" i="3"/>
  <c r="AB313" i="3" s="1"/>
  <c r="AE313" i="3"/>
  <c r="C300" i="12"/>
  <c r="E300" i="12" s="1"/>
  <c r="AE315" i="3"/>
  <c r="J315" i="3"/>
  <c r="AB315" i="3" s="1"/>
  <c r="F901" i="12"/>
  <c r="E901" i="12"/>
  <c r="D901" i="12"/>
  <c r="F902" i="12"/>
  <c r="E902" i="12"/>
  <c r="D902" i="12"/>
  <c r="D393" i="12"/>
  <c r="F393" i="12"/>
  <c r="E393" i="12"/>
  <c r="F95" i="12"/>
  <c r="E95" i="12"/>
  <c r="D95" i="12"/>
  <c r="E695" i="12"/>
  <c r="D397" i="12"/>
  <c r="F397" i="12"/>
  <c r="E397" i="12"/>
  <c r="F99" i="12"/>
  <c r="E99" i="12"/>
  <c r="D99" i="12"/>
  <c r="E699" i="12"/>
  <c r="D699" i="12"/>
  <c r="F699" i="12"/>
  <c r="E401" i="12"/>
  <c r="D401" i="12"/>
  <c r="F401" i="12"/>
  <c r="F103" i="12"/>
  <c r="E103" i="12"/>
  <c r="D103" i="12"/>
  <c r="E405" i="12"/>
  <c r="D405" i="12"/>
  <c r="F405" i="12"/>
  <c r="F107" i="12"/>
  <c r="E107" i="12"/>
  <c r="D107" i="12"/>
  <c r="F111" i="12"/>
  <c r="E111" i="12"/>
  <c r="D111" i="12"/>
  <c r="F115" i="12"/>
  <c r="E115" i="12"/>
  <c r="D115" i="12"/>
  <c r="D715" i="12"/>
  <c r="F715" i="12"/>
  <c r="E715" i="12"/>
  <c r="E417" i="12"/>
  <c r="D417" i="12"/>
  <c r="F417" i="12"/>
  <c r="F119" i="12"/>
  <c r="E119" i="12"/>
  <c r="D119" i="12"/>
  <c r="E421" i="12"/>
  <c r="D421" i="12"/>
  <c r="F421" i="12"/>
  <c r="F123" i="12"/>
  <c r="E123" i="12"/>
  <c r="D123" i="12"/>
  <c r="F127" i="12"/>
  <c r="E127" i="12"/>
  <c r="D127" i="12"/>
  <c r="F727" i="12"/>
  <c r="D727" i="12"/>
  <c r="E727" i="12"/>
  <c r="E429" i="12"/>
  <c r="D429" i="12"/>
  <c r="F429" i="12"/>
  <c r="F131" i="12"/>
  <c r="E131" i="12"/>
  <c r="D131" i="12"/>
  <c r="F731" i="12"/>
  <c r="D731" i="12"/>
  <c r="E731" i="12"/>
  <c r="D135" i="12"/>
  <c r="F135" i="12"/>
  <c r="E437" i="12"/>
  <c r="D437" i="12"/>
  <c r="F437" i="12"/>
  <c r="D139" i="12"/>
  <c r="F139" i="12"/>
  <c r="E139" i="12"/>
  <c r="E441" i="12"/>
  <c r="D441" i="12"/>
  <c r="F441" i="12"/>
  <c r="D143" i="12"/>
  <c r="F143" i="12"/>
  <c r="E143" i="12"/>
  <c r="F743" i="12"/>
  <c r="D743" i="12"/>
  <c r="E743" i="12"/>
  <c r="D445" i="12"/>
  <c r="E449" i="12"/>
  <c r="D449" i="12"/>
  <c r="F449" i="12"/>
  <c r="D151" i="12"/>
  <c r="F151" i="12"/>
  <c r="E151" i="12"/>
  <c r="F751" i="12"/>
  <c r="D751" i="12"/>
  <c r="E751" i="12"/>
  <c r="D453" i="12"/>
  <c r="D155" i="12"/>
  <c r="F155" i="12"/>
  <c r="E155" i="12"/>
  <c r="F755" i="12"/>
  <c r="D755" i="12"/>
  <c r="E755" i="12"/>
  <c r="E457" i="12"/>
  <c r="D457" i="12"/>
  <c r="F457" i="12"/>
  <c r="D159" i="12"/>
  <c r="F159" i="12"/>
  <c r="E159" i="12"/>
  <c r="F759" i="12"/>
  <c r="D759" i="12"/>
  <c r="E759" i="12"/>
  <c r="D163" i="12"/>
  <c r="F163" i="12"/>
  <c r="E163" i="12"/>
  <c r="F763" i="12"/>
  <c r="D763" i="12"/>
  <c r="E763" i="12"/>
  <c r="E465" i="12"/>
  <c r="D465" i="12"/>
  <c r="F465" i="12"/>
  <c r="D167" i="12"/>
  <c r="F167" i="12"/>
  <c r="E167" i="12"/>
  <c r="F767" i="12"/>
  <c r="D767" i="12"/>
  <c r="E767" i="12"/>
  <c r="D171" i="12"/>
  <c r="F171" i="12"/>
  <c r="E171" i="12"/>
  <c r="E473" i="12"/>
  <c r="D473" i="12"/>
  <c r="F473" i="12"/>
  <c r="D175" i="12"/>
  <c r="F175" i="12"/>
  <c r="E175" i="12"/>
  <c r="F775" i="12"/>
  <c r="D775" i="12"/>
  <c r="E775" i="12"/>
  <c r="E477" i="12"/>
  <c r="D477" i="12"/>
  <c r="F477" i="12"/>
  <c r="E481" i="12"/>
  <c r="D481" i="12"/>
  <c r="F481" i="12"/>
  <c r="D183" i="12"/>
  <c r="F183" i="12"/>
  <c r="E183" i="12"/>
  <c r="D783" i="12"/>
  <c r="F783" i="12"/>
  <c r="E783" i="12"/>
  <c r="E485" i="12"/>
  <c r="D485" i="12"/>
  <c r="F485" i="12"/>
  <c r="E489" i="12"/>
  <c r="D489" i="12"/>
  <c r="F489" i="12"/>
  <c r="D191" i="12"/>
  <c r="F191" i="12"/>
  <c r="E191" i="12"/>
  <c r="D791" i="12"/>
  <c r="F791" i="12"/>
  <c r="E791" i="12"/>
  <c r="E493" i="12"/>
  <c r="D493" i="12"/>
  <c r="F493" i="12"/>
  <c r="E497" i="12"/>
  <c r="D497" i="12"/>
  <c r="F497" i="12"/>
  <c r="D199" i="12"/>
  <c r="F199" i="12"/>
  <c r="E199" i="12"/>
  <c r="D799" i="12"/>
  <c r="F799" i="12"/>
  <c r="E799" i="12"/>
  <c r="E501" i="12"/>
  <c r="D501" i="12"/>
  <c r="F501" i="12"/>
  <c r="F203" i="12"/>
  <c r="F803" i="12"/>
  <c r="E505" i="12"/>
  <c r="D505" i="12"/>
  <c r="F505" i="12"/>
  <c r="D207" i="12"/>
  <c r="F207" i="12"/>
  <c r="E207" i="12"/>
  <c r="D807" i="12"/>
  <c r="F807" i="12"/>
  <c r="E807" i="12"/>
  <c r="F509" i="12"/>
  <c r="D509" i="12"/>
  <c r="E509" i="12"/>
  <c r="F513" i="12"/>
  <c r="D513" i="12"/>
  <c r="E513" i="12"/>
  <c r="D215" i="12"/>
  <c r="F215" i="12"/>
  <c r="E215" i="12"/>
  <c r="D815" i="12"/>
  <c r="F815" i="12"/>
  <c r="E815" i="12"/>
  <c r="F517" i="12"/>
  <c r="D517" i="12"/>
  <c r="E517" i="12"/>
  <c r="F521" i="12"/>
  <c r="D521" i="12"/>
  <c r="E521" i="12"/>
  <c r="D223" i="12"/>
  <c r="F223" i="12"/>
  <c r="E223" i="12"/>
  <c r="F823" i="12"/>
  <c r="E823" i="12"/>
  <c r="D823" i="12"/>
  <c r="F525" i="12"/>
  <c r="D525" i="12"/>
  <c r="E525" i="12"/>
  <c r="F529" i="12"/>
  <c r="D529" i="12"/>
  <c r="E529" i="12"/>
  <c r="D231" i="12"/>
  <c r="F231" i="12"/>
  <c r="E231" i="12"/>
  <c r="F831" i="12"/>
  <c r="E831" i="12"/>
  <c r="D831" i="12"/>
  <c r="D533" i="12"/>
  <c r="F533" i="12"/>
  <c r="E533" i="12"/>
  <c r="E537" i="12"/>
  <c r="D537" i="12"/>
  <c r="F537" i="12"/>
  <c r="D239" i="12"/>
  <c r="F239" i="12"/>
  <c r="E239" i="12"/>
  <c r="F839" i="12"/>
  <c r="E839" i="12"/>
  <c r="D839" i="12"/>
  <c r="E541" i="12"/>
  <c r="D541" i="12"/>
  <c r="F541" i="12"/>
  <c r="E545" i="12"/>
  <c r="D545" i="12"/>
  <c r="F545" i="12"/>
  <c r="E247" i="12"/>
  <c r="D247" i="12"/>
  <c r="F247" i="12"/>
  <c r="F847" i="12"/>
  <c r="E847" i="12"/>
  <c r="D847" i="12"/>
  <c r="E549" i="12"/>
  <c r="D549" i="12"/>
  <c r="F549" i="12"/>
  <c r="F851" i="12"/>
  <c r="E851" i="12"/>
  <c r="E553" i="12"/>
  <c r="D553" i="12"/>
  <c r="F553" i="12"/>
  <c r="E255" i="12"/>
  <c r="D255" i="12"/>
  <c r="F255" i="12"/>
  <c r="F855" i="12"/>
  <c r="E855" i="12"/>
  <c r="D855" i="12"/>
  <c r="E557" i="12"/>
  <c r="D557" i="12"/>
  <c r="F557" i="12"/>
  <c r="E561" i="12"/>
  <c r="D561" i="12"/>
  <c r="F561" i="12"/>
  <c r="F263" i="12"/>
  <c r="E263" i="12"/>
  <c r="D263" i="12"/>
  <c r="F863" i="12"/>
  <c r="E863" i="12"/>
  <c r="D863" i="12"/>
  <c r="J279" i="3"/>
  <c r="AB279" i="3" s="1"/>
  <c r="N279" i="3"/>
  <c r="AE279" i="3"/>
  <c r="D8" i="11" s="1"/>
  <c r="E565" i="12"/>
  <c r="D565" i="12"/>
  <c r="F565" i="12"/>
  <c r="L281" i="3"/>
  <c r="AB281" i="3" s="1"/>
  <c r="F267" i="12"/>
  <c r="E267" i="12"/>
  <c r="D267" i="12"/>
  <c r="F867" i="12"/>
  <c r="E867" i="12"/>
  <c r="D867" i="12"/>
  <c r="J283" i="3"/>
  <c r="N283" i="3"/>
  <c r="AB283" i="3" s="1"/>
  <c r="AE283" i="3"/>
  <c r="E569" i="12"/>
  <c r="L285" i="3"/>
  <c r="J287" i="3"/>
  <c r="AB287" i="3" s="1"/>
  <c r="N287" i="3"/>
  <c r="AE287" i="3"/>
  <c r="E573" i="12"/>
  <c r="D573" i="12"/>
  <c r="F573" i="12"/>
  <c r="L289" i="3"/>
  <c r="AB289" i="3" s="1"/>
  <c r="F275" i="12"/>
  <c r="E275" i="12"/>
  <c r="D275" i="12"/>
  <c r="F875" i="12"/>
  <c r="E875" i="12"/>
  <c r="D875" i="12"/>
  <c r="J291" i="3"/>
  <c r="N291" i="3"/>
  <c r="AB291" i="3" s="1"/>
  <c r="AE291" i="3"/>
  <c r="E577" i="12"/>
  <c r="D577" i="12"/>
  <c r="F577" i="12"/>
  <c r="L293" i="3"/>
  <c r="F279" i="12"/>
  <c r="E279" i="12"/>
  <c r="D279" i="12"/>
  <c r="F879" i="12"/>
  <c r="E879" i="12"/>
  <c r="D879" i="12"/>
  <c r="J295" i="3"/>
  <c r="N295" i="3"/>
  <c r="AE295" i="3"/>
  <c r="E581" i="12"/>
  <c r="D581" i="12"/>
  <c r="F581" i="12"/>
  <c r="L297" i="3"/>
  <c r="AB297" i="3" s="1"/>
  <c r="F283" i="12"/>
  <c r="E283" i="12"/>
  <c r="D283" i="12"/>
  <c r="F883" i="12"/>
  <c r="E883" i="12"/>
  <c r="D883" i="12"/>
  <c r="J299" i="3"/>
  <c r="N299" i="3"/>
  <c r="AE299" i="3"/>
  <c r="L301" i="3"/>
  <c r="D287" i="12"/>
  <c r="J303" i="3"/>
  <c r="AB303" i="3" s="1"/>
  <c r="N303" i="3"/>
  <c r="AE303" i="3"/>
  <c r="E589" i="12"/>
  <c r="D589" i="12"/>
  <c r="F589" i="12"/>
  <c r="L305" i="3"/>
  <c r="AB305" i="3" s="1"/>
  <c r="C291" i="12"/>
  <c r="AE306" i="3"/>
  <c r="J306" i="3"/>
  <c r="J307" i="3"/>
  <c r="AB307" i="3" s="1"/>
  <c r="N307" i="3"/>
  <c r="F293" i="12"/>
  <c r="E293" i="12"/>
  <c r="D293" i="12"/>
  <c r="N308" i="3"/>
  <c r="L309" i="3"/>
  <c r="AB309" i="3" s="1"/>
  <c r="E595" i="12"/>
  <c r="D595" i="12"/>
  <c r="F595" i="12"/>
  <c r="Y310" i="3"/>
  <c r="C896" i="12"/>
  <c r="N311" i="3"/>
  <c r="F301" i="12"/>
  <c r="E301" i="12"/>
  <c r="D301" i="12"/>
  <c r="N316" i="3"/>
  <c r="F302" i="12"/>
  <c r="E302" i="12"/>
  <c r="D302" i="12"/>
  <c r="N317" i="3"/>
  <c r="D302" i="10"/>
  <c r="A302" i="10" s="1"/>
  <c r="E302" i="10"/>
  <c r="F302" i="10"/>
  <c r="D30" i="11" s="1"/>
  <c r="D16" i="11"/>
  <c r="E592" i="12"/>
  <c r="D592" i="12"/>
  <c r="F592" i="12"/>
  <c r="F294" i="12"/>
  <c r="E294" i="12"/>
  <c r="D294" i="12"/>
  <c r="F894" i="12"/>
  <c r="E894" i="12"/>
  <c r="D894" i="12"/>
  <c r="J310" i="3"/>
  <c r="N310" i="3"/>
  <c r="AB310" i="3" s="1"/>
  <c r="AE310" i="3"/>
  <c r="E596" i="12"/>
  <c r="D596" i="12"/>
  <c r="F596" i="12"/>
  <c r="L312" i="3"/>
  <c r="F898" i="12"/>
  <c r="E898" i="12"/>
  <c r="D898" i="12"/>
  <c r="J314" i="3"/>
  <c r="N314" i="3"/>
  <c r="AB314" i="3" s="1"/>
  <c r="AE314" i="3"/>
  <c r="E600" i="12"/>
  <c r="D600" i="12"/>
  <c r="F600" i="12"/>
  <c r="L316" i="3"/>
  <c r="L317" i="3"/>
  <c r="AB317" i="3" s="1"/>
  <c r="F895" i="12"/>
  <c r="E895" i="12"/>
  <c r="D895" i="12"/>
  <c r="E597" i="12"/>
  <c r="D597" i="12"/>
  <c r="F597" i="12"/>
  <c r="F299" i="12"/>
  <c r="E299" i="12"/>
  <c r="D299" i="12"/>
  <c r="F899" i="12"/>
  <c r="E899" i="12"/>
  <c r="D899" i="12"/>
  <c r="E601" i="12"/>
  <c r="D601" i="12"/>
  <c r="F601" i="12"/>
  <c r="E602" i="12"/>
  <c r="D602" i="12"/>
  <c r="F602" i="12"/>
  <c r="D307" i="10"/>
  <c r="A307" i="10" s="1"/>
  <c r="E304" i="10"/>
  <c r="D304" i="10"/>
  <c r="C304" i="10"/>
  <c r="F305" i="10"/>
  <c r="D303" i="10"/>
  <c r="A303" i="10" s="1"/>
  <c r="Z5" i="7" s="1"/>
  <c r="E308" i="10"/>
  <c r="D309" i="10"/>
  <c r="C309" i="10"/>
  <c r="E307" i="10"/>
  <c r="F309" i="10"/>
  <c r="AB280" i="3"/>
  <c r="AB288" i="3"/>
  <c r="AB164" i="3"/>
  <c r="F336" i="12"/>
  <c r="AB89" i="3"/>
  <c r="AB222" i="3"/>
  <c r="AB162" i="3"/>
  <c r="AB146" i="3"/>
  <c r="AB216" i="3"/>
  <c r="AB134" i="3"/>
  <c r="AB77" i="3"/>
  <c r="AB210" i="3"/>
  <c r="AB196" i="3"/>
  <c r="AB274" i="3"/>
  <c r="AB148" i="3"/>
  <c r="AB292" i="3"/>
  <c r="AB232" i="3"/>
  <c r="AB61" i="3"/>
  <c r="AB300" i="3"/>
  <c r="AB242" i="3"/>
  <c r="AB186" i="3"/>
  <c r="AB166" i="3"/>
  <c r="D4" i="12"/>
  <c r="AC19" i="3"/>
  <c r="D7" i="11" s="1"/>
  <c r="AB284" i="3"/>
  <c r="AB198" i="3"/>
  <c r="AB180" i="3"/>
  <c r="AB238" i="3"/>
  <c r="AB282" i="3"/>
  <c r="AB270" i="3"/>
  <c r="AB214" i="3"/>
  <c r="AB254" i="3"/>
  <c r="AB156" i="3"/>
  <c r="AB69" i="3"/>
  <c r="AB60" i="3"/>
  <c r="AB208" i="3"/>
  <c r="AB234" i="3"/>
  <c r="F569" i="12"/>
  <c r="D101" i="12"/>
  <c r="AB190" i="3"/>
  <c r="G307" i="10"/>
  <c r="AB118" i="3"/>
  <c r="F686" i="12"/>
  <c r="AB49" i="3"/>
  <c r="AB230" i="3"/>
  <c r="G303" i="10"/>
  <c r="AB135" i="3"/>
  <c r="AB56" i="3"/>
  <c r="AB73" i="3"/>
  <c r="AB33" i="3"/>
  <c r="AB296" i="3"/>
  <c r="AB114" i="3"/>
  <c r="G310" i="10"/>
  <c r="G306" i="10"/>
  <c r="G308" i="10"/>
  <c r="G302" i="10"/>
  <c r="G305" i="10"/>
  <c r="G311" i="10"/>
  <c r="G309" i="10"/>
  <c r="G304" i="10"/>
  <c r="AB228" i="3"/>
  <c r="AB106" i="3"/>
  <c r="AB304" i="3"/>
  <c r="AB130" i="3"/>
  <c r="AB192" i="3"/>
  <c r="AB172" i="3"/>
  <c r="AB90" i="3"/>
  <c r="AB268" i="3"/>
  <c r="AB244" i="3"/>
  <c r="AB276" i="3"/>
  <c r="AB298" i="3"/>
  <c r="AB316" i="3"/>
  <c r="AB95" i="3"/>
  <c r="AB75" i="3"/>
  <c r="AB85" i="3"/>
  <c r="AB218" i="3"/>
  <c r="AB266" i="3"/>
  <c r="AB250" i="3"/>
  <c r="AB252" i="3"/>
  <c r="AB101" i="3"/>
  <c r="AB176" i="3"/>
  <c r="AB312" i="3"/>
  <c r="AB271" i="3"/>
  <c r="AB207" i="3"/>
  <c r="AB212" i="3"/>
  <c r="AB255" i="3"/>
  <c r="AB175" i="3"/>
  <c r="AB136" i="3"/>
  <c r="AB269" i="3"/>
  <c r="AB256" i="3"/>
  <c r="AB72" i="3"/>
  <c r="AB260" i="3"/>
  <c r="AB224" i="3"/>
  <c r="AB272" i="3"/>
  <c r="AB170" i="3"/>
  <c r="AB98" i="3"/>
  <c r="AB51" i="3"/>
  <c r="AB204" i="3"/>
  <c r="AB290" i="3"/>
  <c r="D19" i="11"/>
  <c r="D6" i="12"/>
  <c r="Y20" i="3"/>
  <c r="C21" i="3"/>
  <c r="AB29" i="3"/>
  <c r="F3" i="12"/>
  <c r="I32" i="12"/>
  <c r="I37" i="12"/>
  <c r="I23" i="12"/>
  <c r="M8" i="12"/>
  <c r="I28" i="12"/>
  <c r="I4" i="12"/>
  <c r="D835" i="12"/>
  <c r="F771" i="12"/>
  <c r="E147" i="12"/>
  <c r="F711" i="12"/>
  <c r="E277" i="12"/>
  <c r="E789" i="12"/>
  <c r="F117" i="12"/>
  <c r="D368" i="12"/>
  <c r="D606" i="12"/>
  <c r="F793" i="12"/>
  <c r="F287" i="12"/>
  <c r="F871" i="12"/>
  <c r="D243" i="12"/>
  <c r="F179" i="12"/>
  <c r="F547" i="12"/>
  <c r="F221" i="12"/>
  <c r="E491" i="12"/>
  <c r="F181" i="12"/>
  <c r="D173" i="12"/>
  <c r="D431" i="12"/>
  <c r="E368" i="12"/>
  <c r="E654" i="12"/>
  <c r="F195" i="12"/>
  <c r="F277" i="12"/>
  <c r="D219" i="12"/>
  <c r="E187" i="12"/>
  <c r="F833" i="12"/>
  <c r="F253" i="12"/>
  <c r="D827" i="12"/>
  <c r="E887" i="12"/>
  <c r="E585" i="12"/>
  <c r="D259" i="12"/>
  <c r="F243" i="12"/>
  <c r="D819" i="12"/>
  <c r="F795" i="12"/>
  <c r="D179" i="12"/>
  <c r="E453" i="12"/>
  <c r="E445" i="12"/>
  <c r="E735" i="12"/>
  <c r="E711" i="12"/>
  <c r="D829" i="12"/>
  <c r="E523" i="12"/>
  <c r="F817" i="12"/>
  <c r="F213" i="12"/>
  <c r="F197" i="12"/>
  <c r="F789" i="12"/>
  <c r="D181" i="12"/>
  <c r="E117" i="12"/>
  <c r="E686" i="12"/>
  <c r="E678" i="12"/>
  <c r="F654" i="12"/>
  <c r="D344" i="12"/>
  <c r="D336" i="12"/>
  <c r="D622" i="12"/>
  <c r="F606" i="12"/>
  <c r="D203" i="12"/>
  <c r="D469" i="12"/>
  <c r="F433" i="12"/>
  <c r="F719" i="12"/>
  <c r="F703" i="12"/>
  <c r="F261" i="12"/>
  <c r="F555" i="12"/>
  <c r="D845" i="12"/>
  <c r="D245" i="12"/>
  <c r="F539" i="12"/>
  <c r="D237" i="12"/>
  <c r="E229" i="12"/>
  <c r="F217" i="12"/>
  <c r="F805" i="12"/>
  <c r="F781" i="12"/>
  <c r="F769" i="12"/>
  <c r="F145" i="12"/>
  <c r="D439" i="12"/>
  <c r="E113" i="12"/>
  <c r="D404" i="12"/>
  <c r="D376" i="12"/>
  <c r="F887" i="12"/>
  <c r="F585" i="12"/>
  <c r="E871" i="12"/>
  <c r="F259" i="12"/>
  <c r="E251" i="12"/>
  <c r="F835" i="12"/>
  <c r="E795" i="12"/>
  <c r="E469" i="12"/>
  <c r="D461" i="12"/>
  <c r="E739" i="12"/>
  <c r="E433" i="12"/>
  <c r="D719" i="12"/>
  <c r="D707" i="12"/>
  <c r="E703" i="12"/>
  <c r="D695" i="12"/>
  <c r="D297" i="12"/>
  <c r="D555" i="12"/>
  <c r="E845" i="12"/>
  <c r="E539" i="12"/>
  <c r="E531" i="12"/>
  <c r="D229" i="12"/>
  <c r="E221" i="12"/>
  <c r="D217" i="12"/>
  <c r="D507" i="12"/>
  <c r="F499" i="12"/>
  <c r="F491" i="12"/>
  <c r="D189" i="12"/>
  <c r="D781" i="12"/>
  <c r="F173" i="12"/>
  <c r="E439" i="12"/>
  <c r="E431" i="12"/>
  <c r="F344" i="12"/>
  <c r="E638" i="12"/>
  <c r="E461" i="12"/>
  <c r="D739" i="12"/>
  <c r="D413" i="12"/>
  <c r="E233" i="12"/>
  <c r="D531" i="12"/>
  <c r="E507" i="12"/>
  <c r="E499" i="12"/>
  <c r="F149" i="12"/>
  <c r="E729" i="12"/>
  <c r="D420" i="12"/>
  <c r="E97" i="12"/>
  <c r="E420" i="12"/>
  <c r="F113" i="12"/>
  <c r="F404" i="12"/>
  <c r="D97" i="12"/>
  <c r="E376" i="12"/>
  <c r="D859" i="12"/>
  <c r="E827" i="12"/>
  <c r="D803" i="12"/>
  <c r="D187" i="12"/>
  <c r="D735" i="12"/>
  <c r="E413" i="12"/>
  <c r="E707" i="12"/>
  <c r="D853" i="12"/>
  <c r="E185" i="12"/>
  <c r="F646" i="12"/>
  <c r="E320" i="12"/>
  <c r="F821" i="12"/>
  <c r="D821" i="12"/>
  <c r="E563" i="12"/>
  <c r="D563" i="12"/>
  <c r="E819" i="12"/>
  <c r="D195" i="12"/>
  <c r="E837" i="12"/>
  <c r="D837" i="12"/>
  <c r="D227" i="12"/>
  <c r="E227" i="12"/>
  <c r="F773" i="12"/>
  <c r="E773" i="12"/>
  <c r="D813" i="12"/>
  <c r="F813" i="12"/>
  <c r="E813" i="12"/>
  <c r="F129" i="12"/>
  <c r="D129" i="12"/>
  <c r="D409" i="12"/>
  <c r="F409" i="12"/>
  <c r="F384" i="12"/>
  <c r="D384" i="12"/>
  <c r="E352" i="12"/>
  <c r="D352" i="12"/>
  <c r="D749" i="12"/>
  <c r="E749" i="12"/>
  <c r="E670" i="12"/>
  <c r="D670" i="12"/>
  <c r="E298" i="12"/>
  <c r="E235" i="12"/>
  <c r="E219" i="12"/>
  <c r="F211" i="12"/>
  <c r="F787" i="12"/>
  <c r="E779" i="12"/>
  <c r="F147" i="12"/>
  <c r="F425" i="12"/>
  <c r="D877" i="12"/>
  <c r="D861" i="12"/>
  <c r="E853" i="12"/>
  <c r="E829" i="12"/>
  <c r="E205" i="12"/>
  <c r="D793" i="12"/>
  <c r="E713" i="12"/>
  <c r="E384" i="12"/>
  <c r="F320" i="12"/>
  <c r="D811" i="12"/>
  <c r="E811" i="12"/>
  <c r="E579" i="12"/>
  <c r="D579" i="12"/>
  <c r="D475" i="12"/>
  <c r="F475" i="12"/>
  <c r="E662" i="12"/>
  <c r="D662" i="12"/>
  <c r="F630" i="12"/>
  <c r="E630" i="12"/>
  <c r="F747" i="12"/>
  <c r="E747" i="12"/>
  <c r="E723" i="12"/>
  <c r="D723" i="12"/>
  <c r="D298" i="12"/>
  <c r="D843" i="12"/>
  <c r="E211" i="12"/>
  <c r="F563" i="12"/>
  <c r="D797" i="12"/>
  <c r="F797" i="12"/>
  <c r="D137" i="12"/>
  <c r="E137" i="12"/>
  <c r="D271" i="12"/>
  <c r="D251" i="12"/>
  <c r="F235" i="12"/>
  <c r="F227" i="12"/>
  <c r="D787" i="12"/>
  <c r="D779" i="12"/>
  <c r="D425" i="12"/>
  <c r="E877" i="12"/>
  <c r="E861" i="12"/>
  <c r="E253" i="12"/>
  <c r="E817" i="12"/>
  <c r="E213" i="12"/>
  <c r="F205" i="12"/>
  <c r="E197" i="12"/>
  <c r="F189" i="12"/>
  <c r="F451" i="12"/>
  <c r="E129" i="12"/>
  <c r="D713" i="12"/>
  <c r="F670" i="12"/>
  <c r="F360" i="12"/>
  <c r="E646" i="12"/>
  <c r="F622" i="12"/>
  <c r="D771" i="12"/>
  <c r="AC31" i="3"/>
  <c r="E312" i="12"/>
  <c r="AB25" i="3"/>
  <c r="F312" i="12"/>
  <c r="D3" i="12"/>
  <c r="E3" i="12"/>
  <c r="D18" i="11"/>
  <c r="F310" i="10"/>
  <c r="F306" i="10"/>
  <c r="E303" i="10"/>
  <c r="E311" i="10"/>
  <c r="D308" i="10"/>
  <c r="C308" i="10"/>
  <c r="D305" i="10"/>
  <c r="A305" i="10"/>
  <c r="F308" i="10"/>
  <c r="E306" i="10"/>
  <c r="E310" i="10"/>
  <c r="D306" i="10"/>
  <c r="A306" i="10" s="1"/>
  <c r="D310" i="10"/>
  <c r="C310" i="10" s="1"/>
  <c r="F304" i="10"/>
  <c r="D311" i="10"/>
  <c r="A311" i="10"/>
  <c r="E305" i="10"/>
  <c r="E309" i="10"/>
  <c r="F303" i="10"/>
  <c r="F307" i="10"/>
  <c r="F311" i="10"/>
  <c r="AB21" i="3"/>
  <c r="AB125" i="3"/>
  <c r="AB52" i="3"/>
  <c r="AB161" i="3"/>
  <c r="E697" i="12"/>
  <c r="F662" i="12"/>
  <c r="E360" i="12"/>
  <c r="D630" i="12"/>
  <c r="F328" i="12"/>
  <c r="AB42" i="3"/>
  <c r="E614" i="12"/>
  <c r="AB22" i="3"/>
  <c r="AB109" i="3"/>
  <c r="AB80" i="3"/>
  <c r="AB236" i="3"/>
  <c r="AB188" i="3"/>
  <c r="AB144" i="3"/>
  <c r="AB183" i="3"/>
  <c r="E271" i="12"/>
  <c r="E843" i="12"/>
  <c r="F811" i="12"/>
  <c r="D747" i="12"/>
  <c r="D547" i="12"/>
  <c r="D833" i="12"/>
  <c r="F185" i="12"/>
  <c r="D451" i="12"/>
  <c r="F137" i="12"/>
  <c r="AB132" i="3"/>
  <c r="AB46" i="3"/>
  <c r="D328" i="12"/>
  <c r="AB79" i="3"/>
  <c r="AB220" i="3"/>
  <c r="AB128" i="3"/>
  <c r="AB112" i="3"/>
  <c r="AB202" i="3"/>
  <c r="AB302" i="3"/>
  <c r="AB150" i="3"/>
  <c r="E859" i="12"/>
  <c r="E101" i="12"/>
  <c r="AB71" i="3"/>
  <c r="F697" i="12"/>
  <c r="F614" i="12"/>
  <c r="AB308" i="3"/>
  <c r="AB277" i="3"/>
  <c r="AB261" i="3"/>
  <c r="AB229" i="3"/>
  <c r="AB213" i="3"/>
  <c r="AB181" i="3"/>
  <c r="AB165" i="3"/>
  <c r="AB81" i="3"/>
  <c r="AB140" i="3"/>
  <c r="AB124" i="3"/>
  <c r="AB263" i="3"/>
  <c r="AB116" i="3"/>
  <c r="AB83" i="3"/>
  <c r="AB67" i="3"/>
  <c r="AB63" i="3"/>
  <c r="AB39" i="3"/>
  <c r="AB19" i="3"/>
  <c r="AB294" i="3"/>
  <c r="AB278" i="3"/>
  <c r="AB286" i="3"/>
  <c r="AB240" i="3"/>
  <c r="AB160" i="3"/>
  <c r="F848" i="12"/>
  <c r="E848" i="12"/>
  <c r="D848" i="12"/>
  <c r="D784" i="12"/>
  <c r="F784" i="12"/>
  <c r="E784" i="12"/>
  <c r="F846" i="12"/>
  <c r="E846" i="12"/>
  <c r="D846" i="12"/>
  <c r="F840" i="12"/>
  <c r="E840" i="12"/>
  <c r="D840" i="12"/>
  <c r="D216" i="12"/>
  <c r="F216" i="12"/>
  <c r="E216" i="12"/>
  <c r="E478" i="12"/>
  <c r="D478" i="12"/>
  <c r="F478" i="12"/>
  <c r="F766" i="12"/>
  <c r="E766" i="12"/>
  <c r="D766" i="12"/>
  <c r="F744" i="12"/>
  <c r="D744" i="12"/>
  <c r="E744" i="12"/>
  <c r="D782" i="12"/>
  <c r="F782" i="12"/>
  <c r="E782" i="12"/>
  <c r="F862" i="12"/>
  <c r="E862" i="12"/>
  <c r="D862" i="12"/>
  <c r="F290" i="12"/>
  <c r="E290" i="12"/>
  <c r="D290" i="12"/>
  <c r="F282" i="12"/>
  <c r="E282" i="12"/>
  <c r="D282" i="12"/>
  <c r="F274" i="12"/>
  <c r="E274" i="12"/>
  <c r="D274" i="12"/>
  <c r="F266" i="12"/>
  <c r="E266" i="12"/>
  <c r="D266" i="12"/>
  <c r="E258" i="12"/>
  <c r="F258" i="12"/>
  <c r="D258" i="12"/>
  <c r="F844" i="12"/>
  <c r="E844" i="12"/>
  <c r="D844" i="12"/>
  <c r="D242" i="12"/>
  <c r="F242" i="12"/>
  <c r="E242" i="12"/>
  <c r="E482" i="12"/>
  <c r="D482" i="12"/>
  <c r="F482" i="12"/>
  <c r="D712" i="12"/>
  <c r="F712" i="12"/>
  <c r="E712" i="12"/>
  <c r="AB115" i="3"/>
  <c r="F891" i="12"/>
  <c r="E891" i="12"/>
  <c r="D891" i="12"/>
  <c r="AB311" i="3"/>
  <c r="F120" i="12"/>
  <c r="E120" i="12"/>
  <c r="D120" i="12"/>
  <c r="AB119" i="3"/>
  <c r="AB47" i="3"/>
  <c r="AB23" i="3"/>
  <c r="F92" i="12"/>
  <c r="E92" i="12"/>
  <c r="D92" i="12"/>
  <c r="AB68" i="3"/>
  <c r="D254" i="12"/>
  <c r="F254" i="12"/>
  <c r="E254" i="12"/>
  <c r="E542" i="12"/>
  <c r="D542" i="12"/>
  <c r="F542" i="12"/>
  <c r="AB231" i="3"/>
  <c r="D814" i="12"/>
  <c r="F814" i="12"/>
  <c r="E814" i="12"/>
  <c r="F776" i="12"/>
  <c r="D776" i="12"/>
  <c r="E776" i="12"/>
  <c r="D168" i="12"/>
  <c r="F168" i="12"/>
  <c r="E168" i="12"/>
  <c r="E446" i="12"/>
  <c r="D446" i="12"/>
  <c r="F446" i="12"/>
  <c r="E588" i="12"/>
  <c r="D588" i="12"/>
  <c r="F588" i="12"/>
  <c r="AB293" i="3"/>
  <c r="F874" i="12"/>
  <c r="E874" i="12"/>
  <c r="D874" i="12"/>
  <c r="F260" i="12"/>
  <c r="E260" i="12"/>
  <c r="D260" i="12"/>
  <c r="F852" i="12"/>
  <c r="E852" i="12"/>
  <c r="D852" i="12"/>
  <c r="D250" i="12"/>
  <c r="F250" i="12"/>
  <c r="E250" i="12"/>
  <c r="AB243" i="3"/>
  <c r="F826" i="12"/>
  <c r="E826" i="12"/>
  <c r="D826" i="12"/>
  <c r="AB227" i="3"/>
  <c r="D810" i="12"/>
  <c r="F810" i="12"/>
  <c r="E810" i="12"/>
  <c r="D794" i="12"/>
  <c r="F794" i="12"/>
  <c r="E794" i="12"/>
  <c r="AB195" i="3"/>
  <c r="F778" i="12"/>
  <c r="E778" i="12"/>
  <c r="D778" i="12"/>
  <c r="AB179" i="3"/>
  <c r="F762" i="12"/>
  <c r="E762" i="12"/>
  <c r="D762" i="12"/>
  <c r="AB163" i="3"/>
  <c r="F746" i="12"/>
  <c r="D746" i="12"/>
  <c r="E746" i="12"/>
  <c r="D138" i="12"/>
  <c r="F138" i="12"/>
  <c r="E138" i="12"/>
  <c r="F248" i="12"/>
  <c r="E248" i="12"/>
  <c r="D248" i="12"/>
  <c r="D808" i="12"/>
  <c r="F808" i="12"/>
  <c r="E808" i="12"/>
  <c r="D184" i="12"/>
  <c r="F184" i="12"/>
  <c r="E184" i="12"/>
  <c r="E462" i="12"/>
  <c r="D462" i="12"/>
  <c r="F462" i="12"/>
  <c r="AB151" i="3"/>
  <c r="F734" i="12"/>
  <c r="D734" i="12"/>
  <c r="E734" i="12"/>
  <c r="E692" i="12"/>
  <c r="D692" i="12"/>
  <c r="F692" i="12"/>
  <c r="F886" i="12"/>
  <c r="E886" i="12"/>
  <c r="D886" i="12"/>
  <c r="F878" i="12"/>
  <c r="E878" i="12"/>
  <c r="D878" i="12"/>
  <c r="F870" i="12"/>
  <c r="E870" i="12"/>
  <c r="D870" i="12"/>
  <c r="E562" i="12"/>
  <c r="D562" i="12"/>
  <c r="F562" i="12"/>
  <c r="AB273" i="3"/>
  <c r="E556" i="12"/>
  <c r="D556" i="12"/>
  <c r="F556" i="12"/>
  <c r="E546" i="12"/>
  <c r="D546" i="12"/>
  <c r="F546" i="12"/>
  <c r="AB257" i="3"/>
  <c r="E540" i="12"/>
  <c r="D540" i="12"/>
  <c r="F540" i="12"/>
  <c r="F514" i="12"/>
  <c r="E514" i="12"/>
  <c r="D514" i="12"/>
  <c r="D796" i="12"/>
  <c r="F796" i="12"/>
  <c r="E796" i="12"/>
  <c r="E466" i="12"/>
  <c r="D466" i="12"/>
  <c r="F466" i="12"/>
  <c r="F748" i="12"/>
  <c r="D748" i="12"/>
  <c r="E748" i="12"/>
  <c r="D146" i="12"/>
  <c r="F146" i="12"/>
  <c r="E146" i="12"/>
  <c r="AB155" i="3"/>
  <c r="F738" i="12"/>
  <c r="D738" i="12"/>
  <c r="E738" i="12"/>
  <c r="AB137" i="3"/>
  <c r="E410" i="12"/>
  <c r="D410" i="12"/>
  <c r="F410" i="12"/>
  <c r="F100" i="12"/>
  <c r="E100" i="12"/>
  <c r="D100" i="12"/>
  <c r="AB102" i="3"/>
  <c r="AB94" i="3"/>
  <c r="AB82" i="3"/>
  <c r="AB26" i="3"/>
  <c r="AB92" i="3"/>
  <c r="AB76" i="3"/>
  <c r="AB44" i="3"/>
  <c r="AB36" i="3"/>
  <c r="AB32" i="3"/>
  <c r="AB28" i="3"/>
  <c r="D238" i="12"/>
  <c r="F238" i="12"/>
  <c r="E238" i="12"/>
  <c r="AB247" i="3"/>
  <c r="F830" i="12"/>
  <c r="E830" i="12"/>
  <c r="D830" i="12"/>
  <c r="D206" i="12"/>
  <c r="F206" i="12"/>
  <c r="E206" i="12"/>
  <c r="AB215" i="3"/>
  <c r="D798" i="12"/>
  <c r="F798" i="12"/>
  <c r="E798" i="12"/>
  <c r="D158" i="12"/>
  <c r="F158" i="12"/>
  <c r="E158" i="12"/>
  <c r="AB167" i="3"/>
  <c r="F750" i="12"/>
  <c r="D750" i="12"/>
  <c r="E750" i="12"/>
  <c r="E708" i="12"/>
  <c r="D708" i="12"/>
  <c r="F708" i="12"/>
  <c r="A309" i="10"/>
  <c r="D816" i="12"/>
  <c r="F816" i="12"/>
  <c r="E816" i="12"/>
  <c r="F752" i="12"/>
  <c r="D752" i="12"/>
  <c r="E752" i="12"/>
  <c r="E572" i="12"/>
  <c r="D572" i="12"/>
  <c r="F572" i="12"/>
  <c r="AB275" i="3"/>
  <c r="E548" i="12"/>
  <c r="D548" i="12"/>
  <c r="F548" i="12"/>
  <c r="E538" i="12"/>
  <c r="D538" i="12"/>
  <c r="F538" i="12"/>
  <c r="D228" i="12"/>
  <c r="F228" i="12"/>
  <c r="E228" i="12"/>
  <c r="D180" i="12"/>
  <c r="F180" i="12"/>
  <c r="E180" i="12"/>
  <c r="D148" i="12"/>
  <c r="F148" i="12"/>
  <c r="E148" i="12"/>
  <c r="AB153" i="3"/>
  <c r="F291" i="12"/>
  <c r="E291" i="12"/>
  <c r="D291" i="12"/>
  <c r="AB299" i="3"/>
  <c r="AB295" i="3"/>
  <c r="E598" i="12"/>
  <c r="D598" i="12"/>
  <c r="F598" i="12"/>
  <c r="F262" i="12"/>
  <c r="E262" i="12"/>
  <c r="D262" i="12"/>
  <c r="F854" i="12"/>
  <c r="E854" i="12"/>
  <c r="D854" i="12"/>
  <c r="D246" i="12"/>
  <c r="F246" i="12"/>
  <c r="E246" i="12"/>
  <c r="F838" i="12"/>
  <c r="E838" i="12"/>
  <c r="D838" i="12"/>
  <c r="D230" i="12"/>
  <c r="F230" i="12"/>
  <c r="E230" i="12"/>
  <c r="AB239" i="3"/>
  <c r="F822" i="12"/>
  <c r="E822" i="12"/>
  <c r="D822" i="12"/>
  <c r="D214" i="12"/>
  <c r="E214" i="12"/>
  <c r="F806" i="12"/>
  <c r="D198" i="12"/>
  <c r="F198" i="12"/>
  <c r="E198" i="12"/>
  <c r="D790" i="12"/>
  <c r="F790" i="12"/>
  <c r="E790" i="12"/>
  <c r="D182" i="12"/>
  <c r="F182" i="12"/>
  <c r="E182" i="12"/>
  <c r="AB191" i="3"/>
  <c r="F774" i="12"/>
  <c r="E774" i="12"/>
  <c r="D774" i="12"/>
  <c r="D166" i="12"/>
  <c r="F166" i="12"/>
  <c r="E166" i="12"/>
  <c r="F758" i="12"/>
  <c r="D758" i="12"/>
  <c r="E758" i="12"/>
  <c r="D150" i="12"/>
  <c r="F150" i="12"/>
  <c r="E150" i="12"/>
  <c r="F742" i="12"/>
  <c r="E742" i="12"/>
  <c r="D134" i="12"/>
  <c r="F134" i="12"/>
  <c r="AB143" i="3"/>
  <c r="F726" i="12"/>
  <c r="D726" i="12"/>
  <c r="E726" i="12"/>
  <c r="E414" i="12"/>
  <c r="D414" i="12"/>
  <c r="F414" i="12"/>
  <c r="E700" i="12"/>
  <c r="D700" i="12"/>
  <c r="F700" i="12"/>
  <c r="AB99" i="3"/>
  <c r="AB87" i="3"/>
  <c r="AB59" i="3"/>
  <c r="AB43" i="3"/>
  <c r="AB108" i="3"/>
  <c r="AB48" i="3"/>
  <c r="AB40" i="3"/>
  <c r="D222" i="12"/>
  <c r="F222" i="12"/>
  <c r="E222" i="12"/>
  <c r="AB189" i="3"/>
  <c r="E472" i="12"/>
  <c r="D472" i="12"/>
  <c r="F472" i="12"/>
  <c r="F126" i="12"/>
  <c r="E126" i="12"/>
  <c r="D126" i="12"/>
  <c r="F724" i="12"/>
  <c r="D724" i="12"/>
  <c r="E724" i="12"/>
  <c r="AB301" i="3"/>
  <c r="F882" i="12"/>
  <c r="E882" i="12"/>
  <c r="D882" i="12"/>
  <c r="F270" i="12"/>
  <c r="E270" i="12"/>
  <c r="D270" i="12"/>
  <c r="E564" i="12"/>
  <c r="D564" i="12"/>
  <c r="F564" i="12"/>
  <c r="E554" i="12"/>
  <c r="D554" i="12"/>
  <c r="F554" i="12"/>
  <c r="D244" i="12"/>
  <c r="F244" i="12"/>
  <c r="E244" i="12"/>
  <c r="F836" i="12"/>
  <c r="E836" i="12"/>
  <c r="D836" i="12"/>
  <c r="D234" i="12"/>
  <c r="F234" i="12"/>
  <c r="E234" i="12"/>
  <c r="F820" i="12"/>
  <c r="E820" i="12"/>
  <c r="D820" i="12"/>
  <c r="D218" i="12"/>
  <c r="F218" i="12"/>
  <c r="E218" i="12"/>
  <c r="D804" i="12"/>
  <c r="F804" i="12"/>
  <c r="E804" i="12"/>
  <c r="D202" i="12"/>
  <c r="F202" i="12"/>
  <c r="E202" i="12"/>
  <c r="D788" i="12"/>
  <c r="F788" i="12"/>
  <c r="E788" i="12"/>
  <c r="D186" i="12"/>
  <c r="F186" i="12"/>
  <c r="E186" i="12"/>
  <c r="F772" i="12"/>
  <c r="D772" i="12"/>
  <c r="E772" i="12"/>
  <c r="D170" i="12"/>
  <c r="F170" i="12"/>
  <c r="E170" i="12"/>
  <c r="F756" i="12"/>
  <c r="D756" i="12"/>
  <c r="E756" i="12"/>
  <c r="D154" i="12"/>
  <c r="F154" i="12"/>
  <c r="E154" i="12"/>
  <c r="F740" i="12"/>
  <c r="D740" i="12"/>
  <c r="E740" i="12"/>
  <c r="F132" i="12"/>
  <c r="E132" i="12"/>
  <c r="D132" i="12"/>
  <c r="E426" i="12"/>
  <c r="D426" i="12"/>
  <c r="F426" i="12"/>
  <c r="F124" i="12"/>
  <c r="E124" i="12"/>
  <c r="D124" i="12"/>
  <c r="E418" i="12"/>
  <c r="D418" i="12"/>
  <c r="F418" i="12"/>
  <c r="F108" i="12"/>
  <c r="E108" i="12"/>
  <c r="D108" i="12"/>
  <c r="E402" i="12"/>
  <c r="D402" i="12"/>
  <c r="F402" i="12"/>
  <c r="E552" i="12"/>
  <c r="D552" i="12"/>
  <c r="F552" i="12"/>
  <c r="AB205" i="3"/>
  <c r="E488" i="12"/>
  <c r="D488" i="12"/>
  <c r="F488" i="12"/>
  <c r="D142" i="12"/>
  <c r="F142" i="12"/>
  <c r="E142" i="12"/>
  <c r="F96" i="12"/>
  <c r="E96" i="12"/>
  <c r="D96" i="12"/>
  <c r="E591" i="12"/>
  <c r="D591" i="12"/>
  <c r="F591" i="12"/>
  <c r="AB267" i="3"/>
  <c r="F850" i="12"/>
  <c r="E850" i="12"/>
  <c r="D850" i="12"/>
  <c r="AB251" i="3"/>
  <c r="F834" i="12"/>
  <c r="E834" i="12"/>
  <c r="D834" i="12"/>
  <c r="D226" i="12"/>
  <c r="F226" i="12"/>
  <c r="E226" i="12"/>
  <c r="AB235" i="3"/>
  <c r="E818" i="12"/>
  <c r="D818" i="12"/>
  <c r="F818" i="12"/>
  <c r="AB225" i="3"/>
  <c r="F508" i="12"/>
  <c r="D508" i="12"/>
  <c r="E508" i="12"/>
  <c r="D204" i="12"/>
  <c r="F204" i="12"/>
  <c r="E204" i="12"/>
  <c r="E498" i="12"/>
  <c r="D498" i="12"/>
  <c r="F498" i="12"/>
  <c r="AB209" i="3"/>
  <c r="E492" i="12"/>
  <c r="D492" i="12"/>
  <c r="F492" i="12"/>
  <c r="D188" i="12"/>
  <c r="F188" i="12"/>
  <c r="E188" i="12"/>
  <c r="D780" i="12"/>
  <c r="F780" i="12"/>
  <c r="E780" i="12"/>
  <c r="D178" i="12"/>
  <c r="F178" i="12"/>
  <c r="E178" i="12"/>
  <c r="AB187" i="3"/>
  <c r="F770" i="12"/>
  <c r="E770" i="12"/>
  <c r="D770" i="12"/>
  <c r="AB177" i="3"/>
  <c r="E460" i="12"/>
  <c r="D460" i="12"/>
  <c r="F460" i="12"/>
  <c r="D156" i="12"/>
  <c r="F156" i="12"/>
  <c r="E156" i="12"/>
  <c r="E450" i="12"/>
  <c r="D450" i="12"/>
  <c r="F450" i="12"/>
  <c r="F130" i="12"/>
  <c r="D130" i="12"/>
  <c r="E130" i="12"/>
  <c r="AB131" i="3"/>
  <c r="AB121" i="3"/>
  <c r="D394" i="12"/>
  <c r="F394" i="12"/>
  <c r="E394" i="12"/>
  <c r="AB78" i="3"/>
  <c r="AB70" i="3"/>
  <c r="AB62" i="3"/>
  <c r="AB54" i="3"/>
  <c r="AB34" i="3"/>
  <c r="AB18" i="3"/>
  <c r="AB64" i="3"/>
  <c r="F856" i="12"/>
  <c r="E856" i="12"/>
  <c r="D856" i="12"/>
  <c r="F824" i="12"/>
  <c r="E824" i="12"/>
  <c r="D824" i="12"/>
  <c r="D792" i="12"/>
  <c r="F792" i="12"/>
  <c r="E792" i="12"/>
  <c r="F728" i="12"/>
  <c r="D728" i="12"/>
  <c r="E728" i="12"/>
  <c r="AB127" i="3"/>
  <c r="F300" i="12"/>
  <c r="D300" i="12"/>
  <c r="E593" i="12"/>
  <c r="D593" i="12"/>
  <c r="F593" i="12"/>
  <c r="F296" i="12"/>
  <c r="D296" i="12"/>
  <c r="F800" i="12"/>
  <c r="F736" i="12"/>
  <c r="D736" i="12"/>
  <c r="E736" i="12"/>
  <c r="F890" i="12"/>
  <c r="E890" i="12"/>
  <c r="D890" i="12"/>
  <c r="F278" i="12"/>
  <c r="E278" i="12"/>
  <c r="D278" i="12"/>
  <c r="F858" i="12"/>
  <c r="E858" i="12"/>
  <c r="D858" i="12"/>
  <c r="AB265" i="3"/>
  <c r="D212" i="12"/>
  <c r="F212" i="12"/>
  <c r="E212" i="12"/>
  <c r="D196" i="12"/>
  <c r="F196" i="12"/>
  <c r="E196" i="12"/>
  <c r="D164" i="12"/>
  <c r="F164" i="12"/>
  <c r="E164" i="12"/>
  <c r="E436" i="12"/>
  <c r="D436" i="12"/>
  <c r="F436" i="12"/>
  <c r="F828" i="12"/>
  <c r="E828" i="12"/>
  <c r="D828" i="12"/>
  <c r="AB253" i="3"/>
  <c r="D536" i="12"/>
  <c r="F536" i="12"/>
  <c r="E536" i="12"/>
  <c r="D232" i="12"/>
  <c r="F232" i="12"/>
  <c r="E232" i="12"/>
  <c r="AB221" i="3"/>
  <c r="E504" i="12"/>
  <c r="D504" i="12"/>
  <c r="F504" i="12"/>
  <c r="D200" i="12"/>
  <c r="F200" i="12"/>
  <c r="E200" i="12"/>
  <c r="E456" i="12"/>
  <c r="D456" i="12"/>
  <c r="F456" i="12"/>
  <c r="D152" i="12"/>
  <c r="F152" i="12"/>
  <c r="E152" i="12"/>
  <c r="F900" i="12"/>
  <c r="E900" i="12"/>
  <c r="D900" i="12"/>
  <c r="F832" i="12"/>
  <c r="E832" i="12"/>
  <c r="D832" i="12"/>
  <c r="F768" i="12"/>
  <c r="D768" i="12"/>
  <c r="E768" i="12"/>
  <c r="F104" i="12"/>
  <c r="E104" i="12"/>
  <c r="D104" i="12"/>
  <c r="F510" i="12"/>
  <c r="E510" i="12"/>
  <c r="D510" i="12"/>
  <c r="AB199" i="3"/>
  <c r="F760" i="12"/>
  <c r="D760" i="12"/>
  <c r="E760" i="12"/>
  <c r="D136" i="12"/>
  <c r="F136" i="12"/>
  <c r="E136" i="12"/>
  <c r="E444" i="12"/>
  <c r="D444" i="12"/>
  <c r="F444" i="12"/>
  <c r="D140" i="12"/>
  <c r="F140" i="12"/>
  <c r="E140" i="12"/>
  <c r="F732" i="12"/>
  <c r="D732" i="12"/>
  <c r="E732" i="12"/>
  <c r="Z286" i="3"/>
  <c r="Z218" i="3"/>
  <c r="W218" i="3" s="1"/>
  <c r="Z194" i="3"/>
  <c r="W194" i="3" s="1"/>
  <c r="Z166" i="3"/>
  <c r="Z146" i="3"/>
  <c r="W146" i="3" s="1"/>
  <c r="Z122" i="3"/>
  <c r="W122" i="3" s="1"/>
  <c r="Z299" i="3"/>
  <c r="Z307" i="3"/>
  <c r="W307" i="3" s="1"/>
  <c r="Z288" i="3"/>
  <c r="Z264" i="3"/>
  <c r="W264" i="3" s="1"/>
  <c r="Z240" i="3"/>
  <c r="W240" i="3" s="1"/>
  <c r="Z196" i="3"/>
  <c r="W196" i="3" s="1"/>
  <c r="Z172" i="3"/>
  <c r="Z281" i="3"/>
  <c r="Z223" i="3"/>
  <c r="W223" i="3" s="1"/>
  <c r="Z181" i="3"/>
  <c r="W181" i="3" s="1"/>
  <c r="Z129" i="3"/>
  <c r="W129" i="3" s="1"/>
  <c r="Z82" i="3"/>
  <c r="Z30" i="3"/>
  <c r="Z263" i="3"/>
  <c r="W263" i="3" s="1"/>
  <c r="Z121" i="3"/>
  <c r="W121" i="3" s="1"/>
  <c r="Z56" i="3"/>
  <c r="W56" i="3" s="1"/>
  <c r="Z243" i="3"/>
  <c r="W243" i="3" s="1"/>
  <c r="Z195" i="3"/>
  <c r="W195" i="3" s="1"/>
  <c r="Z133" i="3"/>
  <c r="W133" i="3" s="1"/>
  <c r="Z51" i="3"/>
  <c r="W51" i="3" s="1"/>
  <c r="Z28" i="3"/>
  <c r="Z273" i="3"/>
  <c r="W273" i="3" s="1"/>
  <c r="Z219" i="3"/>
  <c r="W219" i="3" s="1"/>
  <c r="Z155" i="3"/>
  <c r="W155" i="3" s="1"/>
  <c r="Z109" i="3"/>
  <c r="W109" i="3" s="1"/>
  <c r="Z93" i="3"/>
  <c r="W93" i="3" s="1"/>
  <c r="Z73" i="3"/>
  <c r="W73" i="3" s="1"/>
  <c r="Z49" i="3"/>
  <c r="W49" i="3" s="1"/>
  <c r="Z25" i="3"/>
  <c r="Z70" i="3"/>
  <c r="Z26" i="3"/>
  <c r="W26" i="3" s="1"/>
  <c r="Z71" i="3"/>
  <c r="W71" i="3" s="1"/>
  <c r="Z221" i="3"/>
  <c r="Z72" i="3"/>
  <c r="W72" i="3" s="1"/>
  <c r="C302" i="10"/>
  <c r="C306" i="10"/>
  <c r="E560" i="12"/>
  <c r="D560" i="12"/>
  <c r="F560" i="12"/>
  <c r="F256" i="12"/>
  <c r="D256" i="12"/>
  <c r="D550" i="12"/>
  <c r="E544" i="12"/>
  <c r="F544" i="12"/>
  <c r="F240" i="12"/>
  <c r="D534" i="12"/>
  <c r="E534" i="12"/>
  <c r="F528" i="12"/>
  <c r="E528" i="12"/>
  <c r="D224" i="12"/>
  <c r="F224" i="12"/>
  <c r="E224" i="12"/>
  <c r="F518" i="12"/>
  <c r="E518" i="12"/>
  <c r="D518" i="12"/>
  <c r="F512" i="12"/>
  <c r="D512" i="12"/>
  <c r="E512" i="12"/>
  <c r="D208" i="12"/>
  <c r="F208" i="12"/>
  <c r="E208" i="12"/>
  <c r="E502" i="12"/>
  <c r="D502" i="12"/>
  <c r="F502" i="12"/>
  <c r="E496" i="12"/>
  <c r="D496" i="12"/>
  <c r="F496" i="12"/>
  <c r="F192" i="12"/>
  <c r="E486" i="12"/>
  <c r="F486" i="12"/>
  <c r="D480" i="12"/>
  <c r="D176" i="12"/>
  <c r="E176" i="12"/>
  <c r="D470" i="12"/>
  <c r="E464" i="12"/>
  <c r="D464" i="12"/>
  <c r="F464" i="12"/>
  <c r="D160" i="12"/>
  <c r="F160" i="12"/>
  <c r="E160" i="12"/>
  <c r="E454" i="12"/>
  <c r="D454" i="12"/>
  <c r="F454" i="12"/>
  <c r="E448" i="12"/>
  <c r="D448" i="12"/>
  <c r="F448" i="12"/>
  <c r="D144" i="12"/>
  <c r="F144" i="12"/>
  <c r="E144" i="12"/>
  <c r="E438" i="12"/>
  <c r="D438" i="12"/>
  <c r="F438" i="12"/>
  <c r="AB149" i="3"/>
  <c r="E432" i="12"/>
  <c r="D432" i="12"/>
  <c r="F432" i="12"/>
  <c r="F128" i="12"/>
  <c r="E128" i="12"/>
  <c r="D128" i="12"/>
  <c r="D716" i="12"/>
  <c r="F716" i="12"/>
  <c r="E716" i="12"/>
  <c r="AB120" i="3"/>
  <c r="E398" i="12"/>
  <c r="D398" i="12"/>
  <c r="F398" i="12"/>
  <c r="AB103" i="3"/>
  <c r="AB35" i="3"/>
  <c r="AB27" i="3"/>
  <c r="AB113" i="3"/>
  <c r="AB104" i="3"/>
  <c r="AB96" i="3"/>
  <c r="AB237" i="3"/>
  <c r="F520" i="12"/>
  <c r="D520" i="12"/>
  <c r="E520" i="12"/>
  <c r="D174" i="12"/>
  <c r="F174" i="12"/>
  <c r="E174" i="12"/>
  <c r="AB141" i="3"/>
  <c r="E422" i="12"/>
  <c r="D422" i="12"/>
  <c r="F422" i="12"/>
  <c r="E406" i="12"/>
  <c r="D406" i="12"/>
  <c r="F406" i="12"/>
  <c r="F897" i="12"/>
  <c r="E897" i="12"/>
  <c r="D897" i="12"/>
  <c r="F286" i="12"/>
  <c r="E286" i="12"/>
  <c r="D286" i="12"/>
  <c r="E580" i="12"/>
  <c r="D580" i="12"/>
  <c r="F580" i="12"/>
  <c r="AB285" i="3"/>
  <c r="F866" i="12"/>
  <c r="E866" i="12"/>
  <c r="D866" i="12"/>
  <c r="AB259" i="3"/>
  <c r="F842" i="12"/>
  <c r="E842" i="12"/>
  <c r="D842" i="12"/>
  <c r="AB249" i="3"/>
  <c r="D532" i="12"/>
  <c r="F532" i="12"/>
  <c r="E532" i="12"/>
  <c r="F522" i="12"/>
  <c r="E522" i="12"/>
  <c r="D522" i="12"/>
  <c r="AB233" i="3"/>
  <c r="F516" i="12"/>
  <c r="D516" i="12"/>
  <c r="E516" i="12"/>
  <c r="F506" i="12"/>
  <c r="E506" i="12"/>
  <c r="D506" i="12"/>
  <c r="AB217" i="3"/>
  <c r="E500" i="12"/>
  <c r="D500" i="12"/>
  <c r="F500" i="12"/>
  <c r="E490" i="12"/>
  <c r="D490" i="12"/>
  <c r="F490" i="12"/>
  <c r="AB201" i="3"/>
  <c r="E484" i="12"/>
  <c r="D484" i="12"/>
  <c r="F484" i="12"/>
  <c r="E474" i="12"/>
  <c r="D474" i="12"/>
  <c r="F474" i="12"/>
  <c r="AB185" i="3"/>
  <c r="E468" i="12"/>
  <c r="D468" i="12"/>
  <c r="F468" i="12"/>
  <c r="E458" i="12"/>
  <c r="D458" i="12"/>
  <c r="F458" i="12"/>
  <c r="AB169" i="3"/>
  <c r="E452" i="12"/>
  <c r="D452" i="12"/>
  <c r="F452" i="12"/>
  <c r="E442" i="12"/>
  <c r="D442" i="12"/>
  <c r="F442" i="12"/>
  <c r="AB147" i="3"/>
  <c r="F730" i="12"/>
  <c r="D730" i="12"/>
  <c r="E730" i="12"/>
  <c r="AB139" i="3"/>
  <c r="D720" i="12"/>
  <c r="F720" i="12"/>
  <c r="E720" i="12"/>
  <c r="AB129" i="3"/>
  <c r="AB123" i="3"/>
  <c r="E704" i="12"/>
  <c r="D704" i="12"/>
  <c r="F704" i="12"/>
  <c r="D190" i="12"/>
  <c r="F190" i="12"/>
  <c r="E190" i="12"/>
  <c r="AB157" i="3"/>
  <c r="E440" i="12"/>
  <c r="D440" i="12"/>
  <c r="F440" i="12"/>
  <c r="AB111" i="3"/>
  <c r="E584" i="12"/>
  <c r="D584" i="12"/>
  <c r="F584" i="12"/>
  <c r="E576" i="12"/>
  <c r="D576" i="12"/>
  <c r="F576" i="12"/>
  <c r="E568" i="12"/>
  <c r="D568" i="12"/>
  <c r="F568" i="12"/>
  <c r="F860" i="12"/>
  <c r="E860" i="12"/>
  <c r="D860" i="12"/>
  <c r="F252" i="12"/>
  <c r="E252" i="12"/>
  <c r="D252" i="12"/>
  <c r="D236" i="12"/>
  <c r="F236" i="12"/>
  <c r="E236" i="12"/>
  <c r="F530" i="12"/>
  <c r="E530" i="12"/>
  <c r="D530" i="12"/>
  <c r="AB241" i="3"/>
  <c r="F524" i="12"/>
  <c r="D524" i="12"/>
  <c r="E524" i="12"/>
  <c r="D220" i="12"/>
  <c r="F220" i="12"/>
  <c r="E220" i="12"/>
  <c r="D812" i="12"/>
  <c r="F812" i="12"/>
  <c r="E812" i="12"/>
  <c r="D210" i="12"/>
  <c r="F210" i="12"/>
  <c r="E210" i="12"/>
  <c r="AB219" i="3"/>
  <c r="D802" i="12"/>
  <c r="F802" i="12"/>
  <c r="E802" i="12"/>
  <c r="D194" i="12"/>
  <c r="F194" i="12"/>
  <c r="E194" i="12"/>
  <c r="AB203" i="3"/>
  <c r="D786" i="12"/>
  <c r="F786" i="12"/>
  <c r="E786" i="12"/>
  <c r="AB193" i="3"/>
  <c r="E476" i="12"/>
  <c r="D476" i="12"/>
  <c r="F476" i="12"/>
  <c r="D172" i="12"/>
  <c r="F172" i="12"/>
  <c r="E172" i="12"/>
  <c r="F764" i="12"/>
  <c r="D764" i="12"/>
  <c r="E764" i="12"/>
  <c r="D162" i="12"/>
  <c r="F162" i="12"/>
  <c r="E162" i="12"/>
  <c r="AB171" i="3"/>
  <c r="F754" i="12"/>
  <c r="D754" i="12"/>
  <c r="E754" i="12"/>
  <c r="E434" i="12"/>
  <c r="D434" i="12"/>
  <c r="F434" i="12"/>
  <c r="AB145" i="3"/>
  <c r="E428" i="12"/>
  <c r="D428" i="12"/>
  <c r="F428" i="12"/>
  <c r="F116" i="12"/>
  <c r="E116" i="12"/>
  <c r="D116" i="12"/>
  <c r="E696" i="12"/>
  <c r="D696" i="12"/>
  <c r="F696" i="12"/>
  <c r="AB86" i="3"/>
  <c r="AB74" i="3"/>
  <c r="AB66" i="3"/>
  <c r="AB58" i="3"/>
  <c r="AB50" i="3"/>
  <c r="AB38" i="3"/>
  <c r="AB30" i="3"/>
  <c r="AB91" i="3"/>
  <c r="AB55" i="3"/>
  <c r="AB31" i="3"/>
  <c r="AB100" i="3"/>
  <c r="AB88" i="3"/>
  <c r="AB84" i="3"/>
  <c r="AB24" i="3"/>
  <c r="AB20" i="3"/>
  <c r="E558" i="12"/>
  <c r="D558" i="12"/>
  <c r="F558" i="12"/>
  <c r="F526" i="12"/>
  <c r="E526" i="12"/>
  <c r="D526" i="12"/>
  <c r="E494" i="12"/>
  <c r="D494" i="12"/>
  <c r="F494" i="12"/>
  <c r="E430" i="12"/>
  <c r="D430" i="12"/>
  <c r="F430" i="12"/>
  <c r="F112" i="12"/>
  <c r="E112" i="12"/>
  <c r="D112" i="12"/>
  <c r="W70" i="3"/>
  <c r="A304" i="10"/>
  <c r="C303" i="10"/>
  <c r="A308" i="10"/>
  <c r="C22" i="3"/>
  <c r="Y21" i="3"/>
  <c r="AA21" i="3"/>
  <c r="C305" i="10"/>
  <c r="C311" i="10"/>
  <c r="A310" i="10"/>
  <c r="Z4" i="7"/>
  <c r="Y22" i="3"/>
  <c r="AA22" i="3"/>
  <c r="C23" i="3"/>
  <c r="AA23" i="3"/>
  <c r="Y23" i="3"/>
  <c r="C24" i="3"/>
  <c r="C25" i="3"/>
  <c r="I12" i="12"/>
  <c r="Y25" i="3"/>
  <c r="AA25" i="3"/>
  <c r="W25" i="3" s="1"/>
  <c r="Y24" i="3"/>
  <c r="C26" i="3"/>
  <c r="C27" i="3"/>
  <c r="Y27" i="3" s="1"/>
  <c r="AA26" i="3"/>
  <c r="Y26" i="3"/>
  <c r="AA27" i="3"/>
  <c r="C28" i="3"/>
  <c r="I43" i="12"/>
  <c r="C29" i="3"/>
  <c r="AA29" i="3" s="1"/>
  <c r="AA28" i="3"/>
  <c r="Y28" i="3"/>
  <c r="Y29" i="3"/>
  <c r="C30" i="3"/>
  <c r="Y30" i="3"/>
  <c r="AA30" i="3"/>
  <c r="C31" i="3"/>
  <c r="D80" i="10"/>
  <c r="D234" i="10"/>
  <c r="U234" i="10" s="1"/>
  <c r="D200" i="10"/>
  <c r="D41" i="10"/>
  <c r="D97" i="10"/>
  <c r="D233" i="10"/>
  <c r="D237" i="10"/>
  <c r="D141" i="10"/>
  <c r="D107" i="10"/>
  <c r="D183" i="10"/>
  <c r="U183" i="10" s="1"/>
  <c r="D256" i="10"/>
  <c r="D32" i="10"/>
  <c r="D248" i="10"/>
  <c r="U248" i="10" s="1"/>
  <c r="D230" i="10"/>
  <c r="D149" i="10"/>
  <c r="D108" i="10"/>
  <c r="D301" i="10"/>
  <c r="D110" i="10"/>
  <c r="D126" i="10"/>
  <c r="D238" i="10"/>
  <c r="D48" i="10"/>
  <c r="D258" i="10"/>
  <c r="U258" i="10" s="1"/>
  <c r="D198" i="10"/>
  <c r="D204" i="10"/>
  <c r="D221" i="10"/>
  <c r="D243" i="10"/>
  <c r="D120" i="10"/>
  <c r="D152" i="10"/>
  <c r="D31" i="10"/>
  <c r="D236" i="10"/>
  <c r="D159" i="10"/>
  <c r="D61" i="10"/>
  <c r="D150" i="10"/>
  <c r="D192" i="10"/>
  <c r="D52" i="10"/>
  <c r="D22" i="10"/>
  <c r="D184" i="10"/>
  <c r="U184" i="10" s="1"/>
  <c r="D259" i="10"/>
  <c r="D207" i="10"/>
  <c r="D254" i="10"/>
  <c r="D145" i="10"/>
  <c r="D279" i="10"/>
  <c r="D119" i="10"/>
  <c r="D87" i="10"/>
  <c r="D142" i="10"/>
  <c r="D220" i="10"/>
  <c r="U220" i="10" s="1"/>
  <c r="D278" i="10"/>
  <c r="U278" i="10" s="1"/>
  <c r="D57" i="10"/>
  <c r="T57" i="10" s="1"/>
  <c r="D73" i="10"/>
  <c r="U73" i="10" s="1"/>
  <c r="D43" i="10"/>
  <c r="S43" i="10" s="1"/>
  <c r="D118" i="10"/>
  <c r="D34" i="10"/>
  <c r="T34" i="10" s="1"/>
  <c r="D153" i="10"/>
  <c r="D5" i="10"/>
  <c r="S5" i="10" s="1"/>
  <c r="D12" i="10"/>
  <c r="D4" i="10"/>
  <c r="S4" i="10" s="1"/>
  <c r="D6" i="10"/>
  <c r="U6" i="10" s="1"/>
  <c r="D115" i="10"/>
  <c r="D10" i="10"/>
  <c r="D275" i="10"/>
  <c r="S275" i="10" s="1"/>
  <c r="D46" i="10"/>
  <c r="U46" i="10" s="1"/>
  <c r="D240" i="10"/>
  <c r="D70" i="10"/>
  <c r="D24" i="10"/>
  <c r="S24" i="10" s="1"/>
  <c r="D133" i="10"/>
  <c r="U133" i="10" s="1"/>
  <c r="D42" i="10"/>
  <c r="D77" i="10"/>
  <c r="D84" i="10"/>
  <c r="D193" i="10"/>
  <c r="D66" i="10"/>
  <c r="D277" i="10"/>
  <c r="D163" i="10"/>
  <c r="D78" i="10"/>
  <c r="U78" i="10" s="1"/>
  <c r="D197" i="10"/>
  <c r="D102" i="10"/>
  <c r="D177" i="10"/>
  <c r="A177" i="10" s="1"/>
  <c r="D158" i="10"/>
  <c r="U158" i="10" s="1"/>
  <c r="D213" i="10"/>
  <c r="D81" i="10"/>
  <c r="T81" i="10" s="1"/>
  <c r="D68" i="10"/>
  <c r="D64" i="10"/>
  <c r="D232" i="10"/>
  <c r="D216" i="10"/>
  <c r="N216" i="10" s="1"/>
  <c r="D274" i="10"/>
  <c r="D276" i="10"/>
  <c r="U276" i="10" s="1"/>
  <c r="D14" i="11"/>
  <c r="D37" i="10"/>
  <c r="D253" i="10"/>
  <c r="U253" i="10" s="1"/>
  <c r="D36" i="10"/>
  <c r="D292" i="10"/>
  <c r="D272" i="10"/>
  <c r="D40" i="10"/>
  <c r="U40" i="10" s="1"/>
  <c r="D13" i="10"/>
  <c r="U13" i="10" s="1"/>
  <c r="D132" i="10"/>
  <c r="D245" i="10"/>
  <c r="D25" i="10"/>
  <c r="D187" i="10"/>
  <c r="U187" i="10" s="1"/>
  <c r="D19" i="10"/>
  <c r="U19" i="10" s="1"/>
  <c r="D206" i="10"/>
  <c r="U206" i="10" s="1"/>
  <c r="D139" i="10"/>
  <c r="T139" i="10" s="1"/>
  <c r="D265" i="10"/>
  <c r="D122" i="10"/>
  <c r="L122" i="10" s="1"/>
  <c r="D235" i="10"/>
  <c r="T235" i="10" s="1"/>
  <c r="D271" i="10"/>
  <c r="D217" i="10"/>
  <c r="U217" i="10" s="1"/>
  <c r="D174" i="10"/>
  <c r="D147" i="10"/>
  <c r="D60" i="10"/>
  <c r="S60" i="10" s="1"/>
  <c r="D47" i="10"/>
  <c r="U47" i="10" s="1"/>
  <c r="D67" i="10"/>
  <c r="U67" i="10" s="1"/>
  <c r="D185" i="10"/>
  <c r="D15" i="10"/>
  <c r="U15" i="10" s="1"/>
  <c r="D71" i="10"/>
  <c r="D128" i="10"/>
  <c r="D208" i="10"/>
  <c r="S208" i="10" s="1"/>
  <c r="D105" i="10"/>
  <c r="U105" i="10" s="1"/>
  <c r="D203" i="10"/>
  <c r="D167" i="10"/>
  <c r="D123" i="10"/>
  <c r="D283" i="10"/>
  <c r="D224" i="10"/>
  <c r="U224" i="10" s="1"/>
  <c r="D291" i="10"/>
  <c r="U291" i="10" s="1"/>
  <c r="D11" i="10"/>
  <c r="D3" i="10"/>
  <c r="T3" i="10" s="1"/>
  <c r="D124" i="10"/>
  <c r="D28" i="10"/>
  <c r="T28" i="10" s="1"/>
  <c r="D100" i="10"/>
  <c r="D267" i="10"/>
  <c r="U267" i="10" s="1"/>
  <c r="D226" i="10"/>
  <c r="U226" i="10" s="1"/>
  <c r="Y31" i="3"/>
  <c r="AA31" i="3"/>
  <c r="D202" i="10"/>
  <c r="D246" i="10"/>
  <c r="D72" i="10"/>
  <c r="D98" i="10"/>
  <c r="D166" i="10"/>
  <c r="U166" i="10" s="1"/>
  <c r="D257" i="10"/>
  <c r="U257" i="10" s="1"/>
  <c r="D95" i="10"/>
  <c r="D83" i="10"/>
  <c r="D33" i="10"/>
  <c r="D176" i="10"/>
  <c r="U176" i="10" s="1"/>
  <c r="D135" i="10"/>
  <c r="D127" i="10"/>
  <c r="D295" i="10"/>
  <c r="U295" i="10" s="1"/>
  <c r="D90" i="10"/>
  <c r="D284" i="10"/>
  <c r="D212" i="10"/>
  <c r="D269" i="10"/>
  <c r="U269" i="10" s="1"/>
  <c r="D173" i="10"/>
  <c r="U173" i="10" s="1"/>
  <c r="D181" i="10"/>
  <c r="D113" i="10"/>
  <c r="D23" i="10"/>
  <c r="T23" i="10" s="1"/>
  <c r="D190" i="10"/>
  <c r="U190" i="10" s="1"/>
  <c r="D116" i="10"/>
  <c r="T116" i="10" s="1"/>
  <c r="D262" i="10"/>
  <c r="D160" i="10"/>
  <c r="D175" i="10"/>
  <c r="U175" i="10" s="1"/>
  <c r="D285" i="10"/>
  <c r="D282" i="10"/>
  <c r="D112" i="10"/>
  <c r="U112" i="10" s="1"/>
  <c r="D214" i="10"/>
  <c r="U214" i="10" s="1"/>
  <c r="D179" i="10"/>
  <c r="U179" i="10" s="1"/>
  <c r="D136" i="10"/>
  <c r="S136" i="10" s="1"/>
  <c r="D250" i="10"/>
  <c r="S250" i="10" s="1"/>
  <c r="D106" i="10"/>
  <c r="U106" i="10" s="1"/>
  <c r="D155" i="10"/>
  <c r="D201" i="10"/>
  <c r="D131" i="10"/>
  <c r="U131" i="10" s="1"/>
  <c r="D219" i="10"/>
  <c r="U219" i="10" s="1"/>
  <c r="D162" i="10"/>
  <c r="D218" i="10"/>
  <c r="D161" i="10"/>
  <c r="U161" i="10" s="1"/>
  <c r="D51" i="10"/>
  <c r="U51" i="10" s="1"/>
  <c r="D247" i="10"/>
  <c r="T247" i="10" s="1"/>
  <c r="D35" i="10"/>
  <c r="D261" i="10"/>
  <c r="T261" i="10" s="1"/>
  <c r="D172" i="10"/>
  <c r="U172" i="10" s="1"/>
  <c r="D300" i="10"/>
  <c r="D59" i="10"/>
  <c r="D56" i="10"/>
  <c r="S56" i="10" s="1"/>
  <c r="D288" i="10"/>
  <c r="D242" i="10"/>
  <c r="D49" i="10"/>
  <c r="D196" i="10"/>
  <c r="U196" i="10" s="1"/>
  <c r="D20" i="10"/>
  <c r="U20" i="10" s="1"/>
  <c r="D88" i="10"/>
  <c r="D239" i="10"/>
  <c r="D86" i="10"/>
  <c r="S86" i="10" s="1"/>
  <c r="D38" i="10"/>
  <c r="U38" i="10" s="1"/>
  <c r="D286" i="10"/>
  <c r="U286" i="10" s="1"/>
  <c r="D146" i="10"/>
  <c r="D39" i="10"/>
  <c r="U39" i="10" s="1"/>
  <c r="D82" i="10"/>
  <c r="U82" i="10" s="1"/>
  <c r="D266" i="10"/>
  <c r="U266" i="10" s="1"/>
  <c r="D117" i="10"/>
  <c r="U117" i="10" s="1"/>
  <c r="D165" i="10"/>
  <c r="U165" i="10" s="1"/>
  <c r="D210" i="10"/>
  <c r="U210" i="10" s="1"/>
  <c r="D134" i="10"/>
  <c r="D140" i="10"/>
  <c r="D293" i="10"/>
  <c r="T293" i="10" s="1"/>
  <c r="D252" i="10"/>
  <c r="U252" i="10" s="1"/>
  <c r="D171" i="10"/>
  <c r="T171" i="10" s="1"/>
  <c r="D16" i="10"/>
  <c r="S16" i="10" s="1"/>
  <c r="D222" i="10"/>
  <c r="S222" i="10" s="1"/>
  <c r="D130" i="10"/>
  <c r="D96" i="10"/>
  <c r="U96" i="10" s="1"/>
  <c r="D264" i="10"/>
  <c r="D75" i="10"/>
  <c r="U75" i="10" s="1"/>
  <c r="D299" i="10"/>
  <c r="U299" i="10" s="1"/>
  <c r="T16" i="10"/>
  <c r="U16" i="10"/>
  <c r="T210" i="10"/>
  <c r="T130" i="10"/>
  <c r="U130" i="10"/>
  <c r="T165" i="10"/>
  <c r="T196" i="10"/>
  <c r="T35" i="10"/>
  <c r="T136" i="10"/>
  <c r="U136" i="10"/>
  <c r="T112" i="10"/>
  <c r="U116" i="10"/>
  <c r="T269" i="10"/>
  <c r="T118" i="10"/>
  <c r="T73" i="10"/>
  <c r="T278" i="10"/>
  <c r="T279" i="10"/>
  <c r="U279" i="10"/>
  <c r="T254" i="10"/>
  <c r="T259" i="10"/>
  <c r="U259" i="10"/>
  <c r="T150" i="10"/>
  <c r="U150" i="10"/>
  <c r="T31" i="10"/>
  <c r="U31" i="10"/>
  <c r="U204" i="10"/>
  <c r="T258" i="10"/>
  <c r="T149" i="10"/>
  <c r="T248" i="10"/>
  <c r="T256" i="10"/>
  <c r="U256" i="10"/>
  <c r="T233" i="10"/>
  <c r="U233" i="10"/>
  <c r="T41" i="10"/>
  <c r="T80" i="10"/>
  <c r="T86" i="10"/>
  <c r="U86" i="10"/>
  <c r="T20" i="10"/>
  <c r="T242" i="10"/>
  <c r="U242" i="10"/>
  <c r="U261" i="10"/>
  <c r="T51" i="10"/>
  <c r="T201" i="10"/>
  <c r="T250" i="10"/>
  <c r="U250" i="10"/>
  <c r="T214" i="10"/>
  <c r="T285" i="10"/>
  <c r="U285" i="10"/>
  <c r="U23" i="10"/>
  <c r="T173" i="10"/>
  <c r="T127" i="10"/>
  <c r="T33" i="10"/>
  <c r="U33" i="10"/>
  <c r="T257" i="10"/>
  <c r="T72" i="10"/>
  <c r="U72" i="10"/>
  <c r="U3" i="10"/>
  <c r="T291" i="10"/>
  <c r="T105" i="10"/>
  <c r="T71" i="10"/>
  <c r="U71" i="10"/>
  <c r="T67" i="10"/>
  <c r="T147" i="10"/>
  <c r="U147" i="10"/>
  <c r="T265" i="10"/>
  <c r="U265" i="10"/>
  <c r="T19" i="10"/>
  <c r="T40" i="10"/>
  <c r="T36" i="10"/>
  <c r="U36" i="10"/>
  <c r="T68" i="10"/>
  <c r="U68" i="10"/>
  <c r="T158" i="10"/>
  <c r="T197" i="10"/>
  <c r="U197" i="10"/>
  <c r="T277" i="10"/>
  <c r="T133" i="10"/>
  <c r="T240" i="10"/>
  <c r="U240" i="10"/>
  <c r="T4" i="10"/>
  <c r="U4" i="10"/>
  <c r="T299" i="10"/>
  <c r="U293" i="10"/>
  <c r="T75" i="10"/>
  <c r="T140" i="10"/>
  <c r="T286" i="10"/>
  <c r="T90" i="10"/>
  <c r="U90" i="10"/>
  <c r="U83" i="10"/>
  <c r="T166" i="10"/>
  <c r="T246" i="10"/>
  <c r="U246" i="10"/>
  <c r="T226" i="10"/>
  <c r="T224" i="10"/>
  <c r="T167" i="10"/>
  <c r="U167" i="10"/>
  <c r="T47" i="10"/>
  <c r="T174" i="10"/>
  <c r="U174" i="10"/>
  <c r="T187" i="10"/>
  <c r="T132" i="10"/>
  <c r="U132" i="10"/>
  <c r="T276" i="10"/>
  <c r="T232" i="10"/>
  <c r="U232" i="10"/>
  <c r="T177" i="10"/>
  <c r="T78" i="10"/>
  <c r="T66" i="10"/>
  <c r="U66" i="10"/>
  <c r="U24" i="10"/>
  <c r="T46" i="10"/>
  <c r="T115" i="10"/>
  <c r="U115" i="10"/>
  <c r="T12" i="10"/>
  <c r="T153" i="10"/>
  <c r="U153" i="10"/>
  <c r="U57" i="10"/>
  <c r="T220" i="10"/>
  <c r="U87" i="10"/>
  <c r="T184" i="10"/>
  <c r="T52" i="10"/>
  <c r="T236" i="10"/>
  <c r="U236" i="10"/>
  <c r="T243" i="10"/>
  <c r="U243" i="10"/>
  <c r="T48" i="10"/>
  <c r="U48" i="10"/>
  <c r="T126" i="10"/>
  <c r="T301" i="10"/>
  <c r="U301" i="10"/>
  <c r="T32" i="10"/>
  <c r="U32" i="10"/>
  <c r="T183" i="10"/>
  <c r="U141" i="10"/>
  <c r="T234" i="10"/>
  <c r="T96" i="10"/>
  <c r="U171" i="10"/>
  <c r="T82" i="10"/>
  <c r="T288" i="10"/>
  <c r="U288" i="10"/>
  <c r="T219" i="10"/>
  <c r="T175" i="10"/>
  <c r="T113" i="10"/>
  <c r="T222" i="10"/>
  <c r="U222" i="10"/>
  <c r="T252" i="10"/>
  <c r="U134" i="10"/>
  <c r="T117" i="10"/>
  <c r="T39" i="10"/>
  <c r="T38" i="10"/>
  <c r="T88" i="10"/>
  <c r="T56" i="10"/>
  <c r="U56" i="10"/>
  <c r="T172" i="10"/>
  <c r="U247" i="10"/>
  <c r="T218" i="10"/>
  <c r="T131" i="10"/>
  <c r="T106" i="10"/>
  <c r="T179" i="10"/>
  <c r="T160" i="10"/>
  <c r="U160" i="10"/>
  <c r="T190" i="10"/>
  <c r="U181" i="10"/>
  <c r="T212" i="10"/>
  <c r="T295" i="10"/>
  <c r="T176" i="10"/>
  <c r="T95" i="10"/>
  <c r="T202" i="10"/>
  <c r="U202" i="10"/>
  <c r="T267" i="10"/>
  <c r="T124" i="10"/>
  <c r="U124" i="10"/>
  <c r="T11" i="10"/>
  <c r="T203" i="10"/>
  <c r="T128" i="10"/>
  <c r="U128" i="10"/>
  <c r="T60" i="10"/>
  <c r="U60" i="10"/>
  <c r="T217" i="10"/>
  <c r="T122" i="10"/>
  <c r="U122" i="10"/>
  <c r="T206" i="10"/>
  <c r="T13" i="10"/>
  <c r="T292" i="10"/>
  <c r="U292" i="10"/>
  <c r="T274" i="10"/>
  <c r="U274" i="10"/>
  <c r="T64" i="10"/>
  <c r="T213" i="10"/>
  <c r="U213" i="10"/>
  <c r="T102" i="10"/>
  <c r="T193" i="10"/>
  <c r="T42" i="10"/>
  <c r="U42" i="10"/>
  <c r="T275" i="10"/>
  <c r="T6" i="10"/>
  <c r="T5" i="10"/>
  <c r="U5" i="10"/>
  <c r="T43" i="10"/>
  <c r="U43" i="10"/>
  <c r="T142" i="10"/>
  <c r="U142" i="10"/>
  <c r="T145" i="10"/>
  <c r="U145" i="10"/>
  <c r="U22" i="10"/>
  <c r="T192" i="10"/>
  <c r="T120" i="10"/>
  <c r="T221" i="10"/>
  <c r="T198" i="10"/>
  <c r="U198" i="10"/>
  <c r="T110" i="10"/>
  <c r="U110" i="10"/>
  <c r="T108" i="10"/>
  <c r="T230" i="10"/>
  <c r="U230" i="10"/>
  <c r="T107" i="10"/>
  <c r="U107" i="10"/>
  <c r="T97" i="10"/>
  <c r="U97" i="10"/>
  <c r="P141" i="10"/>
  <c r="J234" i="10"/>
  <c r="J97" i="10"/>
  <c r="E80" i="10"/>
  <c r="A200" i="10"/>
  <c r="K234" i="10"/>
  <c r="Q234" i="10"/>
  <c r="A141" i="10"/>
  <c r="H141" i="10"/>
  <c r="A234" i="10"/>
  <c r="M80" i="10"/>
  <c r="K80" i="10"/>
  <c r="R80" i="10"/>
  <c r="L80" i="10"/>
  <c r="N80" i="10"/>
  <c r="P80" i="10"/>
  <c r="H80" i="10"/>
  <c r="J80" i="10"/>
  <c r="A80" i="10"/>
  <c r="F80" i="10"/>
  <c r="R97" i="10"/>
  <c r="I80" i="10"/>
  <c r="O80" i="10"/>
  <c r="Q97" i="10"/>
  <c r="G97" i="10"/>
  <c r="C237" i="10"/>
  <c r="J237" i="10"/>
  <c r="I97" i="10"/>
  <c r="F237" i="10"/>
  <c r="R237" i="10"/>
  <c r="O97" i="10"/>
  <c r="M237" i="10"/>
  <c r="S117" i="10"/>
  <c r="S38" i="10"/>
  <c r="S172" i="10"/>
  <c r="S247" i="10"/>
  <c r="S131" i="10"/>
  <c r="S106" i="10"/>
  <c r="S179" i="10"/>
  <c r="S160" i="10"/>
  <c r="S190" i="10"/>
  <c r="S295" i="10"/>
  <c r="S176" i="10"/>
  <c r="S202" i="10"/>
  <c r="S267" i="10"/>
  <c r="S124" i="10"/>
  <c r="H203" i="10"/>
  <c r="K128" i="10"/>
  <c r="S128" i="10"/>
  <c r="R217" i="10"/>
  <c r="S217" i="10"/>
  <c r="S122" i="10"/>
  <c r="K25" i="10"/>
  <c r="S13" i="10"/>
  <c r="J292" i="10"/>
  <c r="S292" i="10"/>
  <c r="S37" i="10"/>
  <c r="S64" i="10"/>
  <c r="J213" i="10"/>
  <c r="S213" i="10"/>
  <c r="Q163" i="10"/>
  <c r="S163" i="10"/>
  <c r="S193" i="10"/>
  <c r="E42" i="10"/>
  <c r="S42" i="10"/>
  <c r="S70" i="10"/>
  <c r="S6" i="10"/>
  <c r="S34" i="10"/>
  <c r="K43" i="10"/>
  <c r="P142" i="10"/>
  <c r="S142" i="10"/>
  <c r="J145" i="10"/>
  <c r="S145" i="10"/>
  <c r="S192" i="10"/>
  <c r="A61" i="10"/>
  <c r="P120" i="10"/>
  <c r="S120" i="10"/>
  <c r="S221" i="10"/>
  <c r="S198" i="10"/>
  <c r="J110" i="10"/>
  <c r="S110" i="10"/>
  <c r="S108" i="10"/>
  <c r="S230" i="10"/>
  <c r="O107" i="10"/>
  <c r="S107" i="10"/>
  <c r="S237" i="10"/>
  <c r="S97" i="10"/>
  <c r="S39" i="10"/>
  <c r="P73" i="10"/>
  <c r="S73" i="10"/>
  <c r="L279" i="10"/>
  <c r="S279" i="10"/>
  <c r="S254" i="10"/>
  <c r="A259" i="10"/>
  <c r="S259" i="10"/>
  <c r="M150" i="10"/>
  <c r="S150" i="10"/>
  <c r="P31" i="10"/>
  <c r="S31" i="10"/>
  <c r="K204" i="10"/>
  <c r="S204" i="10"/>
  <c r="J258" i="10"/>
  <c r="S258" i="10"/>
  <c r="H238" i="10"/>
  <c r="S238" i="10"/>
  <c r="R149" i="10"/>
  <c r="S149" i="10"/>
  <c r="L248" i="10"/>
  <c r="S248" i="10"/>
  <c r="M256" i="10"/>
  <c r="S256" i="10"/>
  <c r="F233" i="10"/>
  <c r="S233" i="10"/>
  <c r="S80" i="10"/>
  <c r="S299" i="10"/>
  <c r="S96" i="10"/>
  <c r="S210" i="10"/>
  <c r="S266" i="10"/>
  <c r="S20" i="10"/>
  <c r="S242" i="10"/>
  <c r="S51" i="10"/>
  <c r="S162" i="10"/>
  <c r="S214" i="10"/>
  <c r="S285" i="10"/>
  <c r="S173" i="10"/>
  <c r="S284" i="10"/>
  <c r="S33" i="10"/>
  <c r="S257" i="10"/>
  <c r="S72" i="10"/>
  <c r="S3" i="10"/>
  <c r="O291" i="10"/>
  <c r="S291" i="10"/>
  <c r="S105" i="10"/>
  <c r="C71" i="10"/>
  <c r="S71" i="10"/>
  <c r="K67" i="10"/>
  <c r="S67" i="10"/>
  <c r="O271" i="10"/>
  <c r="S271" i="10"/>
  <c r="J265" i="10"/>
  <c r="S265" i="10"/>
  <c r="P19" i="10"/>
  <c r="S19" i="10"/>
  <c r="S40" i="10"/>
  <c r="O36" i="10"/>
  <c r="S36" i="10"/>
  <c r="S216" i="10"/>
  <c r="M158" i="10"/>
  <c r="S158" i="10"/>
  <c r="M197" i="10"/>
  <c r="S197" i="10"/>
  <c r="S277" i="10"/>
  <c r="H84" i="10"/>
  <c r="A133" i="10"/>
  <c r="S133" i="10"/>
  <c r="H240" i="10"/>
  <c r="S240" i="10"/>
  <c r="S252" i="10"/>
  <c r="S75" i="10"/>
  <c r="S130" i="10"/>
  <c r="S165" i="10"/>
  <c r="S82" i="10"/>
  <c r="S286" i="10"/>
  <c r="S196" i="10"/>
  <c r="S288" i="10"/>
  <c r="S300" i="10"/>
  <c r="S161" i="10"/>
  <c r="S219" i="10"/>
  <c r="S155" i="10"/>
  <c r="S112" i="10"/>
  <c r="S175" i="10"/>
  <c r="S116" i="10"/>
  <c r="S269" i="10"/>
  <c r="S90" i="10"/>
  <c r="S135" i="10"/>
  <c r="S166" i="10"/>
  <c r="S246" i="10"/>
  <c r="S226" i="10"/>
  <c r="N224" i="10"/>
  <c r="S224" i="10"/>
  <c r="G167" i="10"/>
  <c r="S167" i="10"/>
  <c r="N208" i="10"/>
  <c r="K15" i="10"/>
  <c r="R47" i="10"/>
  <c r="S47" i="10"/>
  <c r="C174" i="10"/>
  <c r="S174" i="10"/>
  <c r="E235" i="10"/>
  <c r="S235" i="10"/>
  <c r="H187" i="10"/>
  <c r="S187" i="10"/>
  <c r="N132" i="10"/>
  <c r="S132" i="10"/>
  <c r="I272" i="10"/>
  <c r="S272" i="10"/>
  <c r="Q253" i="10"/>
  <c r="J276" i="10"/>
  <c r="S276" i="10"/>
  <c r="S232" i="10"/>
  <c r="S81" i="10"/>
  <c r="S177" i="10"/>
  <c r="L78" i="10"/>
  <c r="S78" i="10"/>
  <c r="I66" i="10"/>
  <c r="S66" i="10"/>
  <c r="S77" i="10"/>
  <c r="J24" i="10"/>
  <c r="Q46" i="10"/>
  <c r="S46" i="10"/>
  <c r="C115" i="10"/>
  <c r="S115" i="10"/>
  <c r="I153" i="10"/>
  <c r="S153" i="10"/>
  <c r="S57" i="10"/>
  <c r="M220" i="10"/>
  <c r="S220" i="10"/>
  <c r="J207" i="10"/>
  <c r="M184" i="10"/>
  <c r="S184" i="10"/>
  <c r="P52" i="10"/>
  <c r="A236" i="10"/>
  <c r="S236" i="10"/>
  <c r="S152" i="10"/>
  <c r="S243" i="10"/>
  <c r="L48" i="10"/>
  <c r="S48" i="10"/>
  <c r="E126" i="10"/>
  <c r="P301" i="10"/>
  <c r="S301" i="10"/>
  <c r="O32" i="10"/>
  <c r="S32" i="10"/>
  <c r="M183" i="10"/>
  <c r="S183" i="10"/>
  <c r="K141" i="10"/>
  <c r="S141" i="10"/>
  <c r="O200" i="10"/>
  <c r="S200" i="10"/>
  <c r="F234" i="10"/>
  <c r="S234" i="10"/>
  <c r="R200" i="10"/>
  <c r="E141" i="10"/>
  <c r="L234" i="10"/>
  <c r="J200" i="10"/>
  <c r="F200" i="10"/>
  <c r="Q200" i="10"/>
  <c r="I141" i="10"/>
  <c r="R141" i="10"/>
  <c r="R234" i="10"/>
  <c r="E234" i="10"/>
  <c r="G200" i="10"/>
  <c r="K200" i="10"/>
  <c r="N141" i="10"/>
  <c r="J141" i="10"/>
  <c r="G141" i="10"/>
  <c r="M234" i="10"/>
  <c r="C234" i="10"/>
  <c r="G234" i="10"/>
  <c r="P234" i="10"/>
  <c r="I234" i="10"/>
  <c r="M200" i="10"/>
  <c r="N200" i="10"/>
  <c r="H200" i="10"/>
  <c r="O141" i="10"/>
  <c r="L141" i="10"/>
  <c r="C141" i="10"/>
  <c r="N234" i="10"/>
  <c r="H234" i="10"/>
  <c r="O234" i="10"/>
  <c r="Q233" i="10"/>
  <c r="L97" i="10"/>
  <c r="K97" i="10"/>
  <c r="H97" i="10"/>
  <c r="A97" i="10"/>
  <c r="N237" i="10"/>
  <c r="G237" i="10"/>
  <c r="I237" i="10"/>
  <c r="P97" i="10"/>
  <c r="M97" i="10"/>
  <c r="E237" i="10"/>
  <c r="O237" i="10"/>
  <c r="H237" i="10"/>
  <c r="K233" i="10"/>
  <c r="H41" i="10"/>
  <c r="E41" i="10"/>
  <c r="J41" i="10"/>
  <c r="L41" i="10"/>
  <c r="C41" i="10"/>
  <c r="I233" i="10"/>
  <c r="G233" i="10"/>
  <c r="R233" i="10"/>
  <c r="M233" i="10"/>
  <c r="O41" i="10"/>
  <c r="F41" i="10"/>
  <c r="N233" i="10"/>
  <c r="C233" i="10"/>
  <c r="H233" i="10"/>
  <c r="E233" i="10"/>
  <c r="P233" i="10"/>
  <c r="G41" i="10"/>
  <c r="Q41" i="10"/>
  <c r="O233" i="10"/>
  <c r="A233" i="10"/>
  <c r="L233" i="10"/>
  <c r="J233" i="10"/>
  <c r="P256" i="10"/>
  <c r="C256" i="10"/>
  <c r="H256" i="10"/>
  <c r="L256" i="10"/>
  <c r="O256" i="10"/>
  <c r="J256" i="10"/>
  <c r="E256" i="10"/>
  <c r="F256" i="10"/>
  <c r="Q256" i="10"/>
  <c r="N31" i="10"/>
  <c r="N256" i="10"/>
  <c r="R256" i="10"/>
  <c r="K256" i="10"/>
  <c r="H107" i="10"/>
  <c r="G107" i="10"/>
  <c r="C107" i="10"/>
  <c r="H32" i="10"/>
  <c r="K183" i="10"/>
  <c r="J184" i="10"/>
  <c r="O220" i="10"/>
  <c r="K152" i="10"/>
  <c r="E57" i="10"/>
  <c r="H87" i="10"/>
  <c r="Q183" i="10"/>
  <c r="I48" i="10"/>
  <c r="I301" i="10"/>
  <c r="H126" i="10"/>
  <c r="F236" i="10"/>
  <c r="P183" i="10"/>
  <c r="I243" i="10"/>
  <c r="L183" i="10"/>
  <c r="Q52" i="10"/>
  <c r="K87" i="10"/>
  <c r="Q126" i="10"/>
  <c r="Q236" i="10"/>
  <c r="N152" i="10"/>
  <c r="Q243" i="10"/>
  <c r="N183" i="10"/>
  <c r="G183" i="10"/>
  <c r="H183" i="10"/>
  <c r="C183" i="10"/>
  <c r="N184" i="10"/>
  <c r="A301" i="10"/>
  <c r="M52" i="10"/>
  <c r="N57" i="10"/>
  <c r="F220" i="10"/>
  <c r="L87" i="10"/>
  <c r="C207" i="10"/>
  <c r="C126" i="10"/>
  <c r="E236" i="10"/>
  <c r="F152" i="10"/>
  <c r="N243" i="10"/>
  <c r="F243" i="10"/>
  <c r="A183" i="10"/>
  <c r="E183" i="10"/>
  <c r="I183" i="10"/>
  <c r="R183" i="10"/>
  <c r="P48" i="10"/>
  <c r="P184" i="10"/>
  <c r="F57" i="10"/>
  <c r="C57" i="10"/>
  <c r="K220" i="10"/>
  <c r="Q207" i="10"/>
  <c r="R236" i="10"/>
  <c r="P236" i="10"/>
  <c r="J152" i="10"/>
  <c r="O183" i="10"/>
  <c r="F183" i="10"/>
  <c r="J183" i="10"/>
  <c r="H48" i="10"/>
  <c r="L184" i="10"/>
  <c r="N301" i="10"/>
  <c r="G301" i="10"/>
  <c r="Q32" i="10"/>
  <c r="G57" i="10"/>
  <c r="N220" i="10"/>
  <c r="A220" i="10"/>
  <c r="Q87" i="10"/>
  <c r="O207" i="10"/>
  <c r="L126" i="10"/>
  <c r="F107" i="10"/>
  <c r="E107" i="10"/>
  <c r="N107" i="10"/>
  <c r="J107" i="10"/>
  <c r="L107" i="10"/>
  <c r="R107" i="10"/>
  <c r="K107" i="10"/>
  <c r="I107" i="10"/>
  <c r="A107" i="10"/>
  <c r="P107" i="10"/>
  <c r="Q107" i="10"/>
  <c r="M107" i="10"/>
  <c r="I278" i="10"/>
  <c r="E150" i="10"/>
  <c r="O279" i="10"/>
  <c r="P204" i="10"/>
  <c r="O259" i="10"/>
  <c r="N73" i="10"/>
  <c r="E31" i="10"/>
  <c r="G204" i="10"/>
  <c r="R258" i="10"/>
  <c r="N238" i="10"/>
  <c r="M159" i="10"/>
  <c r="E73" i="10"/>
  <c r="A278" i="10"/>
  <c r="N279" i="10"/>
  <c r="F248" i="10"/>
  <c r="K31" i="10"/>
  <c r="I204" i="10"/>
  <c r="I258" i="10"/>
  <c r="J238" i="10"/>
  <c r="A150" i="10"/>
  <c r="O254" i="10"/>
  <c r="G73" i="10"/>
  <c r="J248" i="10"/>
  <c r="C31" i="10"/>
  <c r="H31" i="10"/>
  <c r="P258" i="10"/>
  <c r="I159" i="10"/>
  <c r="R150" i="10"/>
  <c r="I259" i="10"/>
  <c r="K279" i="10"/>
  <c r="Q248" i="10"/>
  <c r="P221" i="10"/>
  <c r="M110" i="10"/>
  <c r="E192" i="10"/>
  <c r="O230" i="10"/>
  <c r="L22" i="10"/>
  <c r="P108" i="10"/>
  <c r="E198" i="10"/>
  <c r="I221" i="10"/>
  <c r="N198" i="10"/>
  <c r="A108" i="10"/>
  <c r="G230" i="10"/>
  <c r="G61" i="10"/>
  <c r="E43" i="10"/>
  <c r="K120" i="10"/>
  <c r="H221" i="10"/>
  <c r="K22" i="10"/>
  <c r="K142" i="10"/>
  <c r="K145" i="10"/>
  <c r="O120" i="10"/>
  <c r="K221" i="10"/>
  <c r="K110" i="10"/>
  <c r="I22" i="10"/>
  <c r="F120" i="10"/>
  <c r="N120" i="10"/>
  <c r="G221" i="10"/>
  <c r="Q221" i="10"/>
  <c r="E221" i="10"/>
  <c r="A221" i="10"/>
  <c r="Q198" i="10"/>
  <c r="C198" i="10"/>
  <c r="A198" i="10"/>
  <c r="C110" i="10"/>
  <c r="G110" i="10"/>
  <c r="G22" i="10"/>
  <c r="K108" i="10"/>
  <c r="R192" i="10"/>
  <c r="H192" i="10"/>
  <c r="L230" i="10"/>
  <c r="O61" i="10"/>
  <c r="L61" i="10"/>
  <c r="Q43" i="10"/>
  <c r="H119" i="10"/>
  <c r="L119" i="10"/>
  <c r="P145" i="10"/>
  <c r="M120" i="10"/>
  <c r="I120" i="10"/>
  <c r="R120" i="10"/>
  <c r="M221" i="10"/>
  <c r="O221" i="10"/>
  <c r="H198" i="10"/>
  <c r="P198" i="10"/>
  <c r="K198" i="10"/>
  <c r="H110" i="10"/>
  <c r="N110" i="10"/>
  <c r="R110" i="10"/>
  <c r="G108" i="10"/>
  <c r="K192" i="10"/>
  <c r="G192" i="10"/>
  <c r="E230" i="10"/>
  <c r="C61" i="10"/>
  <c r="I61" i="10"/>
  <c r="M43" i="10"/>
  <c r="J142" i="10"/>
  <c r="L142" i="10"/>
  <c r="K119" i="10"/>
  <c r="L145" i="10"/>
  <c r="F145" i="10"/>
  <c r="C120" i="10"/>
  <c r="F221" i="10"/>
  <c r="J198" i="10"/>
  <c r="R198" i="10"/>
  <c r="A110" i="10"/>
  <c r="O22" i="10"/>
  <c r="F192" i="10"/>
  <c r="J230" i="10"/>
  <c r="J236" i="10"/>
  <c r="M236" i="10"/>
  <c r="O236" i="10"/>
  <c r="L236" i="10"/>
  <c r="M152" i="10"/>
  <c r="A152" i="10"/>
  <c r="L152" i="10"/>
  <c r="P243" i="10"/>
  <c r="L243" i="10"/>
  <c r="E243" i="10"/>
  <c r="H243" i="10"/>
  <c r="G243" i="10"/>
  <c r="J48" i="10"/>
  <c r="N48" i="10"/>
  <c r="O48" i="10"/>
  <c r="M48" i="10"/>
  <c r="K48" i="10"/>
  <c r="K184" i="10"/>
  <c r="R184" i="10"/>
  <c r="C184" i="10"/>
  <c r="I184" i="10"/>
  <c r="R301" i="10"/>
  <c r="H301" i="10"/>
  <c r="O301" i="10"/>
  <c r="E301" i="10"/>
  <c r="L52" i="10"/>
  <c r="F52" i="10"/>
  <c r="A52" i="10"/>
  <c r="F32" i="10"/>
  <c r="K32" i="10"/>
  <c r="I32" i="10"/>
  <c r="O57" i="10"/>
  <c r="P57" i="10"/>
  <c r="K57" i="10"/>
  <c r="P220" i="10"/>
  <c r="Q220" i="10"/>
  <c r="C220" i="10"/>
  <c r="R220" i="10"/>
  <c r="N87" i="10"/>
  <c r="E87" i="10"/>
  <c r="I87" i="10"/>
  <c r="F207" i="10"/>
  <c r="N207" i="10"/>
  <c r="P207" i="10"/>
  <c r="J126" i="10"/>
  <c r="I126" i="10"/>
  <c r="M126" i="10"/>
  <c r="K126" i="10"/>
  <c r="C236" i="10"/>
  <c r="N236" i="10"/>
  <c r="I236" i="10"/>
  <c r="Q152" i="10"/>
  <c r="O152" i="10"/>
  <c r="I152" i="10"/>
  <c r="G152" i="10"/>
  <c r="J243" i="10"/>
  <c r="O243" i="10"/>
  <c r="R243" i="10"/>
  <c r="A243" i="10"/>
  <c r="G48" i="10"/>
  <c r="A48" i="10"/>
  <c r="F48" i="10"/>
  <c r="Q48" i="10"/>
  <c r="E184" i="10"/>
  <c r="Q184" i="10"/>
  <c r="F184" i="10"/>
  <c r="O184" i="10"/>
  <c r="H184" i="10"/>
  <c r="K301" i="10"/>
  <c r="Q301" i="10"/>
  <c r="M301" i="10"/>
  <c r="L301" i="10"/>
  <c r="O52" i="10"/>
  <c r="I52" i="10"/>
  <c r="E52" i="10"/>
  <c r="C52" i="10"/>
  <c r="N32" i="10"/>
  <c r="J32" i="10"/>
  <c r="R32" i="10"/>
  <c r="H57" i="10"/>
  <c r="M57" i="10"/>
  <c r="E220" i="10"/>
  <c r="I220" i="10"/>
  <c r="J220" i="10"/>
  <c r="P87" i="10"/>
  <c r="F87" i="10"/>
  <c r="O87" i="10"/>
  <c r="R207" i="10"/>
  <c r="E207" i="10"/>
  <c r="M207" i="10"/>
  <c r="N126" i="10"/>
  <c r="P126" i="10"/>
  <c r="O126" i="10"/>
  <c r="H236" i="10"/>
  <c r="K236" i="10"/>
  <c r="G236" i="10"/>
  <c r="R152" i="10"/>
  <c r="C243" i="10"/>
  <c r="K243" i="10"/>
  <c r="M243" i="10"/>
  <c r="R48" i="10"/>
  <c r="C48" i="10"/>
  <c r="E48" i="10"/>
  <c r="G184" i="10"/>
  <c r="A184" i="10"/>
  <c r="J301" i="10"/>
  <c r="C301" i="10"/>
  <c r="F301" i="10"/>
  <c r="J52" i="10"/>
  <c r="H52" i="10"/>
  <c r="E32" i="10"/>
  <c r="L32" i="10"/>
  <c r="G32" i="10"/>
  <c r="L57" i="10"/>
  <c r="A57" i="10"/>
  <c r="G220" i="10"/>
  <c r="H220" i="10"/>
  <c r="L220" i="10"/>
  <c r="C87" i="10"/>
  <c r="J87" i="10"/>
  <c r="A207" i="10"/>
  <c r="H207" i="10"/>
  <c r="G126" i="10"/>
  <c r="R126" i="10"/>
  <c r="O73" i="10"/>
  <c r="C73" i="10"/>
  <c r="R73" i="10"/>
  <c r="R254" i="10"/>
  <c r="I254" i="10"/>
  <c r="P254" i="10"/>
  <c r="L149" i="10"/>
  <c r="A149" i="10"/>
  <c r="F149" i="10"/>
  <c r="P149" i="10"/>
  <c r="F31" i="10"/>
  <c r="J31" i="10"/>
  <c r="A31" i="10"/>
  <c r="L31" i="10"/>
  <c r="Q31" i="10"/>
  <c r="C204" i="10"/>
  <c r="E204" i="10"/>
  <c r="Q258" i="10"/>
  <c r="N258" i="10"/>
  <c r="K258" i="10"/>
  <c r="R238" i="10"/>
  <c r="G238" i="10"/>
  <c r="F238" i="10"/>
  <c r="A159" i="10"/>
  <c r="P159" i="10"/>
  <c r="H159" i="10"/>
  <c r="J149" i="10"/>
  <c r="I149" i="10"/>
  <c r="J150" i="10"/>
  <c r="G150" i="10"/>
  <c r="I150" i="10"/>
  <c r="C254" i="10"/>
  <c r="R259" i="10"/>
  <c r="E259" i="10"/>
  <c r="H259" i="10"/>
  <c r="L73" i="10"/>
  <c r="J73" i="10"/>
  <c r="Q73" i="10"/>
  <c r="R278" i="10"/>
  <c r="K278" i="10"/>
  <c r="J279" i="10"/>
  <c r="P279" i="10"/>
  <c r="I279" i="10"/>
  <c r="M248" i="10"/>
  <c r="A248" i="10"/>
  <c r="I31" i="10"/>
  <c r="Q278" i="10"/>
  <c r="C278" i="10"/>
  <c r="E278" i="10"/>
  <c r="C279" i="10"/>
  <c r="F279" i="10"/>
  <c r="A279" i="10"/>
  <c r="Q279" i="10"/>
  <c r="C259" i="10"/>
  <c r="G259" i="10"/>
  <c r="P259" i="10"/>
  <c r="J259" i="10"/>
  <c r="M259" i="10"/>
  <c r="H150" i="10"/>
  <c r="F150" i="10"/>
  <c r="R159" i="10"/>
  <c r="E159" i="10"/>
  <c r="H204" i="10"/>
  <c r="R204" i="10"/>
  <c r="O258" i="10"/>
  <c r="H258" i="10"/>
  <c r="E258" i="10"/>
  <c r="L258" i="10"/>
  <c r="A258" i="10"/>
  <c r="K238" i="10"/>
  <c r="A238" i="10"/>
  <c r="I238" i="10"/>
  <c r="H248" i="10"/>
  <c r="R248" i="10"/>
  <c r="O248" i="10"/>
  <c r="M31" i="10"/>
  <c r="O31" i="10"/>
  <c r="L204" i="10"/>
  <c r="J204" i="10"/>
  <c r="M258" i="10"/>
  <c r="F258" i="10"/>
  <c r="E238" i="10"/>
  <c r="O238" i="10"/>
  <c r="K159" i="10"/>
  <c r="M149" i="10"/>
  <c r="Q149" i="10"/>
  <c r="P150" i="10"/>
  <c r="L150" i="10"/>
  <c r="Q150" i="10"/>
  <c r="H254" i="10"/>
  <c r="A254" i="10"/>
  <c r="N254" i="10"/>
  <c r="L259" i="10"/>
  <c r="F259" i="10"/>
  <c r="Q259" i="10"/>
  <c r="H73" i="10"/>
  <c r="I73" i="10"/>
  <c r="K73" i="10"/>
  <c r="A73" i="10"/>
  <c r="G278" i="10"/>
  <c r="G279" i="10"/>
  <c r="E279" i="10"/>
  <c r="P248" i="10"/>
  <c r="G248" i="10"/>
  <c r="I248" i="10"/>
  <c r="E248" i="10"/>
  <c r="R31" i="10"/>
  <c r="G31" i="10"/>
  <c r="M204" i="10"/>
  <c r="N204" i="10"/>
  <c r="O204" i="10"/>
  <c r="C258" i="10"/>
  <c r="G258" i="10"/>
  <c r="Q238" i="10"/>
  <c r="L238" i="10"/>
  <c r="L159" i="10"/>
  <c r="Q159" i="10"/>
  <c r="E149" i="10"/>
  <c r="H149" i="10"/>
  <c r="K150" i="10"/>
  <c r="O150" i="10"/>
  <c r="N150" i="10"/>
  <c r="C150" i="10"/>
  <c r="F254" i="10"/>
  <c r="M254" i="10"/>
  <c r="E254" i="10"/>
  <c r="N259" i="10"/>
  <c r="K259" i="10"/>
  <c r="M73" i="10"/>
  <c r="F73" i="10"/>
  <c r="J278" i="10"/>
  <c r="O278" i="10"/>
  <c r="N278" i="10"/>
  <c r="M279" i="10"/>
  <c r="H279" i="10"/>
  <c r="R279" i="10"/>
  <c r="K248" i="10"/>
  <c r="C248" i="10"/>
  <c r="N248" i="10"/>
  <c r="A43" i="10"/>
  <c r="I43" i="10"/>
  <c r="O43" i="10"/>
  <c r="H43" i="10"/>
  <c r="J43" i="10"/>
  <c r="L43" i="10"/>
  <c r="P43" i="10"/>
  <c r="F43" i="10"/>
  <c r="C43" i="10"/>
  <c r="N43" i="10"/>
  <c r="G43" i="10"/>
  <c r="R43" i="10"/>
  <c r="O142" i="10"/>
  <c r="H142" i="10"/>
  <c r="C142" i="10"/>
  <c r="N142" i="10"/>
  <c r="F142" i="10"/>
  <c r="Q142" i="10"/>
  <c r="A142" i="10"/>
  <c r="G142" i="10"/>
  <c r="E142" i="10"/>
  <c r="R142" i="10"/>
  <c r="I142" i="10"/>
  <c r="M142" i="10"/>
  <c r="J119" i="10"/>
  <c r="P119" i="10"/>
  <c r="G119" i="10"/>
  <c r="A119" i="10"/>
  <c r="N119" i="10"/>
  <c r="Q119" i="10"/>
  <c r="E119" i="10"/>
  <c r="R119" i="10"/>
  <c r="I119" i="10"/>
  <c r="I145" i="10"/>
  <c r="N145" i="10"/>
  <c r="R145" i="10"/>
  <c r="O145" i="10"/>
  <c r="A145" i="10"/>
  <c r="M145" i="10"/>
  <c r="E145" i="10"/>
  <c r="C145" i="10"/>
  <c r="G145" i="10"/>
  <c r="H145" i="10"/>
  <c r="Q145" i="10"/>
  <c r="A22" i="10"/>
  <c r="M22" i="10"/>
  <c r="R22" i="10"/>
  <c r="E22" i="10"/>
  <c r="N22" i="10"/>
  <c r="H22" i="10"/>
  <c r="O192" i="10"/>
  <c r="N192" i="10"/>
  <c r="Q192" i="10"/>
  <c r="P192" i="10"/>
  <c r="C192" i="10"/>
  <c r="L192" i="10"/>
  <c r="M192" i="10"/>
  <c r="I192" i="10"/>
  <c r="J192" i="10"/>
  <c r="K61" i="10"/>
  <c r="E61" i="10"/>
  <c r="P61" i="10"/>
  <c r="H61" i="10"/>
  <c r="F61" i="10"/>
  <c r="J61" i="10"/>
  <c r="R61" i="10"/>
  <c r="A120" i="10"/>
  <c r="E120" i="10"/>
  <c r="Q120" i="10"/>
  <c r="C221" i="10"/>
  <c r="N221" i="10"/>
  <c r="R221" i="10"/>
  <c r="L221" i="10"/>
  <c r="F198" i="10"/>
  <c r="G198" i="10"/>
  <c r="O198" i="10"/>
  <c r="Q110" i="10"/>
  <c r="I110" i="10"/>
  <c r="P110" i="10"/>
  <c r="E110" i="10"/>
  <c r="O110" i="10"/>
  <c r="F110" i="10"/>
  <c r="L110" i="10"/>
  <c r="R108" i="10"/>
  <c r="E108" i="10"/>
  <c r="H108" i="10"/>
  <c r="J108" i="10"/>
  <c r="Q108" i="10"/>
  <c r="O108" i="10"/>
  <c r="M108" i="10"/>
  <c r="L108" i="10"/>
  <c r="C108" i="10"/>
  <c r="N230" i="10"/>
  <c r="I230" i="10"/>
  <c r="A230" i="10"/>
  <c r="R230" i="10"/>
  <c r="C230" i="10"/>
  <c r="F230" i="10"/>
  <c r="P230" i="10"/>
  <c r="K230" i="10"/>
  <c r="M230" i="10"/>
  <c r="H230" i="10"/>
  <c r="Q230" i="10"/>
  <c r="R118" i="10"/>
  <c r="F118" i="10"/>
  <c r="E118" i="10"/>
  <c r="M118" i="10"/>
  <c r="A118" i="10"/>
  <c r="K118" i="10"/>
  <c r="L118" i="10"/>
  <c r="J118" i="10"/>
  <c r="G118" i="10"/>
  <c r="O118" i="10"/>
  <c r="N118" i="10"/>
  <c r="G34" i="10"/>
  <c r="Q34" i="10"/>
  <c r="Q177" i="10"/>
  <c r="M174" i="10"/>
  <c r="R15" i="10"/>
  <c r="Q115" i="10"/>
  <c r="I208" i="10"/>
  <c r="M232" i="10"/>
  <c r="K253" i="10"/>
  <c r="R78" i="10"/>
  <c r="L139" i="10"/>
  <c r="E153" i="10"/>
  <c r="L272" i="10"/>
  <c r="Q167" i="10"/>
  <c r="P276" i="10"/>
  <c r="E66" i="10"/>
  <c r="R187" i="10"/>
  <c r="K34" i="10"/>
  <c r="N34" i="10"/>
  <c r="R34" i="10"/>
  <c r="A34" i="10"/>
  <c r="I34" i="10"/>
  <c r="K272" i="10"/>
  <c r="M167" i="10"/>
  <c r="G15" i="10"/>
  <c r="M253" i="10"/>
  <c r="N232" i="10"/>
  <c r="H78" i="10"/>
  <c r="J66" i="10"/>
  <c r="J77" i="10"/>
  <c r="O46" i="10"/>
  <c r="F47" i="10"/>
  <c r="O235" i="10"/>
  <c r="C187" i="10"/>
  <c r="R132" i="10"/>
  <c r="J153" i="10"/>
  <c r="K115" i="10"/>
  <c r="N15" i="10"/>
  <c r="C253" i="10"/>
  <c r="H81" i="10"/>
  <c r="I78" i="10"/>
  <c r="E24" i="10"/>
  <c r="R46" i="10"/>
  <c r="K174" i="10"/>
  <c r="M139" i="10"/>
  <c r="F132" i="10"/>
  <c r="L153" i="10"/>
  <c r="K167" i="10"/>
  <c r="Q208" i="10"/>
  <c r="F253" i="10"/>
  <c r="L276" i="10"/>
  <c r="R232" i="10"/>
  <c r="K81" i="10"/>
  <c r="H177" i="10"/>
  <c r="E78" i="10"/>
  <c r="O77" i="10"/>
  <c r="O24" i="10"/>
  <c r="L46" i="10"/>
  <c r="P139" i="10"/>
  <c r="Q132" i="10"/>
  <c r="M153" i="10"/>
  <c r="J272" i="10"/>
  <c r="G272" i="10"/>
  <c r="M115" i="10"/>
  <c r="P115" i="10"/>
  <c r="A167" i="10"/>
  <c r="C167" i="10"/>
  <c r="E208" i="10"/>
  <c r="K208" i="10"/>
  <c r="Q15" i="10"/>
  <c r="A15" i="10"/>
  <c r="I253" i="10"/>
  <c r="A253" i="10"/>
  <c r="M276" i="10"/>
  <c r="E276" i="10"/>
  <c r="O232" i="10"/>
  <c r="F232" i="10"/>
  <c r="P232" i="10"/>
  <c r="G232" i="10"/>
  <c r="C81" i="10"/>
  <c r="O81" i="10"/>
  <c r="E81" i="10"/>
  <c r="I177" i="10"/>
  <c r="E177" i="10"/>
  <c r="L177" i="10"/>
  <c r="O78" i="10"/>
  <c r="P78" i="10"/>
  <c r="Q66" i="10"/>
  <c r="K66" i="10"/>
  <c r="M66" i="10"/>
  <c r="E77" i="10"/>
  <c r="M77" i="10"/>
  <c r="K77" i="10"/>
  <c r="L24" i="10"/>
  <c r="I24" i="10"/>
  <c r="P24" i="10"/>
  <c r="J46" i="10"/>
  <c r="H46" i="10"/>
  <c r="I224" i="10"/>
  <c r="K47" i="10"/>
  <c r="O174" i="10"/>
  <c r="N235" i="10"/>
  <c r="A235" i="10"/>
  <c r="C139" i="10"/>
  <c r="L187" i="10"/>
  <c r="M187" i="10"/>
  <c r="L132" i="10"/>
  <c r="H132" i="10"/>
  <c r="K132" i="10"/>
  <c r="F153" i="10"/>
  <c r="P153" i="10"/>
  <c r="O153" i="10"/>
  <c r="O272" i="10"/>
  <c r="Q272" i="10"/>
  <c r="P272" i="10"/>
  <c r="C272" i="10"/>
  <c r="A115" i="10"/>
  <c r="N115" i="10"/>
  <c r="O115" i="10"/>
  <c r="L115" i="10"/>
  <c r="P167" i="10"/>
  <c r="I167" i="10"/>
  <c r="R167" i="10"/>
  <c r="R208" i="10"/>
  <c r="J208" i="10"/>
  <c r="M208" i="10"/>
  <c r="C15" i="10"/>
  <c r="O253" i="10"/>
  <c r="N253" i="10"/>
  <c r="O276" i="10"/>
  <c r="N276" i="10"/>
  <c r="Q276" i="10"/>
  <c r="L232" i="10"/>
  <c r="K232" i="10"/>
  <c r="I232" i="10"/>
  <c r="I81" i="10"/>
  <c r="A81" i="10"/>
  <c r="M81" i="10"/>
  <c r="O177" i="10"/>
  <c r="K177" i="10"/>
  <c r="G78" i="10"/>
  <c r="C78" i="10"/>
  <c r="N78" i="10"/>
  <c r="O66" i="10"/>
  <c r="L66" i="10"/>
  <c r="P66" i="10"/>
  <c r="F66" i="10"/>
  <c r="L77" i="10"/>
  <c r="Q77" i="10"/>
  <c r="F77" i="10"/>
  <c r="R24" i="10"/>
  <c r="A24" i="10"/>
  <c r="Q24" i="10"/>
  <c r="K46" i="10"/>
  <c r="E46" i="10"/>
  <c r="C46" i="10"/>
  <c r="I47" i="10"/>
  <c r="H174" i="10"/>
  <c r="A174" i="10"/>
  <c r="M235" i="10"/>
  <c r="Q235" i="10"/>
  <c r="J139" i="10"/>
  <c r="A187" i="10"/>
  <c r="Q187" i="10"/>
  <c r="E187" i="10"/>
  <c r="O132" i="10"/>
  <c r="A132" i="10"/>
  <c r="P132" i="10"/>
  <c r="K153" i="10"/>
  <c r="C153" i="10"/>
  <c r="N153" i="10"/>
  <c r="N272" i="10"/>
  <c r="E272" i="10"/>
  <c r="M272" i="10"/>
  <c r="J115" i="10"/>
  <c r="G115" i="10"/>
  <c r="L167" i="10"/>
  <c r="J167" i="10"/>
  <c r="A208" i="10"/>
  <c r="C208" i="10"/>
  <c r="M15" i="10"/>
  <c r="F15" i="10"/>
  <c r="R253" i="10"/>
  <c r="I276" i="10"/>
  <c r="F276" i="10"/>
  <c r="C276" i="10"/>
  <c r="H232" i="10"/>
  <c r="A232" i="10"/>
  <c r="P81" i="10"/>
  <c r="J78" i="10"/>
  <c r="Q78" i="10"/>
  <c r="H66" i="10"/>
  <c r="G66" i="10"/>
  <c r="N66" i="10"/>
  <c r="H77" i="10"/>
  <c r="R77" i="10"/>
  <c r="M24" i="10"/>
  <c r="M46" i="10"/>
  <c r="A46" i="10"/>
  <c r="G46" i="10"/>
  <c r="Q174" i="10"/>
  <c r="J235" i="10"/>
  <c r="O139" i="10"/>
  <c r="C132" i="10"/>
  <c r="R153" i="10"/>
  <c r="H153" i="10"/>
  <c r="E167" i="10"/>
  <c r="H167" i="10"/>
  <c r="O167" i="10"/>
  <c r="N167" i="10"/>
  <c r="F167" i="10"/>
  <c r="P208" i="10"/>
  <c r="F208" i="10"/>
  <c r="H15" i="10"/>
  <c r="O15" i="10"/>
  <c r="I15" i="10"/>
  <c r="L15" i="10"/>
  <c r="L174" i="10"/>
  <c r="F174" i="10"/>
  <c r="I174" i="10"/>
  <c r="K235" i="10"/>
  <c r="R235" i="10"/>
  <c r="L235" i="10"/>
  <c r="A139" i="10"/>
  <c r="I139" i="10"/>
  <c r="H139" i="10"/>
  <c r="F187" i="10"/>
  <c r="G187" i="10"/>
  <c r="K187" i="10"/>
  <c r="N187" i="10"/>
  <c r="I187" i="10"/>
  <c r="E132" i="10"/>
  <c r="I132" i="10"/>
  <c r="J253" i="10"/>
  <c r="P253" i="10"/>
  <c r="E253" i="10"/>
  <c r="A276" i="10"/>
  <c r="G276" i="10"/>
  <c r="H276" i="10"/>
  <c r="K276" i="10"/>
  <c r="R276" i="10"/>
  <c r="J232" i="10"/>
  <c r="C232" i="10"/>
  <c r="Q232" i="10"/>
  <c r="E232" i="10"/>
  <c r="L81" i="10"/>
  <c r="R81" i="10"/>
  <c r="Q81" i="10"/>
  <c r="J177" i="10"/>
  <c r="F177" i="10"/>
  <c r="R177" i="10"/>
  <c r="F78" i="10"/>
  <c r="K78" i="10"/>
  <c r="A78" i="10"/>
  <c r="M78" i="10"/>
  <c r="A66" i="10"/>
  <c r="C66" i="10"/>
  <c r="R66" i="10"/>
  <c r="N77" i="10"/>
  <c r="C77" i="10"/>
  <c r="G77" i="10"/>
  <c r="N24" i="10"/>
  <c r="F24" i="10"/>
  <c r="I46" i="10"/>
  <c r="P46" i="10"/>
  <c r="N46" i="10"/>
  <c r="F46" i="10"/>
  <c r="E115" i="10"/>
  <c r="I115" i="10"/>
  <c r="H115" i="10"/>
  <c r="R115" i="10"/>
  <c r="F115" i="10"/>
  <c r="G153" i="10"/>
  <c r="Q153" i="10"/>
  <c r="A153" i="10"/>
  <c r="M34" i="10"/>
  <c r="C34" i="10"/>
  <c r="P34" i="10"/>
  <c r="E34" i="10"/>
  <c r="E147" i="10"/>
  <c r="O224" i="10"/>
  <c r="P197" i="10"/>
  <c r="R133" i="10"/>
  <c r="M291" i="10"/>
  <c r="J36" i="10"/>
  <c r="N265" i="10"/>
  <c r="F216" i="10"/>
  <c r="F68" i="10"/>
  <c r="M40" i="10"/>
  <c r="M245" i="10"/>
  <c r="I67" i="10"/>
  <c r="J19" i="10"/>
  <c r="I84" i="10"/>
  <c r="F40" i="10"/>
  <c r="L291" i="10"/>
  <c r="O67" i="10"/>
  <c r="H67" i="10"/>
  <c r="I147" i="10"/>
  <c r="E271" i="10"/>
  <c r="Q265" i="10"/>
  <c r="H19" i="10"/>
  <c r="K245" i="10"/>
  <c r="E36" i="10"/>
  <c r="G216" i="10"/>
  <c r="H68" i="10"/>
  <c r="N158" i="10"/>
  <c r="L277" i="10"/>
  <c r="F84" i="10"/>
  <c r="O133" i="10"/>
  <c r="N291" i="10"/>
  <c r="C67" i="10"/>
  <c r="A147" i="10"/>
  <c r="F271" i="10"/>
  <c r="C265" i="10"/>
  <c r="K19" i="10"/>
  <c r="H245" i="10"/>
  <c r="H216" i="10"/>
  <c r="A158" i="10"/>
  <c r="J197" i="10"/>
  <c r="I197" i="10"/>
  <c r="O277" i="10"/>
  <c r="L84" i="10"/>
  <c r="H133" i="10"/>
  <c r="C133" i="10"/>
  <c r="N240" i="10"/>
  <c r="A240" i="10"/>
  <c r="O40" i="10"/>
  <c r="K40" i="10"/>
  <c r="E291" i="10"/>
  <c r="P67" i="10"/>
  <c r="L147" i="10"/>
  <c r="H271" i="10"/>
  <c r="G265" i="10"/>
  <c r="R19" i="10"/>
  <c r="F36" i="10"/>
  <c r="R36" i="10"/>
  <c r="M216" i="10"/>
  <c r="P68" i="10"/>
  <c r="Q158" i="10"/>
  <c r="K197" i="10"/>
  <c r="G277" i="10"/>
  <c r="P84" i="10"/>
  <c r="L133" i="10"/>
  <c r="R240" i="10"/>
  <c r="Q224" i="10"/>
  <c r="A224" i="10"/>
  <c r="K224" i="10"/>
  <c r="H105" i="10"/>
  <c r="A47" i="10"/>
  <c r="P47" i="10"/>
  <c r="G224" i="10"/>
  <c r="M224" i="10"/>
  <c r="H47" i="10"/>
  <c r="J224" i="10"/>
  <c r="R224" i="10"/>
  <c r="F224" i="10"/>
  <c r="C123" i="10"/>
  <c r="M47" i="10"/>
  <c r="L47" i="10"/>
  <c r="C47" i="10"/>
  <c r="R40" i="10"/>
  <c r="N40" i="10"/>
  <c r="H291" i="10"/>
  <c r="J291" i="10"/>
  <c r="G67" i="10"/>
  <c r="R147" i="10"/>
  <c r="H147" i="10"/>
  <c r="G271" i="10"/>
  <c r="K271" i="10"/>
  <c r="P265" i="10"/>
  <c r="K265" i="10"/>
  <c r="I265" i="10"/>
  <c r="I19" i="10"/>
  <c r="O19" i="10"/>
  <c r="E245" i="10"/>
  <c r="G245" i="10"/>
  <c r="N36" i="10"/>
  <c r="Q36" i="10"/>
  <c r="O216" i="10"/>
  <c r="I216" i="10"/>
  <c r="M68" i="10"/>
  <c r="L68" i="10"/>
  <c r="H158" i="10"/>
  <c r="P158" i="10"/>
  <c r="Q197" i="10"/>
  <c r="H197" i="10"/>
  <c r="Q277" i="10"/>
  <c r="I277" i="10"/>
  <c r="M277" i="10"/>
  <c r="C84" i="10"/>
  <c r="A84" i="10"/>
  <c r="E133" i="10"/>
  <c r="N133" i="10"/>
  <c r="I240" i="10"/>
  <c r="C240" i="10"/>
  <c r="J123" i="10"/>
  <c r="I105" i="10"/>
  <c r="K71" i="10"/>
  <c r="C40" i="10"/>
  <c r="E40" i="10"/>
  <c r="P291" i="10"/>
  <c r="Q291" i="10"/>
  <c r="F67" i="10"/>
  <c r="J67" i="10"/>
  <c r="P147" i="10"/>
  <c r="J147" i="10"/>
  <c r="M147" i="10"/>
  <c r="I271" i="10"/>
  <c r="R271" i="10"/>
  <c r="H265" i="10"/>
  <c r="E265" i="10"/>
  <c r="L19" i="10"/>
  <c r="E19" i="10"/>
  <c r="R245" i="10"/>
  <c r="P245" i="10"/>
  <c r="C36" i="10"/>
  <c r="K36" i="10"/>
  <c r="E216" i="10"/>
  <c r="C216" i="10"/>
  <c r="A216" i="10"/>
  <c r="O68" i="10"/>
  <c r="Q68" i="10"/>
  <c r="L158" i="10"/>
  <c r="O158" i="10"/>
  <c r="R197" i="10"/>
  <c r="F277" i="10"/>
  <c r="M84" i="10"/>
  <c r="J84" i="10"/>
  <c r="M133" i="10"/>
  <c r="F133" i="10"/>
  <c r="Q240" i="10"/>
  <c r="O240" i="10"/>
  <c r="R105" i="10"/>
  <c r="E71" i="10"/>
  <c r="I40" i="10"/>
  <c r="A40" i="10"/>
  <c r="P40" i="10"/>
  <c r="Q40" i="10"/>
  <c r="G291" i="10"/>
  <c r="C291" i="10"/>
  <c r="I291" i="10"/>
  <c r="F291" i="10"/>
  <c r="A67" i="10"/>
  <c r="L67" i="10"/>
  <c r="R67" i="10"/>
  <c r="N67" i="10"/>
  <c r="C147" i="10"/>
  <c r="O147" i="10"/>
  <c r="K147" i="10"/>
  <c r="G147" i="10"/>
  <c r="Q271" i="10"/>
  <c r="C271" i="10"/>
  <c r="J271" i="10"/>
  <c r="L271" i="10"/>
  <c r="A271" i="10"/>
  <c r="R265" i="10"/>
  <c r="A265" i="10"/>
  <c r="M265" i="10"/>
  <c r="O265" i="10"/>
  <c r="C19" i="10"/>
  <c r="M19" i="10"/>
  <c r="A19" i="10"/>
  <c r="G19" i="10"/>
  <c r="N19" i="10"/>
  <c r="N245" i="10"/>
  <c r="J245" i="10"/>
  <c r="I245" i="10"/>
  <c r="F245" i="10"/>
  <c r="I36" i="10"/>
  <c r="M36" i="10"/>
  <c r="A36" i="10"/>
  <c r="H36" i="10"/>
  <c r="L36" i="10"/>
  <c r="R216" i="10"/>
  <c r="Q216" i="10"/>
  <c r="P216" i="10"/>
  <c r="L216" i="10"/>
  <c r="J216" i="10"/>
  <c r="K68" i="10"/>
  <c r="A68" i="10"/>
  <c r="C68" i="10"/>
  <c r="E68" i="10"/>
  <c r="G68" i="10"/>
  <c r="E158" i="10"/>
  <c r="C158" i="10"/>
  <c r="J158" i="10"/>
  <c r="F158" i="10"/>
  <c r="E197" i="10"/>
  <c r="C197" i="10"/>
  <c r="A197" i="10"/>
  <c r="N197" i="10"/>
  <c r="L197" i="10"/>
  <c r="C277" i="10"/>
  <c r="J277" i="10"/>
  <c r="K277" i="10"/>
  <c r="P277" i="10"/>
  <c r="E84" i="10"/>
  <c r="Q84" i="10"/>
  <c r="R84" i="10"/>
  <c r="G84" i="10"/>
  <c r="I133" i="10"/>
  <c r="G133" i="10"/>
  <c r="J133" i="10"/>
  <c r="P133" i="10"/>
  <c r="M240" i="10"/>
  <c r="K240" i="10"/>
  <c r="L240" i="10"/>
  <c r="G240" i="10"/>
  <c r="R123" i="10"/>
  <c r="G123" i="10"/>
  <c r="Q105" i="10"/>
  <c r="P105" i="10"/>
  <c r="H71" i="10"/>
  <c r="Q71" i="10"/>
  <c r="J40" i="10"/>
  <c r="L40" i="10"/>
  <c r="H40" i="10"/>
  <c r="R291" i="10"/>
  <c r="K291" i="10"/>
  <c r="A291" i="10"/>
  <c r="Q67" i="10"/>
  <c r="E67" i="10"/>
  <c r="M67" i="10"/>
  <c r="N147" i="10"/>
  <c r="Q147" i="10"/>
  <c r="M271" i="10"/>
  <c r="N271" i="10"/>
  <c r="F265" i="10"/>
  <c r="L265" i="10"/>
  <c r="F19" i="10"/>
  <c r="Q19" i="10"/>
  <c r="L245" i="10"/>
  <c r="A245" i="10"/>
  <c r="Q245" i="10"/>
  <c r="C245" i="10"/>
  <c r="P36" i="10"/>
  <c r="G36" i="10"/>
  <c r="K216" i="10"/>
  <c r="J68" i="10"/>
  <c r="R68" i="10"/>
  <c r="I68" i="10"/>
  <c r="I158" i="10"/>
  <c r="K158" i="10"/>
  <c r="G158" i="10"/>
  <c r="R158" i="10"/>
  <c r="O197" i="10"/>
  <c r="F197" i="10"/>
  <c r="G197" i="10"/>
  <c r="A277" i="10"/>
  <c r="R277" i="10"/>
  <c r="E277" i="10"/>
  <c r="H277" i="10"/>
  <c r="O84" i="10"/>
  <c r="K84" i="10"/>
  <c r="N84" i="10"/>
  <c r="Q133" i="10"/>
  <c r="K133" i="10"/>
  <c r="J240" i="10"/>
  <c r="P240" i="10"/>
  <c r="E240" i="10"/>
  <c r="F240" i="10"/>
  <c r="E123" i="10"/>
  <c r="I123" i="10"/>
  <c r="G105" i="10"/>
  <c r="M71" i="10"/>
  <c r="O71" i="10"/>
  <c r="P224" i="10"/>
  <c r="C224" i="10"/>
  <c r="J47" i="10"/>
  <c r="N47" i="10"/>
  <c r="E47" i="10"/>
  <c r="E174" i="10"/>
  <c r="N174" i="10"/>
  <c r="R174" i="10"/>
  <c r="I235" i="10"/>
  <c r="L274" i="10"/>
  <c r="E224" i="10"/>
  <c r="H224" i="10"/>
  <c r="L224" i="10"/>
  <c r="P123" i="10"/>
  <c r="M123" i="10"/>
  <c r="O105" i="10"/>
  <c r="N105" i="10"/>
  <c r="J71" i="10"/>
  <c r="G71" i="10"/>
  <c r="G47" i="10"/>
  <c r="Q47" i="10"/>
  <c r="O47" i="10"/>
  <c r="G174" i="10"/>
  <c r="P174" i="10"/>
  <c r="J174" i="10"/>
  <c r="C235" i="10"/>
  <c r="F235" i="10"/>
  <c r="P235" i="10"/>
  <c r="Q139" i="10"/>
  <c r="R139" i="10"/>
  <c r="F139" i="10"/>
  <c r="P187" i="10"/>
  <c r="J187" i="10"/>
  <c r="O187" i="10"/>
  <c r="M132" i="10"/>
  <c r="G132" i="10"/>
  <c r="J132" i="10"/>
  <c r="Q185" i="10"/>
  <c r="I163" i="10"/>
  <c r="H123" i="10"/>
  <c r="N123" i="10"/>
  <c r="K123" i="10"/>
  <c r="Q123" i="10"/>
  <c r="L105" i="10"/>
  <c r="F105" i="10"/>
  <c r="E105" i="10"/>
  <c r="J105" i="10"/>
  <c r="A105" i="10"/>
  <c r="P71" i="10"/>
  <c r="R71" i="10"/>
  <c r="F71" i="10"/>
  <c r="N71" i="10"/>
  <c r="I292" i="10"/>
  <c r="M206" i="10"/>
  <c r="H275" i="10"/>
  <c r="N283" i="10"/>
  <c r="L123" i="10"/>
  <c r="O123" i="10"/>
  <c r="F123" i="10"/>
  <c r="K105" i="10"/>
  <c r="M105" i="10"/>
  <c r="A71" i="10"/>
  <c r="L71" i="10"/>
  <c r="I71" i="10"/>
  <c r="K283" i="10"/>
  <c r="M122" i="10"/>
  <c r="G206" i="10"/>
  <c r="C283" i="10"/>
  <c r="I217" i="10"/>
  <c r="C213" i="10"/>
  <c r="N42" i="10"/>
  <c r="A283" i="10"/>
  <c r="L292" i="10"/>
  <c r="E185" i="10"/>
  <c r="A64" i="10"/>
  <c r="H193" i="10"/>
  <c r="N203" i="10"/>
  <c r="Q11" i="10"/>
  <c r="L11" i="10"/>
  <c r="M11" i="10"/>
  <c r="R11" i="10"/>
  <c r="J11" i="10"/>
  <c r="G11" i="10"/>
  <c r="E11" i="10"/>
  <c r="H11" i="10"/>
  <c r="N11" i="10"/>
  <c r="P11" i="10"/>
  <c r="K11" i="10"/>
  <c r="A11" i="10"/>
  <c r="C11" i="10"/>
  <c r="O11" i="10"/>
  <c r="F11" i="10"/>
  <c r="I11" i="10"/>
  <c r="I60" i="10"/>
  <c r="N60" i="10"/>
  <c r="J60" i="10"/>
  <c r="P60" i="10"/>
  <c r="A60" i="10"/>
  <c r="E60" i="10"/>
  <c r="R60" i="10"/>
  <c r="G60" i="10"/>
  <c r="C60" i="10"/>
  <c r="L60" i="10"/>
  <c r="K60" i="10"/>
  <c r="M60" i="10"/>
  <c r="L25" i="10"/>
  <c r="J25" i="10"/>
  <c r="P25" i="10"/>
  <c r="N25" i="10"/>
  <c r="A25" i="10"/>
  <c r="R25" i="10"/>
  <c r="E25" i="10"/>
  <c r="O25" i="10"/>
  <c r="Q25" i="10"/>
  <c r="F25" i="10"/>
  <c r="C25" i="10"/>
  <c r="G37" i="10"/>
  <c r="P37" i="10"/>
  <c r="L37" i="10"/>
  <c r="R37" i="10"/>
  <c r="Q37" i="10"/>
  <c r="F37" i="10"/>
  <c r="A37" i="10"/>
  <c r="M37" i="10"/>
  <c r="O37" i="10"/>
  <c r="E37" i="10"/>
  <c r="K37" i="10"/>
  <c r="C37" i="10"/>
  <c r="M102" i="10"/>
  <c r="K102" i="10"/>
  <c r="A102" i="10"/>
  <c r="L102" i="10"/>
  <c r="O102" i="10"/>
  <c r="C102" i="10"/>
  <c r="H102" i="10"/>
  <c r="P102" i="10"/>
  <c r="G102" i="10"/>
  <c r="I102" i="10"/>
  <c r="Q102" i="10"/>
  <c r="J102" i="10"/>
  <c r="Q70" i="10"/>
  <c r="L70" i="10"/>
  <c r="A70" i="10"/>
  <c r="N70" i="10"/>
  <c r="O70" i="10"/>
  <c r="K70" i="10"/>
  <c r="J70" i="10"/>
  <c r="I70" i="10"/>
  <c r="H70" i="10"/>
  <c r="R70" i="10"/>
  <c r="F70" i="10"/>
  <c r="E70" i="10"/>
  <c r="G70" i="10"/>
  <c r="H5" i="10"/>
  <c r="P5" i="10"/>
  <c r="Q5" i="10"/>
  <c r="K5" i="10"/>
  <c r="G5" i="10"/>
  <c r="O5" i="10"/>
  <c r="R5" i="10"/>
  <c r="L5" i="10"/>
  <c r="E5" i="10"/>
  <c r="M5" i="10"/>
  <c r="C5" i="10"/>
  <c r="A5" i="10"/>
  <c r="J5" i="10"/>
  <c r="F5" i="10"/>
  <c r="N5" i="10"/>
  <c r="I5" i="10"/>
  <c r="L283" i="10"/>
  <c r="M283" i="10"/>
  <c r="E283" i="10"/>
  <c r="F283" i="10"/>
  <c r="R292" i="10"/>
  <c r="G292" i="10"/>
  <c r="O60" i="10"/>
  <c r="E122" i="10"/>
  <c r="C122" i="10"/>
  <c r="M25" i="10"/>
  <c r="H37" i="10"/>
  <c r="R274" i="10"/>
  <c r="J64" i="10"/>
  <c r="R102" i="10"/>
  <c r="F163" i="10"/>
  <c r="R42" i="10"/>
  <c r="C70" i="10"/>
  <c r="L128" i="10"/>
  <c r="J185" i="10"/>
  <c r="G185" i="10"/>
  <c r="N185" i="10"/>
  <c r="M185" i="10"/>
  <c r="I185" i="10"/>
  <c r="C185" i="10"/>
  <c r="R185" i="10"/>
  <c r="L185" i="10"/>
  <c r="K185" i="10"/>
  <c r="O185" i="10"/>
  <c r="A185" i="10"/>
  <c r="K206" i="10"/>
  <c r="H206" i="10"/>
  <c r="C206" i="10"/>
  <c r="J206" i="10"/>
  <c r="P206" i="10"/>
  <c r="O206" i="10"/>
  <c r="N206" i="10"/>
  <c r="R206" i="10"/>
  <c r="Q206" i="10"/>
  <c r="I206" i="10"/>
  <c r="F206" i="10"/>
  <c r="A206" i="10"/>
  <c r="E292" i="10"/>
  <c r="F292" i="10"/>
  <c r="H292" i="10"/>
  <c r="M292" i="10"/>
  <c r="N292" i="10"/>
  <c r="K213" i="10"/>
  <c r="G213" i="10"/>
  <c r="M213" i="10"/>
  <c r="R213" i="10"/>
  <c r="N213" i="10"/>
  <c r="L213" i="10"/>
  <c r="A213" i="10"/>
  <c r="Q213" i="10"/>
  <c r="I213" i="10"/>
  <c r="O213" i="10"/>
  <c r="F213" i="10"/>
  <c r="H213" i="10"/>
  <c r="E213" i="10"/>
  <c r="Q193" i="10"/>
  <c r="F193" i="10"/>
  <c r="N193" i="10"/>
  <c r="P193" i="10"/>
  <c r="I193" i="10"/>
  <c r="J193" i="10"/>
  <c r="E193" i="10"/>
  <c r="G193" i="10"/>
  <c r="A193" i="10"/>
  <c r="M193" i="10"/>
  <c r="O193" i="10"/>
  <c r="R193" i="10"/>
  <c r="N275" i="10"/>
  <c r="I275" i="10"/>
  <c r="G275" i="10"/>
  <c r="L275" i="10"/>
  <c r="A275" i="10"/>
  <c r="E275" i="10"/>
  <c r="O275" i="10"/>
  <c r="Q275" i="10"/>
  <c r="J275" i="10"/>
  <c r="M275" i="10"/>
  <c r="P275" i="10"/>
  <c r="K275" i="10"/>
  <c r="C275" i="10"/>
  <c r="R283" i="10"/>
  <c r="P283" i="10"/>
  <c r="I283" i="10"/>
  <c r="O292" i="10"/>
  <c r="P292" i="10"/>
  <c r="A292" i="10"/>
  <c r="H185" i="10"/>
  <c r="H60" i="10"/>
  <c r="P217" i="10"/>
  <c r="E206" i="10"/>
  <c r="H25" i="10"/>
  <c r="N37" i="10"/>
  <c r="E102" i="10"/>
  <c r="C193" i="10"/>
  <c r="R275" i="10"/>
  <c r="I203" i="10"/>
  <c r="P203" i="10"/>
  <c r="A203" i="10"/>
  <c r="C203" i="10"/>
  <c r="Q203" i="10"/>
  <c r="E203" i="10"/>
  <c r="R203" i="10"/>
  <c r="M203" i="10"/>
  <c r="F203" i="10"/>
  <c r="G203" i="10"/>
  <c r="L203" i="10"/>
  <c r="K203" i="10"/>
  <c r="J203" i="10"/>
  <c r="O128" i="10"/>
  <c r="I128" i="10"/>
  <c r="E128" i="10"/>
  <c r="P128" i="10"/>
  <c r="A128" i="10"/>
  <c r="Q128" i="10"/>
  <c r="F128" i="10"/>
  <c r="H128" i="10"/>
  <c r="R128" i="10"/>
  <c r="J128" i="10"/>
  <c r="N128" i="10"/>
  <c r="M128" i="10"/>
  <c r="G128" i="10"/>
  <c r="H217" i="10"/>
  <c r="K217" i="10"/>
  <c r="M217" i="10"/>
  <c r="E217" i="10"/>
  <c r="L217" i="10"/>
  <c r="F217" i="10"/>
  <c r="G217" i="10"/>
  <c r="O217" i="10"/>
  <c r="J217" i="10"/>
  <c r="N217" i="10"/>
  <c r="Q217" i="10"/>
  <c r="A217" i="10"/>
  <c r="H122" i="10"/>
  <c r="F122" i="10"/>
  <c r="O122" i="10"/>
  <c r="N122" i="10"/>
  <c r="Q122" i="10"/>
  <c r="G122" i="10"/>
  <c r="K122" i="10"/>
  <c r="R122" i="10"/>
  <c r="J122" i="10"/>
  <c r="I122" i="10"/>
  <c r="P122" i="10"/>
  <c r="Q13" i="10"/>
  <c r="O13" i="10"/>
  <c r="K13" i="10"/>
  <c r="F13" i="10"/>
  <c r="L13" i="10"/>
  <c r="H13" i="10"/>
  <c r="G13" i="10"/>
  <c r="E13" i="10"/>
  <c r="C13" i="10"/>
  <c r="M13" i="10"/>
  <c r="R13" i="10"/>
  <c r="A13" i="10"/>
  <c r="P13" i="10"/>
  <c r="I13" i="10"/>
  <c r="N13" i="10"/>
  <c r="J13" i="10"/>
  <c r="G274" i="10"/>
  <c r="I274" i="10"/>
  <c r="P274" i="10"/>
  <c r="N274" i="10"/>
  <c r="C274" i="10"/>
  <c r="F274" i="10"/>
  <c r="O274" i="10"/>
  <c r="E274" i="10"/>
  <c r="Q274" i="10"/>
  <c r="K274" i="10"/>
  <c r="A274" i="10"/>
  <c r="H274" i="10"/>
  <c r="E64" i="10"/>
  <c r="P64" i="10"/>
  <c r="F64" i="10"/>
  <c r="M64" i="10"/>
  <c r="G64" i="10"/>
  <c r="N64" i="10"/>
  <c r="O64" i="10"/>
  <c r="K64" i="10"/>
  <c r="I64" i="10"/>
  <c r="C64" i="10"/>
  <c r="R64" i="10"/>
  <c r="Q64" i="10"/>
  <c r="R163" i="10"/>
  <c r="C163" i="10"/>
  <c r="N163" i="10"/>
  <c r="J163" i="10"/>
  <c r="K163" i="10"/>
  <c r="H163" i="10"/>
  <c r="A163" i="10"/>
  <c r="M163" i="10"/>
  <c r="P163" i="10"/>
  <c r="E163" i="10"/>
  <c r="L163" i="10"/>
  <c r="O163" i="10"/>
  <c r="P42" i="10"/>
  <c r="J42" i="10"/>
  <c r="M42" i="10"/>
  <c r="I42" i="10"/>
  <c r="K42" i="10"/>
  <c r="F42" i="10"/>
  <c r="H42" i="10"/>
  <c r="C42" i="10"/>
  <c r="L42" i="10"/>
  <c r="A42" i="10"/>
  <c r="Q42" i="10"/>
  <c r="G42" i="10"/>
  <c r="H6" i="10"/>
  <c r="O6" i="10"/>
  <c r="A6" i="10"/>
  <c r="K6" i="10"/>
  <c r="L6" i="10"/>
  <c r="M6" i="10"/>
  <c r="J6" i="10"/>
  <c r="E6" i="10"/>
  <c r="P6" i="10"/>
  <c r="R6" i="10"/>
  <c r="N6" i="10"/>
  <c r="G6" i="10"/>
  <c r="F6" i="10"/>
  <c r="Q6" i="10"/>
  <c r="C6" i="10"/>
  <c r="I6" i="10"/>
  <c r="J283" i="10"/>
  <c r="G283" i="10"/>
  <c r="Q283" i="10"/>
  <c r="H283" i="10"/>
  <c r="K292" i="10"/>
  <c r="Q292" i="10"/>
  <c r="C292" i="10"/>
  <c r="P185" i="10"/>
  <c r="F60" i="10"/>
  <c r="Q60" i="10"/>
  <c r="C217" i="10"/>
  <c r="A122" i="10"/>
  <c r="L206" i="10"/>
  <c r="G25" i="10"/>
  <c r="I25" i="10"/>
  <c r="J37" i="10"/>
  <c r="J274" i="10"/>
  <c r="L64" i="10"/>
  <c r="P213" i="10"/>
  <c r="F102" i="10"/>
  <c r="G163" i="10"/>
  <c r="K193" i="10"/>
  <c r="O42" i="10"/>
  <c r="P70" i="10"/>
  <c r="F275" i="10"/>
  <c r="O203" i="10"/>
  <c r="C128" i="10"/>
  <c r="G3" i="10"/>
  <c r="F3" i="10"/>
  <c r="J3" i="10"/>
  <c r="R3" i="10"/>
  <c r="P3" i="10"/>
  <c r="E3" i="10"/>
  <c r="I3" i="10"/>
  <c r="Q3" i="10"/>
  <c r="O3" i="10"/>
  <c r="N3" i="10"/>
  <c r="H3" i="10"/>
  <c r="L3" i="10"/>
  <c r="M3" i="10"/>
  <c r="K3" i="10"/>
  <c r="C3" i="10"/>
  <c r="A3" i="10"/>
  <c r="N10" i="10"/>
  <c r="K10" i="10"/>
  <c r="P10" i="10"/>
  <c r="L10" i="10"/>
  <c r="J10" i="10"/>
  <c r="H10" i="10"/>
  <c r="G10" i="10"/>
  <c r="M10" i="10"/>
  <c r="Q10" i="10"/>
  <c r="O10" i="10"/>
  <c r="E10" i="10"/>
  <c r="F10" i="10"/>
  <c r="A10" i="10"/>
  <c r="R10" i="10"/>
  <c r="C10" i="10"/>
  <c r="I10" i="10"/>
  <c r="C4" i="10"/>
  <c r="A4" i="10"/>
  <c r="F4" i="10"/>
  <c r="N4" i="10"/>
  <c r="L4" i="10"/>
  <c r="E4" i="10"/>
  <c r="M4" i="10"/>
  <c r="G4" i="10"/>
  <c r="J4" i="10"/>
  <c r="R4" i="10"/>
  <c r="H4" i="10"/>
  <c r="P4" i="10"/>
  <c r="I4" i="10"/>
  <c r="Q4" i="10"/>
  <c r="K4" i="10"/>
  <c r="O4" i="10"/>
  <c r="N12" i="10"/>
  <c r="P12" i="10"/>
  <c r="O12" i="10"/>
  <c r="C12" i="10"/>
  <c r="G12" i="10"/>
  <c r="K12" i="10"/>
  <c r="F12" i="10"/>
  <c r="H12" i="10"/>
  <c r="M12" i="10"/>
  <c r="L12" i="10"/>
  <c r="J12" i="10"/>
  <c r="Q12" i="10"/>
  <c r="A12" i="10"/>
  <c r="R12" i="10"/>
  <c r="I12" i="10"/>
  <c r="E12" i="10"/>
  <c r="M96" i="10"/>
  <c r="L96" i="10"/>
  <c r="R96" i="10"/>
  <c r="Q96" i="10"/>
  <c r="O96" i="10"/>
  <c r="J96" i="10"/>
  <c r="E96" i="10"/>
  <c r="C96" i="10"/>
  <c r="A96" i="10"/>
  <c r="I96" i="10"/>
  <c r="K96" i="10"/>
  <c r="G96" i="10"/>
  <c r="N96" i="10"/>
  <c r="F96" i="10"/>
  <c r="H96" i="10"/>
  <c r="P96" i="10"/>
  <c r="H293" i="10"/>
  <c r="K293" i="10"/>
  <c r="J293" i="10"/>
  <c r="I293" i="10"/>
  <c r="E293" i="10"/>
  <c r="N293" i="10"/>
  <c r="L293" i="10"/>
  <c r="G293" i="10"/>
  <c r="O293" i="10"/>
  <c r="C293" i="10"/>
  <c r="F293" i="10"/>
  <c r="R293" i="10"/>
  <c r="A293" i="10"/>
  <c r="M293" i="10"/>
  <c r="Q293" i="10"/>
  <c r="P293" i="10"/>
  <c r="C266" i="10"/>
  <c r="H266" i="10"/>
  <c r="N266" i="10"/>
  <c r="Q266" i="10"/>
  <c r="E266" i="10"/>
  <c r="J266" i="10"/>
  <c r="K266" i="10"/>
  <c r="R266" i="10"/>
  <c r="O266" i="10"/>
  <c r="A266" i="10"/>
  <c r="F266" i="10"/>
  <c r="L266" i="10"/>
  <c r="M266" i="10"/>
  <c r="P266" i="10"/>
  <c r="G266" i="10"/>
  <c r="I266" i="10"/>
  <c r="I86" i="10"/>
  <c r="M86" i="10"/>
  <c r="P86" i="10"/>
  <c r="E86" i="10"/>
  <c r="J86" i="10"/>
  <c r="A86" i="10"/>
  <c r="R86" i="10"/>
  <c r="N86" i="10"/>
  <c r="C86" i="10"/>
  <c r="L86" i="10"/>
  <c r="K86" i="10"/>
  <c r="H86" i="10"/>
  <c r="O86" i="10"/>
  <c r="Q86" i="10"/>
  <c r="F86" i="10"/>
  <c r="G86" i="10"/>
  <c r="L20" i="10"/>
  <c r="P20" i="10"/>
  <c r="H20" i="10"/>
  <c r="E20" i="10"/>
  <c r="N20" i="10"/>
  <c r="C20" i="10"/>
  <c r="M20" i="10"/>
  <c r="O20" i="10"/>
  <c r="Q20" i="10"/>
  <c r="A20" i="10"/>
  <c r="I20" i="10"/>
  <c r="F20" i="10"/>
  <c r="G20" i="10"/>
  <c r="J20" i="10"/>
  <c r="K20" i="10"/>
  <c r="R20" i="10"/>
  <c r="L242" i="10"/>
  <c r="K242" i="10"/>
  <c r="O242" i="10"/>
  <c r="F242" i="10"/>
  <c r="G242" i="10"/>
  <c r="I242" i="10"/>
  <c r="J242" i="10"/>
  <c r="P242" i="10"/>
  <c r="C242" i="10"/>
  <c r="N242" i="10"/>
  <c r="E242" i="10"/>
  <c r="R242" i="10"/>
  <c r="H242" i="10"/>
  <c r="Q242" i="10"/>
  <c r="M242" i="10"/>
  <c r="A242" i="10"/>
  <c r="N59" i="10"/>
  <c r="L59" i="10"/>
  <c r="A59" i="10"/>
  <c r="M59" i="10"/>
  <c r="Q59" i="10"/>
  <c r="I59" i="10"/>
  <c r="K59" i="10"/>
  <c r="H59" i="10"/>
  <c r="E59" i="10"/>
  <c r="F59" i="10"/>
  <c r="J59" i="10"/>
  <c r="R59" i="10"/>
  <c r="P59" i="10"/>
  <c r="C59" i="10"/>
  <c r="O59" i="10"/>
  <c r="G59" i="10"/>
  <c r="M261" i="10"/>
  <c r="E261" i="10"/>
  <c r="J261" i="10"/>
  <c r="A261" i="10"/>
  <c r="N261" i="10"/>
  <c r="R261" i="10"/>
  <c r="I261" i="10"/>
  <c r="F261" i="10"/>
  <c r="Q261" i="10"/>
  <c r="H261" i="10"/>
  <c r="L261" i="10"/>
  <c r="O261" i="10"/>
  <c r="K261" i="10"/>
  <c r="C261" i="10"/>
  <c r="G261" i="10"/>
  <c r="P261" i="10"/>
  <c r="G51" i="10"/>
  <c r="K51" i="10"/>
  <c r="H51" i="10"/>
  <c r="E51" i="10"/>
  <c r="C51" i="10"/>
  <c r="R51" i="10"/>
  <c r="M51" i="10"/>
  <c r="N51" i="10"/>
  <c r="F51" i="10"/>
  <c r="A51" i="10"/>
  <c r="I51" i="10"/>
  <c r="J51" i="10"/>
  <c r="L51" i="10"/>
  <c r="O51" i="10"/>
  <c r="P51" i="10"/>
  <c r="Q51" i="10"/>
  <c r="J162" i="10"/>
  <c r="F162" i="10"/>
  <c r="Q162" i="10"/>
  <c r="I162" i="10"/>
  <c r="P162" i="10"/>
  <c r="K162" i="10"/>
  <c r="O162" i="10"/>
  <c r="L162" i="10"/>
  <c r="E162" i="10"/>
  <c r="A162" i="10"/>
  <c r="M162" i="10"/>
  <c r="N162" i="10"/>
  <c r="R162" i="10"/>
  <c r="G162" i="10"/>
  <c r="H162" i="10"/>
  <c r="C162" i="10"/>
  <c r="E201" i="10"/>
  <c r="Q201" i="10"/>
  <c r="G201" i="10"/>
  <c r="A201" i="10"/>
  <c r="C201" i="10"/>
  <c r="N201" i="10"/>
  <c r="J201" i="10"/>
  <c r="R201" i="10"/>
  <c r="O201" i="10"/>
  <c r="K201" i="10"/>
  <c r="F201" i="10"/>
  <c r="M201" i="10"/>
  <c r="I201" i="10"/>
  <c r="P201" i="10"/>
  <c r="H201" i="10"/>
  <c r="L201" i="10"/>
  <c r="K250" i="10"/>
  <c r="J250" i="10"/>
  <c r="P250" i="10"/>
  <c r="C250" i="10"/>
  <c r="L250" i="10"/>
  <c r="M250" i="10"/>
  <c r="A250" i="10"/>
  <c r="R250" i="10"/>
  <c r="O250" i="10"/>
  <c r="H250" i="10"/>
  <c r="I250" i="10"/>
  <c r="E250" i="10"/>
  <c r="G250" i="10"/>
  <c r="Q250" i="10"/>
  <c r="F250" i="10"/>
  <c r="N250" i="10"/>
  <c r="M214" i="10"/>
  <c r="H214" i="10"/>
  <c r="N214" i="10"/>
  <c r="Q214" i="10"/>
  <c r="P214" i="10"/>
  <c r="K214" i="10"/>
  <c r="A214" i="10"/>
  <c r="E214" i="10"/>
  <c r="I214" i="10"/>
  <c r="R214" i="10"/>
  <c r="J214" i="10"/>
  <c r="G214" i="10"/>
  <c r="O214" i="10"/>
  <c r="C214" i="10"/>
  <c r="F214" i="10"/>
  <c r="L214" i="10"/>
  <c r="N285" i="10"/>
  <c r="C285" i="10"/>
  <c r="E285" i="10"/>
  <c r="M285" i="10"/>
  <c r="J285" i="10"/>
  <c r="I285" i="10"/>
  <c r="A285" i="10"/>
  <c r="R285" i="10"/>
  <c r="G285" i="10"/>
  <c r="L285" i="10"/>
  <c r="F285" i="10"/>
  <c r="P285" i="10"/>
  <c r="H285" i="10"/>
  <c r="O285" i="10"/>
  <c r="Q285" i="10"/>
  <c r="K285" i="10"/>
  <c r="I262" i="10"/>
  <c r="E262" i="10"/>
  <c r="J262" i="10"/>
  <c r="R262" i="10"/>
  <c r="M262" i="10"/>
  <c r="K262" i="10"/>
  <c r="O262" i="10"/>
  <c r="G262" i="10"/>
  <c r="C262" i="10"/>
  <c r="A262" i="10"/>
  <c r="N262" i="10"/>
  <c r="P262" i="10"/>
  <c r="H262" i="10"/>
  <c r="L262" i="10"/>
  <c r="F262" i="10"/>
  <c r="Q262" i="10"/>
  <c r="E23" i="10"/>
  <c r="I23" i="10"/>
  <c r="J23" i="10"/>
  <c r="L23" i="10"/>
  <c r="Q23" i="10"/>
  <c r="C23" i="10"/>
  <c r="K23" i="10"/>
  <c r="R23" i="10"/>
  <c r="A23" i="10"/>
  <c r="G23" i="10"/>
  <c r="N23" i="10"/>
  <c r="H23" i="10"/>
  <c r="O23" i="10"/>
  <c r="P23" i="10"/>
  <c r="M23" i="10"/>
  <c r="F23" i="10"/>
  <c r="L173" i="10"/>
  <c r="K173" i="10"/>
  <c r="C173" i="10"/>
  <c r="I173" i="10"/>
  <c r="Q173" i="10"/>
  <c r="M173" i="10"/>
  <c r="J173" i="10"/>
  <c r="O173" i="10"/>
  <c r="G173" i="10"/>
  <c r="P173" i="10"/>
  <c r="F173" i="10"/>
  <c r="R173" i="10"/>
  <c r="A173" i="10"/>
  <c r="H173" i="10"/>
  <c r="E173" i="10"/>
  <c r="N173" i="10"/>
  <c r="F284" i="10"/>
  <c r="J284" i="10"/>
  <c r="H284" i="10"/>
  <c r="N284" i="10"/>
  <c r="M284" i="10"/>
  <c r="G284" i="10"/>
  <c r="Q284" i="10"/>
  <c r="C284" i="10"/>
  <c r="E284" i="10"/>
  <c r="K284" i="10"/>
  <c r="I284" i="10"/>
  <c r="L284" i="10"/>
  <c r="A284" i="10"/>
  <c r="O284" i="10"/>
  <c r="R284" i="10"/>
  <c r="P284" i="10"/>
  <c r="O127" i="10"/>
  <c r="R127" i="10"/>
  <c r="N127" i="10"/>
  <c r="A127" i="10"/>
  <c r="J127" i="10"/>
  <c r="C127" i="10"/>
  <c r="I127" i="10"/>
  <c r="Q127" i="10"/>
  <c r="M127" i="10"/>
  <c r="E127" i="10"/>
  <c r="H127" i="10"/>
  <c r="L127" i="10"/>
  <c r="P127" i="10"/>
  <c r="G127" i="10"/>
  <c r="K127" i="10"/>
  <c r="F127" i="10"/>
  <c r="I33" i="10"/>
  <c r="R33" i="10"/>
  <c r="Q33" i="10"/>
  <c r="F33" i="10"/>
  <c r="J33" i="10"/>
  <c r="M33" i="10"/>
  <c r="H33" i="10"/>
  <c r="N33" i="10"/>
  <c r="A33" i="10"/>
  <c r="G33" i="10"/>
  <c r="O33" i="10"/>
  <c r="L33" i="10"/>
  <c r="E33" i="10"/>
  <c r="C33" i="10"/>
  <c r="K33" i="10"/>
  <c r="P33" i="10"/>
  <c r="G257" i="10"/>
  <c r="R257" i="10"/>
  <c r="F257" i="10"/>
  <c r="C257" i="10"/>
  <c r="O257" i="10"/>
  <c r="Q257" i="10"/>
  <c r="L257" i="10"/>
  <c r="H257" i="10"/>
  <c r="I257" i="10"/>
  <c r="E257" i="10"/>
  <c r="N257" i="10"/>
  <c r="P257" i="10"/>
  <c r="K257" i="10"/>
  <c r="M257" i="10"/>
  <c r="J257" i="10"/>
  <c r="A257" i="10"/>
  <c r="J72" i="10"/>
  <c r="F72" i="10"/>
  <c r="Q72" i="10"/>
  <c r="M72" i="10"/>
  <c r="I72" i="10"/>
  <c r="H72" i="10"/>
  <c r="N72" i="10"/>
  <c r="C72" i="10"/>
  <c r="A72" i="10"/>
  <c r="E72" i="10"/>
  <c r="R72" i="10"/>
  <c r="G72" i="10"/>
  <c r="P72" i="10"/>
  <c r="K72" i="10"/>
  <c r="L72" i="10"/>
  <c r="O72" i="10"/>
  <c r="A100" i="10"/>
  <c r="N100" i="10"/>
  <c r="O100" i="10"/>
  <c r="F100" i="10"/>
  <c r="L100" i="10"/>
  <c r="J100" i="10"/>
  <c r="R100" i="10"/>
  <c r="H100" i="10"/>
  <c r="G100" i="10"/>
  <c r="C100" i="10"/>
  <c r="M100" i="10"/>
  <c r="Q100" i="10"/>
  <c r="E100" i="10"/>
  <c r="I100" i="10"/>
  <c r="P100" i="10"/>
  <c r="K100" i="10"/>
  <c r="E226" i="10"/>
  <c r="K226" i="10"/>
  <c r="P226" i="10"/>
  <c r="G226" i="10"/>
  <c r="H226" i="10"/>
  <c r="C226" i="10"/>
  <c r="N226" i="10"/>
  <c r="J226" i="10"/>
  <c r="I226" i="10"/>
  <c r="A226" i="10"/>
  <c r="Q226" i="10"/>
  <c r="L226" i="10"/>
  <c r="F226" i="10"/>
  <c r="M226" i="10"/>
  <c r="O226" i="10"/>
  <c r="R226" i="10"/>
  <c r="J28" i="10"/>
  <c r="A28" i="10"/>
  <c r="P28" i="10"/>
  <c r="M28" i="10"/>
  <c r="R28" i="10"/>
  <c r="K28" i="10"/>
  <c r="L28" i="10"/>
  <c r="E28" i="10"/>
  <c r="F28" i="10"/>
  <c r="C28" i="10"/>
  <c r="Q28" i="10"/>
  <c r="H28" i="10"/>
  <c r="O28" i="10"/>
  <c r="G28" i="10"/>
  <c r="N28" i="10"/>
  <c r="I28" i="10"/>
  <c r="C299" i="10"/>
  <c r="Q299" i="10"/>
  <c r="J299" i="10"/>
  <c r="L299" i="10"/>
  <c r="F299" i="10"/>
  <c r="K299" i="10"/>
  <c r="H299" i="10"/>
  <c r="O299" i="10"/>
  <c r="E299" i="10"/>
  <c r="M299" i="10"/>
  <c r="G299" i="10"/>
  <c r="N299" i="10"/>
  <c r="A299" i="10"/>
  <c r="R299" i="10"/>
  <c r="I299" i="10"/>
  <c r="P299" i="10"/>
  <c r="R16" i="10"/>
  <c r="H16" i="10"/>
  <c r="C16" i="10"/>
  <c r="M16" i="10"/>
  <c r="Q16" i="10"/>
  <c r="I16" i="10"/>
  <c r="P16" i="10"/>
  <c r="F16" i="10"/>
  <c r="A16" i="10"/>
  <c r="N16" i="10"/>
  <c r="J16" i="10"/>
  <c r="K16" i="10"/>
  <c r="O16" i="10"/>
  <c r="L16" i="10"/>
  <c r="E16" i="10"/>
  <c r="G16" i="10"/>
  <c r="E210" i="10"/>
  <c r="G210" i="10"/>
  <c r="F210" i="10"/>
  <c r="N210" i="10"/>
  <c r="Q210" i="10"/>
  <c r="H210" i="10"/>
  <c r="J210" i="10"/>
  <c r="I210" i="10"/>
  <c r="O210" i="10"/>
  <c r="C210" i="10"/>
  <c r="K210" i="10"/>
  <c r="L210" i="10"/>
  <c r="P210" i="10"/>
  <c r="M210" i="10"/>
  <c r="R210" i="10"/>
  <c r="A210" i="10"/>
  <c r="A146" i="10"/>
  <c r="N146" i="10"/>
  <c r="F146" i="10"/>
  <c r="J146" i="10"/>
  <c r="H146" i="10"/>
  <c r="O146" i="10"/>
  <c r="E146" i="10"/>
  <c r="I146" i="10"/>
  <c r="R146" i="10"/>
  <c r="L146" i="10"/>
  <c r="G146" i="10"/>
  <c r="Q146" i="10"/>
  <c r="P146" i="10"/>
  <c r="C146" i="10"/>
  <c r="K146" i="10"/>
  <c r="M146" i="10"/>
  <c r="Q75" i="10"/>
  <c r="J75" i="10"/>
  <c r="N75" i="10"/>
  <c r="P75" i="10"/>
  <c r="I75" i="10"/>
  <c r="A75" i="10"/>
  <c r="E75" i="10"/>
  <c r="O75" i="10"/>
  <c r="G75" i="10"/>
  <c r="M75" i="10"/>
  <c r="H75" i="10"/>
  <c r="F75" i="10"/>
  <c r="R75" i="10"/>
  <c r="L75" i="10"/>
  <c r="C75" i="10"/>
  <c r="K75" i="10"/>
  <c r="K130" i="10"/>
  <c r="L130" i="10"/>
  <c r="G130" i="10"/>
  <c r="H130" i="10"/>
  <c r="Q130" i="10"/>
  <c r="P130" i="10"/>
  <c r="A130" i="10"/>
  <c r="C130" i="10"/>
  <c r="E130" i="10"/>
  <c r="O130" i="10"/>
  <c r="M130" i="10"/>
  <c r="R130" i="10"/>
  <c r="J130" i="10"/>
  <c r="I130" i="10"/>
  <c r="F130" i="10"/>
  <c r="N130" i="10"/>
  <c r="C171" i="10"/>
  <c r="L171" i="10"/>
  <c r="R171" i="10"/>
  <c r="M171" i="10"/>
  <c r="P171" i="10"/>
  <c r="I171" i="10"/>
  <c r="N171" i="10"/>
  <c r="F171" i="10"/>
  <c r="E171" i="10"/>
  <c r="H171" i="10"/>
  <c r="G171" i="10"/>
  <c r="A171" i="10"/>
  <c r="J171" i="10"/>
  <c r="O171" i="10"/>
  <c r="K171" i="10"/>
  <c r="Q171" i="10"/>
  <c r="A140" i="10"/>
  <c r="P140" i="10"/>
  <c r="M140" i="10"/>
  <c r="K140" i="10"/>
  <c r="J140" i="10"/>
  <c r="E140" i="10"/>
  <c r="H140" i="10"/>
  <c r="R140" i="10"/>
  <c r="Q140" i="10"/>
  <c r="I140" i="10"/>
  <c r="C140" i="10"/>
  <c r="N140" i="10"/>
  <c r="O140" i="10"/>
  <c r="F140" i="10"/>
  <c r="G140" i="10"/>
  <c r="L140" i="10"/>
  <c r="N165" i="10"/>
  <c r="J165" i="10"/>
  <c r="M165" i="10"/>
  <c r="G165" i="10"/>
  <c r="E165" i="10"/>
  <c r="Q165" i="10"/>
  <c r="O165" i="10"/>
  <c r="L165" i="10"/>
  <c r="K165" i="10"/>
  <c r="P165" i="10"/>
  <c r="C165" i="10"/>
  <c r="R165" i="10"/>
  <c r="I165" i="10"/>
  <c r="A165" i="10"/>
  <c r="F165" i="10"/>
  <c r="H165" i="10"/>
  <c r="N82" i="10"/>
  <c r="K82" i="10"/>
  <c r="Q82" i="10"/>
  <c r="E82" i="10"/>
  <c r="A82" i="10"/>
  <c r="H82" i="10"/>
  <c r="M82" i="10"/>
  <c r="L82" i="10"/>
  <c r="J82" i="10"/>
  <c r="O82" i="10"/>
  <c r="I82" i="10"/>
  <c r="P82" i="10"/>
  <c r="G82" i="10"/>
  <c r="R82" i="10"/>
  <c r="F82" i="10"/>
  <c r="C82" i="10"/>
  <c r="A286" i="10"/>
  <c r="L286" i="10"/>
  <c r="J286" i="10"/>
  <c r="C286" i="10"/>
  <c r="E286" i="10"/>
  <c r="R286" i="10"/>
  <c r="F286" i="10"/>
  <c r="O286" i="10"/>
  <c r="Q286" i="10"/>
  <c r="M286" i="10"/>
  <c r="K286" i="10"/>
  <c r="I286" i="10"/>
  <c r="N286" i="10"/>
  <c r="G286" i="10"/>
  <c r="H286" i="10"/>
  <c r="P286" i="10"/>
  <c r="E239" i="10"/>
  <c r="M239" i="10"/>
  <c r="J239" i="10"/>
  <c r="H239" i="10"/>
  <c r="I239" i="10"/>
  <c r="L239" i="10"/>
  <c r="N239" i="10"/>
  <c r="R239" i="10"/>
  <c r="G239" i="10"/>
  <c r="C239" i="10"/>
  <c r="K239" i="10"/>
  <c r="F239" i="10"/>
  <c r="O239" i="10"/>
  <c r="Q239" i="10"/>
  <c r="A239" i="10"/>
  <c r="P239" i="10"/>
  <c r="J196" i="10"/>
  <c r="F196" i="10"/>
  <c r="N196" i="10"/>
  <c r="P196" i="10"/>
  <c r="A196" i="10"/>
  <c r="O196" i="10"/>
  <c r="Q196" i="10"/>
  <c r="E196" i="10"/>
  <c r="L196" i="10"/>
  <c r="C196" i="10"/>
  <c r="K196" i="10"/>
  <c r="G196" i="10"/>
  <c r="R196" i="10"/>
  <c r="I196" i="10"/>
  <c r="M196" i="10"/>
  <c r="H196" i="10"/>
  <c r="L288" i="10"/>
  <c r="H288" i="10"/>
  <c r="P288" i="10"/>
  <c r="N288" i="10"/>
  <c r="E288" i="10"/>
  <c r="R288" i="10"/>
  <c r="O288" i="10"/>
  <c r="J288" i="10"/>
  <c r="G288" i="10"/>
  <c r="Q288" i="10"/>
  <c r="K288" i="10"/>
  <c r="F288" i="10"/>
  <c r="C288" i="10"/>
  <c r="M288" i="10"/>
  <c r="I288" i="10"/>
  <c r="A288" i="10"/>
  <c r="R300" i="10"/>
  <c r="P300" i="10"/>
  <c r="N300" i="10"/>
  <c r="L300" i="10"/>
  <c r="A300" i="10"/>
  <c r="J300" i="10"/>
  <c r="H300" i="10"/>
  <c r="G300" i="10"/>
  <c r="O300" i="10"/>
  <c r="Q300" i="10"/>
  <c r="K300" i="10"/>
  <c r="C300" i="10"/>
  <c r="F300" i="10"/>
  <c r="M300" i="10"/>
  <c r="E300" i="10"/>
  <c r="I300" i="10"/>
  <c r="N35" i="10"/>
  <c r="H35" i="10"/>
  <c r="Q35" i="10"/>
  <c r="F35" i="10"/>
  <c r="G35" i="10"/>
  <c r="A35" i="10"/>
  <c r="R35" i="10"/>
  <c r="O35" i="10"/>
  <c r="M35" i="10"/>
  <c r="L35" i="10"/>
  <c r="E35" i="10"/>
  <c r="P35" i="10"/>
  <c r="C35" i="10"/>
  <c r="K35" i="10"/>
  <c r="J35" i="10"/>
  <c r="I35" i="10"/>
  <c r="J161" i="10"/>
  <c r="F161" i="10"/>
  <c r="Q161" i="10"/>
  <c r="N161" i="10"/>
  <c r="O161" i="10"/>
  <c r="A161" i="10"/>
  <c r="P161" i="10"/>
  <c r="M161" i="10"/>
  <c r="H161" i="10"/>
  <c r="K161" i="10"/>
  <c r="C161" i="10"/>
  <c r="R161" i="10"/>
  <c r="E161" i="10"/>
  <c r="L161" i="10"/>
  <c r="G161" i="10"/>
  <c r="I161" i="10"/>
  <c r="J219" i="10"/>
  <c r="N219" i="10"/>
  <c r="F219" i="10"/>
  <c r="R219" i="10"/>
  <c r="I219" i="10"/>
  <c r="P219" i="10"/>
  <c r="O219" i="10"/>
  <c r="Q219" i="10"/>
  <c r="K219" i="10"/>
  <c r="M219" i="10"/>
  <c r="H219" i="10"/>
  <c r="E219" i="10"/>
  <c r="C219" i="10"/>
  <c r="A219" i="10"/>
  <c r="G219" i="10"/>
  <c r="L219" i="10"/>
  <c r="C155" i="10"/>
  <c r="H155" i="10"/>
  <c r="P155" i="10"/>
  <c r="F155" i="10"/>
  <c r="E155" i="10"/>
  <c r="Q155" i="10"/>
  <c r="G155" i="10"/>
  <c r="A155" i="10"/>
  <c r="N155" i="10"/>
  <c r="M155" i="10"/>
  <c r="K155" i="10"/>
  <c r="J155" i="10"/>
  <c r="I155" i="10"/>
  <c r="L155" i="10"/>
  <c r="R155" i="10"/>
  <c r="O155" i="10"/>
  <c r="O136" i="10"/>
  <c r="M136" i="10"/>
  <c r="E136" i="10"/>
  <c r="K136" i="10"/>
  <c r="F136" i="10"/>
  <c r="J136" i="10"/>
  <c r="N136" i="10"/>
  <c r="Q136" i="10"/>
  <c r="P136" i="10"/>
  <c r="G136" i="10"/>
  <c r="C136" i="10"/>
  <c r="H136" i="10"/>
  <c r="R136" i="10"/>
  <c r="I136" i="10"/>
  <c r="A136" i="10"/>
  <c r="L136" i="10"/>
  <c r="Q112" i="10"/>
  <c r="M112" i="10"/>
  <c r="E112" i="10"/>
  <c r="C112" i="10"/>
  <c r="G112" i="10"/>
  <c r="P112" i="10"/>
  <c r="K112" i="10"/>
  <c r="L112" i="10"/>
  <c r="J112" i="10"/>
  <c r="R112" i="10"/>
  <c r="N112" i="10"/>
  <c r="I112" i="10"/>
  <c r="H112" i="10"/>
  <c r="F112" i="10"/>
  <c r="O112" i="10"/>
  <c r="A112" i="10"/>
  <c r="L175" i="10"/>
  <c r="N175" i="10"/>
  <c r="R175" i="10"/>
  <c r="F175" i="10"/>
  <c r="C175" i="10"/>
  <c r="H175" i="10"/>
  <c r="J175" i="10"/>
  <c r="I175" i="10"/>
  <c r="K175" i="10"/>
  <c r="A175" i="10"/>
  <c r="M175" i="10"/>
  <c r="G175" i="10"/>
  <c r="E175" i="10"/>
  <c r="P175" i="10"/>
  <c r="O175" i="10"/>
  <c r="Q175" i="10"/>
  <c r="P116" i="10"/>
  <c r="K116" i="10"/>
  <c r="F116" i="10"/>
  <c r="C116" i="10"/>
  <c r="M116" i="10"/>
  <c r="R116" i="10"/>
  <c r="N116" i="10"/>
  <c r="H116" i="10"/>
  <c r="A116" i="10"/>
  <c r="O116" i="10"/>
  <c r="Q116" i="10"/>
  <c r="I116" i="10"/>
  <c r="L116" i="10"/>
  <c r="G116" i="10"/>
  <c r="E116" i="10"/>
  <c r="J116" i="10"/>
  <c r="H113" i="10"/>
  <c r="N113" i="10"/>
  <c r="R113" i="10"/>
  <c r="G113" i="10"/>
  <c r="O113" i="10"/>
  <c r="K113" i="10"/>
  <c r="A113" i="10"/>
  <c r="C113" i="10"/>
  <c r="M113" i="10"/>
  <c r="L113" i="10"/>
  <c r="I113" i="10"/>
  <c r="P113" i="10"/>
  <c r="E113" i="10"/>
  <c r="J113" i="10"/>
  <c r="F113" i="10"/>
  <c r="Q113" i="10"/>
  <c r="O269" i="10"/>
  <c r="F269" i="10"/>
  <c r="H269" i="10"/>
  <c r="E269" i="10"/>
  <c r="G269" i="10"/>
  <c r="R269" i="10"/>
  <c r="L269" i="10"/>
  <c r="A269" i="10"/>
  <c r="K269" i="10"/>
  <c r="C269" i="10"/>
  <c r="I269" i="10"/>
  <c r="Q269" i="10"/>
  <c r="P269" i="10"/>
  <c r="N269" i="10"/>
  <c r="M269" i="10"/>
  <c r="J269" i="10"/>
  <c r="A90" i="10"/>
  <c r="O90" i="10"/>
  <c r="Q90" i="10"/>
  <c r="I90" i="10"/>
  <c r="M90" i="10"/>
  <c r="C90" i="10"/>
  <c r="J90" i="10"/>
  <c r="P90" i="10"/>
  <c r="G90" i="10"/>
  <c r="N90" i="10"/>
  <c r="H90" i="10"/>
  <c r="R90" i="10"/>
  <c r="L90" i="10"/>
  <c r="K90" i="10"/>
  <c r="E90" i="10"/>
  <c r="F90" i="10"/>
  <c r="H135" i="10"/>
  <c r="I135" i="10"/>
  <c r="E135" i="10"/>
  <c r="C135" i="10"/>
  <c r="R135" i="10"/>
  <c r="A135" i="10"/>
  <c r="O135" i="10"/>
  <c r="F135" i="10"/>
  <c r="L135" i="10"/>
  <c r="P135" i="10"/>
  <c r="M135" i="10"/>
  <c r="G135" i="10"/>
  <c r="K135" i="10"/>
  <c r="J135" i="10"/>
  <c r="Q135" i="10"/>
  <c r="N135" i="10"/>
  <c r="M83" i="10"/>
  <c r="K83" i="10"/>
  <c r="Q83" i="10"/>
  <c r="R83" i="10"/>
  <c r="F83" i="10"/>
  <c r="P83" i="10"/>
  <c r="J83" i="10"/>
  <c r="I83" i="10"/>
  <c r="A83" i="10"/>
  <c r="O83" i="10"/>
  <c r="C83" i="10"/>
  <c r="E83" i="10"/>
  <c r="N83" i="10"/>
  <c r="H83" i="10"/>
  <c r="L83" i="10"/>
  <c r="G83" i="10"/>
  <c r="H166" i="10"/>
  <c r="Q166" i="10"/>
  <c r="I166" i="10"/>
  <c r="C166" i="10"/>
  <c r="R166" i="10"/>
  <c r="E166" i="10"/>
  <c r="F166" i="10"/>
  <c r="O166" i="10"/>
  <c r="N166" i="10"/>
  <c r="L166" i="10"/>
  <c r="A166" i="10"/>
  <c r="G166" i="10"/>
  <c r="K166" i="10"/>
  <c r="J166" i="10"/>
  <c r="M166" i="10"/>
  <c r="P166" i="10"/>
  <c r="Q246" i="10"/>
  <c r="K246" i="10"/>
  <c r="E246" i="10"/>
  <c r="M246" i="10"/>
  <c r="F246" i="10"/>
  <c r="N246" i="10"/>
  <c r="I246" i="10"/>
  <c r="L246" i="10"/>
  <c r="P246" i="10"/>
  <c r="C246" i="10"/>
  <c r="H246" i="10"/>
  <c r="R246" i="10"/>
  <c r="G246" i="10"/>
  <c r="O246" i="10"/>
  <c r="A246" i="10"/>
  <c r="J246" i="10"/>
  <c r="E264" i="10"/>
  <c r="I264" i="10"/>
  <c r="R264" i="10"/>
  <c r="L264" i="10"/>
  <c r="O264" i="10"/>
  <c r="J264" i="10"/>
  <c r="G264" i="10"/>
  <c r="Q264" i="10"/>
  <c r="M264" i="10"/>
  <c r="H264" i="10"/>
  <c r="P264" i="10"/>
  <c r="K264" i="10"/>
  <c r="C264" i="10"/>
  <c r="A264" i="10"/>
  <c r="N264" i="10"/>
  <c r="F264" i="10"/>
  <c r="P222" i="10"/>
  <c r="F222" i="10"/>
  <c r="M222" i="10"/>
  <c r="R222" i="10"/>
  <c r="K222" i="10"/>
  <c r="G222" i="10"/>
  <c r="O222" i="10"/>
  <c r="Q222" i="10"/>
  <c r="L222" i="10"/>
  <c r="E222" i="10"/>
  <c r="A222" i="10"/>
  <c r="J222" i="10"/>
  <c r="N222" i="10"/>
  <c r="H222" i="10"/>
  <c r="I222" i="10"/>
  <c r="C222" i="10"/>
  <c r="O252" i="10"/>
  <c r="H252" i="10"/>
  <c r="G252" i="10"/>
  <c r="I252" i="10"/>
  <c r="A252" i="10"/>
  <c r="C252" i="10"/>
  <c r="N252" i="10"/>
  <c r="E252" i="10"/>
  <c r="P252" i="10"/>
  <c r="Q252" i="10"/>
  <c r="F252" i="10"/>
  <c r="J252" i="10"/>
  <c r="R252" i="10"/>
  <c r="M252" i="10"/>
  <c r="L252" i="10"/>
  <c r="K252" i="10"/>
  <c r="R134" i="10"/>
  <c r="C134" i="10"/>
  <c r="L134" i="10"/>
  <c r="E134" i="10"/>
  <c r="P134" i="10"/>
  <c r="K134" i="10"/>
  <c r="F134" i="10"/>
  <c r="M134" i="10"/>
  <c r="I134" i="10"/>
  <c r="G134" i="10"/>
  <c r="Q134" i="10"/>
  <c r="H134" i="10"/>
  <c r="A134" i="10"/>
  <c r="J134" i="10"/>
  <c r="N134" i="10"/>
  <c r="O134" i="10"/>
  <c r="Q117" i="10"/>
  <c r="P117" i="10"/>
  <c r="J117" i="10"/>
  <c r="O117" i="10"/>
  <c r="N117" i="10"/>
  <c r="F117" i="10"/>
  <c r="C117" i="10"/>
  <c r="L117" i="10"/>
  <c r="G117" i="10"/>
  <c r="H117" i="10"/>
  <c r="M117" i="10"/>
  <c r="I117" i="10"/>
  <c r="R117" i="10"/>
  <c r="K117" i="10"/>
  <c r="E117" i="10"/>
  <c r="A117" i="10"/>
  <c r="C39" i="10"/>
  <c r="P39" i="10"/>
  <c r="L39" i="10"/>
  <c r="F39" i="10"/>
  <c r="R39" i="10"/>
  <c r="H39" i="10"/>
  <c r="G39" i="10"/>
  <c r="J39" i="10"/>
  <c r="N39" i="10"/>
  <c r="K39" i="10"/>
  <c r="E39" i="10"/>
  <c r="A39" i="10"/>
  <c r="M39" i="10"/>
  <c r="O39" i="10"/>
  <c r="Q39" i="10"/>
  <c r="I39" i="10"/>
  <c r="L38" i="10"/>
  <c r="P38" i="10"/>
  <c r="R38" i="10"/>
  <c r="O38" i="10"/>
  <c r="G38" i="10"/>
  <c r="E38" i="10"/>
  <c r="M38" i="10"/>
  <c r="Q38" i="10"/>
  <c r="K38" i="10"/>
  <c r="H38" i="10"/>
  <c r="F38" i="10"/>
  <c r="A38" i="10"/>
  <c r="J38" i="10"/>
  <c r="C38" i="10"/>
  <c r="I38" i="10"/>
  <c r="N38" i="10"/>
  <c r="H88" i="10"/>
  <c r="J88" i="10"/>
  <c r="L88" i="10"/>
  <c r="C88" i="10"/>
  <c r="I88" i="10"/>
  <c r="M88" i="10"/>
  <c r="R88" i="10"/>
  <c r="G88" i="10"/>
  <c r="O88" i="10"/>
  <c r="E88" i="10"/>
  <c r="A88" i="10"/>
  <c r="K88" i="10"/>
  <c r="N88" i="10"/>
  <c r="Q88" i="10"/>
  <c r="F88" i="10"/>
  <c r="P88" i="10"/>
  <c r="Q49" i="10"/>
  <c r="A49" i="10"/>
  <c r="J49" i="10"/>
  <c r="K49" i="10"/>
  <c r="P49" i="10"/>
  <c r="M49" i="10"/>
  <c r="F49" i="10"/>
  <c r="N49" i="10"/>
  <c r="G49" i="10"/>
  <c r="H49" i="10"/>
  <c r="C49" i="10"/>
  <c r="E49" i="10"/>
  <c r="R49" i="10"/>
  <c r="O49" i="10"/>
  <c r="I49" i="10"/>
  <c r="L49" i="10"/>
  <c r="Q56" i="10"/>
  <c r="K56" i="10"/>
  <c r="E56" i="10"/>
  <c r="G56" i="10"/>
  <c r="F56" i="10"/>
  <c r="I56" i="10"/>
  <c r="N56" i="10"/>
  <c r="J56" i="10"/>
  <c r="M56" i="10"/>
  <c r="H56" i="10"/>
  <c r="P56" i="10"/>
  <c r="A56" i="10"/>
  <c r="O56" i="10"/>
  <c r="C56" i="10"/>
  <c r="L56" i="10"/>
  <c r="R56" i="10"/>
  <c r="J172" i="10"/>
  <c r="K172" i="10"/>
  <c r="G172" i="10"/>
  <c r="I172" i="10"/>
  <c r="N172" i="10"/>
  <c r="H172" i="10"/>
  <c r="M172" i="10"/>
  <c r="E172" i="10"/>
  <c r="F172" i="10"/>
  <c r="R172" i="10"/>
  <c r="C172" i="10"/>
  <c r="A172" i="10"/>
  <c r="O172" i="10"/>
  <c r="P172" i="10"/>
  <c r="Q172" i="10"/>
  <c r="L172" i="10"/>
  <c r="Q247" i="10"/>
  <c r="J247" i="10"/>
  <c r="M247" i="10"/>
  <c r="F247" i="10"/>
  <c r="L247" i="10"/>
  <c r="R247" i="10"/>
  <c r="N247" i="10"/>
  <c r="K247" i="10"/>
  <c r="G247" i="10"/>
  <c r="C247" i="10"/>
  <c r="I247" i="10"/>
  <c r="H247" i="10"/>
  <c r="E247" i="10"/>
  <c r="A247" i="10"/>
  <c r="O247" i="10"/>
  <c r="P247" i="10"/>
  <c r="E218" i="10"/>
  <c r="J218" i="10"/>
  <c r="A218" i="10"/>
  <c r="K218" i="10"/>
  <c r="N218" i="10"/>
  <c r="P218" i="10"/>
  <c r="G218" i="10"/>
  <c r="C218" i="10"/>
  <c r="H218" i="10"/>
  <c r="F218" i="10"/>
  <c r="I218" i="10"/>
  <c r="L218" i="10"/>
  <c r="R218" i="10"/>
  <c r="M218" i="10"/>
  <c r="Q218" i="10"/>
  <c r="O218" i="10"/>
  <c r="N131" i="10"/>
  <c r="P131" i="10"/>
  <c r="F131" i="10"/>
  <c r="O131" i="10"/>
  <c r="L131" i="10"/>
  <c r="C131" i="10"/>
  <c r="E131" i="10"/>
  <c r="J131" i="10"/>
  <c r="I131" i="10"/>
  <c r="R131" i="10"/>
  <c r="A131" i="10"/>
  <c r="K131" i="10"/>
  <c r="M131" i="10"/>
  <c r="Q131" i="10"/>
  <c r="G131" i="10"/>
  <c r="H131" i="10"/>
  <c r="N106" i="10"/>
  <c r="P106" i="10"/>
  <c r="K106" i="10"/>
  <c r="I106" i="10"/>
  <c r="E106" i="10"/>
  <c r="R106" i="10"/>
  <c r="C106" i="10"/>
  <c r="G106" i="10"/>
  <c r="F106" i="10"/>
  <c r="Q106" i="10"/>
  <c r="O106" i="10"/>
  <c r="J106" i="10"/>
  <c r="A106" i="10"/>
  <c r="H106" i="10"/>
  <c r="L106" i="10"/>
  <c r="M106" i="10"/>
  <c r="O179" i="10"/>
  <c r="R179" i="10"/>
  <c r="L179" i="10"/>
  <c r="I179" i="10"/>
  <c r="E179" i="10"/>
  <c r="Q179" i="10"/>
  <c r="J179" i="10"/>
  <c r="G179" i="10"/>
  <c r="C179" i="10"/>
  <c r="P179" i="10"/>
  <c r="F179" i="10"/>
  <c r="H179" i="10"/>
  <c r="M179" i="10"/>
  <c r="N179" i="10"/>
  <c r="A179" i="10"/>
  <c r="K179" i="10"/>
  <c r="N282" i="10"/>
  <c r="O282" i="10"/>
  <c r="E282" i="10"/>
  <c r="L282" i="10"/>
  <c r="H282" i="10"/>
  <c r="M282" i="10"/>
  <c r="F282" i="10"/>
  <c r="A282" i="10"/>
  <c r="C282" i="10"/>
  <c r="G282" i="10"/>
  <c r="Q282" i="10"/>
  <c r="R282" i="10"/>
  <c r="K282" i="10"/>
  <c r="I282" i="10"/>
  <c r="J282" i="10"/>
  <c r="P282" i="10"/>
  <c r="K160" i="10"/>
  <c r="N160" i="10"/>
  <c r="F160" i="10"/>
  <c r="Q160" i="10"/>
  <c r="M160" i="10"/>
  <c r="C160" i="10"/>
  <c r="E160" i="10"/>
  <c r="L160" i="10"/>
  <c r="J160" i="10"/>
  <c r="P160" i="10"/>
  <c r="O160" i="10"/>
  <c r="I160" i="10"/>
  <c r="A160" i="10"/>
  <c r="G160" i="10"/>
  <c r="H160" i="10"/>
  <c r="R160" i="10"/>
  <c r="F190" i="10"/>
  <c r="R190" i="10"/>
  <c r="N190" i="10"/>
  <c r="Q190" i="10"/>
  <c r="J190" i="10"/>
  <c r="E190" i="10"/>
  <c r="P190" i="10"/>
  <c r="A190" i="10"/>
  <c r="O190" i="10"/>
  <c r="C190" i="10"/>
  <c r="I190" i="10"/>
  <c r="H190" i="10"/>
  <c r="M190" i="10"/>
  <c r="L190" i="10"/>
  <c r="K190" i="10"/>
  <c r="G190" i="10"/>
  <c r="J181" i="10"/>
  <c r="G181" i="10"/>
  <c r="Q181" i="10"/>
  <c r="C181" i="10"/>
  <c r="N181" i="10"/>
  <c r="O181" i="10"/>
  <c r="E181" i="10"/>
  <c r="F181" i="10"/>
  <c r="I181" i="10"/>
  <c r="K181" i="10"/>
  <c r="H181" i="10"/>
  <c r="A181" i="10"/>
  <c r="R181" i="10"/>
  <c r="L181" i="10"/>
  <c r="P181" i="10"/>
  <c r="M181" i="10"/>
  <c r="H212" i="10"/>
  <c r="C212" i="10"/>
  <c r="O212" i="10"/>
  <c r="N212" i="10"/>
  <c r="K212" i="10"/>
  <c r="P212" i="10"/>
  <c r="M212" i="10"/>
  <c r="G212" i="10"/>
  <c r="A212" i="10"/>
  <c r="R212" i="10"/>
  <c r="Q212" i="10"/>
  <c r="I212" i="10"/>
  <c r="E212" i="10"/>
  <c r="J212" i="10"/>
  <c r="F212" i="10"/>
  <c r="L212" i="10"/>
  <c r="J295" i="10"/>
  <c r="L295" i="10"/>
  <c r="H295" i="10"/>
  <c r="G295" i="10"/>
  <c r="K295" i="10"/>
  <c r="M295" i="10"/>
  <c r="I295" i="10"/>
  <c r="N295" i="10"/>
  <c r="F295" i="10"/>
  <c r="A295" i="10"/>
  <c r="E295" i="10"/>
  <c r="R295" i="10"/>
  <c r="C295" i="10"/>
  <c r="O295" i="10"/>
  <c r="P295" i="10"/>
  <c r="Q295" i="10"/>
  <c r="M176" i="10"/>
  <c r="I176" i="10"/>
  <c r="G176" i="10"/>
  <c r="H176" i="10"/>
  <c r="O176" i="10"/>
  <c r="R176" i="10"/>
  <c r="A176" i="10"/>
  <c r="K176" i="10"/>
  <c r="P176" i="10"/>
  <c r="Q176" i="10"/>
  <c r="J176" i="10"/>
  <c r="E176" i="10"/>
  <c r="F176" i="10"/>
  <c r="N176" i="10"/>
  <c r="C176" i="10"/>
  <c r="L176" i="10"/>
  <c r="F95" i="10"/>
  <c r="P95" i="10"/>
  <c r="G95" i="10"/>
  <c r="K95" i="10"/>
  <c r="O95" i="10"/>
  <c r="E95" i="10"/>
  <c r="N95" i="10"/>
  <c r="A95" i="10"/>
  <c r="M95" i="10"/>
  <c r="I95" i="10"/>
  <c r="Q95" i="10"/>
  <c r="L95" i="10"/>
  <c r="H95" i="10"/>
  <c r="R95" i="10"/>
  <c r="C95" i="10"/>
  <c r="J95" i="10"/>
  <c r="I98" i="10"/>
  <c r="F98" i="10"/>
  <c r="P98" i="10"/>
  <c r="K98" i="10"/>
  <c r="C98" i="10"/>
  <c r="H98" i="10"/>
  <c r="R98" i="10"/>
  <c r="L98" i="10"/>
  <c r="G98" i="10"/>
  <c r="Q98" i="10"/>
  <c r="J98" i="10"/>
  <c r="O98" i="10"/>
  <c r="M98" i="10"/>
  <c r="A98" i="10"/>
  <c r="E98" i="10"/>
  <c r="N98" i="10"/>
  <c r="F202" i="10"/>
  <c r="Q202" i="10"/>
  <c r="L202" i="10"/>
  <c r="H202" i="10"/>
  <c r="I202" i="10"/>
  <c r="E202" i="10"/>
  <c r="A202" i="10"/>
  <c r="K202" i="10"/>
  <c r="O202" i="10"/>
  <c r="C202" i="10"/>
  <c r="N202" i="10"/>
  <c r="G202" i="10"/>
  <c r="R202" i="10"/>
  <c r="M202" i="10"/>
  <c r="J202" i="10"/>
  <c r="P202" i="10"/>
  <c r="C267" i="10"/>
  <c r="K267" i="10"/>
  <c r="G267" i="10"/>
  <c r="O267" i="10"/>
  <c r="N267" i="10"/>
  <c r="E267" i="10"/>
  <c r="L267" i="10"/>
  <c r="F267" i="10"/>
  <c r="H267" i="10"/>
  <c r="J267" i="10"/>
  <c r="I267" i="10"/>
  <c r="A267" i="10"/>
  <c r="P267" i="10"/>
  <c r="R267" i="10"/>
  <c r="M267" i="10"/>
  <c r="Q267" i="10"/>
  <c r="I124" i="10"/>
  <c r="P124" i="10"/>
  <c r="G124" i="10"/>
  <c r="H124" i="10"/>
  <c r="E124" i="10"/>
  <c r="M124" i="10"/>
  <c r="R124" i="10"/>
  <c r="J124" i="10"/>
  <c r="N124" i="10"/>
  <c r="K124" i="10"/>
  <c r="L124" i="10"/>
  <c r="Q124" i="10"/>
  <c r="F124" i="10"/>
  <c r="O124" i="10"/>
  <c r="C124" i="10"/>
  <c r="A124" i="10"/>
  <c r="Z253" i="3" l="1"/>
  <c r="W253" i="3" s="1"/>
  <c r="Z87" i="3"/>
  <c r="W87" i="3" s="1"/>
  <c r="Z34" i="3"/>
  <c r="W34" i="3" s="1"/>
  <c r="Z94" i="3"/>
  <c r="W94" i="3" s="1"/>
  <c r="Z29" i="3"/>
  <c r="W29" i="3" s="1"/>
  <c r="Z123" i="3"/>
  <c r="W123" i="3" s="1"/>
  <c r="Z177" i="3"/>
  <c r="W177" i="3" s="1"/>
  <c r="Z235" i="3"/>
  <c r="W235" i="3" s="1"/>
  <c r="Z317" i="3"/>
  <c r="Z52" i="3"/>
  <c r="W52" i="3" s="1"/>
  <c r="Z135" i="3"/>
  <c r="W135" i="3" s="1"/>
  <c r="Z205" i="3"/>
  <c r="W205" i="3" s="1"/>
  <c r="Z115" i="3"/>
  <c r="Z147" i="3"/>
  <c r="W147" i="3" s="1"/>
  <c r="Z201" i="3"/>
  <c r="Z265" i="3"/>
  <c r="Z80" i="3"/>
  <c r="Z137" i="3"/>
  <c r="W137" i="3" s="1"/>
  <c r="Z269" i="3"/>
  <c r="W269" i="3" s="1"/>
  <c r="Z83" i="3"/>
  <c r="W83" i="3" s="1"/>
  <c r="Z42" i="3"/>
  <c r="Z143" i="3"/>
  <c r="W143" i="3" s="1"/>
  <c r="Z191" i="3"/>
  <c r="W191" i="3" s="1"/>
  <c r="Z245" i="3"/>
  <c r="W245" i="3" s="1"/>
  <c r="Z297" i="3"/>
  <c r="Z180" i="3"/>
  <c r="W180" i="3" s="1"/>
  <c r="Z220" i="3"/>
  <c r="W220" i="3" s="1"/>
  <c r="Z252" i="3"/>
  <c r="W252" i="3" s="1"/>
  <c r="Z292" i="3"/>
  <c r="W292" i="3" s="1"/>
  <c r="Z279" i="3"/>
  <c r="W279" i="3" s="1"/>
  <c r="Z312" i="3"/>
  <c r="Z170" i="3"/>
  <c r="W170" i="3" s="1"/>
  <c r="Z234" i="3"/>
  <c r="W234" i="3" s="1"/>
  <c r="Z254" i="3"/>
  <c r="W254" i="3" s="1"/>
  <c r="W299" i="3"/>
  <c r="W115" i="3"/>
  <c r="W286" i="3"/>
  <c r="W81" i="3"/>
  <c r="W118" i="3"/>
  <c r="W297" i="3"/>
  <c r="W281" i="3"/>
  <c r="Z309" i="3"/>
  <c r="W309" i="3" s="1"/>
  <c r="Z298" i="3"/>
  <c r="W298" i="3" s="1"/>
  <c r="Z282" i="3"/>
  <c r="W282" i="3" s="1"/>
  <c r="Z266" i="3"/>
  <c r="W266" i="3" s="1"/>
  <c r="Z246" i="3"/>
  <c r="W246" i="3" s="1"/>
  <c r="Z238" i="3"/>
  <c r="W238" i="3" s="1"/>
  <c r="Z230" i="3"/>
  <c r="W230" i="3" s="1"/>
  <c r="Z222" i="3"/>
  <c r="W222" i="3" s="1"/>
  <c r="Z210" i="3"/>
  <c r="W210" i="3" s="1"/>
  <c r="Z202" i="3"/>
  <c r="W202" i="3" s="1"/>
  <c r="Z190" i="3"/>
  <c r="W190" i="3" s="1"/>
  <c r="Z182" i="3"/>
  <c r="W182" i="3" s="1"/>
  <c r="Z174" i="3"/>
  <c r="W174" i="3" s="1"/>
  <c r="Z162" i="3"/>
  <c r="W162" i="3" s="1"/>
  <c r="Z154" i="3"/>
  <c r="W154" i="3" s="1"/>
  <c r="Z142" i="3"/>
  <c r="W142" i="3" s="1"/>
  <c r="Z126" i="3"/>
  <c r="W126" i="3" s="1"/>
  <c r="Z118" i="3"/>
  <c r="Z303" i="3"/>
  <c r="W303" i="3" s="1"/>
  <c r="Z287" i="3"/>
  <c r="W287" i="3" s="1"/>
  <c r="Z308" i="3"/>
  <c r="W308" i="3" s="1"/>
  <c r="Z300" i="3"/>
  <c r="W300" i="3" s="1"/>
  <c r="Z284" i="3"/>
  <c r="W284" i="3" s="1"/>
  <c r="Z268" i="3"/>
  <c r="W268" i="3" s="1"/>
  <c r="Z260" i="3"/>
  <c r="W260" i="3" s="1"/>
  <c r="Z248" i="3"/>
  <c r="W248" i="3" s="1"/>
  <c r="Z232" i="3"/>
  <c r="W232" i="3" s="1"/>
  <c r="Z216" i="3"/>
  <c r="W216" i="3" s="1"/>
  <c r="Z204" i="3"/>
  <c r="W204" i="3" s="1"/>
  <c r="Z184" i="3"/>
  <c r="W184" i="3" s="1"/>
  <c r="Z168" i="3"/>
  <c r="W168" i="3" s="1"/>
  <c r="Z144" i="3"/>
  <c r="W144" i="3" s="1"/>
  <c r="Z289" i="3"/>
  <c r="W289" i="3" s="1"/>
  <c r="Z261" i="3"/>
  <c r="W261" i="3" s="1"/>
  <c r="Z229" i="3"/>
  <c r="W229" i="3" s="1"/>
  <c r="Z207" i="3"/>
  <c r="W207" i="3" s="1"/>
  <c r="Z175" i="3"/>
  <c r="W175" i="3" s="1"/>
  <c r="Z149" i="3"/>
  <c r="Z127" i="3"/>
  <c r="Z90" i="3"/>
  <c r="W90" i="3" s="1"/>
  <c r="Z54" i="3"/>
  <c r="W54" i="3" s="1"/>
  <c r="Z38" i="3"/>
  <c r="Z95" i="3"/>
  <c r="W95" i="3" s="1"/>
  <c r="Z79" i="3"/>
  <c r="W79" i="3" s="1"/>
  <c r="Z47" i="3"/>
  <c r="W47" i="3" s="1"/>
  <c r="Z237" i="3"/>
  <c r="W237" i="3" s="1"/>
  <c r="Z141" i="3"/>
  <c r="W141" i="3" s="1"/>
  <c r="Z119" i="3"/>
  <c r="W119" i="3" s="1"/>
  <c r="Z68" i="3"/>
  <c r="W68" i="3" s="1"/>
  <c r="Z20" i="3"/>
  <c r="W20" i="3" s="1"/>
  <c r="Z249" i="3"/>
  <c r="W249" i="3" s="1"/>
  <c r="Z217" i="3"/>
  <c r="W217" i="3" s="1"/>
  <c r="Z185" i="3"/>
  <c r="W185" i="3" s="1"/>
  <c r="Z153" i="3"/>
  <c r="Z131" i="3"/>
  <c r="W131" i="3" s="1"/>
  <c r="Z63" i="3"/>
  <c r="W63" i="3" s="1"/>
  <c r="Z31" i="3"/>
  <c r="W31" i="3" s="1"/>
  <c r="Z199" i="3"/>
  <c r="W199" i="3" s="1"/>
  <c r="Z136" i="3"/>
  <c r="W136" i="3" s="1"/>
  <c r="Z96" i="3"/>
  <c r="W96" i="3" s="1"/>
  <c r="Z64" i="3"/>
  <c r="W64" i="3" s="1"/>
  <c r="Z24" i="3"/>
  <c r="Z285" i="3"/>
  <c r="W285" i="3" s="1"/>
  <c r="Z257" i="3"/>
  <c r="W257" i="3" s="1"/>
  <c r="Z225" i="3"/>
  <c r="W225" i="3" s="1"/>
  <c r="Z193" i="3"/>
  <c r="W193" i="3" s="1"/>
  <c r="Z161" i="3"/>
  <c r="Z125" i="3"/>
  <c r="W125" i="3" s="1"/>
  <c r="Z108" i="3"/>
  <c r="W108" i="3" s="1"/>
  <c r="Z97" i="3"/>
  <c r="W97" i="3" s="1"/>
  <c r="Z89" i="3"/>
  <c r="W89" i="3" s="1"/>
  <c r="Z81" i="3"/>
  <c r="Z69" i="3"/>
  <c r="W69" i="3" s="1"/>
  <c r="Z53" i="3"/>
  <c r="W53" i="3" s="1"/>
  <c r="Z37" i="3"/>
  <c r="W37" i="3" s="1"/>
  <c r="Z21" i="3"/>
  <c r="W21" i="3" s="1"/>
  <c r="Z102" i="3"/>
  <c r="W102" i="3" s="1"/>
  <c r="Z314" i="3"/>
  <c r="Z315" i="3"/>
  <c r="W315" i="3" s="1"/>
  <c r="Z294" i="3"/>
  <c r="Z278" i="3"/>
  <c r="W278" i="3" s="1"/>
  <c r="Z262" i="3"/>
  <c r="W262" i="3" s="1"/>
  <c r="Z302" i="3"/>
  <c r="Z270" i="3"/>
  <c r="Z310" i="3"/>
  <c r="W310" i="3" s="1"/>
  <c r="Z290" i="3"/>
  <c r="W290" i="3" s="1"/>
  <c r="Z250" i="3"/>
  <c r="W250" i="3" s="1"/>
  <c r="Z226" i="3"/>
  <c r="W226" i="3" s="1"/>
  <c r="Z214" i="3"/>
  <c r="W214" i="3" s="1"/>
  <c r="Z198" i="3"/>
  <c r="W198" i="3" s="1"/>
  <c r="Z186" i="3"/>
  <c r="W186" i="3" s="1"/>
  <c r="Z150" i="3"/>
  <c r="W150" i="3" s="1"/>
  <c r="Z130" i="3"/>
  <c r="Z114" i="3"/>
  <c r="W114" i="3" s="1"/>
  <c r="Z295" i="3"/>
  <c r="Z311" i="3"/>
  <c r="W311" i="3" s="1"/>
  <c r="Z296" i="3"/>
  <c r="W296" i="3" s="1"/>
  <c r="Z276" i="3"/>
  <c r="Z244" i="3"/>
  <c r="W244" i="3" s="1"/>
  <c r="Z224" i="3"/>
  <c r="W224" i="3" s="1"/>
  <c r="Z208" i="3"/>
  <c r="W208" i="3" s="1"/>
  <c r="Z192" i="3"/>
  <c r="W192" i="3" s="1"/>
  <c r="Z176" i="3"/>
  <c r="W176" i="3" s="1"/>
  <c r="Z156" i="3"/>
  <c r="W156" i="3" s="1"/>
  <c r="Z140" i="3"/>
  <c r="W140" i="3" s="1"/>
  <c r="Z277" i="3"/>
  <c r="W277" i="3" s="1"/>
  <c r="Z239" i="3"/>
  <c r="W239" i="3" s="1"/>
  <c r="Z197" i="3"/>
  <c r="W197" i="3" s="1"/>
  <c r="Z165" i="3"/>
  <c r="W165" i="3" s="1"/>
  <c r="Z128" i="3"/>
  <c r="W128" i="3" s="1"/>
  <c r="Z86" i="3"/>
  <c r="W86" i="3" s="1"/>
  <c r="Z46" i="3"/>
  <c r="W46" i="3" s="1"/>
  <c r="Z75" i="3"/>
  <c r="W75" i="3" s="1"/>
  <c r="Z183" i="3"/>
  <c r="W183" i="3" s="1"/>
  <c r="Z104" i="3"/>
  <c r="W104" i="3" s="1"/>
  <c r="Z44" i="3"/>
  <c r="W44" i="3" s="1"/>
  <c r="Z259" i="3"/>
  <c r="W259" i="3" s="1"/>
  <c r="Z211" i="3"/>
  <c r="W211" i="3" s="1"/>
  <c r="Z169" i="3"/>
  <c r="W169" i="3" s="1"/>
  <c r="Z132" i="3"/>
  <c r="W132" i="3" s="1"/>
  <c r="Z55" i="3"/>
  <c r="W55" i="3" s="1"/>
  <c r="Z23" i="3"/>
  <c r="W23" i="3" s="1"/>
  <c r="Z151" i="3"/>
  <c r="W151" i="3" s="1"/>
  <c r="Z92" i="3"/>
  <c r="Z40" i="3"/>
  <c r="W40" i="3" s="1"/>
  <c r="Z293" i="3"/>
  <c r="Z251" i="3"/>
  <c r="W251" i="3" s="1"/>
  <c r="Z209" i="3"/>
  <c r="W209" i="3" s="1"/>
  <c r="Z171" i="3"/>
  <c r="W171" i="3" s="1"/>
  <c r="Z124" i="3"/>
  <c r="W124" i="3" s="1"/>
  <c r="Z105" i="3"/>
  <c r="W105" i="3" s="1"/>
  <c r="Z77" i="3"/>
  <c r="W77" i="3" s="1"/>
  <c r="Z61" i="3"/>
  <c r="Z41" i="3"/>
  <c r="Z112" i="3"/>
  <c r="W112" i="3" s="1"/>
  <c r="Z78" i="3"/>
  <c r="W78" i="3" s="1"/>
  <c r="Z58" i="3"/>
  <c r="W58" i="3" s="1"/>
  <c r="Z18" i="3"/>
  <c r="Z43" i="3"/>
  <c r="W43" i="3" s="1"/>
  <c r="Z247" i="3"/>
  <c r="W247" i="3" s="1"/>
  <c r="Z167" i="3"/>
  <c r="W167" i="3" s="1"/>
  <c r="Z48" i="3"/>
  <c r="W48" i="3" s="1"/>
  <c r="Z36" i="3"/>
  <c r="W36" i="3" s="1"/>
  <c r="Z173" i="3"/>
  <c r="W173" i="3" s="1"/>
  <c r="Z19" i="3"/>
  <c r="W19" i="3" s="1"/>
  <c r="Z103" i="3"/>
  <c r="W103" i="3" s="1"/>
  <c r="Z62" i="3"/>
  <c r="W62" i="3" s="1"/>
  <c r="Z106" i="3"/>
  <c r="W106" i="3" s="1"/>
  <c r="Z33" i="3"/>
  <c r="W33" i="3" s="1"/>
  <c r="Z65" i="3"/>
  <c r="W65" i="3" s="1"/>
  <c r="Z85" i="3"/>
  <c r="W85" i="3" s="1"/>
  <c r="Z101" i="3"/>
  <c r="W101" i="3" s="1"/>
  <c r="Z139" i="3"/>
  <c r="W139" i="3" s="1"/>
  <c r="Z187" i="3"/>
  <c r="W187" i="3" s="1"/>
  <c r="Z241" i="3"/>
  <c r="W241" i="3" s="1"/>
  <c r="Z301" i="3"/>
  <c r="W301" i="3" s="1"/>
  <c r="Z76" i="3"/>
  <c r="W76" i="3" s="1"/>
  <c r="Z27" i="3"/>
  <c r="Z116" i="3"/>
  <c r="W116" i="3" s="1"/>
  <c r="Z163" i="3"/>
  <c r="W163" i="3" s="1"/>
  <c r="Z227" i="3"/>
  <c r="W227" i="3" s="1"/>
  <c r="Z275" i="3"/>
  <c r="W275" i="3" s="1"/>
  <c r="Z100" i="3"/>
  <c r="W100" i="3" s="1"/>
  <c r="Z189" i="3"/>
  <c r="Z59" i="3"/>
  <c r="W59" i="3" s="1"/>
  <c r="Z91" i="3"/>
  <c r="W91" i="3" s="1"/>
  <c r="Z50" i="3"/>
  <c r="W50" i="3" s="1"/>
  <c r="Z98" i="3"/>
  <c r="W98" i="3" s="1"/>
  <c r="Z159" i="3"/>
  <c r="W159" i="3" s="1"/>
  <c r="Z213" i="3"/>
  <c r="W213" i="3" s="1"/>
  <c r="Z255" i="3"/>
  <c r="W255" i="3" s="1"/>
  <c r="Z305" i="3"/>
  <c r="W305" i="3" s="1"/>
  <c r="Z160" i="3"/>
  <c r="W160" i="3" s="1"/>
  <c r="Z188" i="3"/>
  <c r="Z200" i="3"/>
  <c r="W200" i="3" s="1"/>
  <c r="Z228" i="3"/>
  <c r="W228" i="3" s="1"/>
  <c r="Z256" i="3"/>
  <c r="W256" i="3" s="1"/>
  <c r="Z272" i="3"/>
  <c r="W272" i="3" s="1"/>
  <c r="Z304" i="3"/>
  <c r="W304" i="3" s="1"/>
  <c r="Z283" i="3"/>
  <c r="W283" i="3" s="1"/>
  <c r="Z110" i="3"/>
  <c r="W110" i="3" s="1"/>
  <c r="Z134" i="3"/>
  <c r="W134" i="3" s="1"/>
  <c r="Z206" i="3"/>
  <c r="W206" i="3" s="1"/>
  <c r="Z258" i="3"/>
  <c r="W258" i="3" s="1"/>
  <c r="Z313" i="3"/>
  <c r="W313" i="3" s="1"/>
  <c r="W293" i="3"/>
  <c r="W317" i="3"/>
  <c r="W38" i="3"/>
  <c r="Z84" i="3"/>
  <c r="W84" i="3" s="1"/>
  <c r="Z57" i="3"/>
  <c r="W57" i="3" s="1"/>
  <c r="Z60" i="3"/>
  <c r="W60" i="3" s="1"/>
  <c r="Z215" i="3"/>
  <c r="Z39" i="3"/>
  <c r="W39" i="3" s="1"/>
  <c r="Z22" i="3"/>
  <c r="W22" i="3" s="1"/>
  <c r="Z66" i="3"/>
  <c r="W66" i="3" s="1"/>
  <c r="Z111" i="3"/>
  <c r="W111" i="3" s="1"/>
  <c r="Z45" i="3"/>
  <c r="W45" i="3" s="1"/>
  <c r="Z107" i="3"/>
  <c r="W107" i="3" s="1"/>
  <c r="Z145" i="3"/>
  <c r="W145" i="3" s="1"/>
  <c r="Z203" i="3"/>
  <c r="W203" i="3" s="1"/>
  <c r="Z267" i="3"/>
  <c r="W267" i="3" s="1"/>
  <c r="Z316" i="3"/>
  <c r="W316" i="3" s="1"/>
  <c r="Z88" i="3"/>
  <c r="Z157" i="3"/>
  <c r="W157" i="3" s="1"/>
  <c r="Z35" i="3"/>
  <c r="W35" i="3" s="1"/>
  <c r="Z117" i="3"/>
  <c r="W117" i="3" s="1"/>
  <c r="Z179" i="3"/>
  <c r="W179" i="3" s="1"/>
  <c r="Z233" i="3"/>
  <c r="Z32" i="3"/>
  <c r="W32" i="3" s="1"/>
  <c r="Z120" i="3"/>
  <c r="W120" i="3" s="1"/>
  <c r="Z231" i="3"/>
  <c r="W231" i="3" s="1"/>
  <c r="Z67" i="3"/>
  <c r="W67" i="3" s="1"/>
  <c r="Z99" i="3"/>
  <c r="W99" i="3" s="1"/>
  <c r="Z74" i="3"/>
  <c r="W74" i="3" s="1"/>
  <c r="Z113" i="3"/>
  <c r="W113" i="3" s="1"/>
  <c r="Z271" i="3"/>
  <c r="W271" i="3" s="1"/>
  <c r="Z148" i="3"/>
  <c r="W148" i="3" s="1"/>
  <c r="Z164" i="3"/>
  <c r="W164" i="3" s="1"/>
  <c r="Z212" i="3"/>
  <c r="W212" i="3" s="1"/>
  <c r="Z236" i="3"/>
  <c r="W236" i="3" s="1"/>
  <c r="Z280" i="3"/>
  <c r="W280" i="3" s="1"/>
  <c r="Z306" i="3"/>
  <c r="W306" i="3" s="1"/>
  <c r="Z291" i="3"/>
  <c r="Z138" i="3"/>
  <c r="W138" i="3" s="1"/>
  <c r="Z158" i="3"/>
  <c r="W158" i="3" s="1"/>
  <c r="Z178" i="3"/>
  <c r="W178" i="3" s="1"/>
  <c r="Z242" i="3"/>
  <c r="W242" i="3" s="1"/>
  <c r="Z274" i="3"/>
  <c r="W274" i="3" s="1"/>
  <c r="W88" i="3"/>
  <c r="W149" i="3"/>
  <c r="W127" i="3"/>
  <c r="W314" i="3"/>
  <c r="W82" i="3"/>
  <c r="W294" i="3"/>
  <c r="W302" i="3"/>
  <c r="W188" i="3"/>
  <c r="W130" i="3"/>
  <c r="U100" i="10"/>
  <c r="T100" i="10"/>
  <c r="S100" i="10"/>
  <c r="K139" i="10"/>
  <c r="S171" i="10"/>
  <c r="G40" i="10"/>
  <c r="C105" i="10"/>
  <c r="H34" i="10"/>
  <c r="S206" i="10"/>
  <c r="U275" i="10"/>
  <c r="T266" i="10"/>
  <c r="U264" i="10"/>
  <c r="S264" i="10"/>
  <c r="T264" i="10"/>
  <c r="U140" i="10"/>
  <c r="S140" i="10"/>
  <c r="U146" i="10"/>
  <c r="S146" i="10"/>
  <c r="T146" i="10"/>
  <c r="T239" i="10"/>
  <c r="U239" i="10"/>
  <c r="S239" i="10"/>
  <c r="U49" i="10"/>
  <c r="S49" i="10"/>
  <c r="T49" i="10"/>
  <c r="U59" i="10"/>
  <c r="T59" i="10"/>
  <c r="S59" i="10"/>
  <c r="U35" i="10"/>
  <c r="S35" i="10"/>
  <c r="U218" i="10"/>
  <c r="S218" i="10"/>
  <c r="U201" i="10"/>
  <c r="S201" i="10"/>
  <c r="U282" i="10"/>
  <c r="S282" i="10"/>
  <c r="T282" i="10"/>
  <c r="U262" i="10"/>
  <c r="T262" i="10"/>
  <c r="S262" i="10"/>
  <c r="U113" i="10"/>
  <c r="S113" i="10"/>
  <c r="U212" i="10"/>
  <c r="S212" i="10"/>
  <c r="U127" i="10"/>
  <c r="S127" i="10"/>
  <c r="T83" i="10"/>
  <c r="S83" i="10"/>
  <c r="U98" i="10"/>
  <c r="S98" i="10"/>
  <c r="T98" i="10"/>
  <c r="W28" i="3"/>
  <c r="W80" i="3"/>
  <c r="W42" i="3"/>
  <c r="S134" i="10"/>
  <c r="T134" i="10"/>
  <c r="U88" i="10"/>
  <c r="S88" i="10"/>
  <c r="U300" i="10"/>
  <c r="T300" i="10"/>
  <c r="T162" i="10"/>
  <c r="U162" i="10"/>
  <c r="T155" i="10"/>
  <c r="U155" i="10"/>
  <c r="T181" i="10"/>
  <c r="S181" i="10"/>
  <c r="T284" i="10"/>
  <c r="U284" i="10"/>
  <c r="U135" i="10"/>
  <c r="T135" i="10"/>
  <c r="U95" i="10"/>
  <c r="S95" i="10"/>
  <c r="T283" i="10"/>
  <c r="O283" i="10"/>
  <c r="U283" i="10"/>
  <c r="S283" i="10"/>
  <c r="T15" i="10"/>
  <c r="S15" i="10"/>
  <c r="P15" i="10"/>
  <c r="J15" i="10"/>
  <c r="E15" i="10"/>
  <c r="U271" i="10"/>
  <c r="T271" i="10"/>
  <c r="P271" i="10"/>
  <c r="U139" i="10"/>
  <c r="S139" i="10"/>
  <c r="N139" i="10"/>
  <c r="G139" i="10"/>
  <c r="E139" i="10"/>
  <c r="S25" i="10"/>
  <c r="T25" i="10"/>
  <c r="U25" i="10"/>
  <c r="T253" i="10"/>
  <c r="S253" i="10"/>
  <c r="H253" i="10"/>
  <c r="G253" i="10"/>
  <c r="L253" i="10"/>
  <c r="M274" i="10"/>
  <c r="S274" i="10"/>
  <c r="N68" i="10"/>
  <c r="S68" i="10"/>
  <c r="U177" i="10"/>
  <c r="N177" i="10"/>
  <c r="C177" i="10"/>
  <c r="M177" i="10"/>
  <c r="P177" i="10"/>
  <c r="G177" i="10"/>
  <c r="T163" i="10"/>
  <c r="U163" i="10"/>
  <c r="T84" i="10"/>
  <c r="S84" i="10"/>
  <c r="U84" i="10"/>
  <c r="T24" i="10"/>
  <c r="H24" i="10"/>
  <c r="K24" i="10"/>
  <c r="C24" i="10"/>
  <c r="G24" i="10"/>
  <c r="U34" i="10"/>
  <c r="O34" i="10"/>
  <c r="F34" i="10"/>
  <c r="L34" i="10"/>
  <c r="J34" i="10"/>
  <c r="I57" i="10"/>
  <c r="J57" i="10"/>
  <c r="R57" i="10"/>
  <c r="Q57" i="10"/>
  <c r="T87" i="10"/>
  <c r="S87" i="10"/>
  <c r="M87" i="10"/>
  <c r="G87" i="10"/>
  <c r="A87" i="10"/>
  <c r="R87" i="10"/>
  <c r="U254" i="10"/>
  <c r="J254" i="10"/>
  <c r="K254" i="10"/>
  <c r="G254" i="10"/>
  <c r="Q254" i="10"/>
  <c r="L254" i="10"/>
  <c r="F22" i="10"/>
  <c r="T22" i="10"/>
  <c r="S22" i="10"/>
  <c r="C22" i="10"/>
  <c r="P22" i="10"/>
  <c r="J22" i="10"/>
  <c r="Q22" i="10"/>
  <c r="T61" i="10"/>
  <c r="S61" i="10"/>
  <c r="U61" i="10"/>
  <c r="M61" i="10"/>
  <c r="N61" i="10"/>
  <c r="Q61" i="10"/>
  <c r="U152" i="10"/>
  <c r="T152" i="10"/>
  <c r="E152" i="10"/>
  <c r="H152" i="10"/>
  <c r="P152" i="10"/>
  <c r="C152" i="10"/>
  <c r="T204" i="10"/>
  <c r="Q204" i="10"/>
  <c r="F204" i="10"/>
  <c r="A204" i="10"/>
  <c r="T238" i="10"/>
  <c r="U238" i="10"/>
  <c r="M238" i="10"/>
  <c r="C238" i="10"/>
  <c r="P238" i="10"/>
  <c r="U108" i="10"/>
  <c r="I108" i="10"/>
  <c r="F108" i="10"/>
  <c r="N108" i="10"/>
  <c r="M32" i="10"/>
  <c r="A32" i="10"/>
  <c r="P32" i="10"/>
  <c r="C32" i="10"/>
  <c r="T141" i="10"/>
  <c r="Q141" i="10"/>
  <c r="F141" i="10"/>
  <c r="M141" i="10"/>
  <c r="U41" i="10"/>
  <c r="I41" i="10"/>
  <c r="S41" i="10"/>
  <c r="K41" i="10"/>
  <c r="N41" i="10"/>
  <c r="M41" i="10"/>
  <c r="R41" i="10"/>
  <c r="A41" i="10"/>
  <c r="P41" i="10"/>
  <c r="W92" i="3"/>
  <c r="U28" i="10"/>
  <c r="S28" i="10"/>
  <c r="U11" i="10"/>
  <c r="S11" i="10"/>
  <c r="T123" i="10"/>
  <c r="A123" i="10"/>
  <c r="U123" i="10"/>
  <c r="S123" i="10"/>
  <c r="U208" i="10"/>
  <c r="T208" i="10"/>
  <c r="G208" i="10"/>
  <c r="L208" i="10"/>
  <c r="O208" i="10"/>
  <c r="H208" i="10"/>
  <c r="U185" i="10"/>
  <c r="S185" i="10"/>
  <c r="T185" i="10"/>
  <c r="F185" i="10"/>
  <c r="F147" i="10"/>
  <c r="S147" i="10"/>
  <c r="U235" i="10"/>
  <c r="H235" i="10"/>
  <c r="G235" i="10"/>
  <c r="T245" i="10"/>
  <c r="O245" i="10"/>
  <c r="U245" i="10"/>
  <c r="S245" i="10"/>
  <c r="U272" i="10"/>
  <c r="T272" i="10"/>
  <c r="F272" i="10"/>
  <c r="A272" i="10"/>
  <c r="H272" i="10"/>
  <c r="R272" i="10"/>
  <c r="U37" i="10"/>
  <c r="I37" i="10"/>
  <c r="T37" i="10"/>
  <c r="U216" i="10"/>
  <c r="T216" i="10"/>
  <c r="U81" i="10"/>
  <c r="F81" i="10"/>
  <c r="N81" i="10"/>
  <c r="J81" i="10"/>
  <c r="G81" i="10"/>
  <c r="U102" i="10"/>
  <c r="N102" i="10"/>
  <c r="S102" i="10"/>
  <c r="U277" i="10"/>
  <c r="N277" i="10"/>
  <c r="U77" i="10"/>
  <c r="T77" i="10"/>
  <c r="A77" i="10"/>
  <c r="P77" i="10"/>
  <c r="I77" i="10"/>
  <c r="U70" i="10"/>
  <c r="M70" i="10"/>
  <c r="T70" i="10"/>
  <c r="U10" i="10"/>
  <c r="T10" i="10"/>
  <c r="S10" i="10"/>
  <c r="U12" i="10"/>
  <c r="S12" i="10"/>
  <c r="U118" i="10"/>
  <c r="P118" i="10"/>
  <c r="S118" i="10"/>
  <c r="Q118" i="10"/>
  <c r="C118" i="10"/>
  <c r="H118" i="10"/>
  <c r="I118" i="10"/>
  <c r="H278" i="10"/>
  <c r="S278" i="10"/>
  <c r="L278" i="10"/>
  <c r="M278" i="10"/>
  <c r="F278" i="10"/>
  <c r="P278" i="10"/>
  <c r="U119" i="10"/>
  <c r="C119" i="10"/>
  <c r="S119" i="10"/>
  <c r="T119" i="10"/>
  <c r="O119" i="10"/>
  <c r="M119" i="10"/>
  <c r="F119" i="10"/>
  <c r="T207" i="10"/>
  <c r="U207" i="10"/>
  <c r="S207" i="10"/>
  <c r="G207" i="10"/>
  <c r="L207" i="10"/>
  <c r="I207" i="10"/>
  <c r="K207" i="10"/>
  <c r="U52" i="10"/>
  <c r="S52" i="10"/>
  <c r="R52" i="10"/>
  <c r="K52" i="10"/>
  <c r="G52" i="10"/>
  <c r="N52" i="10"/>
  <c r="U159" i="10"/>
  <c r="T159" i="10"/>
  <c r="S159" i="10"/>
  <c r="J159" i="10"/>
  <c r="F159" i="10"/>
  <c r="G159" i="10"/>
  <c r="O159" i="10"/>
  <c r="N159" i="10"/>
  <c r="C159" i="10"/>
  <c r="U120" i="10"/>
  <c r="L120" i="10"/>
  <c r="J120" i="10"/>
  <c r="G120" i="10"/>
  <c r="H120" i="10"/>
  <c r="M198" i="10"/>
  <c r="I198" i="10"/>
  <c r="L198" i="10"/>
  <c r="U126" i="10"/>
  <c r="S126" i="10"/>
  <c r="F126" i="10"/>
  <c r="A126" i="10"/>
  <c r="U149" i="10"/>
  <c r="G149" i="10"/>
  <c r="C149" i="10"/>
  <c r="K149" i="10"/>
  <c r="O149" i="10"/>
  <c r="N149" i="10"/>
  <c r="I256" i="10"/>
  <c r="G256" i="10"/>
  <c r="A256" i="10"/>
  <c r="U237" i="10"/>
  <c r="A237" i="10"/>
  <c r="Q237" i="10"/>
  <c r="L237" i="10"/>
  <c r="T237" i="10"/>
  <c r="K237" i="10"/>
  <c r="P237" i="10"/>
  <c r="E200" i="10"/>
  <c r="T200" i="10"/>
  <c r="P200" i="10"/>
  <c r="U200" i="10"/>
  <c r="I200" i="10"/>
  <c r="L200" i="10"/>
  <c r="C200" i="10"/>
  <c r="W215" i="3"/>
  <c r="W153" i="3"/>
  <c r="F896" i="12"/>
  <c r="D896" i="12"/>
  <c r="I40" i="12"/>
  <c r="I35" i="12"/>
  <c r="I8" i="12"/>
  <c r="M5" i="12"/>
  <c r="I25" i="12"/>
  <c r="I17" i="12"/>
  <c r="S23" i="10"/>
  <c r="S261" i="10"/>
  <c r="S293" i="10"/>
  <c r="T161" i="10"/>
  <c r="U192" i="10"/>
  <c r="A192" i="10"/>
  <c r="I30" i="12"/>
  <c r="I18" i="12"/>
  <c r="D180" i="10"/>
  <c r="D164" i="10"/>
  <c r="D228" i="10"/>
  <c r="D104" i="10"/>
  <c r="D199" i="10"/>
  <c r="D229" i="10"/>
  <c r="D99" i="10"/>
  <c r="D297" i="10"/>
  <c r="D63" i="10"/>
  <c r="D21" i="10"/>
  <c r="D244" i="10"/>
  <c r="D144" i="10"/>
  <c r="D260" i="10"/>
  <c r="D273" i="10"/>
  <c r="D85" i="10"/>
  <c r="D151" i="10"/>
  <c r="D195" i="10"/>
  <c r="D138" i="10"/>
  <c r="D268" i="10"/>
  <c r="D91" i="10"/>
  <c r="D194" i="10"/>
  <c r="D27" i="10"/>
  <c r="D169" i="10"/>
  <c r="D2" i="10"/>
  <c r="AA24" i="3"/>
  <c r="D251" i="10"/>
  <c r="D125" i="10"/>
  <c r="D289" i="10"/>
  <c r="D129" i="10"/>
  <c r="D79" i="10"/>
  <c r="D50" i="10"/>
  <c r="D94" i="10"/>
  <c r="D109" i="10"/>
  <c r="D255" i="10"/>
  <c r="D93" i="10"/>
  <c r="D154" i="10"/>
  <c r="D227" i="10"/>
  <c r="D241" i="10"/>
  <c r="D191" i="10"/>
  <c r="D30" i="10"/>
  <c r="D168" i="10"/>
  <c r="D270" i="10"/>
  <c r="D101" i="10"/>
  <c r="D54" i="10"/>
  <c r="D8" i="10"/>
  <c r="D7" i="10"/>
  <c r="D9" i="10"/>
  <c r="D280" i="10"/>
  <c r="D182" i="10"/>
  <c r="D209" i="10"/>
  <c r="D170" i="10"/>
  <c r="D53" i="10"/>
  <c r="D225" i="10"/>
  <c r="D76" i="10"/>
  <c r="D281" i="10"/>
  <c r="D156" i="10"/>
  <c r="D69" i="10"/>
  <c r="D178" i="10"/>
  <c r="D249" i="10"/>
  <c r="D143" i="10"/>
  <c r="D29" i="10"/>
  <c r="D223" i="10"/>
  <c r="D18" i="10"/>
  <c r="D298" i="10"/>
  <c r="D205" i="10"/>
  <c r="D89" i="10"/>
  <c r="D186" i="10"/>
  <c r="D296" i="10"/>
  <c r="D58" i="10"/>
  <c r="D294" i="10"/>
  <c r="D287" i="10"/>
  <c r="D215" i="10"/>
  <c r="D189" i="10"/>
  <c r="D290" i="10"/>
  <c r="D26" i="10"/>
  <c r="D148" i="10"/>
  <c r="D188" i="10"/>
  <c r="D263" i="10"/>
  <c r="D45" i="10"/>
  <c r="D121" i="10"/>
  <c r="D114" i="10"/>
  <c r="D157" i="10"/>
  <c r="D62" i="10"/>
  <c r="D231" i="10"/>
  <c r="D65" i="10"/>
  <c r="D17" i="10"/>
  <c r="D74" i="10"/>
  <c r="D44" i="10"/>
  <c r="D14" i="10"/>
  <c r="D55" i="10"/>
  <c r="D111" i="10"/>
  <c r="D103" i="10"/>
  <c r="D211" i="10"/>
  <c r="D92" i="10"/>
  <c r="D137" i="10"/>
  <c r="I6" i="12"/>
  <c r="M7" i="12"/>
  <c r="W61" i="3"/>
  <c r="W166" i="3"/>
  <c r="W18" i="3"/>
  <c r="I15" i="12"/>
  <c r="I39" i="12"/>
  <c r="U203" i="10"/>
  <c r="S203" i="10"/>
  <c r="U64" i="10"/>
  <c r="H64" i="10"/>
  <c r="U193" i="10"/>
  <c r="L193" i="10"/>
  <c r="U221" i="10"/>
  <c r="J221" i="10"/>
  <c r="F97" i="10"/>
  <c r="E97" i="10"/>
  <c r="C97" i="10"/>
  <c r="N97" i="10"/>
  <c r="C80" i="10"/>
  <c r="U80" i="10"/>
  <c r="G80" i="10"/>
  <c r="Q80" i="10"/>
  <c r="I20" i="12"/>
  <c r="I11" i="12"/>
  <c r="W27" i="3"/>
  <c r="W30" i="3"/>
  <c r="W276" i="3"/>
  <c r="W295" i="3"/>
  <c r="W270" i="3"/>
  <c r="E896" i="12"/>
  <c r="C307" i="10"/>
  <c r="I26" i="12"/>
  <c r="I22" i="12"/>
  <c r="I38" i="12"/>
  <c r="W221" i="3"/>
  <c r="W161" i="3"/>
  <c r="W201" i="3"/>
  <c r="W233" i="3"/>
  <c r="W265" i="3"/>
  <c r="W189" i="3"/>
  <c r="W172" i="3"/>
  <c r="W288" i="3"/>
  <c r="W291" i="3"/>
  <c r="W312" i="3"/>
  <c r="F550" i="12"/>
  <c r="E550" i="12"/>
  <c r="D240" i="12"/>
  <c r="E240" i="12"/>
  <c r="E806" i="12"/>
  <c r="D806" i="12"/>
  <c r="D800" i="12"/>
  <c r="E800" i="12"/>
  <c r="D192" i="12"/>
  <c r="E192" i="12"/>
  <c r="F480" i="12"/>
  <c r="E480" i="12"/>
  <c r="I5" i="12"/>
  <c r="I7" i="12"/>
  <c r="I16" i="12"/>
  <c r="I21" i="12"/>
  <c r="F176" i="12"/>
  <c r="M6" i="12"/>
  <c r="I10" i="12"/>
  <c r="I19" i="12"/>
  <c r="I41" i="12"/>
  <c r="E470" i="12"/>
  <c r="F470" i="12"/>
  <c r="I44" i="12"/>
  <c r="I29" i="12"/>
  <c r="I3" i="12"/>
  <c r="I9" i="12"/>
  <c r="I13" i="12"/>
  <c r="I14" i="12"/>
  <c r="I42" i="12"/>
  <c r="I33" i="12"/>
  <c r="I36" i="12"/>
  <c r="F345" i="12"/>
  <c r="D636" i="12"/>
  <c r="E134" i="12"/>
  <c r="I31" i="12"/>
  <c r="M3" i="12"/>
  <c r="I24" i="12"/>
  <c r="M4" i="12"/>
  <c r="I27" i="12"/>
  <c r="M9" i="12"/>
  <c r="I34" i="12"/>
  <c r="E26" i="12"/>
  <c r="F619" i="12"/>
  <c r="E636" i="12"/>
  <c r="J41" i="3"/>
  <c r="AB41" i="3" s="1"/>
  <c r="D6" i="11" s="1"/>
  <c r="D4" i="11" l="1"/>
  <c r="D26" i="8"/>
  <c r="E26" i="8" s="1"/>
  <c r="D31" i="8"/>
  <c r="E31" i="8" s="1"/>
  <c r="D28" i="8"/>
  <c r="E28" i="8" s="1"/>
  <c r="D32" i="8"/>
  <c r="E32" i="8" s="1"/>
  <c r="D27" i="8"/>
  <c r="E27" i="8" s="1"/>
  <c r="D30" i="8"/>
  <c r="E30" i="8" s="1"/>
  <c r="D29" i="8"/>
  <c r="E29" i="8" s="1"/>
  <c r="S211" i="10"/>
  <c r="U211" i="10"/>
  <c r="T211" i="10"/>
  <c r="K211" i="10"/>
  <c r="H211" i="10"/>
  <c r="P211" i="10"/>
  <c r="J211" i="10"/>
  <c r="I211" i="10"/>
  <c r="E211" i="10"/>
  <c r="L211" i="10"/>
  <c r="N211" i="10"/>
  <c r="G211" i="10"/>
  <c r="M211" i="10"/>
  <c r="A211" i="10"/>
  <c r="Q211" i="10"/>
  <c r="C211" i="10"/>
  <c r="O211" i="10"/>
  <c r="F211" i="10"/>
  <c r="R211" i="10"/>
  <c r="S65" i="10"/>
  <c r="U65" i="10"/>
  <c r="T65" i="10"/>
  <c r="C65" i="10"/>
  <c r="G65" i="10"/>
  <c r="J65" i="10"/>
  <c r="H65" i="10"/>
  <c r="A65" i="10"/>
  <c r="E65" i="10"/>
  <c r="O65" i="10"/>
  <c r="I65" i="10"/>
  <c r="P65" i="10"/>
  <c r="L65" i="10"/>
  <c r="M65" i="10"/>
  <c r="N65" i="10"/>
  <c r="R65" i="10"/>
  <c r="F65" i="10"/>
  <c r="K65" i="10"/>
  <c r="Q65" i="10"/>
  <c r="S188" i="10"/>
  <c r="U188" i="10"/>
  <c r="T188" i="10"/>
  <c r="L188" i="10"/>
  <c r="Q188" i="10"/>
  <c r="H188" i="10"/>
  <c r="P188" i="10"/>
  <c r="O188" i="10"/>
  <c r="J188" i="10"/>
  <c r="M188" i="10"/>
  <c r="A188" i="10"/>
  <c r="G188" i="10"/>
  <c r="E188" i="10"/>
  <c r="R188" i="10"/>
  <c r="C188" i="10"/>
  <c r="I188" i="10"/>
  <c r="F188" i="10"/>
  <c r="K188" i="10"/>
  <c r="N188" i="10"/>
  <c r="E58" i="10"/>
  <c r="U58" i="10"/>
  <c r="S58" i="10"/>
  <c r="F58" i="10"/>
  <c r="G58" i="10"/>
  <c r="T58" i="10"/>
  <c r="I58" i="10"/>
  <c r="J58" i="10"/>
  <c r="K58" i="10"/>
  <c r="Q58" i="10"/>
  <c r="O58" i="10"/>
  <c r="A58" i="10"/>
  <c r="P58" i="10"/>
  <c r="M58" i="10"/>
  <c r="C58" i="10"/>
  <c r="N58" i="10"/>
  <c r="R58" i="10"/>
  <c r="H58" i="10"/>
  <c r="L58" i="10"/>
  <c r="U29" i="10"/>
  <c r="N29" i="10"/>
  <c r="A29" i="10"/>
  <c r="S29" i="10"/>
  <c r="T29" i="10"/>
  <c r="K29" i="10"/>
  <c r="L29" i="10"/>
  <c r="P29" i="10"/>
  <c r="E29" i="10"/>
  <c r="F29" i="10"/>
  <c r="H29" i="10"/>
  <c r="G29" i="10"/>
  <c r="R29" i="10"/>
  <c r="O29" i="10"/>
  <c r="I29" i="10"/>
  <c r="M29" i="10"/>
  <c r="C29" i="10"/>
  <c r="Q29" i="10"/>
  <c r="J29" i="10"/>
  <c r="U225" i="10"/>
  <c r="F225" i="10"/>
  <c r="C225" i="10"/>
  <c r="O225" i="10"/>
  <c r="E225" i="10"/>
  <c r="T225" i="10"/>
  <c r="S225" i="10"/>
  <c r="G225" i="10"/>
  <c r="Q225" i="10"/>
  <c r="K225" i="10"/>
  <c r="I225" i="10"/>
  <c r="J225" i="10"/>
  <c r="H225" i="10"/>
  <c r="R225" i="10"/>
  <c r="P225" i="10"/>
  <c r="A225" i="10"/>
  <c r="M225" i="10"/>
  <c r="L225" i="10"/>
  <c r="N225" i="10"/>
  <c r="U8" i="10"/>
  <c r="T8" i="10"/>
  <c r="L8" i="10"/>
  <c r="E8" i="10"/>
  <c r="I8" i="10"/>
  <c r="A8" i="10"/>
  <c r="M8" i="10"/>
  <c r="C8" i="10"/>
  <c r="O8" i="10"/>
  <c r="G8" i="10"/>
  <c r="F8" i="10"/>
  <c r="S8" i="10"/>
  <c r="K8" i="10"/>
  <c r="P8" i="10"/>
  <c r="N8" i="10"/>
  <c r="R8" i="10"/>
  <c r="J8" i="10"/>
  <c r="H8" i="10"/>
  <c r="Q8" i="10"/>
  <c r="W41" i="3"/>
  <c r="U103" i="10"/>
  <c r="T103" i="10"/>
  <c r="S103" i="10"/>
  <c r="F103" i="10"/>
  <c r="L103" i="10"/>
  <c r="M103" i="10"/>
  <c r="P103" i="10"/>
  <c r="R103" i="10"/>
  <c r="H103" i="10"/>
  <c r="Q103" i="10"/>
  <c r="C103" i="10"/>
  <c r="K103" i="10"/>
  <c r="E103" i="10"/>
  <c r="N103" i="10"/>
  <c r="J103" i="10"/>
  <c r="O103" i="10"/>
  <c r="A103" i="10"/>
  <c r="G103" i="10"/>
  <c r="I103" i="10"/>
  <c r="U44" i="10"/>
  <c r="S44" i="10"/>
  <c r="T44" i="10"/>
  <c r="H44" i="10"/>
  <c r="N44" i="10"/>
  <c r="P44" i="10"/>
  <c r="L44" i="10"/>
  <c r="J44" i="10"/>
  <c r="I44" i="10"/>
  <c r="K44" i="10"/>
  <c r="O44" i="10"/>
  <c r="Q44" i="10"/>
  <c r="G44" i="10"/>
  <c r="R44" i="10"/>
  <c r="A44" i="10"/>
  <c r="M44" i="10"/>
  <c r="F44" i="10"/>
  <c r="C44" i="10"/>
  <c r="E44" i="10"/>
  <c r="U231" i="10"/>
  <c r="S231" i="10"/>
  <c r="T231" i="10"/>
  <c r="Q231" i="10"/>
  <c r="A231" i="10"/>
  <c r="K231" i="10"/>
  <c r="P231" i="10"/>
  <c r="M231" i="10"/>
  <c r="I231" i="10"/>
  <c r="H231" i="10"/>
  <c r="O231" i="10"/>
  <c r="L231" i="10"/>
  <c r="E231" i="10"/>
  <c r="G231" i="10"/>
  <c r="C231" i="10"/>
  <c r="J231" i="10"/>
  <c r="R231" i="10"/>
  <c r="F231" i="10"/>
  <c r="N231" i="10"/>
  <c r="U121" i="10"/>
  <c r="T121" i="10"/>
  <c r="S121" i="10"/>
  <c r="G121" i="10"/>
  <c r="Q121" i="10"/>
  <c r="K121" i="10"/>
  <c r="N121" i="10"/>
  <c r="L121" i="10"/>
  <c r="A121" i="10"/>
  <c r="P121" i="10"/>
  <c r="O121" i="10"/>
  <c r="I121" i="10"/>
  <c r="H121" i="10"/>
  <c r="C121" i="10"/>
  <c r="M121" i="10"/>
  <c r="R121" i="10"/>
  <c r="E121" i="10"/>
  <c r="J121" i="10"/>
  <c r="F121" i="10"/>
  <c r="U148" i="10"/>
  <c r="T148" i="10"/>
  <c r="S148" i="10"/>
  <c r="N148" i="10"/>
  <c r="K148" i="10"/>
  <c r="J148" i="10"/>
  <c r="F148" i="10"/>
  <c r="M148" i="10"/>
  <c r="I148" i="10"/>
  <c r="Q148" i="10"/>
  <c r="R148" i="10"/>
  <c r="E148" i="10"/>
  <c r="G148" i="10"/>
  <c r="A148" i="10"/>
  <c r="L148" i="10"/>
  <c r="O148" i="10"/>
  <c r="H148" i="10"/>
  <c r="P148" i="10"/>
  <c r="C148" i="10"/>
  <c r="U215" i="10"/>
  <c r="S215" i="10"/>
  <c r="T215" i="10"/>
  <c r="M215" i="10"/>
  <c r="I215" i="10"/>
  <c r="J215" i="10"/>
  <c r="O215" i="10"/>
  <c r="G215" i="10"/>
  <c r="E215" i="10"/>
  <c r="H215" i="10"/>
  <c r="Q215" i="10"/>
  <c r="C215" i="10"/>
  <c r="K215" i="10"/>
  <c r="R215" i="10"/>
  <c r="F215" i="10"/>
  <c r="A215" i="10"/>
  <c r="N215" i="10"/>
  <c r="L215" i="10"/>
  <c r="P215" i="10"/>
  <c r="U296" i="10"/>
  <c r="T296" i="10"/>
  <c r="J296" i="10"/>
  <c r="A296" i="10"/>
  <c r="O296" i="10"/>
  <c r="R296" i="10"/>
  <c r="S296" i="10"/>
  <c r="M296" i="10"/>
  <c r="C296" i="10"/>
  <c r="K296" i="10"/>
  <c r="N296" i="10"/>
  <c r="H296" i="10"/>
  <c r="E296" i="10"/>
  <c r="L296" i="10"/>
  <c r="Q296" i="10"/>
  <c r="P296" i="10"/>
  <c r="G296" i="10"/>
  <c r="F296" i="10"/>
  <c r="I296" i="10"/>
  <c r="U298" i="10"/>
  <c r="E298" i="10"/>
  <c r="T298" i="10"/>
  <c r="S298" i="10"/>
  <c r="M298" i="10"/>
  <c r="R298" i="10"/>
  <c r="K298" i="10"/>
  <c r="F298" i="10"/>
  <c r="H298" i="10"/>
  <c r="Q298" i="10"/>
  <c r="J298" i="10"/>
  <c r="C298" i="10"/>
  <c r="G298" i="10"/>
  <c r="I298" i="10"/>
  <c r="N298" i="10"/>
  <c r="A298" i="10"/>
  <c r="L298" i="10"/>
  <c r="O298" i="10"/>
  <c r="P298" i="10"/>
  <c r="U143" i="10"/>
  <c r="R143" i="10"/>
  <c r="S143" i="10"/>
  <c r="T143" i="10"/>
  <c r="N143" i="10"/>
  <c r="A143" i="10"/>
  <c r="K143" i="10"/>
  <c r="L143" i="10"/>
  <c r="Q143" i="10"/>
  <c r="F143" i="10"/>
  <c r="I143" i="10"/>
  <c r="M143" i="10"/>
  <c r="E143" i="10"/>
  <c r="H143" i="10"/>
  <c r="C143" i="10"/>
  <c r="G143" i="10"/>
  <c r="P143" i="10"/>
  <c r="J143" i="10"/>
  <c r="O143" i="10"/>
  <c r="U156" i="10"/>
  <c r="S156" i="10"/>
  <c r="L156" i="10"/>
  <c r="Q156" i="10"/>
  <c r="T156" i="10"/>
  <c r="M156" i="10"/>
  <c r="N156" i="10"/>
  <c r="I156" i="10"/>
  <c r="R156" i="10"/>
  <c r="J156" i="10"/>
  <c r="E156" i="10"/>
  <c r="H156" i="10"/>
  <c r="K156" i="10"/>
  <c r="F156" i="10"/>
  <c r="G156" i="10"/>
  <c r="A156" i="10"/>
  <c r="P156" i="10"/>
  <c r="C156" i="10"/>
  <c r="O156" i="10"/>
  <c r="U53" i="10"/>
  <c r="S53" i="10"/>
  <c r="T53" i="10"/>
  <c r="H53" i="10"/>
  <c r="M53" i="10"/>
  <c r="I53" i="10"/>
  <c r="P53" i="10"/>
  <c r="E53" i="10"/>
  <c r="O53" i="10"/>
  <c r="K53" i="10"/>
  <c r="F53" i="10"/>
  <c r="C53" i="10"/>
  <c r="J53" i="10"/>
  <c r="R53" i="10"/>
  <c r="A53" i="10"/>
  <c r="Q53" i="10"/>
  <c r="N53" i="10"/>
  <c r="G53" i="10"/>
  <c r="L53" i="10"/>
  <c r="U280" i="10"/>
  <c r="S280" i="10"/>
  <c r="M280" i="10"/>
  <c r="P280" i="10"/>
  <c r="H280" i="10"/>
  <c r="T280" i="10"/>
  <c r="F280" i="10"/>
  <c r="J280" i="10"/>
  <c r="E280" i="10"/>
  <c r="R280" i="10"/>
  <c r="L280" i="10"/>
  <c r="O280" i="10"/>
  <c r="Q280" i="10"/>
  <c r="K280" i="10"/>
  <c r="C280" i="10"/>
  <c r="G280" i="10"/>
  <c r="N280" i="10"/>
  <c r="A280" i="10"/>
  <c r="I280" i="10"/>
  <c r="U54" i="10"/>
  <c r="S54" i="10"/>
  <c r="G54" i="10"/>
  <c r="M54" i="10"/>
  <c r="Q54" i="10"/>
  <c r="F54" i="10"/>
  <c r="T54" i="10"/>
  <c r="J54" i="10"/>
  <c r="O54" i="10"/>
  <c r="R54" i="10"/>
  <c r="C54" i="10"/>
  <c r="L54" i="10"/>
  <c r="N54" i="10"/>
  <c r="A54" i="10"/>
  <c r="I54" i="10"/>
  <c r="P54" i="10"/>
  <c r="H54" i="10"/>
  <c r="E54" i="10"/>
  <c r="K54" i="10"/>
  <c r="U30" i="10"/>
  <c r="E30" i="10"/>
  <c r="L30" i="10"/>
  <c r="G30" i="10"/>
  <c r="Q30" i="10"/>
  <c r="F30" i="10"/>
  <c r="O30" i="10"/>
  <c r="S30" i="10"/>
  <c r="J30" i="10"/>
  <c r="A30" i="10"/>
  <c r="P30" i="10"/>
  <c r="M30" i="10"/>
  <c r="H30" i="10"/>
  <c r="K30" i="10"/>
  <c r="R30" i="10"/>
  <c r="T30" i="10"/>
  <c r="N30" i="10"/>
  <c r="C30" i="10"/>
  <c r="I30" i="10"/>
  <c r="U154" i="10"/>
  <c r="S154" i="10"/>
  <c r="H154" i="10"/>
  <c r="Q154" i="10"/>
  <c r="C154" i="10"/>
  <c r="G154" i="10"/>
  <c r="T154" i="10"/>
  <c r="E154" i="10"/>
  <c r="A154" i="10"/>
  <c r="F154" i="10"/>
  <c r="O154" i="10"/>
  <c r="K154" i="10"/>
  <c r="I154" i="10"/>
  <c r="N154" i="10"/>
  <c r="J154" i="10"/>
  <c r="R154" i="10"/>
  <c r="P154" i="10"/>
  <c r="L154" i="10"/>
  <c r="M154" i="10"/>
  <c r="U94" i="10"/>
  <c r="S94" i="10"/>
  <c r="L94" i="10"/>
  <c r="R94" i="10"/>
  <c r="G94" i="10"/>
  <c r="T94" i="10"/>
  <c r="Q94" i="10"/>
  <c r="I94" i="10"/>
  <c r="N94" i="10"/>
  <c r="M94" i="10"/>
  <c r="C94" i="10"/>
  <c r="E94" i="10"/>
  <c r="O94" i="10"/>
  <c r="A94" i="10"/>
  <c r="J94" i="10"/>
  <c r="F94" i="10"/>
  <c r="K94" i="10"/>
  <c r="H94" i="10"/>
  <c r="P94" i="10"/>
  <c r="U289" i="10"/>
  <c r="J289" i="10"/>
  <c r="A289" i="10"/>
  <c r="Q289" i="10"/>
  <c r="M289" i="10"/>
  <c r="T289" i="10"/>
  <c r="K289" i="10"/>
  <c r="L289" i="10"/>
  <c r="I289" i="10"/>
  <c r="H289" i="10"/>
  <c r="S289" i="10"/>
  <c r="C289" i="10"/>
  <c r="O289" i="10"/>
  <c r="R289" i="10"/>
  <c r="G289" i="10"/>
  <c r="N289" i="10"/>
  <c r="E289" i="10"/>
  <c r="P289" i="10"/>
  <c r="F289" i="10"/>
  <c r="U2" i="10"/>
  <c r="T2" i="10"/>
  <c r="S2" i="10"/>
  <c r="L2" i="10"/>
  <c r="F2" i="10"/>
  <c r="G2" i="10"/>
  <c r="E2" i="10"/>
  <c r="H2" i="10"/>
  <c r="J2" i="10"/>
  <c r="Q2" i="10"/>
  <c r="R2" i="10"/>
  <c r="M2" i="10"/>
  <c r="A2" i="10"/>
  <c r="C2" i="10"/>
  <c r="O2" i="10"/>
  <c r="P2" i="10"/>
  <c r="N2" i="10"/>
  <c r="I2" i="10"/>
  <c r="K2" i="10"/>
  <c r="U91" i="10"/>
  <c r="P91" i="10"/>
  <c r="R91" i="10"/>
  <c r="N91" i="10"/>
  <c r="F91" i="10"/>
  <c r="O91" i="10"/>
  <c r="L91" i="10"/>
  <c r="J91" i="10"/>
  <c r="A91" i="10"/>
  <c r="C91" i="10"/>
  <c r="I91" i="10"/>
  <c r="Q91" i="10"/>
  <c r="T91" i="10"/>
  <c r="S91" i="10"/>
  <c r="M91" i="10"/>
  <c r="G91" i="10"/>
  <c r="H91" i="10"/>
  <c r="E91" i="10"/>
  <c r="K91" i="10"/>
  <c r="U151" i="10"/>
  <c r="T151" i="10"/>
  <c r="J151" i="10"/>
  <c r="L151" i="10"/>
  <c r="M151" i="10"/>
  <c r="E151" i="10"/>
  <c r="S151" i="10"/>
  <c r="K151" i="10"/>
  <c r="O151" i="10"/>
  <c r="I151" i="10"/>
  <c r="R151" i="10"/>
  <c r="A151" i="10"/>
  <c r="Q151" i="10"/>
  <c r="F151" i="10"/>
  <c r="N151" i="10"/>
  <c r="P151" i="10"/>
  <c r="G151" i="10"/>
  <c r="C151" i="10"/>
  <c r="H151" i="10"/>
  <c r="U144" i="10"/>
  <c r="M144" i="10"/>
  <c r="K144" i="10"/>
  <c r="H144" i="10"/>
  <c r="O144" i="10"/>
  <c r="L144" i="10"/>
  <c r="T144" i="10"/>
  <c r="S144" i="10"/>
  <c r="I144" i="10"/>
  <c r="Q144" i="10"/>
  <c r="F144" i="10"/>
  <c r="R144" i="10"/>
  <c r="C144" i="10"/>
  <c r="N144" i="10"/>
  <c r="G144" i="10"/>
  <c r="A144" i="10"/>
  <c r="E144" i="10"/>
  <c r="P144" i="10"/>
  <c r="J144" i="10"/>
  <c r="U297" i="10"/>
  <c r="T297" i="10"/>
  <c r="N297" i="10"/>
  <c r="A297" i="10"/>
  <c r="M297" i="10"/>
  <c r="C297" i="10"/>
  <c r="S297" i="10"/>
  <c r="F297" i="10"/>
  <c r="L297" i="10"/>
  <c r="H297" i="10"/>
  <c r="R297" i="10"/>
  <c r="O297" i="10"/>
  <c r="G297" i="10"/>
  <c r="K297" i="10"/>
  <c r="J297" i="10"/>
  <c r="E297" i="10"/>
  <c r="I297" i="10"/>
  <c r="Q297" i="10"/>
  <c r="P297" i="10"/>
  <c r="U104" i="10"/>
  <c r="N104" i="10"/>
  <c r="C104" i="10"/>
  <c r="E104" i="10"/>
  <c r="I104" i="10"/>
  <c r="S104" i="10"/>
  <c r="O104" i="10"/>
  <c r="M104" i="10"/>
  <c r="T104" i="10"/>
  <c r="G104" i="10"/>
  <c r="P104" i="10"/>
  <c r="Q104" i="10"/>
  <c r="L104" i="10"/>
  <c r="A104" i="10"/>
  <c r="F104" i="10"/>
  <c r="H104" i="10"/>
  <c r="J104" i="10"/>
  <c r="K104" i="10"/>
  <c r="R104" i="10"/>
  <c r="S14" i="10"/>
  <c r="T14" i="10"/>
  <c r="U14" i="10"/>
  <c r="M14" i="10"/>
  <c r="L14" i="10"/>
  <c r="G14" i="10"/>
  <c r="R14" i="10"/>
  <c r="J14" i="10"/>
  <c r="K14" i="10"/>
  <c r="C14" i="10"/>
  <c r="F14" i="10"/>
  <c r="Q14" i="10"/>
  <c r="E14" i="10"/>
  <c r="H14" i="10"/>
  <c r="O14" i="10"/>
  <c r="N14" i="10"/>
  <c r="I14" i="10"/>
  <c r="P14" i="10"/>
  <c r="A14" i="10"/>
  <c r="S114" i="10"/>
  <c r="T114" i="10"/>
  <c r="U114" i="10"/>
  <c r="I114" i="10"/>
  <c r="N114" i="10"/>
  <c r="H114" i="10"/>
  <c r="P114" i="10"/>
  <c r="K114" i="10"/>
  <c r="C114" i="10"/>
  <c r="E114" i="10"/>
  <c r="G114" i="10"/>
  <c r="O114" i="10"/>
  <c r="Q114" i="10"/>
  <c r="L114" i="10"/>
  <c r="F114" i="10"/>
  <c r="J114" i="10"/>
  <c r="A114" i="10"/>
  <c r="R114" i="10"/>
  <c r="M114" i="10"/>
  <c r="S189" i="10"/>
  <c r="T189" i="10"/>
  <c r="U189" i="10"/>
  <c r="J189" i="10"/>
  <c r="H189" i="10"/>
  <c r="M189" i="10"/>
  <c r="E189" i="10"/>
  <c r="F189" i="10"/>
  <c r="O189" i="10"/>
  <c r="N189" i="10"/>
  <c r="K189" i="10"/>
  <c r="P189" i="10"/>
  <c r="I189" i="10"/>
  <c r="G189" i="10"/>
  <c r="Q189" i="10"/>
  <c r="C189" i="10"/>
  <c r="A189" i="10"/>
  <c r="R189" i="10"/>
  <c r="L189" i="10"/>
  <c r="S205" i="10"/>
  <c r="T205" i="10"/>
  <c r="E205" i="10"/>
  <c r="R205" i="10"/>
  <c r="U205" i="10"/>
  <c r="F205" i="10"/>
  <c r="J205" i="10"/>
  <c r="L205" i="10"/>
  <c r="K205" i="10"/>
  <c r="C205" i="10"/>
  <c r="N205" i="10"/>
  <c r="Q205" i="10"/>
  <c r="I205" i="10"/>
  <c r="O205" i="10"/>
  <c r="M205" i="10"/>
  <c r="P205" i="10"/>
  <c r="G205" i="10"/>
  <c r="H205" i="10"/>
  <c r="A205" i="10"/>
  <c r="S69" i="10"/>
  <c r="T69" i="10"/>
  <c r="P69" i="10"/>
  <c r="A69" i="10"/>
  <c r="J69" i="10"/>
  <c r="C69" i="10"/>
  <c r="U69" i="10"/>
  <c r="L69" i="10"/>
  <c r="G69" i="10"/>
  <c r="O69" i="10"/>
  <c r="F69" i="10"/>
  <c r="K69" i="10"/>
  <c r="R69" i="10"/>
  <c r="I69" i="10"/>
  <c r="N69" i="10"/>
  <c r="H69" i="10"/>
  <c r="Q69" i="10"/>
  <c r="M69" i="10"/>
  <c r="E69" i="10"/>
  <c r="S182" i="10"/>
  <c r="T182" i="10"/>
  <c r="E182" i="10"/>
  <c r="Q182" i="10"/>
  <c r="P182" i="10"/>
  <c r="U182" i="10"/>
  <c r="H182" i="10"/>
  <c r="K182" i="10"/>
  <c r="M182" i="10"/>
  <c r="C182" i="10"/>
  <c r="J182" i="10"/>
  <c r="G182" i="10"/>
  <c r="F182" i="10"/>
  <c r="N182" i="10"/>
  <c r="I182" i="10"/>
  <c r="R182" i="10"/>
  <c r="L182" i="10"/>
  <c r="A182" i="10"/>
  <c r="O182" i="10"/>
  <c r="U168" i="10"/>
  <c r="O168" i="10"/>
  <c r="T168" i="10"/>
  <c r="F168" i="10"/>
  <c r="R168" i="10"/>
  <c r="A168" i="10"/>
  <c r="P168" i="10"/>
  <c r="M168" i="10"/>
  <c r="S168" i="10"/>
  <c r="J168" i="10"/>
  <c r="G168" i="10"/>
  <c r="K168" i="10"/>
  <c r="I168" i="10"/>
  <c r="L168" i="10"/>
  <c r="H168" i="10"/>
  <c r="E168" i="10"/>
  <c r="Q168" i="10"/>
  <c r="C168" i="10"/>
  <c r="N168" i="10"/>
  <c r="U227" i="10"/>
  <c r="T227" i="10"/>
  <c r="P227" i="10"/>
  <c r="S227" i="10"/>
  <c r="F227" i="10"/>
  <c r="E227" i="10"/>
  <c r="J227" i="10"/>
  <c r="L227" i="10"/>
  <c r="Q227" i="10"/>
  <c r="M227" i="10"/>
  <c r="N227" i="10"/>
  <c r="G227" i="10"/>
  <c r="H227" i="10"/>
  <c r="K227" i="10"/>
  <c r="O227" i="10"/>
  <c r="R227" i="10"/>
  <c r="A227" i="10"/>
  <c r="C227" i="10"/>
  <c r="I227" i="10"/>
  <c r="U109" i="10"/>
  <c r="T109" i="10"/>
  <c r="S109" i="10"/>
  <c r="O109" i="10"/>
  <c r="H109" i="10"/>
  <c r="J109" i="10"/>
  <c r="F109" i="10"/>
  <c r="A109" i="10"/>
  <c r="E109" i="10"/>
  <c r="K109" i="10"/>
  <c r="R109" i="10"/>
  <c r="Q109" i="10"/>
  <c r="C109" i="10"/>
  <c r="P109" i="10"/>
  <c r="M109" i="10"/>
  <c r="G109" i="10"/>
  <c r="L109" i="10"/>
  <c r="I109" i="10"/>
  <c r="N109" i="10"/>
  <c r="T129" i="10"/>
  <c r="U129" i="10"/>
  <c r="M129" i="10"/>
  <c r="G129" i="10"/>
  <c r="E129" i="10"/>
  <c r="L129" i="10"/>
  <c r="A129" i="10"/>
  <c r="S129" i="10"/>
  <c r="H129" i="10"/>
  <c r="N129" i="10"/>
  <c r="C129" i="10"/>
  <c r="F129" i="10"/>
  <c r="P129" i="10"/>
  <c r="K129" i="10"/>
  <c r="I129" i="10"/>
  <c r="Q129" i="10"/>
  <c r="R129" i="10"/>
  <c r="O129" i="10"/>
  <c r="J129" i="10"/>
  <c r="W24" i="3"/>
  <c r="D5" i="11"/>
  <c r="D13" i="11" s="1"/>
  <c r="D21" i="11" s="1"/>
  <c r="T194" i="10"/>
  <c r="L194" i="10"/>
  <c r="U194" i="10"/>
  <c r="S194" i="10"/>
  <c r="J194" i="10"/>
  <c r="K194" i="10"/>
  <c r="G194" i="10"/>
  <c r="R194" i="10"/>
  <c r="F194" i="10"/>
  <c r="H194" i="10"/>
  <c r="O194" i="10"/>
  <c r="I194" i="10"/>
  <c r="A194" i="10"/>
  <c r="N194" i="10"/>
  <c r="M194" i="10"/>
  <c r="Q194" i="10"/>
  <c r="C194" i="10"/>
  <c r="E194" i="10"/>
  <c r="P194" i="10"/>
  <c r="H195" i="10"/>
  <c r="S195" i="10"/>
  <c r="O195" i="10"/>
  <c r="M195" i="10"/>
  <c r="F195" i="10"/>
  <c r="T195" i="10"/>
  <c r="K195" i="10"/>
  <c r="Q195" i="10"/>
  <c r="R195" i="10"/>
  <c r="A195" i="10"/>
  <c r="C195" i="10"/>
  <c r="J195" i="10"/>
  <c r="L195" i="10"/>
  <c r="E195" i="10"/>
  <c r="P195" i="10"/>
  <c r="G195" i="10"/>
  <c r="U195" i="10"/>
  <c r="I195" i="10"/>
  <c r="N195" i="10"/>
  <c r="T260" i="10"/>
  <c r="S260" i="10"/>
  <c r="U260" i="10"/>
  <c r="H260" i="10"/>
  <c r="G260" i="10"/>
  <c r="P260" i="10"/>
  <c r="N260" i="10"/>
  <c r="A260" i="10"/>
  <c r="Q260" i="10"/>
  <c r="O260" i="10"/>
  <c r="R260" i="10"/>
  <c r="L260" i="10"/>
  <c r="J260" i="10"/>
  <c r="C260" i="10"/>
  <c r="F260" i="10"/>
  <c r="E260" i="10"/>
  <c r="K260" i="10"/>
  <c r="M260" i="10"/>
  <c r="I260" i="10"/>
  <c r="S63" i="10"/>
  <c r="F63" i="10"/>
  <c r="R63" i="10"/>
  <c r="J63" i="10"/>
  <c r="L63" i="10"/>
  <c r="U63" i="10"/>
  <c r="M63" i="10"/>
  <c r="K63" i="10"/>
  <c r="N63" i="10"/>
  <c r="O63" i="10"/>
  <c r="E63" i="10"/>
  <c r="P63" i="10"/>
  <c r="A63" i="10"/>
  <c r="G63" i="10"/>
  <c r="T63" i="10"/>
  <c r="C63" i="10"/>
  <c r="Q63" i="10"/>
  <c r="H63" i="10"/>
  <c r="I63" i="10"/>
  <c r="T199" i="10"/>
  <c r="S199" i="10"/>
  <c r="U199" i="10"/>
  <c r="A199" i="10"/>
  <c r="N199" i="10"/>
  <c r="O199" i="10"/>
  <c r="H199" i="10"/>
  <c r="G199" i="10"/>
  <c r="R199" i="10"/>
  <c r="M199" i="10"/>
  <c r="I199" i="10"/>
  <c r="E199" i="10"/>
  <c r="P199" i="10"/>
  <c r="J199" i="10"/>
  <c r="K199" i="10"/>
  <c r="L199" i="10"/>
  <c r="C199" i="10"/>
  <c r="F199" i="10"/>
  <c r="Q199" i="10"/>
  <c r="K180" i="10"/>
  <c r="M180" i="10"/>
  <c r="R180" i="10"/>
  <c r="J180" i="10"/>
  <c r="N180" i="10"/>
  <c r="T180" i="10"/>
  <c r="S180" i="10"/>
  <c r="L180" i="10"/>
  <c r="O180" i="10"/>
  <c r="I180" i="10"/>
  <c r="P180" i="10"/>
  <c r="E180" i="10"/>
  <c r="H180" i="10"/>
  <c r="U180" i="10"/>
  <c r="G180" i="10"/>
  <c r="A180" i="10"/>
  <c r="Q180" i="10"/>
  <c r="C180" i="10"/>
  <c r="F180" i="10"/>
  <c r="T137" i="10"/>
  <c r="S137" i="10"/>
  <c r="U137" i="10"/>
  <c r="K137" i="10"/>
  <c r="J137" i="10"/>
  <c r="A137" i="10"/>
  <c r="H137" i="10"/>
  <c r="F137" i="10"/>
  <c r="N137" i="10"/>
  <c r="Q137" i="10"/>
  <c r="O137" i="10"/>
  <c r="M137" i="10"/>
  <c r="L137" i="10"/>
  <c r="I137" i="10"/>
  <c r="E137" i="10"/>
  <c r="C137" i="10"/>
  <c r="R137" i="10"/>
  <c r="G137" i="10"/>
  <c r="P137" i="10"/>
  <c r="U111" i="10"/>
  <c r="S111" i="10"/>
  <c r="T111" i="10"/>
  <c r="G111" i="10"/>
  <c r="L111" i="10"/>
  <c r="C111" i="10"/>
  <c r="F111" i="10"/>
  <c r="H111" i="10"/>
  <c r="N111" i="10"/>
  <c r="Q111" i="10"/>
  <c r="E111" i="10"/>
  <c r="I111" i="10"/>
  <c r="M111" i="10"/>
  <c r="J111" i="10"/>
  <c r="P111" i="10"/>
  <c r="O111" i="10"/>
  <c r="K111" i="10"/>
  <c r="R111" i="10"/>
  <c r="A111" i="10"/>
  <c r="T74" i="10"/>
  <c r="U74" i="10"/>
  <c r="S74" i="10"/>
  <c r="O74" i="10"/>
  <c r="N74" i="10"/>
  <c r="P74" i="10"/>
  <c r="C74" i="10"/>
  <c r="R74" i="10"/>
  <c r="Q74" i="10"/>
  <c r="K74" i="10"/>
  <c r="F74" i="10"/>
  <c r="J74" i="10"/>
  <c r="L74" i="10"/>
  <c r="H74" i="10"/>
  <c r="M74" i="10"/>
  <c r="G74" i="10"/>
  <c r="E74" i="10"/>
  <c r="I74" i="10"/>
  <c r="A74" i="10"/>
  <c r="S62" i="10"/>
  <c r="T62" i="10"/>
  <c r="U62" i="10"/>
  <c r="E62" i="10"/>
  <c r="Q62" i="10"/>
  <c r="H62" i="10"/>
  <c r="P62" i="10"/>
  <c r="J62" i="10"/>
  <c r="K62" i="10"/>
  <c r="L62" i="10"/>
  <c r="A62" i="10"/>
  <c r="N62" i="10"/>
  <c r="I62" i="10"/>
  <c r="G62" i="10"/>
  <c r="M62" i="10"/>
  <c r="C62" i="10"/>
  <c r="R62" i="10"/>
  <c r="F62" i="10"/>
  <c r="O62" i="10"/>
  <c r="T45" i="10"/>
  <c r="S45" i="10"/>
  <c r="U45" i="10"/>
  <c r="P45" i="10"/>
  <c r="H45" i="10"/>
  <c r="M45" i="10"/>
  <c r="E45" i="10"/>
  <c r="N45" i="10"/>
  <c r="J45" i="10"/>
  <c r="Q45" i="10"/>
  <c r="I45" i="10"/>
  <c r="F45" i="10"/>
  <c r="K45" i="10"/>
  <c r="C45" i="10"/>
  <c r="L45" i="10"/>
  <c r="A45" i="10"/>
  <c r="G45" i="10"/>
  <c r="O45" i="10"/>
  <c r="R45" i="10"/>
  <c r="U26" i="10"/>
  <c r="S26" i="10"/>
  <c r="T26" i="10"/>
  <c r="O26" i="10"/>
  <c r="F26" i="10"/>
  <c r="K26" i="10"/>
  <c r="E26" i="10"/>
  <c r="L26" i="10"/>
  <c r="P26" i="10"/>
  <c r="J26" i="10"/>
  <c r="A26" i="10"/>
  <c r="N26" i="10"/>
  <c r="Q26" i="10"/>
  <c r="I26" i="10"/>
  <c r="C26" i="10"/>
  <c r="R26" i="10"/>
  <c r="G26" i="10"/>
  <c r="M26" i="10"/>
  <c r="H26" i="10"/>
  <c r="T287" i="10"/>
  <c r="U287" i="10"/>
  <c r="S287" i="10"/>
  <c r="G287" i="10"/>
  <c r="H287" i="10"/>
  <c r="C287" i="10"/>
  <c r="F287" i="10"/>
  <c r="L287" i="10"/>
  <c r="N287" i="10"/>
  <c r="I287" i="10"/>
  <c r="O287" i="10"/>
  <c r="M287" i="10"/>
  <c r="E287" i="10"/>
  <c r="R287" i="10"/>
  <c r="A287" i="10"/>
  <c r="Q287" i="10"/>
  <c r="J287" i="10"/>
  <c r="P287" i="10"/>
  <c r="K287" i="10"/>
  <c r="S186" i="10"/>
  <c r="O186" i="10"/>
  <c r="H186" i="10"/>
  <c r="Q186" i="10"/>
  <c r="T186" i="10"/>
  <c r="U186" i="10"/>
  <c r="G186" i="10"/>
  <c r="J186" i="10"/>
  <c r="L186" i="10"/>
  <c r="E186" i="10"/>
  <c r="I186" i="10"/>
  <c r="C186" i="10"/>
  <c r="A186" i="10"/>
  <c r="P186" i="10"/>
  <c r="K186" i="10"/>
  <c r="R186" i="10"/>
  <c r="F186" i="10"/>
  <c r="M186" i="10"/>
  <c r="N186" i="10"/>
  <c r="T18" i="10"/>
  <c r="S18" i="10"/>
  <c r="U18" i="10"/>
  <c r="F18" i="10"/>
  <c r="P18" i="10"/>
  <c r="Q18" i="10"/>
  <c r="J18" i="10"/>
  <c r="A18" i="10"/>
  <c r="R18" i="10"/>
  <c r="E18" i="10"/>
  <c r="M18" i="10"/>
  <c r="G18" i="10"/>
  <c r="L18" i="10"/>
  <c r="N18" i="10"/>
  <c r="K18" i="10"/>
  <c r="C18" i="10"/>
  <c r="I18" i="10"/>
  <c r="O18" i="10"/>
  <c r="H18" i="10"/>
  <c r="L249" i="10"/>
  <c r="N249" i="10"/>
  <c r="U249" i="10"/>
  <c r="T249" i="10"/>
  <c r="S249" i="10"/>
  <c r="I249" i="10"/>
  <c r="O249" i="10"/>
  <c r="A249" i="10"/>
  <c r="H249" i="10"/>
  <c r="J249" i="10"/>
  <c r="F249" i="10"/>
  <c r="K249" i="10"/>
  <c r="G249" i="10"/>
  <c r="C249" i="10"/>
  <c r="E249" i="10"/>
  <c r="R249" i="10"/>
  <c r="M249" i="10"/>
  <c r="Q249" i="10"/>
  <c r="P249" i="10"/>
  <c r="T281" i="10"/>
  <c r="U281" i="10"/>
  <c r="J281" i="10"/>
  <c r="F281" i="10"/>
  <c r="M281" i="10"/>
  <c r="S281" i="10"/>
  <c r="P281" i="10"/>
  <c r="R281" i="10"/>
  <c r="G281" i="10"/>
  <c r="E281" i="10"/>
  <c r="H281" i="10"/>
  <c r="Q281" i="10"/>
  <c r="N281" i="10"/>
  <c r="A281" i="10"/>
  <c r="I281" i="10"/>
  <c r="C281" i="10"/>
  <c r="L281" i="10"/>
  <c r="K281" i="10"/>
  <c r="O281" i="10"/>
  <c r="A170" i="10"/>
  <c r="S170" i="10"/>
  <c r="P170" i="10"/>
  <c r="J170" i="10"/>
  <c r="T170" i="10"/>
  <c r="U170" i="10"/>
  <c r="H170" i="10"/>
  <c r="M170" i="10"/>
  <c r="L170" i="10"/>
  <c r="G170" i="10"/>
  <c r="R170" i="10"/>
  <c r="C170" i="10"/>
  <c r="I170" i="10"/>
  <c r="N170" i="10"/>
  <c r="K170" i="10"/>
  <c r="O170" i="10"/>
  <c r="E170" i="10"/>
  <c r="F170" i="10"/>
  <c r="Q170" i="10"/>
  <c r="T9" i="10"/>
  <c r="U9" i="10"/>
  <c r="S9" i="10"/>
  <c r="J9" i="10"/>
  <c r="R9" i="10"/>
  <c r="H9" i="10"/>
  <c r="Q9" i="10"/>
  <c r="L9" i="10"/>
  <c r="F9" i="10"/>
  <c r="O9" i="10"/>
  <c r="N9" i="10"/>
  <c r="M9" i="10"/>
  <c r="I9" i="10"/>
  <c r="E9" i="10"/>
  <c r="P9" i="10"/>
  <c r="A9" i="10"/>
  <c r="K9" i="10"/>
  <c r="G9" i="10"/>
  <c r="C9" i="10"/>
  <c r="U101" i="10"/>
  <c r="T101" i="10"/>
  <c r="M101" i="10"/>
  <c r="N101" i="10"/>
  <c r="L101" i="10"/>
  <c r="I101" i="10"/>
  <c r="A101" i="10"/>
  <c r="C101" i="10"/>
  <c r="P101" i="10"/>
  <c r="S101" i="10"/>
  <c r="O101" i="10"/>
  <c r="K101" i="10"/>
  <c r="R101" i="10"/>
  <c r="F101" i="10"/>
  <c r="E101" i="10"/>
  <c r="H101" i="10"/>
  <c r="Q101" i="10"/>
  <c r="G101" i="10"/>
  <c r="J101" i="10"/>
  <c r="U191" i="10"/>
  <c r="T191" i="10"/>
  <c r="F191" i="10"/>
  <c r="K191" i="10"/>
  <c r="R191" i="10"/>
  <c r="P191" i="10"/>
  <c r="E191" i="10"/>
  <c r="Q191" i="10"/>
  <c r="G191" i="10"/>
  <c r="L191" i="10"/>
  <c r="O191" i="10"/>
  <c r="C191" i="10"/>
  <c r="I191" i="10"/>
  <c r="M191" i="10"/>
  <c r="S191" i="10"/>
  <c r="J191" i="10"/>
  <c r="H191" i="10"/>
  <c r="A191" i="10"/>
  <c r="N191" i="10"/>
  <c r="U93" i="10"/>
  <c r="P93" i="10"/>
  <c r="T93" i="10"/>
  <c r="H93" i="10"/>
  <c r="M93" i="10"/>
  <c r="Q93" i="10"/>
  <c r="A93" i="10"/>
  <c r="C93" i="10"/>
  <c r="F93" i="10"/>
  <c r="J93" i="10"/>
  <c r="S93" i="10"/>
  <c r="G93" i="10"/>
  <c r="O93" i="10"/>
  <c r="N93" i="10"/>
  <c r="E93" i="10"/>
  <c r="I93" i="10"/>
  <c r="K93" i="10"/>
  <c r="R93" i="10"/>
  <c r="L93" i="10"/>
  <c r="U50" i="10"/>
  <c r="T50" i="10"/>
  <c r="K50" i="10"/>
  <c r="S50" i="10"/>
  <c r="E50" i="10"/>
  <c r="C50" i="10"/>
  <c r="O50" i="10"/>
  <c r="F50" i="10"/>
  <c r="M50" i="10"/>
  <c r="G50" i="10"/>
  <c r="L50" i="10"/>
  <c r="P50" i="10"/>
  <c r="Q50" i="10"/>
  <c r="N50" i="10"/>
  <c r="I50" i="10"/>
  <c r="A50" i="10"/>
  <c r="R50" i="10"/>
  <c r="J50" i="10"/>
  <c r="H50" i="10"/>
  <c r="E125" i="10"/>
  <c r="L125" i="10"/>
  <c r="I125" i="10"/>
  <c r="K125" i="10"/>
  <c r="A125" i="10"/>
  <c r="N125" i="10"/>
  <c r="F125" i="10"/>
  <c r="T125" i="10"/>
  <c r="R125" i="10"/>
  <c r="P125" i="10"/>
  <c r="Q125" i="10"/>
  <c r="S125" i="10"/>
  <c r="G125" i="10"/>
  <c r="H125" i="10"/>
  <c r="J125" i="10"/>
  <c r="U125" i="10"/>
  <c r="M125" i="10"/>
  <c r="C125" i="10"/>
  <c r="O125" i="10"/>
  <c r="L169" i="10"/>
  <c r="T169" i="10"/>
  <c r="S169" i="10"/>
  <c r="G169" i="10"/>
  <c r="Q169" i="10"/>
  <c r="P169" i="10"/>
  <c r="U169" i="10"/>
  <c r="I169" i="10"/>
  <c r="J169" i="10"/>
  <c r="N169" i="10"/>
  <c r="R169" i="10"/>
  <c r="A169" i="10"/>
  <c r="H169" i="10"/>
  <c r="F169" i="10"/>
  <c r="K169" i="10"/>
  <c r="O169" i="10"/>
  <c r="E169" i="10"/>
  <c r="C169" i="10"/>
  <c r="M169" i="10"/>
  <c r="U268" i="10"/>
  <c r="C268" i="10"/>
  <c r="S268" i="10"/>
  <c r="F268" i="10"/>
  <c r="E268" i="10"/>
  <c r="N268" i="10"/>
  <c r="H268" i="10"/>
  <c r="T268" i="10"/>
  <c r="M268" i="10"/>
  <c r="J268" i="10"/>
  <c r="O268" i="10"/>
  <c r="L268" i="10"/>
  <c r="Q268" i="10"/>
  <c r="K268" i="10"/>
  <c r="A268" i="10"/>
  <c r="G268" i="10"/>
  <c r="P268" i="10"/>
  <c r="I268" i="10"/>
  <c r="R268" i="10"/>
  <c r="S85" i="10"/>
  <c r="T85" i="10"/>
  <c r="R85" i="10"/>
  <c r="L85" i="10"/>
  <c r="O85" i="10"/>
  <c r="E85" i="10"/>
  <c r="K85" i="10"/>
  <c r="U85" i="10"/>
  <c r="Q85" i="10"/>
  <c r="F85" i="10"/>
  <c r="C85" i="10"/>
  <c r="N85" i="10"/>
  <c r="I85" i="10"/>
  <c r="A85" i="10"/>
  <c r="M85" i="10"/>
  <c r="G85" i="10"/>
  <c r="H85" i="10"/>
  <c r="P85" i="10"/>
  <c r="J85" i="10"/>
  <c r="U244" i="10"/>
  <c r="S244" i="10"/>
  <c r="J244" i="10"/>
  <c r="R244" i="10"/>
  <c r="N244" i="10"/>
  <c r="E244" i="10"/>
  <c r="K244" i="10"/>
  <c r="G244" i="10"/>
  <c r="A244" i="10"/>
  <c r="L244" i="10"/>
  <c r="H244" i="10"/>
  <c r="Q244" i="10"/>
  <c r="T244" i="10"/>
  <c r="I244" i="10"/>
  <c r="O244" i="10"/>
  <c r="C244" i="10"/>
  <c r="F244" i="10"/>
  <c r="P244" i="10"/>
  <c r="M244" i="10"/>
  <c r="S99" i="10"/>
  <c r="T99" i="10"/>
  <c r="K99" i="10"/>
  <c r="I99" i="10"/>
  <c r="C99" i="10"/>
  <c r="Q99" i="10"/>
  <c r="U99" i="10"/>
  <c r="P99" i="10"/>
  <c r="H99" i="10"/>
  <c r="O99" i="10"/>
  <c r="E99" i="10"/>
  <c r="G99" i="10"/>
  <c r="R99" i="10"/>
  <c r="N99" i="10"/>
  <c r="M99" i="10"/>
  <c r="L99" i="10"/>
  <c r="F99" i="10"/>
  <c r="A99" i="10"/>
  <c r="J99" i="10"/>
  <c r="U228" i="10"/>
  <c r="S228" i="10"/>
  <c r="A228" i="10"/>
  <c r="O228" i="10"/>
  <c r="K228" i="10"/>
  <c r="T228" i="10"/>
  <c r="R228" i="10"/>
  <c r="I228" i="10"/>
  <c r="E228" i="10"/>
  <c r="J228" i="10"/>
  <c r="Q228" i="10"/>
  <c r="M228" i="10"/>
  <c r="F228" i="10"/>
  <c r="G228" i="10"/>
  <c r="C228" i="10"/>
  <c r="L228" i="10"/>
  <c r="N228" i="10"/>
  <c r="H228" i="10"/>
  <c r="P228" i="10"/>
  <c r="D15" i="8"/>
  <c r="D18" i="8"/>
  <c r="D21" i="8"/>
  <c r="D12" i="8"/>
  <c r="D17" i="8"/>
  <c r="D19" i="8"/>
  <c r="D14" i="8"/>
  <c r="D20" i="8"/>
  <c r="D13" i="8"/>
  <c r="D16" i="8"/>
  <c r="U92" i="10"/>
  <c r="S92" i="10"/>
  <c r="T92" i="10"/>
  <c r="E92" i="10"/>
  <c r="Q92" i="10"/>
  <c r="A92" i="10"/>
  <c r="H92" i="10"/>
  <c r="N92" i="10"/>
  <c r="M92" i="10"/>
  <c r="O92" i="10"/>
  <c r="K92" i="10"/>
  <c r="R92" i="10"/>
  <c r="F92" i="10"/>
  <c r="P92" i="10"/>
  <c r="J92" i="10"/>
  <c r="C92" i="10"/>
  <c r="I92" i="10"/>
  <c r="L92" i="10"/>
  <c r="G92" i="10"/>
  <c r="U55" i="10"/>
  <c r="T55" i="10"/>
  <c r="S55" i="10"/>
  <c r="I55" i="10"/>
  <c r="H55" i="10"/>
  <c r="G55" i="10"/>
  <c r="M55" i="10"/>
  <c r="O55" i="10"/>
  <c r="R55" i="10"/>
  <c r="J55" i="10"/>
  <c r="C55" i="10"/>
  <c r="Q55" i="10"/>
  <c r="K55" i="10"/>
  <c r="F55" i="10"/>
  <c r="E55" i="10"/>
  <c r="A55" i="10"/>
  <c r="P55" i="10"/>
  <c r="L55" i="10"/>
  <c r="N55" i="10"/>
  <c r="U17" i="10"/>
  <c r="S17" i="10"/>
  <c r="T17" i="10"/>
  <c r="R17" i="10"/>
  <c r="I17" i="10"/>
  <c r="L17" i="10"/>
  <c r="J17" i="10"/>
  <c r="P17" i="10"/>
  <c r="F17" i="10"/>
  <c r="K17" i="10"/>
  <c r="N17" i="10"/>
  <c r="M17" i="10"/>
  <c r="Q17" i="10"/>
  <c r="H17" i="10"/>
  <c r="G17" i="10"/>
  <c r="A17" i="10"/>
  <c r="C17" i="10"/>
  <c r="E17" i="10"/>
  <c r="O17" i="10"/>
  <c r="U157" i="10"/>
  <c r="T157" i="10"/>
  <c r="S157" i="10"/>
  <c r="L157" i="10"/>
  <c r="N157" i="10"/>
  <c r="A157" i="10"/>
  <c r="Q157" i="10"/>
  <c r="O157" i="10"/>
  <c r="G157" i="10"/>
  <c r="I157" i="10"/>
  <c r="J157" i="10"/>
  <c r="M157" i="10"/>
  <c r="K157" i="10"/>
  <c r="H157" i="10"/>
  <c r="R157" i="10"/>
  <c r="E157" i="10"/>
  <c r="C157" i="10"/>
  <c r="P157" i="10"/>
  <c r="F157" i="10"/>
  <c r="U263" i="10"/>
  <c r="S263" i="10"/>
  <c r="T263" i="10"/>
  <c r="H263" i="10"/>
  <c r="K263" i="10"/>
  <c r="R263" i="10"/>
  <c r="M263" i="10"/>
  <c r="G263" i="10"/>
  <c r="L263" i="10"/>
  <c r="P263" i="10"/>
  <c r="Q263" i="10"/>
  <c r="F263" i="10"/>
  <c r="C263" i="10"/>
  <c r="O263" i="10"/>
  <c r="A263" i="10"/>
  <c r="I263" i="10"/>
  <c r="J263" i="10"/>
  <c r="E263" i="10"/>
  <c r="N263" i="10"/>
  <c r="U290" i="10"/>
  <c r="T290" i="10"/>
  <c r="S290" i="10"/>
  <c r="M290" i="10"/>
  <c r="G290" i="10"/>
  <c r="E290" i="10"/>
  <c r="A290" i="10"/>
  <c r="Q290" i="10"/>
  <c r="O290" i="10"/>
  <c r="I290" i="10"/>
  <c r="C290" i="10"/>
  <c r="F290" i="10"/>
  <c r="P290" i="10"/>
  <c r="K290" i="10"/>
  <c r="J290" i="10"/>
  <c r="L290" i="10"/>
  <c r="N290" i="10"/>
  <c r="H290" i="10"/>
  <c r="R290" i="10"/>
  <c r="U294" i="10"/>
  <c r="S294" i="10"/>
  <c r="T294" i="10"/>
  <c r="G294" i="10"/>
  <c r="H294" i="10"/>
  <c r="J294" i="10"/>
  <c r="K294" i="10"/>
  <c r="L294" i="10"/>
  <c r="C294" i="10"/>
  <c r="N294" i="10"/>
  <c r="R294" i="10"/>
  <c r="E294" i="10"/>
  <c r="Q294" i="10"/>
  <c r="A294" i="10"/>
  <c r="F294" i="10"/>
  <c r="O294" i="10"/>
  <c r="P294" i="10"/>
  <c r="I294" i="10"/>
  <c r="M294" i="10"/>
  <c r="U89" i="10"/>
  <c r="T89" i="10"/>
  <c r="S89" i="10"/>
  <c r="G89" i="10"/>
  <c r="E89" i="10"/>
  <c r="P89" i="10"/>
  <c r="N89" i="10"/>
  <c r="C89" i="10"/>
  <c r="O89" i="10"/>
  <c r="F89" i="10"/>
  <c r="J89" i="10"/>
  <c r="I89" i="10"/>
  <c r="Q89" i="10"/>
  <c r="K89" i="10"/>
  <c r="H89" i="10"/>
  <c r="M89" i="10"/>
  <c r="L89" i="10"/>
  <c r="R89" i="10"/>
  <c r="A89" i="10"/>
  <c r="U223" i="10"/>
  <c r="A223" i="10"/>
  <c r="S223" i="10"/>
  <c r="T223" i="10"/>
  <c r="Q223" i="10"/>
  <c r="P223" i="10"/>
  <c r="G223" i="10"/>
  <c r="J223" i="10"/>
  <c r="H223" i="10"/>
  <c r="O223" i="10"/>
  <c r="K223" i="10"/>
  <c r="N223" i="10"/>
  <c r="R223" i="10"/>
  <c r="E223" i="10"/>
  <c r="C223" i="10"/>
  <c r="M223" i="10"/>
  <c r="L223" i="10"/>
  <c r="F223" i="10"/>
  <c r="I223" i="10"/>
  <c r="U178" i="10"/>
  <c r="S178" i="10"/>
  <c r="T178" i="10"/>
  <c r="Q178" i="10"/>
  <c r="A178" i="10"/>
  <c r="C178" i="10"/>
  <c r="R178" i="10"/>
  <c r="I178" i="10"/>
  <c r="J178" i="10"/>
  <c r="K178" i="10"/>
  <c r="E178" i="10"/>
  <c r="N178" i="10"/>
  <c r="H178" i="10"/>
  <c r="O178" i="10"/>
  <c r="G178" i="10"/>
  <c r="M178" i="10"/>
  <c r="P178" i="10"/>
  <c r="L178" i="10"/>
  <c r="F178" i="10"/>
  <c r="U76" i="10"/>
  <c r="S76" i="10"/>
  <c r="O76" i="10"/>
  <c r="T76" i="10"/>
  <c r="R76" i="10"/>
  <c r="P76" i="10"/>
  <c r="M76" i="10"/>
  <c r="F76" i="10"/>
  <c r="A76" i="10"/>
  <c r="L76" i="10"/>
  <c r="K76" i="10"/>
  <c r="Q76" i="10"/>
  <c r="H76" i="10"/>
  <c r="I76" i="10"/>
  <c r="N76" i="10"/>
  <c r="J76" i="10"/>
  <c r="G76" i="10"/>
  <c r="C76" i="10"/>
  <c r="E76" i="10"/>
  <c r="U209" i="10"/>
  <c r="S209" i="10"/>
  <c r="T209" i="10"/>
  <c r="C209" i="10"/>
  <c r="I209" i="10"/>
  <c r="A209" i="10"/>
  <c r="H209" i="10"/>
  <c r="G209" i="10"/>
  <c r="N209" i="10"/>
  <c r="R209" i="10"/>
  <c r="M209" i="10"/>
  <c r="O209" i="10"/>
  <c r="L209" i="10"/>
  <c r="K209" i="10"/>
  <c r="F209" i="10"/>
  <c r="E209" i="10"/>
  <c r="P209" i="10"/>
  <c r="Q209" i="10"/>
  <c r="J209" i="10"/>
  <c r="U7" i="10"/>
  <c r="T7" i="10"/>
  <c r="S7" i="10"/>
  <c r="M7" i="10"/>
  <c r="N7" i="10"/>
  <c r="C7" i="10"/>
  <c r="L7" i="10"/>
  <c r="E7" i="10"/>
  <c r="A7" i="10"/>
  <c r="J7" i="10"/>
  <c r="K7" i="10"/>
  <c r="G7" i="10"/>
  <c r="H7" i="10"/>
  <c r="F7" i="10"/>
  <c r="Q7" i="10"/>
  <c r="O7" i="10"/>
  <c r="I7" i="10"/>
  <c r="P7" i="10"/>
  <c r="R7" i="10"/>
  <c r="U270" i="10"/>
  <c r="I270" i="10"/>
  <c r="M270" i="10"/>
  <c r="F270" i="10"/>
  <c r="N270" i="10"/>
  <c r="T270" i="10"/>
  <c r="S270" i="10"/>
  <c r="G270" i="10"/>
  <c r="O270" i="10"/>
  <c r="R270" i="10"/>
  <c r="E270" i="10"/>
  <c r="C270" i="10"/>
  <c r="A270" i="10"/>
  <c r="J270" i="10"/>
  <c r="K270" i="10"/>
  <c r="P270" i="10"/>
  <c r="Q270" i="10"/>
  <c r="H270" i="10"/>
  <c r="L270" i="10"/>
  <c r="U241" i="10"/>
  <c r="R241" i="10"/>
  <c r="S241" i="10"/>
  <c r="C241" i="10"/>
  <c r="N241" i="10"/>
  <c r="Q241" i="10"/>
  <c r="I241" i="10"/>
  <c r="K241" i="10"/>
  <c r="O241" i="10"/>
  <c r="T241" i="10"/>
  <c r="L241" i="10"/>
  <c r="J241" i="10"/>
  <c r="M241" i="10"/>
  <c r="A241" i="10"/>
  <c r="H241" i="10"/>
  <c r="P241" i="10"/>
  <c r="F241" i="10"/>
  <c r="E241" i="10"/>
  <c r="G241" i="10"/>
  <c r="U255" i="10"/>
  <c r="Q255" i="10"/>
  <c r="S255" i="10"/>
  <c r="R255" i="10"/>
  <c r="A255" i="10"/>
  <c r="C255" i="10"/>
  <c r="L255" i="10"/>
  <c r="I255" i="10"/>
  <c r="H255" i="10"/>
  <c r="O255" i="10"/>
  <c r="G255" i="10"/>
  <c r="M255" i="10"/>
  <c r="F255" i="10"/>
  <c r="N255" i="10"/>
  <c r="K255" i="10"/>
  <c r="J255" i="10"/>
  <c r="T255" i="10"/>
  <c r="E255" i="10"/>
  <c r="P255" i="10"/>
  <c r="U79" i="10"/>
  <c r="J79" i="10"/>
  <c r="P79" i="10"/>
  <c r="G79" i="10"/>
  <c r="S79" i="10"/>
  <c r="Q79" i="10"/>
  <c r="M79" i="10"/>
  <c r="E79" i="10"/>
  <c r="I79" i="10"/>
  <c r="C79" i="10"/>
  <c r="O79" i="10"/>
  <c r="L79" i="10"/>
  <c r="K79" i="10"/>
  <c r="F79" i="10"/>
  <c r="H79" i="10"/>
  <c r="R79" i="10"/>
  <c r="A79" i="10"/>
  <c r="T79" i="10"/>
  <c r="N79" i="10"/>
  <c r="S251" i="10"/>
  <c r="T251" i="10"/>
  <c r="O251" i="10"/>
  <c r="L251" i="10"/>
  <c r="P251" i="10"/>
  <c r="G251" i="10"/>
  <c r="M251" i="10"/>
  <c r="E251" i="10"/>
  <c r="J251" i="10"/>
  <c r="C251" i="10"/>
  <c r="A251" i="10"/>
  <c r="I251" i="10"/>
  <c r="F251" i="10"/>
  <c r="K251" i="10"/>
  <c r="U251" i="10"/>
  <c r="H251" i="10"/>
  <c r="Q251" i="10"/>
  <c r="R251" i="10"/>
  <c r="N251" i="10"/>
  <c r="U27" i="10"/>
  <c r="K27" i="10"/>
  <c r="N27" i="10"/>
  <c r="H27" i="10"/>
  <c r="I27" i="10"/>
  <c r="S27" i="10"/>
  <c r="A27" i="10"/>
  <c r="Q27" i="10"/>
  <c r="E27" i="10"/>
  <c r="G27" i="10"/>
  <c r="T27" i="10"/>
  <c r="M27" i="10"/>
  <c r="R27" i="10"/>
  <c r="J27" i="10"/>
  <c r="O27" i="10"/>
  <c r="F27" i="10"/>
  <c r="C27" i="10"/>
  <c r="P27" i="10"/>
  <c r="L27" i="10"/>
  <c r="U138" i="10"/>
  <c r="T138" i="10"/>
  <c r="L138" i="10"/>
  <c r="J138" i="10"/>
  <c r="I138" i="10"/>
  <c r="S138" i="10"/>
  <c r="K138" i="10"/>
  <c r="R138" i="10"/>
  <c r="H138" i="10"/>
  <c r="C138" i="10"/>
  <c r="P138" i="10"/>
  <c r="G138" i="10"/>
  <c r="M138" i="10"/>
  <c r="O138" i="10"/>
  <c r="N138" i="10"/>
  <c r="Q138" i="10"/>
  <c r="A138" i="10"/>
  <c r="F138" i="10"/>
  <c r="E138" i="10"/>
  <c r="U273" i="10"/>
  <c r="K273" i="10"/>
  <c r="P273" i="10"/>
  <c r="R273" i="10"/>
  <c r="H273" i="10"/>
  <c r="G273" i="10"/>
  <c r="N273" i="10"/>
  <c r="T273" i="10"/>
  <c r="C273" i="10"/>
  <c r="J273" i="10"/>
  <c r="M273" i="10"/>
  <c r="F273" i="10"/>
  <c r="L273" i="10"/>
  <c r="S273" i="10"/>
  <c r="E273" i="10"/>
  <c r="O273" i="10"/>
  <c r="I273" i="10"/>
  <c r="A273" i="10"/>
  <c r="Q273" i="10"/>
  <c r="U21" i="10"/>
  <c r="T21" i="10"/>
  <c r="F21" i="10"/>
  <c r="L21" i="10"/>
  <c r="C21" i="10"/>
  <c r="K21" i="10"/>
  <c r="Q21" i="10"/>
  <c r="P21" i="10"/>
  <c r="I21" i="10"/>
  <c r="R21" i="10"/>
  <c r="N21" i="10"/>
  <c r="M21" i="10"/>
  <c r="H21" i="10"/>
  <c r="A21" i="10"/>
  <c r="O21" i="10"/>
  <c r="S21" i="10"/>
  <c r="J21" i="10"/>
  <c r="G21" i="10"/>
  <c r="E21" i="10"/>
  <c r="U229" i="10"/>
  <c r="K229" i="10"/>
  <c r="J229" i="10"/>
  <c r="E229" i="10"/>
  <c r="M229" i="10"/>
  <c r="I229" i="10"/>
  <c r="G229" i="10"/>
  <c r="C229" i="10"/>
  <c r="P229" i="10"/>
  <c r="F229" i="10"/>
  <c r="Q229" i="10"/>
  <c r="S229" i="10"/>
  <c r="L229" i="10"/>
  <c r="A229" i="10"/>
  <c r="T229" i="10"/>
  <c r="O229" i="10"/>
  <c r="R229" i="10"/>
  <c r="N229" i="10"/>
  <c r="H229" i="10"/>
  <c r="U164" i="10"/>
  <c r="T164" i="10"/>
  <c r="M164" i="10"/>
  <c r="O164" i="10"/>
  <c r="H164" i="10"/>
  <c r="G164" i="10"/>
  <c r="Q164" i="10"/>
  <c r="A164" i="10"/>
  <c r="N164" i="10"/>
  <c r="E164" i="10"/>
  <c r="L164" i="10"/>
  <c r="P164" i="10"/>
  <c r="R164" i="10"/>
  <c r="J164" i="10"/>
  <c r="C164" i="10"/>
  <c r="S164" i="10"/>
  <c r="K164" i="10"/>
  <c r="F164" i="10"/>
  <c r="I164" i="10"/>
  <c r="F20" i="8" l="1"/>
  <c r="E20" i="8"/>
  <c r="J20" i="8"/>
  <c r="H20" i="8"/>
  <c r="L20" i="8"/>
  <c r="G20" i="8"/>
  <c r="K20" i="8"/>
  <c r="I20" i="8"/>
  <c r="H12" i="8"/>
  <c r="F12" i="8"/>
  <c r="G12" i="8"/>
  <c r="K12" i="8"/>
  <c r="J12" i="8"/>
  <c r="E12" i="8"/>
  <c r="L12" i="8"/>
  <c r="I12" i="8"/>
  <c r="D28" i="11"/>
  <c r="D26" i="11"/>
  <c r="H14" i="8"/>
  <c r="J14" i="8"/>
  <c r="K14" i="8"/>
  <c r="I14" i="8"/>
  <c r="E14" i="8"/>
  <c r="L14" i="8"/>
  <c r="F14" i="8"/>
  <c r="G14" i="8"/>
  <c r="I21" i="8"/>
  <c r="H21" i="8"/>
  <c r="K21" i="8"/>
  <c r="L21" i="8"/>
  <c r="F21" i="8"/>
  <c r="J21" i="8"/>
  <c r="G21" i="8"/>
  <c r="E21" i="8"/>
  <c r="D27" i="11"/>
  <c r="D29" i="11"/>
  <c r="L16" i="8"/>
  <c r="K16" i="8"/>
  <c r="J16" i="8"/>
  <c r="E16" i="8"/>
  <c r="G16" i="8"/>
  <c r="I16" i="8"/>
  <c r="F16" i="8"/>
  <c r="H16" i="8"/>
  <c r="I19" i="8"/>
  <c r="K19" i="8"/>
  <c r="H19" i="8"/>
  <c r="J19" i="8"/>
  <c r="G19" i="8"/>
  <c r="L19" i="8"/>
  <c r="F19" i="8"/>
  <c r="E19" i="8"/>
  <c r="L18" i="8"/>
  <c r="I18" i="8"/>
  <c r="K18" i="8"/>
  <c r="G18" i="8"/>
  <c r="H18" i="8"/>
  <c r="E18" i="8"/>
  <c r="J18" i="8"/>
  <c r="F18" i="8"/>
  <c r="F13" i="8"/>
  <c r="J13" i="8"/>
  <c r="H13" i="8"/>
  <c r="G13" i="8"/>
  <c r="I13" i="8"/>
  <c r="E13" i="8"/>
  <c r="K13" i="8"/>
  <c r="L13" i="8"/>
  <c r="F17" i="8"/>
  <c r="E17" i="8"/>
  <c r="J17" i="8"/>
  <c r="H17" i="8"/>
  <c r="G17" i="8"/>
  <c r="K17" i="8"/>
  <c r="L17" i="8"/>
  <c r="I17" i="8"/>
  <c r="K15" i="8"/>
  <c r="F15" i="8"/>
  <c r="E15" i="8"/>
  <c r="L15" i="8"/>
  <c r="G15" i="8"/>
  <c r="H15" i="8"/>
  <c r="I15" i="8"/>
  <c r="J15" i="8"/>
  <c r="Z3" i="7"/>
  <c r="Z7" i="7" s="1"/>
  <c r="D3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3" authorId="0" shapeId="0" xr:uid="{00000000-0006-0000-0100-000002000000}">
      <text>
        <r>
          <rPr>
            <sz val="8"/>
            <color indexed="81"/>
            <rFont val="Tahoma"/>
            <family val="2"/>
          </rPr>
          <t>Per Customs and Border Patrol, this number could be the: 
 - Internal Revenue Service (IRS) Employer Identification Number (EIN): NN-NNNNNNN;
 - IRS EIN with suffix: NN-NNNNNNNXX;
 - Social Security Number (SSN): NNN-NN-NNNN; or
 - CBP assigned number: YYDDPP-NNNNN.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Lauren Flinn</author>
    <author>Cory Jemison</author>
  </authors>
  <commentList>
    <comment ref="C14" authorId="0" shapeId="0" xr:uid="{00000000-0006-0000-0200-000001000000}">
      <text>
        <r>
          <rPr>
            <sz val="8"/>
            <color indexed="81"/>
            <rFont val="Tahoma"/>
            <family val="2"/>
          </rPr>
          <t>The transaction number is autopopulated.</t>
        </r>
      </text>
    </comment>
    <comment ref="D14" authorId="1" shapeId="0" xr:uid="{00000000-0006-0000-0200-000002000000}">
      <text>
        <r>
          <rPr>
            <sz val="8"/>
            <color indexed="81"/>
            <rFont val="Tahoma"/>
            <family val="2"/>
          </rPr>
          <t>Enter the date for when the shipment entered the United States.</t>
        </r>
      </text>
    </comment>
    <comment ref="E14" authorId="0" shapeId="0" xr:uid="{00000000-0006-0000-0200-000003000000}">
      <text>
        <r>
          <rPr>
            <sz val="8"/>
            <color indexed="81"/>
            <rFont val="Tahoma"/>
            <family val="2"/>
          </rPr>
          <t xml:space="preserve">Select the country from which the shipment was imported.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F14" authorId="0" shapeId="0" xr:uid="{00000000-0006-0000-0200-000004000000}">
      <text>
        <r>
          <rPr>
            <sz val="8"/>
            <color indexed="81"/>
            <rFont val="Tahoma"/>
            <family val="2"/>
          </rPr>
          <t xml:space="preserve">Select the name of the chemical imported.  If the chemical is a blend, select the name of the blend. </t>
        </r>
        <r>
          <rPr>
            <b/>
            <sz val="8"/>
            <color indexed="81"/>
            <rFont val="Tahoma"/>
            <family val="2"/>
          </rPr>
          <t xml:space="preserve"> A table of HCFC blends is provided in the 'Blends Breakout' tab for reference.</t>
        </r>
        <r>
          <rPr>
            <sz val="8"/>
            <color indexed="81"/>
            <rFont val="Tahoma"/>
            <family val="2"/>
          </rPr>
          <t xml:space="preserve">
If the import is a blend and the name of the blend is not listed in the dropdown list, select 'Other' and manually enter the name and quantity of each class II chemical contained within the blend in columns I-N.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G14" authorId="0" shapeId="0" xr:uid="{00000000-0006-0000-0200-000005000000}">
      <text>
        <r>
          <rPr>
            <sz val="8"/>
            <color indexed="81"/>
            <rFont val="Tahoma"/>
            <family val="2"/>
          </rPr>
          <t>Enter the total quantity (kg) of the chemical imported.  If the chemical is a blend, the quantity should equal the total quantity of the blend.</t>
        </r>
      </text>
    </comment>
    <comment ref="H14" authorId="0" shapeId="0" xr:uid="{00000000-0006-0000-0200-000006000000}">
      <text>
        <r>
          <rPr>
            <sz val="8"/>
            <color indexed="81"/>
            <rFont val="Tahoma"/>
            <family val="2"/>
          </rPr>
          <t>Enter the 10-digit commodity code of the chemical imported as it appears on Customs documentation.  
Refer to the Reference List for a list of commonly used commodity codes for class II chemicals.</t>
        </r>
      </text>
    </comment>
    <comment ref="I14" authorId="0" shapeId="0" xr:uid="{00000000-0006-0000-0200-000007000000}">
      <text>
        <r>
          <rPr>
            <sz val="8"/>
            <color indexed="81"/>
            <rFont val="Tahoma"/>
            <family val="2"/>
          </rPr>
          <t>These fields will automatically populate unless the name of the chemical imported is identified as 'Other'.</t>
        </r>
      </text>
    </comment>
    <comment ref="O14" authorId="1" shapeId="0" xr:uid="{00000000-0006-0000-0200-000008000000}">
      <text>
        <r>
          <rPr>
            <sz val="8"/>
            <color indexed="81"/>
            <rFont val="Tahoma"/>
            <family val="2"/>
          </rPr>
          <t>Enter the name of the port where the shipment entered the United States.</t>
        </r>
      </text>
    </comment>
    <comment ref="P14" authorId="1" shapeId="0" xr:uid="{00000000-0006-0000-0200-000009000000}">
      <text>
        <r>
          <rPr>
            <sz val="8"/>
            <color indexed="81"/>
            <rFont val="Tahoma"/>
            <family val="2"/>
          </rPr>
          <t xml:space="preserve">Enter the Customs Entry Summary Number for the shipment.  This number identifies the specific shipment. The Customs Entry Summary Number is generally three (3) letters followed by nine (9) digits. </t>
        </r>
      </text>
    </comment>
    <comment ref="Q14" authorId="0" shapeId="0" xr:uid="{00000000-0006-0000-0200-00000A000000}">
      <text>
        <r>
          <rPr>
            <sz val="8"/>
            <color indexed="81"/>
            <rFont val="Tahoma"/>
            <family val="2"/>
          </rPr>
          <t>Enter the Importer Number of the shipment.  Your company's Importer Number as entered in Section 1 of this report will automatically populate for each transaction entered.  Revise the number if the Importer Number of the shipment is different from your company's Importer Number.
The number entered should have no dashes.</t>
        </r>
      </text>
    </comment>
    <comment ref="R14" authorId="1" shapeId="0" xr:uid="{00000000-0006-0000-0200-00000B000000}">
      <text>
        <r>
          <rPr>
            <sz val="8"/>
            <color indexed="81"/>
            <rFont val="Tahoma"/>
            <family val="2"/>
          </rPr>
          <t xml:space="preserve">Select the transaction type of the material. The transaction type can be New, Used, or Heels.
Heels should only be reported at the end of the year (i.e., on Q4 reports).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S14" authorId="0" shapeId="0" xr:uid="{00000000-0006-0000-0200-00000C000000}">
      <text>
        <r>
          <rPr>
            <sz val="8"/>
            <color indexed="81"/>
            <rFont val="Tahoma"/>
            <family val="2"/>
          </rPr>
          <t xml:space="preserve">Select the intended use of the material. </t>
        </r>
        <r>
          <rPr>
            <u/>
            <sz val="8"/>
            <color indexed="81"/>
            <rFont val="Tahoma"/>
            <family val="2"/>
          </rPr>
          <t>Note that the Transaction Type in Column R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In-House Transformation, 2nd Party Transformation, In-House Destruction, 2nd Party Destruction, or Other.
 - If the material is a</t>
        </r>
        <r>
          <rPr>
            <b/>
            <sz val="8"/>
            <color indexed="81"/>
            <rFont val="Tahoma"/>
            <family val="2"/>
          </rPr>
          <t xml:space="preserve"> Heel</t>
        </r>
        <r>
          <rPr>
            <sz val="8"/>
            <color indexed="81"/>
            <rFont val="Tahoma"/>
            <family val="2"/>
          </rPr>
          <t xml:space="preserve">, the intended use can be Included in Future Shipment, Transformation, Destruction, or Non-Emissive Use.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T14" authorId="2" shapeId="0" xr:uid="{00000000-0006-0000-0200-00000D000000}">
      <text>
        <r>
          <rPr>
            <sz val="8"/>
            <color indexed="81"/>
            <rFont val="Tahoma"/>
            <family val="2"/>
          </rPr>
          <t>Enter the date of the non-objection notice or acknowledgement letter issued by EPA for the shipment if the material imported is used.</t>
        </r>
      </text>
    </comment>
    <comment ref="I15" authorId="0" shapeId="0" xr:uid="{00000000-0006-0000-0200-00000E000000}">
      <text>
        <r>
          <rPr>
            <sz val="8"/>
            <color indexed="81"/>
            <rFont val="Tahoma"/>
            <family val="2"/>
          </rPr>
          <t>If the chemical imported is identified as 'Other', enter the name of the class II chemical imported as part of the blend or mixture.
Please refer to the Reference List for the valid list of chemical names.</t>
        </r>
      </text>
    </comment>
    <comment ref="J15" authorId="0" shapeId="0" xr:uid="{00000000-0006-0000-0200-00000F000000}">
      <text>
        <r>
          <rPr>
            <sz val="8"/>
            <color indexed="81"/>
            <rFont val="Tahoma"/>
            <family val="2"/>
          </rPr>
          <t>If the chemical imported is identified as 'Other', enter the quantity of the class II chemical imported as part of the blend or mixture.</t>
        </r>
      </text>
    </comment>
    <comment ref="K15" authorId="0" shapeId="0" xr:uid="{00000000-0006-0000-0200-000010000000}">
      <text>
        <r>
          <rPr>
            <sz val="8"/>
            <color indexed="81"/>
            <rFont val="Tahoma"/>
            <family val="2"/>
          </rPr>
          <t>If the chemical imported is identified as 'Other' and the mixture or blend contains more than one class II chemical, enter the name of the second class II chemical imported as part of the blend or mixture.
Please refer to the Reference List for the valid list of chemical names.</t>
        </r>
      </text>
    </comment>
    <comment ref="L15" authorId="0" shapeId="0" xr:uid="{00000000-0006-0000-0200-000011000000}">
      <text>
        <r>
          <rPr>
            <sz val="8"/>
            <color indexed="81"/>
            <rFont val="Tahoma"/>
            <family val="2"/>
          </rPr>
          <t>If the chemical imported is identified as 'Other' and the mixture or blend contains more than one class II chemical, enter the quantity of the second class II chemical imported as part of the blend or mixture.</t>
        </r>
      </text>
    </comment>
    <comment ref="M15" authorId="0" shapeId="0" xr:uid="{00000000-0006-0000-0200-000012000000}">
      <text>
        <r>
          <rPr>
            <sz val="8"/>
            <color indexed="81"/>
            <rFont val="Tahoma"/>
            <family val="2"/>
          </rPr>
          <t>If the chemical imported is identified as 'Other' and the mixture or blend contains more than two class II chemicals, enter the name of the third class II chemical imported as part of the blend or mixture.
Please refer to the Reference List for the valid list of chemical names.</t>
        </r>
      </text>
    </comment>
    <comment ref="N15" authorId="0" shapeId="0" xr:uid="{00000000-0006-0000-0200-000013000000}">
      <text>
        <r>
          <rPr>
            <sz val="8"/>
            <color indexed="81"/>
            <rFont val="Tahoma"/>
            <family val="2"/>
          </rPr>
          <t>If the chemical imported is identified as 'Other' and the mixture or blend contains more than two class II chemicals, enter the quantity of the third class II chemical imported as part of the blend or mixture.</t>
        </r>
      </text>
    </comment>
    <comment ref="AD17" authorId="3" shapeId="0" xr:uid="{00000000-0006-0000-0200-000014000000}">
      <text>
        <r>
          <rPr>
            <b/>
            <sz val="9"/>
            <color indexed="81"/>
            <rFont val="Tahoma"/>
            <family val="2"/>
          </rPr>
          <t>Cory Jemison:</t>
        </r>
        <r>
          <rPr>
            <sz val="9"/>
            <color indexed="81"/>
            <rFont val="Tahoma"/>
            <family val="2"/>
          </rPr>
          <t xml:space="preserve">
If it's an R gas, the formula checks the 3 other columns. If it's a class II chemical
Note, the Section 3 array goes 1 row past the table to allow for a blank option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Cory Jemison</author>
  </authors>
  <commentList>
    <comment ref="D13" authorId="0" shapeId="0" xr:uid="{00000000-0006-0000-0300-000001000000}">
      <text>
        <r>
          <rPr>
            <sz val="8"/>
            <color indexed="81"/>
            <rFont val="Tahoma"/>
            <family val="2"/>
          </rPr>
          <t xml:space="preserve">Select the chemical name from the dropdown list if the controlled substance was imported during the reporting period and subsequently shipped to or purchased by a second party for transformation or destruction.  If the material was shipped to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xr:uid="{00000000-0006-0000-0300-000002000000}">
      <text>
        <r>
          <rPr>
            <sz val="8"/>
            <color indexed="81"/>
            <rFont val="Tahoma"/>
            <family val="2"/>
          </rPr>
          <t>Enter the name of the company that received or purchased material during the quarter for transformation or destruction.</t>
        </r>
      </text>
    </comment>
    <comment ref="F13" authorId="1" shapeId="0" xr:uid="{00000000-0006-0000-0300-000003000000}">
      <text>
        <r>
          <rPr>
            <sz val="8"/>
            <color indexed="81"/>
            <rFont val="Tahoma"/>
            <family val="2"/>
          </rPr>
          <t xml:space="preserve">Enter the quantity (kg) of the chemical shipped to or purchased by the recipient company during the reporting period.  </t>
        </r>
      </text>
    </comment>
    <comment ref="G13" authorId="1" shapeId="0" xr:uid="{00000000-0006-0000-0300-000004000000}">
      <text>
        <r>
          <rPr>
            <sz val="8"/>
            <color indexed="81"/>
            <rFont val="Tahoma"/>
            <family val="2"/>
          </rPr>
          <t>Identify whether the material will be (1) transformed, or (2) destroyed.</t>
        </r>
      </text>
    </comment>
    <comment ref="D26" authorId="2" shapeId="0" xr:uid="{00000000-0006-0000-0300-000005000000}">
      <text>
        <r>
          <rPr>
            <b/>
            <sz val="9"/>
            <color indexed="81"/>
            <rFont val="Tahoma"/>
            <family val="2"/>
          </rPr>
          <t>Cory Jemison:</t>
        </r>
        <r>
          <rPr>
            <sz val="9"/>
            <color indexed="81"/>
            <rFont val="Tahoma"/>
            <family val="2"/>
          </rPr>
          <t xml:space="preserve">
Used for Sec2 in Sec3 check as a blank</t>
        </r>
      </text>
    </comment>
    <comment ref="D27" authorId="2" shapeId="0" xr:uid="{00000000-0006-0000-0300-000006000000}">
      <text>
        <r>
          <rPr>
            <b/>
            <sz val="9"/>
            <color indexed="81"/>
            <rFont val="Tahoma"/>
            <family val="2"/>
          </rPr>
          <t>Cory Jemison:</t>
        </r>
        <r>
          <rPr>
            <sz val="9"/>
            <color indexed="81"/>
            <rFont val="Tahoma"/>
            <family val="2"/>
          </rPr>
          <t xml:space="preserve">
Used for Sec2 in Sec3 check as a zero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I2" authorId="0" shapeId="0" xr:uid="{00000000-0006-0000-0700-000001000000}">
      <text>
        <r>
          <rPr>
            <b/>
            <sz val="9"/>
            <color indexed="81"/>
            <rFont val="Tahoma"/>
            <family val="2"/>
          </rPr>
          <t>Cory Jemison:</t>
        </r>
        <r>
          <rPr>
            <sz val="9"/>
            <color indexed="81"/>
            <rFont val="Tahoma"/>
            <family val="2"/>
          </rPr>
          <t xml:space="preserve">
Date Range uses this column for a vlookup with Reporting Quarter</t>
        </r>
      </text>
    </comment>
    <comment ref="M3" authorId="0" shapeId="0" xr:uid="{00000000-0006-0000-0700-000002000000}">
      <text>
        <r>
          <rPr>
            <b/>
            <sz val="9"/>
            <color indexed="81"/>
            <rFont val="Tahoma"/>
            <family val="2"/>
          </rPr>
          <t>Cory Jemison:</t>
        </r>
        <r>
          <rPr>
            <sz val="9"/>
            <color indexed="81"/>
            <rFont val="Tahoma"/>
            <family val="2"/>
          </rPr>
          <t xml:space="preserve">
Transaction Type</t>
        </r>
      </text>
    </comment>
    <comment ref="M4" authorId="0" shapeId="0" xr:uid="{00000000-0006-0000-0700-000003000000}">
      <text>
        <r>
          <rPr>
            <b/>
            <sz val="9"/>
            <color indexed="81"/>
            <rFont val="Tahoma"/>
            <family val="2"/>
          </rPr>
          <t>Cory Jemison:</t>
        </r>
        <r>
          <rPr>
            <sz val="9"/>
            <color indexed="81"/>
            <rFont val="Tahoma"/>
            <family val="2"/>
          </rPr>
          <t xml:space="preserve">
Named range. This range looked up based on the Transaction Type.</t>
        </r>
      </text>
    </comment>
    <comment ref="E45" authorId="0" shapeId="0" xr:uid="{00000000-0006-0000-0700-000004000000}">
      <text>
        <r>
          <rPr>
            <b/>
            <sz val="9"/>
            <color indexed="81"/>
            <rFont val="Tahoma"/>
            <family val="2"/>
          </rPr>
          <t>Cory Jemison:</t>
        </r>
        <r>
          <rPr>
            <sz val="9"/>
            <color indexed="81"/>
            <rFont val="Tahoma"/>
            <family val="2"/>
          </rPr>
          <t xml:space="preserve">
Keep this 0 here, it is used for chem name validation checks to allow blanks.</t>
        </r>
      </text>
    </comment>
    <comment ref="E46" authorId="0" shapeId="0" xr:uid="{00000000-0006-0000-0700-000005000000}">
      <text>
        <r>
          <rPr>
            <b/>
            <sz val="9"/>
            <color indexed="81"/>
            <rFont val="Tahoma"/>
            <family val="2"/>
          </rPr>
          <t>Cory Jemison:</t>
        </r>
        <r>
          <rPr>
            <sz val="9"/>
            <color indexed="81"/>
            <rFont val="Tahoma"/>
            <family val="2"/>
          </rPr>
          <t xml:space="preserve">
Keep this blank here, it is used for chem name validation checks to allow blanks.</t>
        </r>
      </text>
    </comment>
    <comment ref="D69" authorId="0" shapeId="0" xr:uid="{00000000-0006-0000-0700-000006000000}">
      <text>
        <r>
          <rPr>
            <b/>
            <sz val="9"/>
            <color indexed="81"/>
            <rFont val="Tahoma"/>
            <family val="2"/>
          </rPr>
          <t>Cory Jemison:</t>
        </r>
        <r>
          <rPr>
            <sz val="9"/>
            <color indexed="81"/>
            <rFont val="Tahoma"/>
            <family val="2"/>
          </rPr>
          <t xml:space="preserve">
Keep this 0 here, it is used for chem name validation checks to allow blanks.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5" authorId="0" shapeId="0" xr:uid="{00000000-0006-0000-0800-000001000000}">
      <text>
        <r>
          <rPr>
            <b/>
            <sz val="9"/>
            <color indexed="81"/>
            <rFont val="Tahoma"/>
            <family val="2"/>
          </rPr>
          <t>Cory Jemison:</t>
        </r>
        <r>
          <rPr>
            <sz val="9"/>
            <color indexed="81"/>
            <rFont val="Tahoma"/>
            <family val="2"/>
          </rPr>
          <t xml:space="preserve">
A row is checked for completeness if a chemical is chosen in col F.</t>
        </r>
      </text>
    </comment>
    <comment ref="C14" authorId="0" shapeId="0" xr:uid="{00000000-0006-0000-0800-000002000000}">
      <text>
        <r>
          <rPr>
            <b/>
            <sz val="9"/>
            <color indexed="81"/>
            <rFont val="Tahoma"/>
            <family val="2"/>
          </rPr>
          <t>Cory Jemison:</t>
        </r>
        <r>
          <rPr>
            <sz val="9"/>
            <color indexed="81"/>
            <rFont val="Tahoma"/>
            <family val="2"/>
          </rPr>
          <t xml:space="preserve">
This will appear as a 1 if it is left blank</t>
        </r>
      </text>
    </comment>
    <comment ref="C15" authorId="0" shapeId="0" xr:uid="{00000000-0006-0000-0800-000003000000}">
      <text>
        <r>
          <rPr>
            <b/>
            <sz val="9"/>
            <color indexed="81"/>
            <rFont val="Tahoma"/>
            <family val="2"/>
          </rPr>
          <t>Cory Jemison:</t>
        </r>
        <r>
          <rPr>
            <sz val="9"/>
            <color indexed="81"/>
            <rFont val="Tahoma"/>
            <family val="2"/>
          </rPr>
          <t xml:space="preserve">
A row is checked for completeness if a chemical is chosen in col D.</t>
        </r>
      </text>
    </comment>
    <comment ref="C20" authorId="0" shapeId="0" xr:uid="{00000000-0006-0000-0800-000004000000}">
      <text>
        <r>
          <rPr>
            <b/>
            <sz val="9"/>
            <color indexed="81"/>
            <rFont val="Tahoma"/>
            <family val="2"/>
          </rPr>
          <t>Cory Jemison:</t>
        </r>
        <r>
          <rPr>
            <sz val="9"/>
            <color indexed="81"/>
            <rFont val="Tahoma"/>
            <family val="2"/>
          </rPr>
          <t xml:space="preserve">
Just a warning check so it does not get incorporated into the overall Seciton 3 Error Check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9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xr:uid="{00000000-0006-0000-0900-000002000000}">
      <text>
        <r>
          <rPr>
            <b/>
            <sz val="9"/>
            <color indexed="81"/>
            <rFont val="Tahoma"/>
            <family val="2"/>
          </rPr>
          <t>Cory Jemison:</t>
        </r>
        <r>
          <rPr>
            <sz val="9"/>
            <color indexed="81"/>
            <rFont val="Tahoma"/>
            <family val="2"/>
          </rPr>
          <t xml:space="preserve">
Used for export to CSV</t>
        </r>
      </text>
    </comment>
    <comment ref="B312" authorId="0" shapeId="0" xr:uid="{00000000-0006-0000-0900-000003000000}">
      <text>
        <r>
          <rPr>
            <b/>
            <sz val="9"/>
            <color indexed="81"/>
            <rFont val="Tahoma"/>
            <family val="2"/>
          </rPr>
          <t>Cory Jemison:</t>
        </r>
        <r>
          <rPr>
            <sz val="9"/>
            <color indexed="81"/>
            <rFont val="Tahoma"/>
            <family val="2"/>
          </rPr>
          <t xml:space="preserve">
Used for Export to CSV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s>
  <commentList>
    <comment ref="E2" authorId="0" shapeId="0" xr:uid="{00000000-0006-0000-0B00-000001000000}">
      <text>
        <r>
          <rPr>
            <sz val="8"/>
            <color indexed="81"/>
            <rFont val="Tahoma"/>
            <family val="2"/>
          </rPr>
          <t>Select the transaction type of the shipment. The transaction type can be New, Used, or Heels.
Heels should only be reported at the end of the year (i.e., on Q4 reports).</t>
        </r>
      </text>
    </comment>
    <comment ref="F2" authorId="1" shapeId="0" xr:uid="{00000000-0006-0000-0B00-000002000000}">
      <text>
        <r>
          <rPr>
            <sz val="8"/>
            <color indexed="81"/>
            <rFont val="Tahoma"/>
            <family val="2"/>
          </rPr>
          <t xml:space="preserve">Select the intended use for the material.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Transformation, Destruction, or Other.
 - If the material is a</t>
        </r>
        <r>
          <rPr>
            <b/>
            <sz val="8"/>
            <color indexed="81"/>
            <rFont val="Tahoma"/>
            <family val="2"/>
          </rPr>
          <t xml:space="preserve"> Heel</t>
        </r>
        <r>
          <rPr>
            <sz val="8"/>
            <color indexed="81"/>
            <rFont val="Tahoma"/>
            <family val="2"/>
          </rPr>
          <t>, the intended use can be  Included in Future Shipment, Transformation, Destruction. or Non-Emissive Use.</t>
        </r>
      </text>
    </comment>
  </commentList>
</comments>
</file>

<file path=xl/sharedStrings.xml><?xml version="1.0" encoding="utf-8"?>
<sst xmlns="http://schemas.openxmlformats.org/spreadsheetml/2006/main" count="1189" uniqueCount="521">
  <si>
    <t>Stratospheric Ozone Protection Program</t>
  </si>
  <si>
    <t>U.S. Environmental Protection Agency</t>
  </si>
  <si>
    <t xml:space="preserve">Section 1: Report Identification Information </t>
  </si>
  <si>
    <t>Instructions</t>
  </si>
  <si>
    <t>Chemical Name</t>
  </si>
  <si>
    <t>Selection</t>
  </si>
  <si>
    <t>kg</t>
  </si>
  <si>
    <t>HCFC-22</t>
  </si>
  <si>
    <t>HCFC-123a</t>
  </si>
  <si>
    <t>Recipient Company Name</t>
  </si>
  <si>
    <t>Section 3: Shipment Data</t>
  </si>
  <si>
    <t>Quantity</t>
  </si>
  <si>
    <t>Purpose</t>
  </si>
  <si>
    <t>Text</t>
  </si>
  <si>
    <t>Company A</t>
  </si>
  <si>
    <t>Transformation</t>
  </si>
  <si>
    <t>Submission Type</t>
  </si>
  <si>
    <t>Reporting Year:</t>
  </si>
  <si>
    <t>Reporting Year</t>
  </si>
  <si>
    <t>Reporting Quarter</t>
  </si>
  <si>
    <t>Submission Type:</t>
  </si>
  <si>
    <t>Reporting Quarter:</t>
  </si>
  <si>
    <t>HCFC-21</t>
  </si>
  <si>
    <t>HCFC-123</t>
  </si>
  <si>
    <t>HCFC-124</t>
  </si>
  <si>
    <t>HCFC-124a</t>
  </si>
  <si>
    <t>HCFC-133</t>
  </si>
  <si>
    <t>HCFC-141b</t>
  </si>
  <si>
    <t>HCFC-142b</t>
  </si>
  <si>
    <t>HCFC-225ca</t>
  </si>
  <si>
    <t>HCFC-225cb</t>
  </si>
  <si>
    <t>HCFC-123b</t>
  </si>
  <si>
    <t>Original Submission</t>
  </si>
  <si>
    <t>Re-Submittal</t>
  </si>
  <si>
    <t>Destruction</t>
  </si>
  <si>
    <t xml:space="preserve">Company Name: </t>
  </si>
  <si>
    <t>Allowance Summary</t>
  </si>
  <si>
    <t>The values in the table below are calculated based on data entered in Section 2.  If the totals appear to be incorrect, please return to Section 2 to review your data.</t>
  </si>
  <si>
    <t>Complete all fields below.  No fields may be left blank.</t>
  </si>
  <si>
    <t>Form Type</t>
  </si>
  <si>
    <t>Class II Importer Quarterly Report</t>
  </si>
  <si>
    <t>Section 2: Import Transaction Data</t>
  </si>
  <si>
    <t>Transaction Number</t>
  </si>
  <si>
    <t>Number</t>
  </si>
  <si>
    <t>Source Country</t>
  </si>
  <si>
    <t>Date of Import</t>
  </si>
  <si>
    <t>Customs Entry Summary Number</t>
  </si>
  <si>
    <t>Transaction Type</t>
  </si>
  <si>
    <t>Port of Entry into the United States</t>
  </si>
  <si>
    <t>Commodity Code</t>
  </si>
  <si>
    <t>Date</t>
  </si>
  <si>
    <t>Net Imports</t>
  </si>
  <si>
    <t>Import Totals</t>
  </si>
  <si>
    <t>Gross Imports</t>
  </si>
  <si>
    <t xml:space="preserve">In-House Transformation </t>
  </si>
  <si>
    <t xml:space="preserve">In-House Destruction </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</si>
  <si>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</si>
  <si>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</si>
  <si>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</si>
  <si>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</si>
  <si>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</si>
  <si>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</si>
  <si>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</si>
  <si>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</si>
  <si>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</si>
  <si>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</si>
  <si>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</si>
  <si>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</si>
  <si>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</si>
  <si>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</si>
  <si>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</si>
  <si>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</si>
  <si>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</si>
  <si>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</si>
  <si>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</si>
  <si>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</si>
  <si>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</si>
  <si>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</si>
  <si>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</si>
  <si>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</si>
  <si>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</si>
  <si>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</si>
  <si>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</si>
  <si>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</si>
  <si>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</si>
  <si>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</si>
  <si>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</si>
  <si>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</si>
  <si>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</si>
  <si>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</si>
  <si>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</si>
  <si>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</si>
  <si>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</si>
  <si>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</si>
  <si>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</si>
  <si>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</si>
  <si>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</si>
  <si>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</si>
  <si>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</si>
  <si>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</si>
  <si>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</si>
  <si>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</si>
  <si>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</si>
  <si>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</si>
  <si>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</si>
  <si>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</si>
  <si>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</si>
  <si>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</si>
  <si>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</si>
  <si>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</si>
  <si>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</si>
  <si>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</si>
  <si>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</si>
  <si>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</si>
  <si>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</si>
  <si>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</si>
  <si>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</si>
  <si>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</si>
  <si>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</si>
  <si>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</si>
  <si>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</si>
  <si>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</si>
  <si>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</si>
  <si>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</si>
  <si>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</si>
  <si>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</si>
  <si>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</si>
  <si>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</si>
  <si>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</si>
  <si>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</si>
  <si>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</si>
  <si>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</si>
  <si>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</si>
  <si>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</si>
  <si>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</si>
  <si>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</si>
  <si>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</si>
  <si>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</si>
  <si>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</si>
  <si>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</si>
  <si>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</si>
  <si>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</si>
  <si>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</si>
  <si>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</si>
  <si>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</si>
  <si>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</si>
  <si>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</si>
  <si>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</si>
  <si>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</si>
  <si>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</si>
  <si>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</si>
  <si>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</si>
  <si>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</si>
  <si>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</si>
  <si>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</si>
  <si>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</si>
  <si>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</si>
  <si>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</si>
  <si>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</si>
  <si>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</si>
  <si>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</si>
  <si>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</si>
  <si>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</si>
  <si>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</si>
  <si>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</si>
  <si>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</si>
  <si>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</si>
  <si>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</si>
  <si>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</si>
  <si>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</si>
  <si>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</si>
  <si>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</si>
  <si>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</si>
  <si>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</si>
  <si>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</si>
  <si>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</si>
  <si>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</si>
  <si>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</si>
  <si>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</si>
  <si>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</si>
  <si>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</si>
  <si>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</si>
  <si>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</si>
  <si>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</si>
  <si>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</si>
  <si>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</si>
  <si>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</si>
  <si>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</si>
  <si>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</si>
  <si>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</si>
  <si>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</si>
  <si>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</si>
  <si>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</si>
  <si>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</si>
  <si>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</si>
  <si>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</si>
  <si>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</si>
  <si>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</si>
  <si>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</si>
  <si>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</si>
  <si>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</si>
  <si>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</si>
  <si>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</si>
  <si>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</si>
  <si>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</si>
  <si>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</si>
  <si>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</si>
  <si>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</si>
  <si>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</si>
  <si>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</si>
  <si>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</si>
  <si>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</si>
  <si>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</si>
  <si>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</si>
  <si>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</si>
  <si>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</si>
  <si>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</si>
  <si>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</si>
  <si>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</si>
  <si>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</si>
  <si>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</si>
  <si>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</si>
  <si>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</si>
  <si>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</si>
  <si>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</si>
  <si>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</si>
  <si>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</si>
  <si>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</si>
  <si>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</si>
  <si>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</si>
  <si>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</si>
  <si>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</si>
  <si>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</si>
  <si>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</si>
  <si>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</si>
  <si>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</si>
  <si>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</si>
  <si>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</si>
  <si>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</si>
  <si>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</si>
  <si>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</si>
  <si>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</si>
  <si>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</si>
  <si>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</si>
  <si>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</si>
  <si>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</si>
  <si>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2903.71.0000</t>
  </si>
  <si>
    <t>2903.72.0020</t>
  </si>
  <si>
    <t>2903.72.0050</t>
  </si>
  <si>
    <t>2903.73.0000</t>
  </si>
  <si>
    <t>2903.74.0000</t>
  </si>
  <si>
    <t>2903.75.0000</t>
  </si>
  <si>
    <t>2903.79.9030</t>
  </si>
  <si>
    <t>3824.74.0000</t>
  </si>
  <si>
    <t>2903.79.9070</t>
  </si>
  <si>
    <t>Class II Chemical</t>
  </si>
  <si>
    <t>Quantity Imported</t>
  </si>
  <si>
    <t>Summary of Class II Controlled Substances Imported</t>
  </si>
  <si>
    <t>Class II Chemicals</t>
  </si>
  <si>
    <t>Chemical List</t>
  </si>
  <si>
    <t>R-401A</t>
  </si>
  <si>
    <t>R-401B</t>
  </si>
  <si>
    <t>R-401C</t>
  </si>
  <si>
    <t>R-402A</t>
  </si>
  <si>
    <t>R-402B</t>
  </si>
  <si>
    <t>R-403A</t>
  </si>
  <si>
    <t>R-403B</t>
  </si>
  <si>
    <t>R-405A</t>
  </si>
  <si>
    <t>R-406A</t>
  </si>
  <si>
    <t>R-408A</t>
  </si>
  <si>
    <t>R-409A</t>
  </si>
  <si>
    <t>R-409B</t>
  </si>
  <si>
    <t>R-411A</t>
  </si>
  <si>
    <t>R-411B</t>
  </si>
  <si>
    <t>R-411C</t>
  </si>
  <si>
    <t>R-412A</t>
  </si>
  <si>
    <t>R-414A</t>
  </si>
  <si>
    <t>R-414B</t>
  </si>
  <si>
    <t>R-415A</t>
  </si>
  <si>
    <t>R-415B</t>
  </si>
  <si>
    <t>R-416A</t>
  </si>
  <si>
    <t>R-418A</t>
  </si>
  <si>
    <t>R-420A</t>
  </si>
  <si>
    <t>Other</t>
  </si>
  <si>
    <t>Total Quantity of Chemical Imported</t>
  </si>
  <si>
    <t>abc123456789</t>
  </si>
  <si>
    <t>Miami, FL</t>
  </si>
  <si>
    <t>New</t>
  </si>
  <si>
    <t>Heels</t>
  </si>
  <si>
    <t>Intended Use</t>
  </si>
  <si>
    <t>None Apply</t>
  </si>
  <si>
    <t xml:space="preserve">Intended Uses_New </t>
  </si>
  <si>
    <t xml:space="preserve">Intended Uses_Used </t>
  </si>
  <si>
    <t xml:space="preserve">Intended Uses_Heels </t>
  </si>
  <si>
    <t xml:space="preserve">Non-Emissive Use </t>
  </si>
  <si>
    <t>Future Shipment</t>
  </si>
  <si>
    <t>In-House Trans</t>
  </si>
  <si>
    <t>2nd Party Trans</t>
  </si>
  <si>
    <t>In-House Dest</t>
  </si>
  <si>
    <t>2nd Party Dest</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</si>
  <si>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</si>
  <si>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</si>
  <si>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</si>
  <si>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</si>
  <si>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</si>
  <si>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</si>
  <si>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</si>
  <si>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</si>
  <si>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</si>
  <si>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</si>
  <si>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</si>
  <si>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</si>
  <si>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</si>
  <si>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</si>
  <si>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</si>
  <si>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</si>
  <si>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</si>
  <si>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</si>
  <si>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</si>
  <si>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</si>
  <si>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</si>
  <si>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</si>
  <si>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</si>
  <si>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</si>
  <si>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</si>
  <si>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</si>
  <si>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</si>
  <si>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</si>
  <si>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</si>
  <si>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</si>
  <si>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</si>
  <si>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</si>
  <si>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</si>
  <si>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</si>
  <si>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</si>
  <si>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</si>
  <si>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</si>
  <si>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</si>
  <si>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</si>
  <si>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</si>
  <si>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</si>
  <si>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</si>
  <si>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</si>
  <si>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</si>
  <si>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</si>
  <si>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</si>
  <si>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</si>
  <si>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</si>
  <si>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</si>
  <si>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</si>
  <si>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</si>
  <si>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</si>
  <si>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</si>
  <si>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</si>
  <si>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</si>
  <si>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</si>
  <si>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</si>
  <si>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</si>
  <si>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</si>
  <si>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</si>
  <si>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Section 3</t>
  </si>
  <si>
    <t>Sec2 2nd party trans/destruction reflected in Sec 3?</t>
  </si>
  <si>
    <t>Sec 3 reflected in Sec 2?</t>
  </si>
  <si>
    <t>Complete?</t>
  </si>
  <si>
    <t>Date Range</t>
  </si>
  <si>
    <t>Quarter Start Month</t>
  </si>
  <si>
    <t>Checks</t>
  </si>
  <si>
    <t>Date Range Check</t>
  </si>
  <si>
    <t>Row Completed?</t>
  </si>
  <si>
    <t>Used</t>
  </si>
  <si>
    <t>NewIntendedUses</t>
  </si>
  <si>
    <t>UsedIntendedUses</t>
  </si>
  <si>
    <t>HeelsIntendedUses</t>
  </si>
  <si>
    <t>Chem 1</t>
  </si>
  <si>
    <t>Chem 2</t>
  </si>
  <si>
    <t>Chem 3</t>
  </si>
  <si>
    <t>Chem 1 (%)</t>
  </si>
  <si>
    <t>Chem 2 (%)</t>
  </si>
  <si>
    <t>Chem 3 (%)</t>
  </si>
  <si>
    <t>Chem Check</t>
  </si>
  <si>
    <t>Importer Number:</t>
  </si>
  <si>
    <t>Other Chem Check</t>
  </si>
  <si>
    <t>Chem Quantity Check</t>
  </si>
  <si>
    <t>ImporterCol</t>
  </si>
  <si>
    <t>Sec 3 Inclusion</t>
  </si>
  <si>
    <t>Sec 2 Inclusion</t>
  </si>
  <si>
    <t>Completeness check</t>
  </si>
  <si>
    <t>Column Set</t>
  </si>
  <si>
    <t>Class II Chem List</t>
  </si>
  <si>
    <t>Chem List with Allowances</t>
  </si>
  <si>
    <t>Valid Chem</t>
  </si>
  <si>
    <t>1st</t>
  </si>
  <si>
    <t>Valid Country</t>
  </si>
  <si>
    <t>NOT CURRENTLY USED</t>
  </si>
  <si>
    <t>FOR REFERENCE ONLY</t>
  </si>
  <si>
    <t>ActiveRow?</t>
  </si>
  <si>
    <t>Class II Chemical (First)</t>
  </si>
  <si>
    <t>Class II Chemical (Second)</t>
  </si>
  <si>
    <t>Class II Chemical (Third)</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</si>
  <si>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</si>
  <si>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</si>
  <si>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</si>
  <si>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</si>
  <si>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</si>
  <si>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</si>
  <si>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</si>
  <si>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</si>
  <si>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 xml:space="preserve">Intended Uses - If Transaction Type = Heels </t>
  </si>
  <si>
    <t xml:space="preserve">Source Country </t>
  </si>
  <si>
    <t>Blend Breakout Table</t>
  </si>
  <si>
    <t>Sec2End</t>
  </si>
  <si>
    <t>Sec3Start</t>
  </si>
  <si>
    <t>Sec3End</t>
  </si>
  <si>
    <t>Row #</t>
  </si>
  <si>
    <t>MaxTempRow</t>
  </si>
  <si>
    <t>MaxRow</t>
  </si>
  <si>
    <t>Sec3PasteRow</t>
  </si>
  <si>
    <t>Class II Importer Quarterly Report (Sec 82.24)</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</si>
  <si>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</si>
  <si>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r>
      <rPr>
        <i/>
        <sz val="10"/>
        <rFont val="Calibri"/>
        <family val="2"/>
        <scheme val="minor"/>
      </rPr>
      <t xml:space="preserve">If </t>
    </r>
    <r>
      <rPr>
        <b/>
        <i/>
        <sz val="10"/>
        <rFont val="Calibri"/>
        <family val="2"/>
        <scheme val="minor"/>
      </rPr>
      <t>blends were imported</t>
    </r>
    <r>
      <rPr>
        <i/>
        <sz val="10"/>
        <rFont val="Calibri"/>
        <family val="2"/>
        <scheme val="minor"/>
      </rPr>
      <t>, refer to the table of HCFC blends provided in the</t>
    </r>
    <r>
      <rPr>
        <i/>
        <sz val="10"/>
        <color theme="10"/>
        <rFont val="Calibri"/>
        <family val="2"/>
        <scheme val="minor"/>
      </rPr>
      <t xml:space="preserve"> Blend Breakout</t>
    </r>
    <r>
      <rPr>
        <i/>
        <sz val="10"/>
        <rFont val="Calibri"/>
        <family val="2"/>
        <scheme val="minor"/>
      </rPr>
      <t xml:space="preserve"> tab, as needed. </t>
    </r>
  </si>
  <si>
    <r>
      <rPr>
        <b/>
        <i/>
        <sz val="10"/>
        <color theme="1"/>
        <rFont val="Calibri"/>
        <family val="2"/>
        <scheme val="minor"/>
      </rPr>
      <t xml:space="preserve">Note: </t>
    </r>
    <r>
      <rPr>
        <i/>
        <sz val="10"/>
        <color theme="1"/>
        <rFont val="Calibri"/>
        <family val="2"/>
        <scheme val="minor"/>
      </rPr>
      <t>Due to a potential time lag between the date of import and the date of shipment, it is recognized that for a given quarter the information in Section 3 may not match the information reported in Section 2; however, it is expected that all material imported for second party transformation or second party destruction will eventually be shipped to a second party and must be reported as such in the applicable quarterly report.</t>
    </r>
  </si>
  <si>
    <t>Hong Kong</t>
  </si>
  <si>
    <t>Tahiti</t>
  </si>
  <si>
    <t>British Virgin Islands</t>
  </si>
  <si>
    <t>Date for CSV Title</t>
  </si>
  <si>
    <t>Form Name for CSV Title</t>
  </si>
  <si>
    <t>The values in the table below are calculated based on data entered in Section 2 for chemicals that have allowances.  If the totals appear to be incorrect, please return to Section 2 to review your data.</t>
  </si>
  <si>
    <t>Heels Check</t>
  </si>
  <si>
    <t>Shipment Importer Number</t>
  </si>
  <si>
    <t>HCFC-31</t>
  </si>
  <si>
    <t>HCFC-121</t>
  </si>
  <si>
    <t>HCFC-131</t>
  </si>
  <si>
    <t>HCFC-132b</t>
  </si>
  <si>
    <t>HCFC-133a</t>
  </si>
  <si>
    <t>HCFC-151</t>
  </si>
  <si>
    <t>HCFC-223</t>
  </si>
  <si>
    <t>HCFC-226</t>
  </si>
  <si>
    <t>HCFC-231</t>
  </si>
  <si>
    <t>HCFC-235</t>
  </si>
  <si>
    <t>HCFC-241</t>
  </si>
  <si>
    <t>HCFC-252</t>
  </si>
  <si>
    <t>HCFC-253</t>
  </si>
  <si>
    <t>HCFC-261</t>
  </si>
  <si>
    <t>HCFC-262</t>
  </si>
  <si>
    <t>HCFC-271</t>
  </si>
  <si>
    <t>HCFC-243</t>
  </si>
  <si>
    <t>HCFC-221</t>
  </si>
  <si>
    <t>HCFC-244</t>
  </si>
  <si>
    <t>HCFC-222</t>
  </si>
  <si>
    <t>HCFC-251</t>
  </si>
  <si>
    <t>HCFC-122</t>
  </si>
  <si>
    <t>HCFC-224</t>
  </si>
  <si>
    <t>HCFC-232</t>
  </si>
  <si>
    <t>HCFC-233</t>
  </si>
  <si>
    <t>HCFC-234</t>
  </si>
  <si>
    <t>HCFC-242</t>
  </si>
  <si>
    <t xml:space="preserve">Second Party Transformation </t>
  </si>
  <si>
    <t xml:space="preserve">Second Party Destruction </t>
  </si>
  <si>
    <t>Valid Transaction Type</t>
  </si>
  <si>
    <t>Valid Intended Use</t>
  </si>
  <si>
    <t>Valid Purpose</t>
  </si>
  <si>
    <t>As a reminder, a copy of the transformation or destruction verification from each second party for whom material was imported must be provided to EPA along with the submission of this report.</t>
  </si>
  <si>
    <t>https://www.epa.gov/ods-phaseout/ods-recordkeeping-and-reporting</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</si>
  <si>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</si>
  <si>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t xml:space="preserve">Identify the recipient company(s) of the material imported for second party transformation or second party destruction, and the amount shipped to each company during the quarter. </t>
    </r>
    <r>
      <rPr>
        <b/>
        <i/>
        <sz val="10"/>
        <color theme="1"/>
        <rFont val="Calibri"/>
        <family val="2"/>
        <scheme val="minor"/>
      </rPr>
      <t/>
    </r>
  </si>
  <si>
    <t>Autopopulated</t>
  </si>
  <si>
    <t>Quantity Imported (kg)</t>
  </si>
  <si>
    <t>EPA Form #5900-200</t>
  </si>
  <si>
    <t>HCFC-132</t>
  </si>
  <si>
    <t xml:space="preserve">Name of the Chemical Imported </t>
  </si>
  <si>
    <t>Quantity of  Chemical Imported</t>
  </si>
  <si>
    <t>Date of Non-Objection Notice or Acknowledgement Letter</t>
  </si>
  <si>
    <r>
      <t xml:space="preserve">In the table below, enter data for each import transaction containing a class II controlled substance that took place during the reporting period.  If no controlled substances were imported, the table may be left blank. For all controlled substances that are imported, all fields are required unless otherwise indicated. As a reminder, if material was imported for </t>
    </r>
    <r>
      <rPr>
        <b/>
        <i/>
        <sz val="10"/>
        <color theme="1"/>
        <rFont val="Calibri"/>
        <family val="2"/>
        <scheme val="minor"/>
      </rPr>
      <t>second party transformation or second party destruction</t>
    </r>
    <r>
      <rPr>
        <i/>
        <sz val="10"/>
        <color theme="1"/>
        <rFont val="Calibri"/>
        <family val="2"/>
        <scheme val="minor"/>
      </rPr>
      <t>, a copy of the transformation and/or destruction verification from each company for whom material was imported must be provided to EPA along with the submission of this report.</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</si>
  <si>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</si>
  <si>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</si>
  <si>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</si>
  <si>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</si>
  <si>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</si>
  <si>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Class II Chemicals (including blends)</t>
  </si>
  <si>
    <r>
      <rPr>
        <b/>
        <i/>
        <sz val="10"/>
        <rFont val="Calibri"/>
        <family val="2"/>
        <scheme val="minor"/>
      </rPr>
      <t>Commodity Code List:</t>
    </r>
    <r>
      <rPr>
        <i/>
        <sz val="10"/>
        <rFont val="Calibri"/>
        <family val="2"/>
        <scheme val="minor"/>
      </rPr>
      <t xml:space="preserve"> The table below lists the commonly used class II commodity codes that may be used when entering data into Section 2 of this form.  A complete list of commodity codes can be found in the </t>
    </r>
    <r>
      <rPr>
        <i/>
        <sz val="10"/>
        <color theme="10"/>
        <rFont val="Calibri"/>
        <family val="2"/>
        <scheme val="minor"/>
      </rPr>
      <t>Official Harmonized Tariff Schedule.</t>
    </r>
  </si>
  <si>
    <t>Dichlorotrifluoroethane (HCFC-123)</t>
  </si>
  <si>
    <t>Monochlorotetrafluoroethane (HCFC-124)</t>
  </si>
  <si>
    <t>Class II Commodity Codes/Description</t>
  </si>
  <si>
    <t>Chlorodifluoromethane (HCFC-22)</t>
  </si>
  <si>
    <t>Dichlorofluoroethanes (HCFC-141b)</t>
  </si>
  <si>
    <t>Chlorodifluoroethanes (HCFC-142b)</t>
  </si>
  <si>
    <t>Dichloropentafluoropropanes (HCFC-225ca, HCFC-225cb)</t>
  </si>
  <si>
    <t>Other Dichlorotrifluoroethanes (HCFC-123a, HCFC-123b)</t>
  </si>
  <si>
    <t>Other HCFCs</t>
  </si>
  <si>
    <t>Mixtures containing hydrochlorofluorocarbons (HCFCs) but not containing chlorofluorocarbons (CFCs)</t>
  </si>
  <si>
    <t>x</t>
  </si>
  <si>
    <t/>
  </si>
  <si>
    <t>HCFC-141</t>
  </si>
  <si>
    <t>HCFC-142</t>
  </si>
  <si>
    <t>HCFC-141a</t>
  </si>
  <si>
    <t>HCFC-142a</t>
  </si>
  <si>
    <t>New Imports (kg)</t>
  </si>
  <si>
    <t>Total Used Imports (kg)</t>
  </si>
  <si>
    <t>Total Heel Imports (kg)</t>
  </si>
  <si>
    <t>Consumption Allowances Expended (kg)</t>
  </si>
  <si>
    <t xml:space="preserve">   Date Prepared:</t>
  </si>
  <si>
    <t>San Marino</t>
  </si>
  <si>
    <t>Somalia (Federal Republic of)</t>
  </si>
  <si>
    <t>Bermuda</t>
  </si>
  <si>
    <t>Bolivia (Plurinational State of)</t>
  </si>
  <si>
    <t>European Union</t>
  </si>
  <si>
    <t>Holy See</t>
  </si>
  <si>
    <t>Montenegro</t>
  </si>
  <si>
    <t>North Korea (Democratic People's Republic of Korea)</t>
  </si>
  <si>
    <t>Cote d'Ivoire</t>
  </si>
  <si>
    <t>OMB Control Number: 2010-0170</t>
  </si>
  <si>
    <t>Expiration Date: 8/31/2021</t>
  </si>
  <si>
    <t>111222333</t>
  </si>
  <si>
    <t>Version 3.0</t>
  </si>
  <si>
    <t>Last Updated: March 2019</t>
  </si>
  <si>
    <t>3</t>
  </si>
  <si>
    <t>sdf</t>
  </si>
  <si>
    <t xml:space="preserve">Complete this form by filling in the data fields that are highlighted in blue.  Guidance on how to complete individual data fields are provided in comment bubbles. Use the arrows to navigate between the tabs. Once completed, use the 'prepare submission' button on the Summary tab to generate your CSV file.  </t>
  </si>
  <si>
    <r>
      <rPr>
        <b/>
        <sz val="11"/>
        <color theme="1"/>
        <rFont val="Calibri"/>
        <family val="2"/>
        <scheme val="minor"/>
      </rPr>
      <t>Copying and Pasting Data:</t>
    </r>
    <r>
      <rPr>
        <sz val="11"/>
        <color theme="1"/>
        <rFont val="Calibri"/>
        <family val="2"/>
        <scheme val="minor"/>
      </rPr>
      <t xml:space="preserve"> If data are pasted into this reporting form from another spreadsheet, the formatting of specific cells must be consistent with the requirements of the form in order to be </t>
    </r>
  </si>
  <si>
    <r>
      <rPr>
        <sz val="11"/>
        <rFont val="Calibri"/>
        <family val="2"/>
        <scheme val="minor"/>
      </rPr>
      <t>accepted into EPA’s ODS Tracking System. Refer to the</t>
    </r>
    <r>
      <rPr>
        <sz val="11"/>
        <color theme="1"/>
        <rFont val="Calibri"/>
        <family val="2"/>
        <scheme val="minor"/>
      </rPr>
      <t xml:space="preserve"> </t>
    </r>
    <r>
      <rPr>
        <i/>
        <sz val="11"/>
        <color theme="1"/>
        <rFont val="Calibri"/>
        <family val="2"/>
        <scheme val="minor"/>
      </rPr>
      <t>Reference List</t>
    </r>
    <r>
      <rPr>
        <sz val="11"/>
        <color theme="1"/>
        <rFont val="Calibri"/>
        <family val="2"/>
        <scheme val="minor"/>
      </rPr>
      <t xml:space="preserve"> </t>
    </r>
    <r>
      <rPr>
        <sz val="11"/>
        <rFont val="Calibri"/>
        <family val="2"/>
        <scheme val="minor"/>
      </rPr>
      <t>to identify the valid naming scheme for specific data fields. Additionally, select "Paste As Values" when pasting data into the form.</t>
    </r>
  </si>
  <si>
    <r>
      <rPr>
        <b/>
        <sz val="11"/>
        <color theme="1"/>
        <rFont val="Calibri"/>
        <family val="2"/>
        <scheme val="minor"/>
      </rPr>
      <t>Report Submission:</t>
    </r>
    <r>
      <rPr>
        <sz val="11"/>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</si>
</sst>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57"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i/>
      <sz val="11"/>
      <color theme="10"/>
      <name val="Calibri"/>
      <family val="2"/>
      <scheme val="minor"/>
    </font>
    <font>
      <b/>
      <sz val="10"/>
      <color rgb="FF000000"/>
      <name val="Calibri"/>
      <family val="2"/>
    </font>
    <font>
      <sz val="10"/>
      <color rgb="FF000000"/>
      <name val="Calibri"/>
      <family val="2"/>
    </font>
    <font>
      <sz val="10"/>
      <color theme="1"/>
      <name val="Calibri"/>
      <family val="2"/>
    </font>
    <font>
      <u/>
      <sz val="8"/>
      <color indexed="81"/>
      <name val="Tahoma"/>
      <family val="2"/>
    </font>
    <font>
      <i/>
      <sz val="10"/>
      <color theme="0"/>
      <name val="Calibri"/>
      <family val="2"/>
      <scheme val="minor"/>
    </font>
    <font>
      <sz val="10"/>
      <color theme="1"/>
      <name val="Calibri"/>
      <family val="2"/>
      <scheme val="minor"/>
    </font>
    <font>
      <sz val="11"/>
      <color theme="1"/>
      <name val="Calibri"/>
      <family val="2"/>
      <scheme val="minor"/>
    </font>
    <font>
      <sz val="10"/>
      <name val="Calibri"/>
      <family val="2"/>
      <scheme val="minor"/>
    </font>
    <font>
      <sz val="11"/>
      <color theme="1"/>
      <name val="Calibri"/>
      <family val="2"/>
      <scheme val="minor"/>
    </font>
    <font>
      <b/>
      <sz val="14"/>
      <color theme="1"/>
      <name val="Calibri"/>
      <family val="2"/>
      <scheme val="minor"/>
    </font>
    <font>
      <sz val="13"/>
      <color theme="1"/>
      <name val="Calibri"/>
      <family val="2"/>
      <scheme val="minor"/>
    </font>
    <font>
      <b/>
      <sz val="11"/>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sz val="10"/>
      <color theme="10"/>
      <name val="Calibri"/>
      <family val="2"/>
      <scheme val="minor"/>
    </font>
    <font>
      <sz val="11"/>
      <name val="Calibri"/>
      <family val="2"/>
      <scheme val="minor"/>
    </font>
    <font>
      <u/>
      <sz val="10"/>
      <color theme="10"/>
      <name val="Calibri"/>
      <family val="2"/>
      <scheme val="minor"/>
    </font>
    <font>
      <i/>
      <sz val="9"/>
      <color theme="1"/>
      <name val="Calibri"/>
      <family val="2"/>
      <scheme val="minor"/>
    </font>
    <font>
      <i/>
      <sz val="9"/>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D9D9D9"/>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7" fillId="0" borderId="0" applyNumberFormat="0" applyFill="0" applyBorder="0" applyAlignment="0" applyProtection="0"/>
    <xf numFmtId="9" fontId="1" fillId="0" borderId="0" applyFont="0" applyFill="0" applyBorder="0" applyAlignment="0" applyProtection="0"/>
  </cellStyleXfs>
  <cellXfs count="306">
    <xf numFmtId="0" fontId="0" fillId="0" borderId="0" xfId="0"/>
    <xf numFmtId="0" fontId="0" fillId="0" borderId="0" xfId="0" applyBorder="1"/>
    <xf numFmtId="0" fontId="8" fillId="0" borderId="0" xfId="0" applyFont="1"/>
    <xf numFmtId="0" fontId="4" fillId="0" borderId="0" xfId="0" applyFont="1" applyBorder="1" applyAlignment="1">
      <alignment vertical="center"/>
    </xf>
    <xf numFmtId="0" fontId="0" fillId="0" borderId="6" xfId="0" applyBorder="1"/>
    <xf numFmtId="0" fontId="0" fillId="0" borderId="2" xfId="0" applyBorder="1"/>
    <xf numFmtId="0" fontId="0" fillId="0" borderId="7" xfId="0" applyBorder="1"/>
    <xf numFmtId="0" fontId="0" fillId="0" borderId="8" xfId="0" applyBorder="1"/>
    <xf numFmtId="0" fontId="0" fillId="0" borderId="9" xfId="0" applyBorder="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2" fillId="2" borderId="0" xfId="0" applyFont="1" applyFill="1" applyBorder="1" applyProtection="1">
      <protection locked="0"/>
    </xf>
    <xf numFmtId="0" fontId="0" fillId="2" borderId="0" xfId="0" applyFill="1" applyProtection="1">
      <protection locked="0"/>
    </xf>
    <xf numFmtId="0" fontId="12" fillId="0" borderId="6" xfId="0" applyFont="1" applyFill="1" applyBorder="1" applyProtection="1">
      <protection locked="0"/>
    </xf>
    <xf numFmtId="0" fontId="0" fillId="0" borderId="6" xfId="0" applyFill="1" applyBorder="1" applyProtection="1">
      <protection locked="0"/>
    </xf>
    <xf numFmtId="0" fontId="0" fillId="2" borderId="0" xfId="0" applyFill="1" applyBorder="1" applyAlignment="1">
      <alignment horizontal="left"/>
    </xf>
    <xf numFmtId="0" fontId="14" fillId="2" borderId="0" xfId="0" applyFont="1" applyFill="1" applyBorder="1" applyProtection="1">
      <protection locked="0"/>
    </xf>
    <xf numFmtId="0" fontId="14" fillId="0" borderId="6" xfId="0" applyFont="1" applyFill="1" applyBorder="1" applyProtection="1">
      <protection locked="0"/>
    </xf>
    <xf numFmtId="39" fontId="15" fillId="4" borderId="1" xfId="1" applyNumberFormat="1" applyFont="1" applyFill="1" applyBorder="1" applyProtection="1">
      <protection locked="0"/>
    </xf>
    <xf numFmtId="0" fontId="10"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xf numFmtId="0" fontId="3" fillId="0" borderId="1" xfId="0" applyFont="1" applyBorder="1" applyAlignment="1">
      <alignment horizontal="left"/>
    </xf>
    <xf numFmtId="0" fontId="16" fillId="0" borderId="1" xfId="0" applyFont="1" applyBorder="1" applyAlignment="1">
      <alignment vertical="top"/>
    </xf>
    <xf numFmtId="0" fontId="8" fillId="0" borderId="1" xfId="0" applyFont="1" applyBorder="1"/>
    <xf numFmtId="0" fontId="10"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10" fillId="0" borderId="1" xfId="0" applyFont="1" applyBorder="1"/>
    <xf numFmtId="0" fontId="23" fillId="0" borderId="0" xfId="0" applyFont="1" applyFill="1" applyBorder="1"/>
    <xf numFmtId="0" fontId="23" fillId="0" borderId="0" xfId="0" applyFont="1" applyFill="1" applyBorder="1" applyAlignment="1">
      <alignment horizontal="left"/>
    </xf>
    <xf numFmtId="0" fontId="22" fillId="2" borderId="0" xfId="0" applyFont="1" applyFill="1"/>
    <xf numFmtId="0" fontId="24" fillId="0" borderId="0" xfId="0" applyFont="1"/>
    <xf numFmtId="0" fontId="24"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39" fontId="15" fillId="5" borderId="1" xfId="1" applyNumberFormat="1" applyFont="1" applyFill="1" applyBorder="1" applyProtection="1"/>
    <xf numFmtId="14" fontId="16" fillId="4" borderId="1" xfId="0" applyNumberFormat="1" applyFont="1" applyFill="1" applyBorder="1" applyAlignment="1" applyProtection="1">
      <protection locked="0"/>
    </xf>
    <xf numFmtId="0" fontId="14" fillId="2" borderId="0" xfId="0" applyFont="1" applyFill="1" applyBorder="1" applyProtection="1"/>
    <xf numFmtId="0" fontId="8" fillId="2" borderId="0" xfId="0" applyFont="1" applyFill="1" applyBorder="1" applyProtection="1"/>
    <xf numFmtId="0" fontId="12"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27" fillId="0" borderId="1" xfId="0" applyFont="1" applyBorder="1"/>
    <xf numFmtId="0" fontId="10" fillId="3" borderId="1" xfId="0" applyFont="1" applyFill="1" applyBorder="1" applyAlignment="1">
      <alignment horizontal="center" vertical="center" wrapText="1"/>
    </xf>
    <xf numFmtId="0" fontId="0" fillId="2" borderId="10" xfId="0" applyFill="1" applyBorder="1"/>
    <xf numFmtId="0" fontId="0" fillId="2" borderId="13" xfId="0" applyFill="1" applyBorder="1"/>
    <xf numFmtId="0" fontId="0" fillId="2" borderId="11" xfId="0" applyFill="1" applyBorder="1"/>
    <xf numFmtId="4" fontId="8" fillId="5" borderId="1" xfId="0" applyNumberFormat="1" applyFont="1" applyFill="1" applyBorder="1" applyAlignment="1">
      <alignment horizontal="center"/>
    </xf>
    <xf numFmtId="0" fontId="6" fillId="2" borderId="0" xfId="0" applyFont="1" applyFill="1" applyProtection="1">
      <protection locked="0"/>
    </xf>
    <xf numFmtId="0" fontId="26" fillId="2" borderId="0" xfId="0" applyFont="1" applyFill="1" applyProtection="1"/>
    <xf numFmtId="0" fontId="26" fillId="2" borderId="0" xfId="0" applyFont="1" applyFill="1" applyAlignment="1" applyProtection="1">
      <alignment horizontal="left"/>
    </xf>
    <xf numFmtId="0" fontId="3" fillId="5" borderId="1" xfId="0" applyFont="1" applyFill="1" applyBorder="1" applyAlignment="1">
      <alignment horizontal="left"/>
    </xf>
    <xf numFmtId="0" fontId="3" fillId="5" borderId="1" xfId="0" applyFont="1" applyFill="1" applyBorder="1" applyAlignment="1">
      <alignment horizontal="left" wrapText="1"/>
    </xf>
    <xf numFmtId="0" fontId="8" fillId="0" borderId="12" xfId="0" applyFont="1" applyBorder="1"/>
    <xf numFmtId="0" fontId="8" fillId="8" borderId="1" xfId="0" applyFont="1" applyFill="1" applyBorder="1"/>
    <xf numFmtId="14" fontId="8" fillId="0" borderId="1" xfId="0" applyNumberFormat="1" applyFont="1" applyBorder="1"/>
    <xf numFmtId="0" fontId="8" fillId="6" borderId="1" xfId="0" applyFont="1" applyFill="1" applyBorder="1"/>
    <xf numFmtId="0" fontId="8" fillId="7" borderId="1" xfId="0" applyFont="1" applyFill="1" applyBorder="1"/>
    <xf numFmtId="0" fontId="8" fillId="6" borderId="12" xfId="0" applyFont="1" applyFill="1" applyBorder="1"/>
    <xf numFmtId="0" fontId="8" fillId="7" borderId="12" xfId="0" applyFont="1" applyFill="1" applyBorder="1"/>
    <xf numFmtId="0" fontId="0" fillId="0" borderId="1" xfId="0" applyFont="1" applyBorder="1"/>
    <xf numFmtId="0" fontId="24"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0" fontId="0" fillId="0" borderId="1" xfId="0" applyFont="1" applyBorder="1" applyAlignment="1">
      <alignment wrapText="1"/>
    </xf>
    <xf numFmtId="2" fontId="0" fillId="0" borderId="1" xfId="0" applyNumberFormat="1" applyBorder="1"/>
    <xf numFmtId="0" fontId="2" fillId="0" borderId="0" xfId="0" applyFont="1" applyAlignment="1"/>
    <xf numFmtId="0" fontId="29"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3" fillId="5" borderId="12" xfId="0" applyFont="1" applyFill="1" applyBorder="1" applyAlignment="1">
      <alignment horizontal="left"/>
    </xf>
    <xf numFmtId="0" fontId="3" fillId="5" borderId="1" xfId="0" applyFont="1" applyFill="1" applyBorder="1" applyAlignment="1">
      <alignment horizontal="center" wrapText="1"/>
    </xf>
    <xf numFmtId="0" fontId="10" fillId="5" borderId="1" xfId="0" applyFont="1" applyFill="1" applyBorder="1"/>
    <xf numFmtId="0" fontId="10" fillId="5" borderId="12" xfId="0" applyFont="1" applyFill="1" applyBorder="1"/>
    <xf numFmtId="0" fontId="2" fillId="0" borderId="0" xfId="0" applyFont="1" applyFill="1" applyBorder="1" applyAlignment="1"/>
    <xf numFmtId="0" fontId="3" fillId="2" borderId="1" xfId="0" applyFont="1" applyFill="1" applyBorder="1" applyAlignment="1">
      <alignment horizontal="center" vertical="center" wrapText="1"/>
    </xf>
    <xf numFmtId="0" fontId="15" fillId="2" borderId="1" xfId="0" applyFont="1" applyFill="1" applyBorder="1" applyAlignment="1">
      <alignment horizontal="left" wrapText="1"/>
    </xf>
    <xf numFmtId="165" fontId="15" fillId="2" borderId="1" xfId="3" applyNumberFormat="1" applyFont="1" applyFill="1" applyBorder="1" applyAlignment="1">
      <alignment horizontal="center" wrapText="1"/>
    </xf>
    <xf numFmtId="0" fontId="15" fillId="2" borderId="1" xfId="0" applyFont="1" applyFill="1" applyBorder="1"/>
    <xf numFmtId="0" fontId="9" fillId="0" borderId="2" xfId="0" applyFont="1" applyFill="1" applyBorder="1" applyAlignment="1">
      <alignment horizontal="left" vertical="top" wrapText="1"/>
    </xf>
    <xf numFmtId="39" fontId="6" fillId="0" borderId="0" xfId="0" applyNumberFormat="1" applyFont="1" applyFill="1" applyBorder="1"/>
    <xf numFmtId="39" fontId="0" fillId="0" borderId="0" xfId="0" applyNumberFormat="1" applyFill="1" applyBorder="1"/>
    <xf numFmtId="0" fontId="0" fillId="2" borderId="4" xfId="0" applyFill="1" applyBorder="1" applyAlignment="1"/>
    <xf numFmtId="0" fontId="0" fillId="2" borderId="0" xfId="0" applyFill="1" applyBorder="1" applyAlignment="1"/>
    <xf numFmtId="0" fontId="0" fillId="2" borderId="0" xfId="0" applyFill="1" applyBorder="1" applyProtection="1"/>
    <xf numFmtId="0" fontId="9" fillId="0" borderId="8" xfId="0" applyFont="1" applyFill="1" applyBorder="1" applyAlignment="1">
      <alignment wrapText="1"/>
    </xf>
    <xf numFmtId="0" fontId="9" fillId="0" borderId="0" xfId="0" applyFont="1" applyFill="1" applyBorder="1" applyAlignment="1">
      <alignment wrapText="1"/>
    </xf>
    <xf numFmtId="0" fontId="9" fillId="8" borderId="0" xfId="0" applyFont="1" applyFill="1" applyBorder="1" applyAlignment="1">
      <alignment wrapText="1"/>
    </xf>
    <xf numFmtId="0" fontId="0" fillId="0" borderId="6" xfId="0" applyFill="1" applyBorder="1" applyProtection="1"/>
    <xf numFmtId="0" fontId="0" fillId="0" borderId="0" xfId="0" applyFill="1" applyBorder="1" applyProtection="1"/>
    <xf numFmtId="0" fontId="6" fillId="0" borderId="3" xfId="0" applyFont="1" applyFill="1" applyBorder="1" applyProtection="1"/>
    <xf numFmtId="0" fontId="6" fillId="0" borderId="6" xfId="0" applyFont="1" applyFill="1" applyBorder="1" applyProtection="1"/>
    <xf numFmtId="0" fontId="0" fillId="0" borderId="6" xfId="0" applyBorder="1" applyProtection="1"/>
    <xf numFmtId="0" fontId="12" fillId="0" borderId="6" xfId="0" applyFont="1" applyFill="1" applyBorder="1" applyProtection="1"/>
    <xf numFmtId="0" fontId="14" fillId="0" borderId="6" xfId="0" applyFont="1" applyFill="1" applyBorder="1" applyProtection="1"/>
    <xf numFmtId="0" fontId="0" fillId="0" borderId="7" xfId="0" applyFill="1" applyBorder="1" applyProtection="1"/>
    <xf numFmtId="0" fontId="8" fillId="4" borderId="1" xfId="0" applyFont="1" applyFill="1" applyBorder="1" applyAlignment="1" applyProtection="1">
      <alignment vertical="center" wrapText="1"/>
      <protection locked="0"/>
    </xf>
    <xf numFmtId="0" fontId="8" fillId="3" borderId="10" xfId="0" applyFont="1" applyFill="1" applyBorder="1" applyAlignment="1" applyProtection="1">
      <alignment horizontal="center" vertical="center" wrapText="1"/>
      <protection locked="0"/>
    </xf>
    <xf numFmtId="14" fontId="8" fillId="3" borderId="10"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0" fillId="0" borderId="0" xfId="0" applyProtection="1">
      <protection locked="0"/>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4" fontId="15" fillId="3" borderId="1" xfId="0" applyNumberFormat="1" applyFont="1" applyFill="1" applyBorder="1" applyAlignment="1" applyProtection="1">
      <alignment horizontal="center" vertical="center" wrapText="1"/>
      <protection locked="0"/>
    </xf>
    <xf numFmtId="0" fontId="9" fillId="0" borderId="0" xfId="0" applyFont="1" applyFill="1" applyBorder="1" applyAlignment="1">
      <alignment vertical="top" wrapText="1"/>
    </xf>
    <xf numFmtId="0" fontId="0" fillId="2" borderId="0" xfId="0" applyFill="1" applyAlignment="1">
      <alignment vertical="center"/>
    </xf>
    <xf numFmtId="0" fontId="0" fillId="0" borderId="6" xfId="0"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lignment vertical="center" wrapText="1"/>
    </xf>
    <xf numFmtId="0" fontId="0" fillId="0" borderId="2" xfId="0" applyFill="1" applyBorder="1" applyAlignment="1" applyProtection="1">
      <alignment vertical="center"/>
    </xf>
    <xf numFmtId="0" fontId="24" fillId="2" borderId="0" xfId="0" applyFont="1" applyFill="1" applyAlignment="1">
      <alignment vertical="top"/>
    </xf>
    <xf numFmtId="0" fontId="24" fillId="0" borderId="6" xfId="0" applyFont="1" applyFill="1" applyBorder="1" applyAlignment="1" applyProtection="1">
      <alignment vertical="top"/>
    </xf>
    <xf numFmtId="0" fontId="24" fillId="0" borderId="0" xfId="0" applyFont="1" applyFill="1" applyBorder="1" applyAlignment="1" applyProtection="1">
      <alignment vertical="top"/>
    </xf>
    <xf numFmtId="0" fontId="24" fillId="0" borderId="2" xfId="0" applyFont="1" applyFill="1" applyBorder="1" applyAlignment="1" applyProtection="1">
      <alignment vertical="top"/>
    </xf>
    <xf numFmtId="0" fontId="0" fillId="2" borderId="0" xfId="0" applyFill="1" applyAlignment="1" applyProtection="1"/>
    <xf numFmtId="0" fontId="0" fillId="0" borderId="6" xfId="0" applyFill="1" applyBorder="1" applyAlignment="1" applyProtection="1"/>
    <xf numFmtId="49" fontId="8" fillId="3" borderId="10" xfId="0" applyNumberFormat="1" applyFont="1" applyFill="1" applyBorder="1" applyAlignment="1" applyProtection="1">
      <alignment horizontal="center" vertical="center" wrapText="1"/>
      <protection locked="0"/>
    </xf>
    <xf numFmtId="0" fontId="37" fillId="9" borderId="1" xfId="0" applyFont="1" applyFill="1" applyBorder="1" applyAlignment="1">
      <alignment horizontal="center" vertical="center" wrapText="1"/>
    </xf>
    <xf numFmtId="0" fontId="38"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39" fontId="0" fillId="2" borderId="0" xfId="0" applyNumberFormat="1" applyFill="1" applyProtection="1"/>
    <xf numFmtId="0" fontId="0" fillId="0" borderId="2" xfId="0" applyFill="1" applyBorder="1" applyAlignment="1" applyProtection="1"/>
    <xf numFmtId="0" fontId="0" fillId="2" borderId="0" xfId="0" applyFill="1" applyAlignment="1" applyProtection="1">
      <alignment vertical="center"/>
    </xf>
    <xf numFmtId="0" fontId="24" fillId="2" borderId="0" xfId="0" applyFont="1" applyFill="1" applyAlignment="1" applyProtection="1">
      <alignment vertical="top"/>
    </xf>
    <xf numFmtId="0" fontId="25" fillId="2" borderId="0" xfId="0" applyFont="1" applyFill="1" applyBorder="1" applyProtection="1"/>
    <xf numFmtId="0" fontId="0" fillId="0" borderId="9" xfId="0" applyFill="1" applyBorder="1" applyProtection="1"/>
    <xf numFmtId="0" fontId="28" fillId="2" borderId="0" xfId="0" applyFont="1" applyFill="1" applyBorder="1" applyAlignment="1" applyProtection="1">
      <alignment horizontal="left"/>
    </xf>
    <xf numFmtId="0" fontId="39" fillId="0" borderId="1" xfId="0" applyFont="1" applyBorder="1" applyAlignment="1">
      <alignment vertical="center" wrapText="1"/>
    </xf>
    <xf numFmtId="0" fontId="39" fillId="0" borderId="10" xfId="0" applyFont="1" applyBorder="1" applyAlignment="1">
      <alignment vertical="center" wrapText="1"/>
    </xf>
    <xf numFmtId="0" fontId="15" fillId="3" borderId="1" xfId="0" applyNumberFormat="1"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5" fillId="0" borderId="1" xfId="0" applyFont="1" applyBorder="1"/>
    <xf numFmtId="9" fontId="15" fillId="0" borderId="1" xfId="3" applyFont="1" applyFill="1" applyBorder="1" applyAlignment="1">
      <alignment horizontal="center" wrapText="1"/>
    </xf>
    <xf numFmtId="9" fontId="15" fillId="0" borderId="1" xfId="3" applyFont="1" applyFill="1" applyBorder="1" applyAlignment="1">
      <alignment horizontal="center"/>
    </xf>
    <xf numFmtId="0" fontId="15" fillId="0" borderId="1" xfId="0" applyFont="1" applyBorder="1" applyAlignment="1">
      <alignment horizontal="left" wrapText="1"/>
    </xf>
    <xf numFmtId="9" fontId="15" fillId="0" borderId="1" xfId="3" applyFont="1" applyBorder="1" applyAlignment="1">
      <alignment horizontal="center" wrapText="1"/>
    </xf>
    <xf numFmtId="9" fontId="15" fillId="0" borderId="1" xfId="3" applyFont="1" applyBorder="1" applyAlignment="1">
      <alignment horizontal="center"/>
    </xf>
    <xf numFmtId="165" fontId="15" fillId="0" borderId="1" xfId="3" applyNumberFormat="1" applyFont="1" applyBorder="1" applyAlignment="1">
      <alignment horizontal="center" wrapText="1"/>
    </xf>
    <xf numFmtId="0" fontId="15" fillId="0" borderId="1" xfId="0" applyFont="1" applyFill="1" applyBorder="1" applyAlignment="1">
      <alignment horizontal="left" wrapText="1"/>
    </xf>
    <xf numFmtId="165" fontId="15" fillId="0" borderId="1" xfId="3" applyNumberFormat="1" applyFont="1" applyFill="1" applyBorder="1" applyAlignment="1">
      <alignment horizontal="center" wrapText="1"/>
    </xf>
    <xf numFmtId="0" fontId="29" fillId="2" borderId="0" xfId="0" applyFont="1" applyFill="1" applyBorder="1" applyAlignment="1"/>
    <xf numFmtId="0" fontId="41" fillId="0" borderId="8" xfId="0" applyFont="1" applyFill="1" applyBorder="1" applyAlignment="1">
      <alignment wrapText="1"/>
    </xf>
    <xf numFmtId="0" fontId="29" fillId="2" borderId="0" xfId="0" applyFont="1" applyFill="1" applyBorder="1"/>
    <xf numFmtId="0" fontId="0" fillId="0" borderId="0" xfId="0" applyProtection="1"/>
    <xf numFmtId="0" fontId="5" fillId="0" borderId="4" xfId="0" applyFont="1" applyFill="1"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Border="1" applyProtection="1"/>
    <xf numFmtId="0" fontId="2" fillId="0" borderId="0" xfId="0" applyFont="1" applyFill="1" applyBorder="1" applyAlignment="1" applyProtection="1"/>
    <xf numFmtId="0" fontId="0" fillId="0" borderId="0" xfId="0" applyAlignment="1" applyProtection="1">
      <alignment vertical="center"/>
    </xf>
    <xf numFmtId="0" fontId="0" fillId="0" borderId="0" xfId="0" applyBorder="1" applyAlignment="1" applyProtection="1">
      <alignment vertical="center"/>
    </xf>
    <xf numFmtId="0" fontId="23" fillId="0" borderId="8" xfId="0" quotePrefix="1" applyFont="1" applyBorder="1" applyProtection="1"/>
    <xf numFmtId="0" fontId="10" fillId="5" borderId="1" xfId="0" applyFont="1" applyFill="1" applyBorder="1" applyAlignment="1">
      <alignment horizontal="left"/>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0" fontId="0" fillId="0" borderId="8" xfId="0" applyFill="1" applyBorder="1" applyAlignment="1" applyProtection="1"/>
    <xf numFmtId="0" fontId="23" fillId="0" borderId="8" xfId="0" applyFont="1" applyFill="1" applyBorder="1" applyAlignment="1" applyProtection="1">
      <alignment horizontal="left"/>
    </xf>
    <xf numFmtId="0" fontId="23" fillId="0" borderId="8" xfId="0" applyFont="1" applyFill="1" applyBorder="1" applyProtection="1"/>
    <xf numFmtId="0" fontId="0" fillId="0" borderId="8" xfId="0" applyFill="1" applyBorder="1" applyProtection="1"/>
    <xf numFmtId="164" fontId="0" fillId="0" borderId="8" xfId="0" applyNumberFormat="1" applyFill="1" applyBorder="1" applyAlignment="1" applyProtection="1">
      <alignment horizontal="left"/>
    </xf>
    <xf numFmtId="0" fontId="13" fillId="3" borderId="1" xfId="0" applyFont="1" applyFill="1" applyBorder="1" applyAlignment="1" applyProtection="1">
      <alignment horizontal="center" vertical="center" wrapText="1"/>
    </xf>
    <xf numFmtId="0" fontId="18" fillId="3" borderId="1" xfId="0" applyFont="1" applyFill="1" applyBorder="1" applyAlignment="1" applyProtection="1">
      <alignment horizontal="center"/>
    </xf>
    <xf numFmtId="14" fontId="18" fillId="3" borderId="1" xfId="0" applyNumberFormat="1" applyFont="1" applyFill="1" applyBorder="1" applyProtection="1"/>
    <xf numFmtId="0" fontId="18" fillId="3" borderId="1" xfId="0" applyFont="1" applyFill="1" applyBorder="1" applyProtection="1"/>
    <xf numFmtId="39" fontId="18" fillId="3" borderId="1" xfId="1" applyNumberFormat="1" applyFont="1" applyFill="1" applyBorder="1" applyProtection="1"/>
    <xf numFmtId="43" fontId="18" fillId="3" borderId="1" xfId="1" applyFont="1" applyFill="1" applyBorder="1" applyProtection="1"/>
    <xf numFmtId="39" fontId="18" fillId="3" borderId="1" xfId="1" applyNumberFormat="1" applyFont="1" applyFill="1" applyBorder="1" applyAlignment="1" applyProtection="1">
      <alignment horizontal="center"/>
    </xf>
    <xf numFmtId="1" fontId="18" fillId="3" borderId="1" xfId="1" applyNumberFormat="1" applyFont="1" applyFill="1" applyBorder="1" applyProtection="1"/>
    <xf numFmtId="0" fontId="15" fillId="5" borderId="1" xfId="0" applyFont="1" applyFill="1" applyBorder="1" applyAlignment="1" applyProtection="1">
      <alignment horizontal="center"/>
    </xf>
    <xf numFmtId="14" fontId="15" fillId="4" borderId="1" xfId="1" applyNumberFormat="1" applyFont="1" applyFill="1" applyBorder="1" applyProtection="1">
      <protection locked="0"/>
    </xf>
    <xf numFmtId="4" fontId="3" fillId="3" borderId="1"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
    </xf>
    <xf numFmtId="0" fontId="15" fillId="5" borderId="1" xfId="0" applyFont="1" applyFill="1" applyBorder="1" applyAlignment="1" applyProtection="1">
      <alignment horizontal="left"/>
    </xf>
    <xf numFmtId="0" fontId="16" fillId="4" borderId="11" xfId="0" applyFont="1" applyFill="1" applyBorder="1" applyAlignment="1" applyProtection="1">
      <alignment vertical="center"/>
      <protection locked="0"/>
    </xf>
    <xf numFmtId="0" fontId="0" fillId="4" borderId="1" xfId="0" applyFill="1" applyBorder="1" applyProtection="1">
      <protection locked="0"/>
    </xf>
    <xf numFmtId="0" fontId="8" fillId="0" borderId="14" xfId="0" applyFont="1" applyBorder="1"/>
    <xf numFmtId="43" fontId="18" fillId="3" borderId="15" xfId="1" applyFont="1" applyFill="1" applyBorder="1" applyProtection="1"/>
    <xf numFmtId="49" fontId="16" fillId="4" borderId="1" xfId="0" applyNumberFormat="1" applyFont="1" applyFill="1" applyBorder="1" applyAlignment="1" applyProtection="1">
      <protection locked="0"/>
    </xf>
    <xf numFmtId="49" fontId="15" fillId="4" borderId="1" xfId="1" applyNumberFormat="1" applyFont="1" applyFill="1" applyBorder="1" applyProtection="1">
      <protection locked="0"/>
    </xf>
    <xf numFmtId="49" fontId="15" fillId="4" borderId="1" xfId="1" applyNumberFormat="1" applyFont="1" applyFill="1" applyBorder="1" applyAlignment="1" applyProtection="1">
      <alignment horizontal="center"/>
      <protection locked="0"/>
    </xf>
    <xf numFmtId="49" fontId="15" fillId="5" borderId="1" xfId="1" applyNumberFormat="1" applyFont="1" applyFill="1" applyBorder="1" applyProtection="1"/>
    <xf numFmtId="4" fontId="15" fillId="4" borderId="1" xfId="1" applyNumberFormat="1" applyFont="1" applyFill="1" applyBorder="1" applyProtection="1">
      <protection locked="0"/>
    </xf>
    <xf numFmtId="49" fontId="15" fillId="4" borderId="15" xfId="1" applyNumberFormat="1" applyFont="1" applyFill="1" applyBorder="1" applyProtection="1">
      <protection locked="0"/>
    </xf>
    <xf numFmtId="49" fontId="15" fillId="4" borderId="1" xfId="1" applyNumberFormat="1" applyFont="1" applyFill="1" applyBorder="1" applyAlignment="1" applyProtection="1">
      <alignment horizontal="right"/>
      <protection locked="0"/>
    </xf>
    <xf numFmtId="0" fontId="39" fillId="4" borderId="1" xfId="0" applyFont="1" applyFill="1" applyBorder="1" applyAlignment="1" applyProtection="1">
      <alignment vertical="center" wrapText="1"/>
    </xf>
    <xf numFmtId="0" fontId="16" fillId="4" borderId="1" xfId="0" applyFont="1" applyFill="1" applyBorder="1" applyAlignment="1" applyProtection="1">
      <alignment vertical="top"/>
    </xf>
    <xf numFmtId="0" fontId="8" fillId="4" borderId="1" xfId="0" applyFont="1" applyFill="1" applyBorder="1" applyProtection="1"/>
    <xf numFmtId="0" fontId="16" fillId="4" borderId="1" xfId="0" applyFont="1" applyFill="1" applyBorder="1" applyAlignment="1" applyProtection="1">
      <alignment vertical="center"/>
    </xf>
    <xf numFmtId="0" fontId="16" fillId="4" borderId="10" xfId="0" applyFont="1" applyFill="1" applyBorder="1" applyAlignment="1" applyProtection="1">
      <alignment vertical="center"/>
    </xf>
    <xf numFmtId="0" fontId="42" fillId="0" borderId="0" xfId="0" applyFont="1"/>
    <xf numFmtId="0" fontId="43" fillId="0" borderId="0" xfId="0" applyFont="1"/>
    <xf numFmtId="0" fontId="42" fillId="3" borderId="10" xfId="0" applyFont="1" applyFill="1" applyBorder="1" applyAlignment="1" applyProtection="1">
      <alignment horizontal="center" vertical="center" wrapText="1"/>
      <protection locked="0"/>
    </xf>
    <xf numFmtId="49" fontId="42" fillId="3" borderId="10" xfId="0" applyNumberFormat="1" applyFont="1" applyFill="1" applyBorder="1" applyAlignment="1" applyProtection="1">
      <alignment horizontal="center" vertical="center" wrapText="1"/>
      <protection locked="0"/>
    </xf>
    <xf numFmtId="14" fontId="42" fillId="3" borderId="10" xfId="0" applyNumberFormat="1" applyFont="1" applyFill="1" applyBorder="1" applyAlignment="1" applyProtection="1">
      <alignment horizontal="center" vertical="center" wrapText="1"/>
      <protection locked="0"/>
    </xf>
    <xf numFmtId="0" fontId="42" fillId="0" borderId="0" xfId="0" applyFont="1" applyProtection="1">
      <protection locked="0"/>
    </xf>
    <xf numFmtId="0" fontId="43" fillId="0" borderId="0" xfId="0" applyFont="1" applyAlignment="1">
      <alignment horizontal="center"/>
    </xf>
    <xf numFmtId="0" fontId="43" fillId="0" borderId="0" xfId="0" applyFont="1" applyFill="1"/>
    <xf numFmtId="0" fontId="44" fillId="2" borderId="1" xfId="0" applyFont="1" applyFill="1" applyBorder="1" applyAlignment="1" applyProtection="1">
      <alignment horizontal="center" vertical="center" wrapText="1"/>
      <protection locked="0"/>
    </xf>
    <xf numFmtId="14" fontId="44" fillId="2" borderId="1" xfId="0" applyNumberFormat="1" applyFont="1" applyFill="1" applyBorder="1" applyAlignment="1" applyProtection="1">
      <alignment horizontal="center" vertical="center" wrapText="1"/>
      <protection locked="0"/>
    </xf>
    <xf numFmtId="0" fontId="44" fillId="3" borderId="1" xfId="0" applyFont="1" applyFill="1" applyBorder="1" applyAlignment="1" applyProtection="1">
      <alignment horizontal="center" vertical="center" wrapText="1"/>
      <protection locked="0"/>
    </xf>
    <xf numFmtId="0" fontId="44" fillId="3" borderId="1" xfId="0" applyNumberFormat="1" applyFont="1" applyFill="1" applyBorder="1" applyAlignment="1" applyProtection="1">
      <alignment horizontal="center" vertical="center" wrapText="1"/>
      <protection locked="0"/>
    </xf>
    <xf numFmtId="0" fontId="43" fillId="0" borderId="0" xfId="0" applyFont="1" applyProtection="1">
      <protection locked="0"/>
    </xf>
    <xf numFmtId="0" fontId="45" fillId="0" borderId="3" xfId="0" applyFont="1" applyBorder="1"/>
    <xf numFmtId="0" fontId="46" fillId="0" borderId="4" xfId="0" applyFont="1" applyBorder="1" applyAlignment="1">
      <alignment horizontal="center"/>
    </xf>
    <xf numFmtId="0" fontId="45" fillId="0" borderId="5" xfId="0" applyFont="1" applyBorder="1" applyAlignment="1"/>
    <xf numFmtId="0" fontId="45" fillId="2" borderId="0" xfId="0" applyFont="1" applyFill="1"/>
    <xf numFmtId="0" fontId="45" fillId="0" borderId="6" xfId="0" applyFont="1" applyBorder="1"/>
    <xf numFmtId="0" fontId="47" fillId="0" borderId="0" xfId="0" applyFont="1" applyBorder="1" applyAlignment="1">
      <alignment horizontal="center"/>
    </xf>
    <xf numFmtId="0" fontId="45" fillId="0" borderId="2" xfId="0" applyFont="1" applyBorder="1"/>
    <xf numFmtId="0" fontId="48" fillId="0" borderId="0" xfId="0" applyFont="1" applyBorder="1" applyAlignment="1">
      <alignment horizontal="left"/>
    </xf>
    <xf numFmtId="0" fontId="45" fillId="0" borderId="2" xfId="0" applyFont="1" applyBorder="1" applyAlignment="1">
      <alignment horizontal="left"/>
    </xf>
    <xf numFmtId="0" fontId="49" fillId="0" borderId="0" xfId="0" applyFont="1" applyBorder="1" applyAlignment="1">
      <alignment horizontal="left" wrapText="1"/>
    </xf>
    <xf numFmtId="0" fontId="50" fillId="0" borderId="0" xfId="0" applyFont="1" applyBorder="1" applyAlignment="1"/>
    <xf numFmtId="164" fontId="45" fillId="0" borderId="2" xfId="0" applyNumberFormat="1" applyFont="1" applyBorder="1" applyAlignment="1">
      <alignment horizontal="left"/>
    </xf>
    <xf numFmtId="0" fontId="50" fillId="0" borderId="0" xfId="0" applyFont="1" applyBorder="1"/>
    <xf numFmtId="0" fontId="51" fillId="0" borderId="0" xfId="0" applyFont="1" applyBorder="1" applyAlignment="1">
      <alignment vertical="center"/>
    </xf>
    <xf numFmtId="0" fontId="50" fillId="0" borderId="0" xfId="0" applyFont="1" applyFill="1" applyBorder="1" applyAlignment="1">
      <alignment vertical="center" wrapText="1"/>
    </xf>
    <xf numFmtId="0" fontId="50" fillId="0" borderId="0" xfId="0" applyFont="1" applyFill="1" applyBorder="1" applyAlignment="1">
      <alignment wrapText="1"/>
    </xf>
    <xf numFmtId="0" fontId="52" fillId="0" borderId="0" xfId="2" applyFont="1" applyFill="1" applyBorder="1" applyAlignment="1">
      <alignment vertical="top" wrapText="1"/>
    </xf>
    <xf numFmtId="0" fontId="48" fillId="2" borderId="0" xfId="0" applyFont="1" applyFill="1" applyProtection="1">
      <protection locked="0"/>
    </xf>
    <xf numFmtId="0" fontId="50" fillId="0" borderId="6" xfId="0" applyFont="1" applyBorder="1"/>
    <xf numFmtId="0" fontId="54" fillId="0" borderId="0" xfId="2" applyFont="1" applyFill="1" applyProtection="1"/>
    <xf numFmtId="164" fontId="50" fillId="0" borderId="2" xfId="0" applyNumberFormat="1" applyFont="1" applyBorder="1" applyAlignment="1">
      <alignment horizontal="left"/>
    </xf>
    <xf numFmtId="0" fontId="50" fillId="2" borderId="0" xfId="0" applyFont="1" applyFill="1"/>
    <xf numFmtId="0" fontId="45" fillId="0" borderId="0" xfId="0" applyFont="1" applyBorder="1"/>
    <xf numFmtId="0" fontId="55" fillId="0" borderId="0" xfId="0" applyFont="1" applyBorder="1" applyAlignment="1">
      <alignment wrapText="1"/>
    </xf>
    <xf numFmtId="0" fontId="56" fillId="0" borderId="0" xfId="0" applyFont="1" applyBorder="1" applyAlignment="1">
      <alignment wrapText="1"/>
    </xf>
    <xf numFmtId="0" fontId="55" fillId="0" borderId="0" xfId="0" applyFont="1"/>
    <xf numFmtId="0" fontId="45" fillId="0" borderId="7" xfId="0" applyFont="1" applyBorder="1"/>
    <xf numFmtId="0" fontId="45" fillId="0" borderId="8" xfId="0" applyFont="1" applyBorder="1"/>
    <xf numFmtId="0" fontId="45" fillId="0" borderId="9" xfId="0" applyFont="1" applyBorder="1"/>
    <xf numFmtId="0" fontId="0" fillId="2" borderId="0" xfId="0" applyFont="1" applyFill="1"/>
    <xf numFmtId="0" fontId="9" fillId="0" borderId="0" xfId="0" applyFont="1" applyFill="1" applyBorder="1" applyAlignment="1">
      <alignment horizontal="left" vertical="top" wrapText="1"/>
    </xf>
    <xf numFmtId="0" fontId="10" fillId="0" borderId="0" xfId="0" applyFont="1" applyFill="1" applyBorder="1" applyAlignment="1">
      <alignment horizontal="right"/>
    </xf>
    <xf numFmtId="0" fontId="33" fillId="0" borderId="0" xfId="2" applyFont="1" applyFill="1" applyBorder="1" applyAlignment="1">
      <alignment horizontal="left" vertical="center"/>
    </xf>
    <xf numFmtId="0" fontId="17" fillId="0" borderId="0" xfId="2" applyFill="1" applyBorder="1" applyAlignment="1">
      <alignment horizontal="left" vertical="center"/>
    </xf>
    <xf numFmtId="0" fontId="33" fillId="0" borderId="0" xfId="2" applyFont="1" applyFill="1" applyBorder="1" applyAlignment="1">
      <alignment horizontal="left" vertical="top"/>
    </xf>
    <xf numFmtId="0" fontId="36" fillId="0" borderId="0" xfId="2" applyFont="1" applyFill="1" applyBorder="1" applyAlignment="1">
      <alignment horizontal="left" vertical="top"/>
    </xf>
    <xf numFmtId="0" fontId="9" fillId="0" borderId="0" xfId="0" applyFont="1" applyFill="1" applyBorder="1" applyAlignment="1">
      <alignment horizontal="left" wrapText="1"/>
    </xf>
    <xf numFmtId="0" fontId="10" fillId="3" borderId="1" xfId="0"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10" fillId="3" borderId="1" xfId="0" applyFont="1" applyFill="1" applyBorder="1" applyAlignment="1">
      <alignment horizontal="center" vertical="top" wrapText="1"/>
    </xf>
    <xf numFmtId="0" fontId="31" fillId="0" borderId="0" xfId="0" applyFont="1" applyFill="1" applyBorder="1" applyAlignment="1">
      <alignment vertical="top" wrapText="1"/>
    </xf>
    <xf numFmtId="0" fontId="33" fillId="0" borderId="0" xfId="2" applyFont="1" applyFill="1" applyBorder="1" applyAlignment="1">
      <alignment horizontal="left" vertical="top" wrapText="1"/>
    </xf>
    <xf numFmtId="4" fontId="3" fillId="3" borderId="1" xfId="0" applyNumberFormat="1" applyFont="1" applyFill="1" applyBorder="1" applyAlignment="1" applyProtection="1">
      <alignment horizontal="center" vertical="center" wrapText="1"/>
    </xf>
    <xf numFmtId="3" fontId="8" fillId="5" borderId="1" xfId="0" applyNumberFormat="1" applyFont="1" applyFill="1" applyBorder="1" applyAlignment="1">
      <alignment horizontal="center"/>
    </xf>
    <xf numFmtId="0" fontId="10" fillId="3" borderId="1" xfId="0" applyFont="1" applyFill="1" applyBorder="1" applyAlignment="1">
      <alignment horizontal="center" vertical="center" wrapText="1"/>
    </xf>
    <xf numFmtId="0" fontId="8" fillId="4" borderId="10"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center" vertical="center"/>
    </xf>
    <xf numFmtId="0" fontId="30" fillId="5" borderId="1" xfId="0" applyFont="1" applyFill="1" applyBorder="1" applyAlignment="1" applyProtection="1">
      <alignment horizontal="center" vertical="center" wrapText="1"/>
    </xf>
    <xf numFmtId="0" fontId="33" fillId="0" borderId="0" xfId="2" applyFont="1" applyFill="1" applyBorder="1" applyAlignment="1" applyProtection="1">
      <alignment horizontal="left" vertical="top" wrapText="1"/>
    </xf>
    <xf numFmtId="0" fontId="32" fillId="0" borderId="0" xfId="2" applyFont="1" applyFill="1" applyBorder="1" applyAlignment="1" applyProtection="1">
      <alignment horizontal="left" vertical="top" wrapText="1"/>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9" fillId="0" borderId="0" xfId="0" applyFont="1" applyAlignment="1" applyProtection="1">
      <alignment horizontal="left" wrapText="1"/>
    </xf>
    <xf numFmtId="0" fontId="9" fillId="0" borderId="0" xfId="0" applyFont="1" applyBorder="1" applyAlignment="1" applyProtection="1">
      <alignment horizontal="left" vertical="top" wrapText="1"/>
    </xf>
    <xf numFmtId="0" fontId="9" fillId="0" borderId="0" xfId="0" applyFont="1" applyBorder="1" applyAlignment="1" applyProtection="1">
      <alignment vertical="center" wrapText="1"/>
    </xf>
    <xf numFmtId="0" fontId="3" fillId="5" borderId="1"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8" fillId="0" borderId="8" xfId="0" applyFont="1" applyBorder="1" applyAlignment="1">
      <alignment horizontal="center"/>
    </xf>
  </cellXfs>
  <cellStyles count="4">
    <cellStyle name="Comma" xfId="1" builtinId="3"/>
    <cellStyle name="Hyperlink" xfId="2" builtinId="8"/>
    <cellStyle name="Normal" xfId="0" builtinId="0"/>
    <cellStyle name="Percent" xfId="3" builtinId="5"/>
  </cellStyles>
  <dxfs count="10">
    <dxf>
      <fill>
        <patternFill>
          <bgColor rgb="FF00B050"/>
        </patternFill>
      </fill>
    </dxf>
    <dxf>
      <fill>
        <patternFill>
          <bgColor rgb="FFFF0000"/>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_rels/drawing7.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3762375</xdr:colOff>
      <xdr:row>4</xdr:row>
      <xdr:rowOff>70484</xdr:rowOff>
    </xdr:from>
    <xdr:to>
      <xdr:col>2</xdr:col>
      <xdr:colOff>5316855</xdr:colOff>
      <xdr:row>7</xdr:row>
      <xdr:rowOff>129539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158615" y="946784"/>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2667000</xdr:colOff>
      <xdr:row>3</xdr:row>
      <xdr:rowOff>83820</xdr:rowOff>
    </xdr:from>
    <xdr:to>
      <xdr:col>5</xdr:col>
      <xdr:colOff>83058</xdr:colOff>
      <xdr:row>6</xdr:row>
      <xdr:rowOff>152400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362450" y="864870"/>
          <a:ext cx="1559433"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2181225</xdr:colOff>
      <xdr:row>1</xdr:row>
      <xdr:rowOff>171450</xdr:rowOff>
    </xdr:from>
    <xdr:to>
      <xdr:col>3</xdr:col>
      <xdr:colOff>3799713</xdr:colOff>
      <xdr:row>4</xdr:row>
      <xdr:rowOff>30480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918585" y="354330"/>
          <a:ext cx="1618488"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723900</xdr:colOff>
      <xdr:row>5</xdr:row>
      <xdr:rowOff>114300</xdr:rowOff>
    </xdr:from>
    <xdr:to>
      <xdr:col>19</xdr:col>
      <xdr:colOff>582929</xdr:colOff>
      <xdr:row>8</xdr:row>
      <xdr:rowOff>155448</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15868650" y="895350"/>
          <a:ext cx="1554479" cy="61264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17</xdr:col>
      <xdr:colOff>200023</xdr:colOff>
      <xdr:row>3</xdr:row>
      <xdr:rowOff>228600</xdr:rowOff>
    </xdr:from>
    <xdr:to>
      <xdr:col>19</xdr:col>
      <xdr:colOff>9523</xdr:colOff>
      <xdr:row>6</xdr:row>
      <xdr:rowOff>60198</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5020923" y="411480"/>
          <a:ext cx="1554480" cy="59359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2695576</xdr:colOff>
      <xdr:row>1</xdr:row>
      <xdr:rowOff>260985</xdr:rowOff>
    </xdr:from>
    <xdr:to>
      <xdr:col>6</xdr:col>
      <xdr:colOff>249555</xdr:colOff>
      <xdr:row>4</xdr:row>
      <xdr:rowOff>120015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4162426" y="451485"/>
          <a:ext cx="1468754"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209549</xdr:colOff>
      <xdr:row>3</xdr:row>
      <xdr:rowOff>169544</xdr:rowOff>
    </xdr:from>
    <xdr:to>
      <xdr:col>6</xdr:col>
      <xdr:colOff>872489</xdr:colOff>
      <xdr:row>7</xdr:row>
      <xdr:rowOff>24764</xdr:rowOff>
    </xdr:to>
    <xdr:sp macro="[0]!GoToSummary" textlink="">
      <xdr:nvSpPr>
        <xdr:cNvPr id="6" name="Right Arrow 5">
          <a:extLst>
            <a:ext uri="{FF2B5EF4-FFF2-40B4-BE49-F238E27FC236}">
              <a16:creationId xmlns:a16="http://schemas.microsoft.com/office/drawing/2014/main" id="{00000000-0008-0000-0300-000006000000}"/>
            </a:ext>
          </a:extLst>
        </xdr:cNvPr>
        <xdr:cNvSpPr/>
      </xdr:nvSpPr>
      <xdr:spPr>
        <a:xfrm>
          <a:off x="4872989" y="931544"/>
          <a:ext cx="1554480" cy="6248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209550</xdr:colOff>
      <xdr:row>4</xdr:row>
      <xdr:rowOff>114300</xdr:rowOff>
    </xdr:from>
    <xdr:to>
      <xdr:col>11</xdr:col>
      <xdr:colOff>584835</xdr:colOff>
      <xdr:row>6</xdr:row>
      <xdr:rowOff>129539</xdr:rowOff>
    </xdr:to>
    <xdr:sp macro="[0]!PrepareSubmission" textlink="">
      <xdr:nvSpPr>
        <xdr:cNvPr id="2" name="Rectangle 1">
          <a:extLst>
            <a:ext uri="{FF2B5EF4-FFF2-40B4-BE49-F238E27FC236}">
              <a16:creationId xmlns:a16="http://schemas.microsoft.com/office/drawing/2014/main" id="{00000000-0008-0000-0400-000002000000}"/>
            </a:ext>
          </a:extLst>
        </xdr:cNvPr>
        <xdr:cNvSpPr/>
      </xdr:nvSpPr>
      <xdr:spPr>
        <a:xfrm>
          <a:off x="7334250" y="1059180"/>
          <a:ext cx="1426845" cy="396239"/>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9</xdr:col>
      <xdr:colOff>441959</xdr:colOff>
      <xdr:row>1</xdr:row>
      <xdr:rowOff>177165</xdr:rowOff>
    </xdr:from>
    <xdr:to>
      <xdr:col>11</xdr:col>
      <xdr:colOff>22859</xdr:colOff>
      <xdr:row>4</xdr:row>
      <xdr:rowOff>36195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6629399" y="360045"/>
          <a:ext cx="156972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632460</xdr:colOff>
      <xdr:row>3</xdr:row>
      <xdr:rowOff>93345</xdr:rowOff>
    </xdr:from>
    <xdr:to>
      <xdr:col>5</xdr:col>
      <xdr:colOff>662940</xdr:colOff>
      <xdr:row>4</xdr:row>
      <xdr:rowOff>492633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164080" y="855345"/>
          <a:ext cx="155448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146685</xdr:colOff>
      <xdr:row>1</xdr:row>
      <xdr:rowOff>144781</xdr:rowOff>
    </xdr:from>
    <xdr:to>
      <xdr:col>9</xdr:col>
      <xdr:colOff>1728978</xdr:colOff>
      <xdr:row>3</xdr:row>
      <xdr:rowOff>194311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812405" y="327661"/>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10</xdr:col>
      <xdr:colOff>80010</xdr:colOff>
      <xdr:row>1</xdr:row>
      <xdr:rowOff>144779</xdr:rowOff>
    </xdr:from>
    <xdr:to>
      <xdr:col>10</xdr:col>
      <xdr:colOff>1662303</xdr:colOff>
      <xdr:row>3</xdr:row>
      <xdr:rowOff>194309</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9658350" y="327659"/>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online.sharepoint.com/RemoteOffices/DC02/Common/Common/ODSTS/Host%20Environment%20Support/Reporting%20Forms/Class%20I%20Importer_Version%201.0_1.28.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ection 3"/>
      <sheetName val="Summary"/>
      <sheetName val="Reference List"/>
      <sheetName val="Lists"/>
      <sheetName val="Validations"/>
      <sheetName val="Checks"/>
      <sheetName val="OutputForCSV"/>
      <sheetName val="TempOutput"/>
      <sheetName val="OutputTemplate"/>
      <sheetName val="Data for Summary"/>
    </sheetNames>
    <sheetDataSet>
      <sheetData sheetId="0"/>
      <sheetData sheetId="1"/>
      <sheetData sheetId="2"/>
      <sheetData sheetId="3"/>
      <sheetData sheetId="4"/>
      <sheetData sheetId="5"/>
      <sheetData sheetId="6">
        <row r="3">
          <cell r="I3" t="str">
            <v>Global Lab</v>
          </cell>
        </row>
        <row r="4">
          <cell r="I4" t="str">
            <v>Other EU</v>
          </cell>
        </row>
        <row r="5">
          <cell r="I5" t="str">
            <v>Transformation</v>
          </cell>
        </row>
        <row r="6">
          <cell r="I6" t="str">
            <v>Destruction</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usitc.gov/tata/hts/index.htm"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42" customWidth="1"/>
    <col min="2" max="2" width="2.28515625" style="242" customWidth="1"/>
    <col min="3" max="3" width="83.140625" style="242" customWidth="1"/>
    <col min="4" max="4" width="2.42578125" style="242" customWidth="1"/>
    <col min="5" max="16384" width="9.140625" style="242"/>
  </cols>
  <sheetData>
    <row r="2" spans="2:8" ht="23.25" customHeight="1" x14ac:dyDescent="0.3">
      <c r="B2" s="239"/>
      <c r="C2" s="240" t="s">
        <v>1</v>
      </c>
      <c r="D2" s="241"/>
    </row>
    <row r="3" spans="2:8" ht="17.25" x14ac:dyDescent="0.3">
      <c r="B3" s="243"/>
      <c r="C3" s="244" t="s">
        <v>0</v>
      </c>
      <c r="D3" s="245"/>
    </row>
    <row r="4" spans="2:8" x14ac:dyDescent="0.25">
      <c r="B4" s="243"/>
      <c r="C4" s="246"/>
      <c r="D4" s="247"/>
    </row>
    <row r="5" spans="2:8" ht="15.75" x14ac:dyDescent="0.25">
      <c r="B5" s="243"/>
      <c r="C5" s="248" t="s">
        <v>417</v>
      </c>
      <c r="D5" s="245"/>
    </row>
    <row r="6" spans="2:8" x14ac:dyDescent="0.25">
      <c r="B6" s="243"/>
      <c r="C6" s="249" t="s">
        <v>513</v>
      </c>
      <c r="D6" s="250"/>
    </row>
    <row r="7" spans="2:8" x14ac:dyDescent="0.25">
      <c r="B7" s="243"/>
      <c r="C7" s="249" t="s">
        <v>514</v>
      </c>
      <c r="D7" s="250"/>
    </row>
    <row r="8" spans="2:8" x14ac:dyDescent="0.25">
      <c r="B8" s="243"/>
      <c r="C8" s="251"/>
      <c r="D8" s="250"/>
    </row>
    <row r="9" spans="2:8" ht="15.75" x14ac:dyDescent="0.25">
      <c r="B9" s="243"/>
      <c r="C9" s="252" t="s">
        <v>3</v>
      </c>
      <c r="D9" s="250"/>
    </row>
    <row r="10" spans="2:8" ht="48" customHeight="1" x14ac:dyDescent="0.25">
      <c r="B10" s="243"/>
      <c r="C10" s="253" t="s">
        <v>517</v>
      </c>
      <c r="D10" s="250"/>
      <c r="G10" s="268"/>
    </row>
    <row r="11" spans="2:8" ht="30" customHeight="1" x14ac:dyDescent="0.25">
      <c r="B11" s="243"/>
      <c r="C11" s="254" t="s">
        <v>518</v>
      </c>
      <c r="D11" s="250"/>
    </row>
    <row r="12" spans="2:8" ht="31.5" customHeight="1" x14ac:dyDescent="0.25">
      <c r="B12" s="243"/>
      <c r="C12" s="255" t="s">
        <v>519</v>
      </c>
      <c r="D12" s="250"/>
    </row>
    <row r="13" spans="2:8" ht="46.9" customHeight="1" x14ac:dyDescent="0.25">
      <c r="B13" s="243"/>
      <c r="C13" s="254" t="s">
        <v>520</v>
      </c>
      <c r="D13" s="250"/>
      <c r="G13" s="268"/>
      <c r="H13" s="256"/>
    </row>
    <row r="14" spans="2:8" s="260" customFormat="1" ht="13.9" customHeight="1" x14ac:dyDescent="0.2">
      <c r="B14" s="257"/>
      <c r="C14" s="258" t="s">
        <v>462</v>
      </c>
      <c r="D14" s="259"/>
    </row>
    <row r="15" spans="2:8" x14ac:dyDescent="0.25">
      <c r="B15" s="243"/>
      <c r="C15" s="261"/>
      <c r="D15" s="245"/>
    </row>
    <row r="16" spans="2:8" ht="24.75" x14ac:dyDescent="0.25">
      <c r="B16" s="243"/>
      <c r="C16" s="262" t="s">
        <v>403</v>
      </c>
      <c r="D16" s="245"/>
    </row>
    <row r="17" spans="2:4" ht="74.25" customHeight="1" x14ac:dyDescent="0.25">
      <c r="B17" s="243"/>
      <c r="C17" s="263" t="s">
        <v>463</v>
      </c>
      <c r="D17" s="245"/>
    </row>
    <row r="18" spans="2:4" ht="12" customHeight="1" x14ac:dyDescent="0.25">
      <c r="B18" s="243"/>
      <c r="C18" s="262"/>
      <c r="D18" s="245"/>
    </row>
    <row r="19" spans="2:4" ht="12" customHeight="1" x14ac:dyDescent="0.25">
      <c r="B19" s="243"/>
      <c r="C19" s="264" t="s">
        <v>467</v>
      </c>
      <c r="D19" s="245"/>
    </row>
    <row r="20" spans="2:4" ht="12" customHeight="1" x14ac:dyDescent="0.25">
      <c r="B20" s="243"/>
      <c r="C20" s="264" t="s">
        <v>510</v>
      </c>
      <c r="D20" s="245"/>
    </row>
    <row r="21" spans="2:4" ht="12" customHeight="1" x14ac:dyDescent="0.25">
      <c r="B21" s="243"/>
      <c r="C21" s="264" t="s">
        <v>511</v>
      </c>
      <c r="D21" s="245"/>
    </row>
    <row r="22" spans="2:4" ht="9" customHeight="1" x14ac:dyDescent="0.25">
      <c r="B22" s="265"/>
      <c r="C22" s="266"/>
      <c r="D22" s="267"/>
    </row>
  </sheetData>
  <sheetProtection password="9DB6"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4"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V312"/>
  <sheetViews>
    <sheetView showGridLines="0" workbookViewId="0">
      <selection activeCell="J1" sqref="J1"/>
    </sheetView>
  </sheetViews>
  <sheetFormatPr defaultColWidth="8.7109375" defaultRowHeight="15" x14ac:dyDescent="0.25"/>
  <cols>
    <col min="1" max="2" width="5.42578125" style="227" bestFit="1" customWidth="1"/>
    <col min="3" max="3" width="12.42578125" style="238" customWidth="1"/>
    <col min="4" max="4" width="17.28515625" style="238" customWidth="1"/>
    <col min="5" max="5" width="21.140625" style="238" bestFit="1" customWidth="1"/>
    <col min="6" max="6" width="13.28515625" style="238" bestFit="1" customWidth="1"/>
    <col min="7" max="7" width="16.42578125" style="238" bestFit="1" customWidth="1"/>
    <col min="8" max="8" width="15.42578125" style="238" customWidth="1"/>
    <col min="9" max="9" width="14.28515625" style="238" bestFit="1" customWidth="1"/>
    <col min="10" max="10" width="14.7109375" style="238" bestFit="1" customWidth="1"/>
    <col min="11" max="16" width="15.42578125" style="238" bestFit="1" customWidth="1"/>
    <col min="17" max="17" width="27" style="238" bestFit="1" customWidth="1"/>
    <col min="18" max="20" width="14.42578125" style="238" bestFit="1" customWidth="1"/>
    <col min="21" max="21" width="24.28515625" style="238" bestFit="1" customWidth="1"/>
    <col min="22" max="22" width="24.28515625" style="227" bestFit="1" customWidth="1"/>
    <col min="23" max="16384" width="8.7109375" style="227"/>
  </cols>
  <sheetData>
    <row r="1" spans="1:22" s="226" customFormat="1" x14ac:dyDescent="0.25">
      <c r="A1" s="226" t="s">
        <v>413</v>
      </c>
      <c r="B1" s="227" t="s">
        <v>350</v>
      </c>
      <c r="C1" s="228">
        <v>1</v>
      </c>
      <c r="D1" s="228" t="s">
        <v>314</v>
      </c>
      <c r="E1" s="229" t="s">
        <v>515</v>
      </c>
      <c r="F1" s="230">
        <f ca="1">'Section 1'!D5</f>
        <v>43735</v>
      </c>
      <c r="G1" s="228">
        <f>'Section 1'!D9</f>
        <v>0</v>
      </c>
      <c r="H1" s="228">
        <f>'Section 1'!D10</f>
        <v>0</v>
      </c>
      <c r="I1" s="228">
        <f>'Section 1'!D11</f>
        <v>0</v>
      </c>
      <c r="J1" s="228">
        <f>ReportQtr</f>
        <v>0</v>
      </c>
      <c r="K1" s="229">
        <f>'Section 1'!D13</f>
        <v>0</v>
      </c>
      <c r="L1" s="231"/>
      <c r="M1" s="231"/>
      <c r="N1" s="231"/>
      <c r="O1" s="231"/>
      <c r="P1" s="231"/>
      <c r="Q1" s="231"/>
      <c r="R1" s="231"/>
      <c r="S1" s="231"/>
      <c r="T1" s="231"/>
      <c r="U1" s="231"/>
      <c r="V1" s="232" t="s">
        <v>352</v>
      </c>
    </row>
    <row r="2" spans="1:22" s="233" customFormat="1" ht="12.75" customHeight="1" x14ac:dyDescent="0.25">
      <c r="A2" s="233" t="str">
        <f>IF(D2="","",ROWS($A$1:A2))</f>
        <v/>
      </c>
      <c r="B2" s="232">
        <v>1</v>
      </c>
      <c r="C2" s="234" t="str">
        <f>IF(D2="","",2)</f>
        <v/>
      </c>
      <c r="D2" s="234" t="str">
        <f>IFERROR(VLOOKUP($B2,'Section 2'!$C$18:$T$317,COLUMNS('Section 2'!$C$14:C$15),0),"")</f>
        <v/>
      </c>
      <c r="E2" s="235" t="str">
        <f>IF($D2="","",IF(ISBLANK(VLOOKUP($B2,'Section 2'!$C$18:$T$317,COLUMNS('Section 2'!$C$14:D$15),0)),"",VLOOKUP($B2,'Section 2'!$C$18:$T$317,COLUMNS('Section 2'!$C$14:D$15),0)))</f>
        <v/>
      </c>
      <c r="F2" s="234" t="str">
        <f>IF($D2="","",IF(ISBLANK(VLOOKUP($B2,'Section 2'!$C$18:$T$317,COLUMNS('Section 2'!$C$14:E$15),0)),"",VLOOKUP($B2,'Section 2'!$C$18:$T$317,COLUMNS('Section 2'!$C$14:E$15),0)))</f>
        <v/>
      </c>
      <c r="G2" s="234" t="str">
        <f>IF($D2="","",IF(ISBLANK(VLOOKUP($B2,'Section 2'!$C$18:$T$317,COLUMNS('Section 2'!$C$14:F$15),0)),"",VLOOKUP($B2,'Section 2'!$C$18:$T$317,COLUMNS('Section 2'!$C$14:F$15),0)))</f>
        <v/>
      </c>
      <c r="H2" s="234" t="str">
        <f>IF($D2="","",IF(ISBLANK(VLOOKUP($B2,'Section 2'!$C$18:$T$317,COLUMNS('Section 2'!$C$14:G$15),0)),"",VLOOKUP($B2,'Section 2'!$C$18:$T$317,COLUMNS('Section 2'!$C$14:G$15),0)))</f>
        <v/>
      </c>
      <c r="I2" s="234" t="str">
        <f>IF($D2="","",IF(ISBLANK(VLOOKUP($B2,'Section 2'!$C$18:$T$317,COLUMNS('Section 2'!$C$14:H$15),0)),"",VLOOKUP($B2,'Section 2'!$C$18:$T$317,COLUMNS('Section 2'!$C$14:H$15),0)))</f>
        <v/>
      </c>
      <c r="J2" s="234" t="str">
        <f>IF($D2="","",IF(ISBLANK(VLOOKUP($B2,'Section 2'!$C$18:$T$317,COLUMNS('Section 2'!$C$14:I$15),0)),"",VLOOKUP($B2,'Section 2'!$C$18:$T$317,COLUMNS('Section 2'!$C$14:I$15),0)))</f>
        <v/>
      </c>
      <c r="K2" s="234" t="str">
        <f>IF($D2="","",IF(ISBLANK(VLOOKUP($B2,'Section 2'!$C$18:$T$317,COLUMNS('Section 2'!$C$14:J$15),0)),"",VLOOKUP($B2,'Section 2'!$C$18:$T$317,COLUMNS('Section 2'!$C$14:J$15),0)))</f>
        <v/>
      </c>
      <c r="L2" s="234" t="str">
        <f>IF($D2="","",IF(ISBLANK(VLOOKUP($B2,'Section 2'!$C$18:$T$317,COLUMNS('Section 2'!$C$14:K$15),0)),"",VLOOKUP($B2,'Section 2'!$C$18:$T$317,COLUMNS('Section 2'!$C$14:K$15),0)))</f>
        <v/>
      </c>
      <c r="M2" s="234" t="str">
        <f>IF($D2="","",IF(ISBLANK(VLOOKUP($B2,'Section 2'!$C$18:$T$317,COLUMNS('Section 2'!$C$14:L$15),0)),"",VLOOKUP($B2,'Section 2'!$C$18:$T$317,COLUMNS('Section 2'!$C$14:L$15),0)))</f>
        <v/>
      </c>
      <c r="N2" s="234" t="str">
        <f>IF($D2="","",IF(ISBLANK(VLOOKUP($B2,'Section 2'!$C$18:$T$317,COLUMNS('Section 2'!$C$14:M$15),0)),"",VLOOKUP($B2,'Section 2'!$C$18:$T$317,COLUMNS('Section 2'!$C$14:M$15),0)))</f>
        <v/>
      </c>
      <c r="O2" s="234" t="str">
        <f>IF($D2="","",IF(ISBLANK(VLOOKUP($B2,'Section 2'!$C$18:$T$317,COLUMNS('Section 2'!$C$14:N$15),0)),"",VLOOKUP($B2,'Section 2'!$C$18:$T$317,COLUMNS('Section 2'!$C$14:N$15),0)))</f>
        <v/>
      </c>
      <c r="P2" s="234" t="str">
        <f>IF($D2="","",IF(ISBLANK(VLOOKUP($B2,'Section 2'!$C$18:$T$317,COLUMNS('Section 2'!$C$14:O$15),0)),"",VLOOKUP($B2,'Section 2'!$C$18:$T$317,COLUMNS('Section 2'!$C$14:O$15),0)))</f>
        <v/>
      </c>
      <c r="Q2" s="234" t="str">
        <f>IF($D2="","",IF(ISBLANK(VLOOKUP($B2,'Section 2'!$C$18:$T$317,COLUMNS('Section 2'!$C$14:P$15),0)),"",VLOOKUP($B2,'Section 2'!$C$18:$T$317,COLUMNS('Section 2'!$C$14:P$15),0)))</f>
        <v/>
      </c>
      <c r="R2" s="234" t="str">
        <f>IF($D2="","",IF(ISBLANK(VLOOKUP($B2,'Section 2'!$C$18:$T$317,COLUMNS('Section 2'!$C$14:Q$15),0)),"",VLOOKUP($B2,'Section 2'!$C$18:$T$317,COLUMNS('Section 2'!$C$14:Q$15),0)))</f>
        <v/>
      </c>
      <c r="S2" s="234" t="str">
        <f>IF($D2="","",IF(ISBLANK(PROPER(VLOOKUP($B2,'Section 2'!$C$18:$T$317,COLUMNS('Section 2'!$C$14:R$15),0))),"",PROPER(VLOOKUP($B2,'Section 2'!$C$18:$T$317,COLUMNS('Section 2'!$C$14:R$15),0))))</f>
        <v/>
      </c>
      <c r="T2" s="234" t="str">
        <f>IF($D2="","",IF(ISBLANK(PROPER(VLOOKUP($B2,'Section 2'!$C$18:$T$317,COLUMNS('Section 2'!$C$14:S$15),0))),"",IF(VLOOKUP($B2,'Section 2'!$C$18:$T$317,COLUMNS('Section 2'!$C$14:S$15),0)="2nd Party Trans", "2nd Party Trans", IF(VLOOKUP($B2,'Section 2'!$C$18:$T$317,COLUMNS('Section 2'!$C$14:S$15),0)="2nd Party Dest", "2nd Party Dest", PROPER(VLOOKUP($B2,'Section 2'!$C$18:$T$317,COLUMNS('Section 2'!$C$14:S$15),0))))))</f>
        <v/>
      </c>
      <c r="U2" s="235" t="str">
        <f>IF($D2="","",IF(ISBLANK(VLOOKUP($B2,'Section 2'!$C$18:$T$317,COLUMNS('Section 2'!$C$14:T$15),0)),"",VLOOKUP($B2,'Section 2'!$C$18:$T$317,COLUMNS('Section 2'!$C$14:T$15),0)))</f>
        <v/>
      </c>
    </row>
    <row r="3" spans="1:22" s="233" customFormat="1" ht="12.75" customHeight="1" x14ac:dyDescent="0.25">
      <c r="A3" s="233" t="str">
        <f>IF(D3="","",ROWS($A$1:A3))</f>
        <v/>
      </c>
      <c r="B3" s="232">
        <v>2</v>
      </c>
      <c r="C3" s="234" t="str">
        <f t="shared" ref="C3:C66" si="0">IF(D3="","",2)</f>
        <v/>
      </c>
      <c r="D3" s="234" t="str">
        <f>IFERROR(VLOOKUP($B3,'Section 2'!$C$18:$T$317,COLUMNS('Section 2'!$C$14:C$15),0),"")</f>
        <v/>
      </c>
      <c r="E3" s="235" t="str">
        <f>IF($D3="","",IF(ISBLANK(VLOOKUP($B3,'Section 2'!$C$18:$T$317,COLUMNS('Section 2'!$C$14:D$15),0)),"",VLOOKUP($B3,'Section 2'!$C$18:$T$317,COLUMNS('Section 2'!$C$14:D$15),0)))</f>
        <v/>
      </c>
      <c r="F3" s="234" t="str">
        <f>IF($D3="","",IF(ISBLANK(VLOOKUP($B3,'Section 2'!$C$18:$T$317,COLUMNS('Section 2'!$C$14:E$15),0)),"",VLOOKUP($B3,'Section 2'!$C$18:$T$317,COLUMNS('Section 2'!$C$14:E$15),0)))</f>
        <v/>
      </c>
      <c r="G3" s="234" t="str">
        <f>IF($D3="","",IF(ISBLANK(VLOOKUP($B3,'Section 2'!$C$18:$T$317,COLUMNS('Section 2'!$C$14:F$15),0)),"",VLOOKUP($B3,'Section 2'!$C$18:$T$317,COLUMNS('Section 2'!$C$14:F$15),0)))</f>
        <v/>
      </c>
      <c r="H3" s="234" t="str">
        <f>IF($D3="","",IF(ISBLANK(VLOOKUP($B3,'Section 2'!$C$18:$T$317,COLUMNS('Section 2'!$C$14:G$15),0)),"",VLOOKUP($B3,'Section 2'!$C$18:$T$317,COLUMNS('Section 2'!$C$14:G$15),0)))</f>
        <v/>
      </c>
      <c r="I3" s="234" t="str">
        <f>IF($D3="","",IF(ISBLANK(VLOOKUP($B3,'Section 2'!$C$18:$T$317,COLUMNS('Section 2'!$C$14:H$15),0)),"",VLOOKUP($B3,'Section 2'!$C$18:$T$317,COLUMNS('Section 2'!$C$14:H$15),0)))</f>
        <v/>
      </c>
      <c r="J3" s="234" t="str">
        <f>IF($D3="","",IF(ISBLANK(VLOOKUP($B3,'Section 2'!$C$18:$T$317,COLUMNS('Section 2'!$C$14:I$15),0)),"",VLOOKUP($B3,'Section 2'!$C$18:$T$317,COLUMNS('Section 2'!$C$14:I$15),0)))</f>
        <v/>
      </c>
      <c r="K3" s="234" t="str">
        <f>IF($D3="","",IF(ISBLANK(VLOOKUP($B3,'Section 2'!$C$18:$T$317,COLUMNS('Section 2'!$C$14:J$15),0)),"",VLOOKUP($B3,'Section 2'!$C$18:$T$317,COLUMNS('Section 2'!$C$14:J$15),0)))</f>
        <v/>
      </c>
      <c r="L3" s="234" t="str">
        <f>IF($D3="","",IF(ISBLANK(VLOOKUP($B3,'Section 2'!$C$18:$T$317,COLUMNS('Section 2'!$C$14:K$15),0)),"",VLOOKUP($B3,'Section 2'!$C$18:$T$317,COLUMNS('Section 2'!$C$14:K$15),0)))</f>
        <v/>
      </c>
      <c r="M3" s="234" t="str">
        <f>IF($D3="","",IF(ISBLANK(VLOOKUP($B3,'Section 2'!$C$18:$T$317,COLUMNS('Section 2'!$C$14:L$15),0)),"",VLOOKUP($B3,'Section 2'!$C$18:$T$317,COLUMNS('Section 2'!$C$14:L$15),0)))</f>
        <v/>
      </c>
      <c r="N3" s="234" t="str">
        <f>IF($D3="","",IF(ISBLANK(VLOOKUP($B3,'Section 2'!$C$18:$T$317,COLUMNS('Section 2'!$C$14:M$15),0)),"",VLOOKUP($B3,'Section 2'!$C$18:$T$317,COLUMNS('Section 2'!$C$14:M$15),0)))</f>
        <v/>
      </c>
      <c r="O3" s="234" t="str">
        <f>IF($D3="","",IF(ISBLANK(VLOOKUP($B3,'Section 2'!$C$18:$T$317,COLUMNS('Section 2'!$C$14:N$15),0)),"",VLOOKUP($B3,'Section 2'!$C$18:$T$317,COLUMNS('Section 2'!$C$14:N$15),0)))</f>
        <v/>
      </c>
      <c r="P3" s="234" t="str">
        <f>IF($D3="","",IF(ISBLANK(VLOOKUP($B3,'Section 2'!$C$18:$T$317,COLUMNS('Section 2'!$C$14:O$15),0)),"",VLOOKUP($B3,'Section 2'!$C$18:$T$317,COLUMNS('Section 2'!$C$14:O$15),0)))</f>
        <v/>
      </c>
      <c r="Q3" s="234" t="str">
        <f>IF($D3="","",IF(ISBLANK(VLOOKUP($B3,'Section 2'!$C$18:$T$317,COLUMNS('Section 2'!$C$14:P$15),0)),"",VLOOKUP($B3,'Section 2'!$C$18:$T$317,COLUMNS('Section 2'!$C$14:P$15),0)))</f>
        <v/>
      </c>
      <c r="R3" s="234" t="str">
        <f>IF($D3="","",IF(ISBLANK(VLOOKUP($B3,'Section 2'!$C$18:$T$317,COLUMNS('Section 2'!$C$14:Q$15),0)),"",VLOOKUP($B3,'Section 2'!$C$18:$T$317,COLUMNS('Section 2'!$C$14:Q$15),0)))</f>
        <v/>
      </c>
      <c r="S3" s="234" t="str">
        <f>IF($D3="","",IF(ISBLANK(PROPER(VLOOKUP($B3,'Section 2'!$C$18:$T$317,COLUMNS('Section 2'!$C$14:R$15),0))),"",PROPER(VLOOKUP($B3,'Section 2'!$C$18:$T$317,COLUMNS('Section 2'!$C$14:R$15),0))))</f>
        <v/>
      </c>
      <c r="T3" s="234" t="str">
        <f>IF($D3="","",IF(ISBLANK(PROPER(VLOOKUP($B3,'Section 2'!$C$18:$T$317,COLUMNS('Section 2'!$C$14:S$15),0))),"",IF(VLOOKUP($B3,'Section 2'!$C$18:$T$317,COLUMNS('Section 2'!$C$14:S$15),0)="2nd Party Trans", "2nd Party Trans", IF(VLOOKUP($B3,'Section 2'!$C$18:$T$317,COLUMNS('Section 2'!$C$14:S$15),0)="2nd Party Dest", "2nd Party Dest", PROPER(VLOOKUP($B3,'Section 2'!$C$18:$T$317,COLUMNS('Section 2'!$C$14:S$15),0))))))</f>
        <v/>
      </c>
      <c r="U3" s="235" t="str">
        <f>IF($D3="","",IF(ISBLANK(VLOOKUP($B3,'Section 2'!$C$18:$T$317,COLUMNS('Section 2'!$C$14:T$15),0)),"",VLOOKUP($B3,'Section 2'!$C$18:$T$317,COLUMNS('Section 2'!$C$14:T$15),0)))</f>
        <v/>
      </c>
    </row>
    <row r="4" spans="1:22" s="233" customFormat="1" ht="12.75" customHeight="1" x14ac:dyDescent="0.25">
      <c r="A4" s="233" t="str">
        <f>IF(D4="","",ROWS($A$1:A4))</f>
        <v/>
      </c>
      <c r="B4" s="232">
        <v>3</v>
      </c>
      <c r="C4" s="234" t="str">
        <f t="shared" si="0"/>
        <v/>
      </c>
      <c r="D4" s="234" t="str">
        <f>IFERROR(VLOOKUP($B4,'Section 2'!$C$18:$T$317,COLUMNS('Section 2'!$C$14:C$15),0),"")</f>
        <v/>
      </c>
      <c r="E4" s="235" t="str">
        <f>IF($D4="","",IF(ISBLANK(VLOOKUP($B4,'Section 2'!$C$18:$T$317,COLUMNS('Section 2'!$C$14:D$15),0)),"",VLOOKUP($B4,'Section 2'!$C$18:$T$317,COLUMNS('Section 2'!$C$14:D$15),0)))</f>
        <v/>
      </c>
      <c r="F4" s="234" t="str">
        <f>IF($D4="","",IF(ISBLANK(VLOOKUP($B4,'Section 2'!$C$18:$T$317,COLUMNS('Section 2'!$C$14:E$15),0)),"",VLOOKUP($B4,'Section 2'!$C$18:$T$317,COLUMNS('Section 2'!$C$14:E$15),0)))</f>
        <v/>
      </c>
      <c r="G4" s="234" t="str">
        <f>IF($D4="","",IF(ISBLANK(VLOOKUP($B4,'Section 2'!$C$18:$T$317,COLUMNS('Section 2'!$C$14:F$15),0)),"",VLOOKUP($B4,'Section 2'!$C$18:$T$317,COLUMNS('Section 2'!$C$14:F$15),0)))</f>
        <v/>
      </c>
      <c r="H4" s="234" t="str">
        <f>IF($D4="","",IF(ISBLANK(VLOOKUP($B4,'Section 2'!$C$18:$T$317,COLUMNS('Section 2'!$C$14:G$15),0)),"",VLOOKUP($B4,'Section 2'!$C$18:$T$317,COLUMNS('Section 2'!$C$14:G$15),0)))</f>
        <v/>
      </c>
      <c r="I4" s="234" t="str">
        <f>IF($D4="","",IF(ISBLANK(VLOOKUP($B4,'Section 2'!$C$18:$T$317,COLUMNS('Section 2'!$C$14:H$15),0)),"",VLOOKUP($B4,'Section 2'!$C$18:$T$317,COLUMNS('Section 2'!$C$14:H$15),0)))</f>
        <v/>
      </c>
      <c r="J4" s="234" t="str">
        <f>IF($D4="","",IF(ISBLANK(VLOOKUP($B4,'Section 2'!$C$18:$T$317,COLUMNS('Section 2'!$C$14:I$15),0)),"",VLOOKUP($B4,'Section 2'!$C$18:$T$317,COLUMNS('Section 2'!$C$14:I$15),0)))</f>
        <v/>
      </c>
      <c r="K4" s="234" t="str">
        <f>IF($D4="","",IF(ISBLANK(VLOOKUP($B4,'Section 2'!$C$18:$T$317,COLUMNS('Section 2'!$C$14:J$15),0)),"",VLOOKUP($B4,'Section 2'!$C$18:$T$317,COLUMNS('Section 2'!$C$14:J$15),0)))</f>
        <v/>
      </c>
      <c r="L4" s="234" t="str">
        <f>IF($D4="","",IF(ISBLANK(VLOOKUP($B4,'Section 2'!$C$18:$T$317,COLUMNS('Section 2'!$C$14:K$15),0)),"",VLOOKUP($B4,'Section 2'!$C$18:$T$317,COLUMNS('Section 2'!$C$14:K$15),0)))</f>
        <v/>
      </c>
      <c r="M4" s="234" t="str">
        <f>IF($D4="","",IF(ISBLANK(VLOOKUP($B4,'Section 2'!$C$18:$T$317,COLUMNS('Section 2'!$C$14:L$15),0)),"",VLOOKUP($B4,'Section 2'!$C$18:$T$317,COLUMNS('Section 2'!$C$14:L$15),0)))</f>
        <v/>
      </c>
      <c r="N4" s="234" t="str">
        <f>IF($D4="","",IF(ISBLANK(VLOOKUP($B4,'Section 2'!$C$18:$T$317,COLUMNS('Section 2'!$C$14:M$15),0)),"",VLOOKUP($B4,'Section 2'!$C$18:$T$317,COLUMNS('Section 2'!$C$14:M$15),0)))</f>
        <v/>
      </c>
      <c r="O4" s="234" t="str">
        <f>IF($D4="","",IF(ISBLANK(VLOOKUP($B4,'Section 2'!$C$18:$T$317,COLUMNS('Section 2'!$C$14:N$15),0)),"",VLOOKUP($B4,'Section 2'!$C$18:$T$317,COLUMNS('Section 2'!$C$14:N$15),0)))</f>
        <v/>
      </c>
      <c r="P4" s="234" t="str">
        <f>IF($D4="","",IF(ISBLANK(VLOOKUP($B4,'Section 2'!$C$18:$T$317,COLUMNS('Section 2'!$C$14:O$15),0)),"",VLOOKUP($B4,'Section 2'!$C$18:$T$317,COLUMNS('Section 2'!$C$14:O$15),0)))</f>
        <v/>
      </c>
      <c r="Q4" s="234" t="str">
        <f>IF($D4="","",IF(ISBLANK(VLOOKUP($B4,'Section 2'!$C$18:$T$317,COLUMNS('Section 2'!$C$14:P$15),0)),"",VLOOKUP($B4,'Section 2'!$C$18:$T$317,COLUMNS('Section 2'!$C$14:P$15),0)))</f>
        <v/>
      </c>
      <c r="R4" s="234" t="str">
        <f>IF($D4="","",IF(ISBLANK(VLOOKUP($B4,'Section 2'!$C$18:$T$317,COLUMNS('Section 2'!$C$14:Q$15),0)),"",VLOOKUP($B4,'Section 2'!$C$18:$T$317,COLUMNS('Section 2'!$C$14:Q$15),0)))</f>
        <v/>
      </c>
      <c r="S4" s="234" t="str">
        <f>IF($D4="","",IF(ISBLANK(PROPER(VLOOKUP($B4,'Section 2'!$C$18:$T$317,COLUMNS('Section 2'!$C$14:R$15),0))),"",PROPER(VLOOKUP($B4,'Section 2'!$C$18:$T$317,COLUMNS('Section 2'!$C$14:R$15),0))))</f>
        <v/>
      </c>
      <c r="T4" s="234" t="str">
        <f>IF($D4="","",IF(ISBLANK(PROPER(VLOOKUP($B4,'Section 2'!$C$18:$T$317,COLUMNS('Section 2'!$C$14:S$15),0))),"",IF(VLOOKUP($B4,'Section 2'!$C$18:$T$317,COLUMNS('Section 2'!$C$14:S$15),0)="2nd Party Trans", "2nd Party Trans", IF(VLOOKUP($B4,'Section 2'!$C$18:$T$317,COLUMNS('Section 2'!$C$14:S$15),0)="2nd Party Dest", "2nd Party Dest", PROPER(VLOOKUP($B4,'Section 2'!$C$18:$T$317,COLUMNS('Section 2'!$C$14:S$15),0))))))</f>
        <v/>
      </c>
      <c r="U4" s="235" t="str">
        <f>IF($D4="","",IF(ISBLANK(VLOOKUP($B4,'Section 2'!$C$18:$T$317,COLUMNS('Section 2'!$C$14:T$15),0)),"",VLOOKUP($B4,'Section 2'!$C$18:$T$317,COLUMNS('Section 2'!$C$14:T$15),0)))</f>
        <v/>
      </c>
    </row>
    <row r="5" spans="1:22" s="233" customFormat="1" ht="12.75" customHeight="1" x14ac:dyDescent="0.25">
      <c r="A5" s="233" t="str">
        <f>IF(D5="","",ROWS($A$1:A5))</f>
        <v/>
      </c>
      <c r="B5" s="232">
        <v>4</v>
      </c>
      <c r="C5" s="234" t="str">
        <f t="shared" si="0"/>
        <v/>
      </c>
      <c r="D5" s="234" t="str">
        <f>IFERROR(VLOOKUP($B5,'Section 2'!$C$18:$T$317,COLUMNS('Section 2'!$C$14:C$15),0),"")</f>
        <v/>
      </c>
      <c r="E5" s="235" t="str">
        <f>IF($D5="","",IF(ISBLANK(VLOOKUP($B5,'Section 2'!$C$18:$T$317,COLUMNS('Section 2'!$C$14:D$15),0)),"",VLOOKUP($B5,'Section 2'!$C$18:$T$317,COLUMNS('Section 2'!$C$14:D$15),0)))</f>
        <v/>
      </c>
      <c r="F5" s="234" t="str">
        <f>IF($D5="","",IF(ISBLANK(VLOOKUP($B5,'Section 2'!$C$18:$T$317,COLUMNS('Section 2'!$C$14:E$15),0)),"",VLOOKUP($B5,'Section 2'!$C$18:$T$317,COLUMNS('Section 2'!$C$14:E$15),0)))</f>
        <v/>
      </c>
      <c r="G5" s="234" t="str">
        <f>IF($D5="","",IF(ISBLANK(VLOOKUP($B5,'Section 2'!$C$18:$T$317,COLUMNS('Section 2'!$C$14:F$15),0)),"",VLOOKUP($B5,'Section 2'!$C$18:$T$317,COLUMNS('Section 2'!$C$14:F$15),0)))</f>
        <v/>
      </c>
      <c r="H5" s="234" t="str">
        <f>IF($D5="","",IF(ISBLANK(VLOOKUP($B5,'Section 2'!$C$18:$T$317,COLUMNS('Section 2'!$C$14:G$15),0)),"",VLOOKUP($B5,'Section 2'!$C$18:$T$317,COLUMNS('Section 2'!$C$14:G$15),0)))</f>
        <v/>
      </c>
      <c r="I5" s="234" t="str">
        <f>IF($D5="","",IF(ISBLANK(VLOOKUP($B5,'Section 2'!$C$18:$T$317,COLUMNS('Section 2'!$C$14:H$15),0)),"",VLOOKUP($B5,'Section 2'!$C$18:$T$317,COLUMNS('Section 2'!$C$14:H$15),0)))</f>
        <v/>
      </c>
      <c r="J5" s="234" t="str">
        <f>IF($D5="","",IF(ISBLANK(VLOOKUP($B5,'Section 2'!$C$18:$T$317,COLUMNS('Section 2'!$C$14:I$15),0)),"",VLOOKUP($B5,'Section 2'!$C$18:$T$317,COLUMNS('Section 2'!$C$14:I$15),0)))</f>
        <v/>
      </c>
      <c r="K5" s="234" t="str">
        <f>IF($D5="","",IF(ISBLANK(VLOOKUP($B5,'Section 2'!$C$18:$T$317,COLUMNS('Section 2'!$C$14:J$15),0)),"",VLOOKUP($B5,'Section 2'!$C$18:$T$317,COLUMNS('Section 2'!$C$14:J$15),0)))</f>
        <v/>
      </c>
      <c r="L5" s="234" t="str">
        <f>IF($D5="","",IF(ISBLANK(VLOOKUP($B5,'Section 2'!$C$18:$T$317,COLUMNS('Section 2'!$C$14:K$15),0)),"",VLOOKUP($B5,'Section 2'!$C$18:$T$317,COLUMNS('Section 2'!$C$14:K$15),0)))</f>
        <v/>
      </c>
      <c r="M5" s="234" t="str">
        <f>IF($D5="","",IF(ISBLANK(VLOOKUP($B5,'Section 2'!$C$18:$T$317,COLUMNS('Section 2'!$C$14:L$15),0)),"",VLOOKUP($B5,'Section 2'!$C$18:$T$317,COLUMNS('Section 2'!$C$14:L$15),0)))</f>
        <v/>
      </c>
      <c r="N5" s="234" t="str">
        <f>IF($D5="","",IF(ISBLANK(VLOOKUP($B5,'Section 2'!$C$18:$T$317,COLUMNS('Section 2'!$C$14:M$15),0)),"",VLOOKUP($B5,'Section 2'!$C$18:$T$317,COLUMNS('Section 2'!$C$14:M$15),0)))</f>
        <v/>
      </c>
      <c r="O5" s="234" t="str">
        <f>IF($D5="","",IF(ISBLANK(VLOOKUP($B5,'Section 2'!$C$18:$T$317,COLUMNS('Section 2'!$C$14:N$15),0)),"",VLOOKUP($B5,'Section 2'!$C$18:$T$317,COLUMNS('Section 2'!$C$14:N$15),0)))</f>
        <v/>
      </c>
      <c r="P5" s="234" t="str">
        <f>IF($D5="","",IF(ISBLANK(VLOOKUP($B5,'Section 2'!$C$18:$T$317,COLUMNS('Section 2'!$C$14:O$15),0)),"",VLOOKUP($B5,'Section 2'!$C$18:$T$317,COLUMNS('Section 2'!$C$14:O$15),0)))</f>
        <v/>
      </c>
      <c r="Q5" s="234" t="str">
        <f>IF($D5="","",IF(ISBLANK(VLOOKUP($B5,'Section 2'!$C$18:$T$317,COLUMNS('Section 2'!$C$14:P$15),0)),"",VLOOKUP($B5,'Section 2'!$C$18:$T$317,COLUMNS('Section 2'!$C$14:P$15),0)))</f>
        <v/>
      </c>
      <c r="R5" s="234" t="str">
        <f>IF($D5="","",IF(ISBLANK(VLOOKUP($B5,'Section 2'!$C$18:$T$317,COLUMNS('Section 2'!$C$14:Q$15),0)),"",VLOOKUP($B5,'Section 2'!$C$18:$T$317,COLUMNS('Section 2'!$C$14:Q$15),0)))</f>
        <v/>
      </c>
      <c r="S5" s="234" t="str">
        <f>IF($D5="","",IF(ISBLANK(PROPER(VLOOKUP($B5,'Section 2'!$C$18:$T$317,COLUMNS('Section 2'!$C$14:R$15),0))),"",PROPER(VLOOKUP($B5,'Section 2'!$C$18:$T$317,COLUMNS('Section 2'!$C$14:R$15),0))))</f>
        <v/>
      </c>
      <c r="T5" s="234" t="str">
        <f>IF($D5="","",IF(ISBLANK(PROPER(VLOOKUP($B5,'Section 2'!$C$18:$T$317,COLUMNS('Section 2'!$C$14:S$15),0))),"",IF(VLOOKUP($B5,'Section 2'!$C$18:$T$317,COLUMNS('Section 2'!$C$14:S$15),0)="2nd Party Trans", "2nd Party Trans", IF(VLOOKUP($B5,'Section 2'!$C$18:$T$317,COLUMNS('Section 2'!$C$14:S$15),0)="2nd Party Dest", "2nd Party Dest", PROPER(VLOOKUP($B5,'Section 2'!$C$18:$T$317,COLUMNS('Section 2'!$C$14:S$15),0))))))</f>
        <v/>
      </c>
      <c r="U5" s="235" t="str">
        <f>IF($D5="","",IF(ISBLANK(VLOOKUP($B5,'Section 2'!$C$18:$T$317,COLUMNS('Section 2'!$C$14:T$15),0)),"",VLOOKUP($B5,'Section 2'!$C$18:$T$317,COLUMNS('Section 2'!$C$14:T$15),0)))</f>
        <v/>
      </c>
    </row>
    <row r="6" spans="1:22" s="233" customFormat="1" ht="12.75" customHeight="1" x14ac:dyDescent="0.25">
      <c r="A6" s="233" t="str">
        <f>IF(D6="","",ROWS($A$1:A6))</f>
        <v/>
      </c>
      <c r="B6" s="232">
        <v>5</v>
      </c>
      <c r="C6" s="234" t="str">
        <f t="shared" si="0"/>
        <v/>
      </c>
      <c r="D6" s="234" t="str">
        <f>IFERROR(VLOOKUP($B6,'Section 2'!$C$18:$T$317,COLUMNS('Section 2'!$C$14:C$15),0),"")</f>
        <v/>
      </c>
      <c r="E6" s="235" t="str">
        <f>IF($D6="","",IF(ISBLANK(VLOOKUP($B6,'Section 2'!$C$18:$T$317,COLUMNS('Section 2'!$C$14:D$15),0)),"",VLOOKUP($B6,'Section 2'!$C$18:$T$317,COLUMNS('Section 2'!$C$14:D$15),0)))</f>
        <v/>
      </c>
      <c r="F6" s="234" t="str">
        <f>IF($D6="","",IF(ISBLANK(VLOOKUP($B6,'Section 2'!$C$18:$T$317,COLUMNS('Section 2'!$C$14:E$15),0)),"",VLOOKUP($B6,'Section 2'!$C$18:$T$317,COLUMNS('Section 2'!$C$14:E$15),0)))</f>
        <v/>
      </c>
      <c r="G6" s="234" t="str">
        <f>IF($D6="","",IF(ISBLANK(VLOOKUP($B6,'Section 2'!$C$18:$T$317,COLUMNS('Section 2'!$C$14:F$15),0)),"",VLOOKUP($B6,'Section 2'!$C$18:$T$317,COLUMNS('Section 2'!$C$14:F$15),0)))</f>
        <v/>
      </c>
      <c r="H6" s="234" t="str">
        <f>IF($D6="","",IF(ISBLANK(VLOOKUP($B6,'Section 2'!$C$18:$T$317,COLUMNS('Section 2'!$C$14:G$15),0)),"",VLOOKUP($B6,'Section 2'!$C$18:$T$317,COLUMNS('Section 2'!$C$14:G$15),0)))</f>
        <v/>
      </c>
      <c r="I6" s="234" t="str">
        <f>IF($D6="","",IF(ISBLANK(VLOOKUP($B6,'Section 2'!$C$18:$T$317,COLUMNS('Section 2'!$C$14:H$15),0)),"",VLOOKUP($B6,'Section 2'!$C$18:$T$317,COLUMNS('Section 2'!$C$14:H$15),0)))</f>
        <v/>
      </c>
      <c r="J6" s="234" t="str">
        <f>IF($D6="","",IF(ISBLANK(VLOOKUP($B6,'Section 2'!$C$18:$T$317,COLUMNS('Section 2'!$C$14:I$15),0)),"",VLOOKUP($B6,'Section 2'!$C$18:$T$317,COLUMNS('Section 2'!$C$14:I$15),0)))</f>
        <v/>
      </c>
      <c r="K6" s="234" t="str">
        <f>IF($D6="","",IF(ISBLANK(VLOOKUP($B6,'Section 2'!$C$18:$T$317,COLUMNS('Section 2'!$C$14:J$15),0)),"",VLOOKUP($B6,'Section 2'!$C$18:$T$317,COLUMNS('Section 2'!$C$14:J$15),0)))</f>
        <v/>
      </c>
      <c r="L6" s="234" t="str">
        <f>IF($D6="","",IF(ISBLANK(VLOOKUP($B6,'Section 2'!$C$18:$T$317,COLUMNS('Section 2'!$C$14:K$15),0)),"",VLOOKUP($B6,'Section 2'!$C$18:$T$317,COLUMNS('Section 2'!$C$14:K$15),0)))</f>
        <v/>
      </c>
      <c r="M6" s="234" t="str">
        <f>IF($D6="","",IF(ISBLANK(VLOOKUP($B6,'Section 2'!$C$18:$T$317,COLUMNS('Section 2'!$C$14:L$15),0)),"",VLOOKUP($B6,'Section 2'!$C$18:$T$317,COLUMNS('Section 2'!$C$14:L$15),0)))</f>
        <v/>
      </c>
      <c r="N6" s="234" t="str">
        <f>IF($D6="","",IF(ISBLANK(VLOOKUP($B6,'Section 2'!$C$18:$T$317,COLUMNS('Section 2'!$C$14:M$15),0)),"",VLOOKUP($B6,'Section 2'!$C$18:$T$317,COLUMNS('Section 2'!$C$14:M$15),0)))</f>
        <v/>
      </c>
      <c r="O6" s="234" t="str">
        <f>IF($D6="","",IF(ISBLANK(VLOOKUP($B6,'Section 2'!$C$18:$T$317,COLUMNS('Section 2'!$C$14:N$15),0)),"",VLOOKUP($B6,'Section 2'!$C$18:$T$317,COLUMNS('Section 2'!$C$14:N$15),0)))</f>
        <v/>
      </c>
      <c r="P6" s="234" t="str">
        <f>IF($D6="","",IF(ISBLANK(VLOOKUP($B6,'Section 2'!$C$18:$T$317,COLUMNS('Section 2'!$C$14:O$15),0)),"",VLOOKUP($B6,'Section 2'!$C$18:$T$317,COLUMNS('Section 2'!$C$14:O$15),0)))</f>
        <v/>
      </c>
      <c r="Q6" s="234" t="str">
        <f>IF($D6="","",IF(ISBLANK(VLOOKUP($B6,'Section 2'!$C$18:$T$317,COLUMNS('Section 2'!$C$14:P$15),0)),"",VLOOKUP($B6,'Section 2'!$C$18:$T$317,COLUMNS('Section 2'!$C$14:P$15),0)))</f>
        <v/>
      </c>
      <c r="R6" s="234" t="str">
        <f>IF($D6="","",IF(ISBLANK(VLOOKUP($B6,'Section 2'!$C$18:$T$317,COLUMNS('Section 2'!$C$14:Q$15),0)),"",VLOOKUP($B6,'Section 2'!$C$18:$T$317,COLUMNS('Section 2'!$C$14:Q$15),0)))</f>
        <v/>
      </c>
      <c r="S6" s="234" t="str">
        <f>IF($D6="","",IF(ISBLANK(PROPER(VLOOKUP($B6,'Section 2'!$C$18:$T$317,COLUMNS('Section 2'!$C$14:R$15),0))),"",PROPER(VLOOKUP($B6,'Section 2'!$C$18:$T$317,COLUMNS('Section 2'!$C$14:R$15),0))))</f>
        <v/>
      </c>
      <c r="T6" s="234" t="str">
        <f>IF($D6="","",IF(ISBLANK(PROPER(VLOOKUP($B6,'Section 2'!$C$18:$T$317,COLUMNS('Section 2'!$C$14:S$15),0))),"",IF(VLOOKUP($B6,'Section 2'!$C$18:$T$317,COLUMNS('Section 2'!$C$14:S$15),0)="2nd Party Trans", "2nd Party Trans", IF(VLOOKUP($B6,'Section 2'!$C$18:$T$317,COLUMNS('Section 2'!$C$14:S$15),0)="2nd Party Dest", "2nd Party Dest", PROPER(VLOOKUP($B6,'Section 2'!$C$18:$T$317,COLUMNS('Section 2'!$C$14:S$15),0))))))</f>
        <v/>
      </c>
      <c r="U6" s="235" t="str">
        <f>IF($D6="","",IF(ISBLANK(VLOOKUP($B6,'Section 2'!$C$18:$T$317,COLUMNS('Section 2'!$C$14:T$15),0)),"",VLOOKUP($B6,'Section 2'!$C$18:$T$317,COLUMNS('Section 2'!$C$14:T$15),0)))</f>
        <v/>
      </c>
    </row>
    <row r="7" spans="1:22" s="233" customFormat="1" ht="12.75" customHeight="1" x14ac:dyDescent="0.25">
      <c r="A7" s="233" t="str">
        <f>IF(D7="","",ROWS($A$1:A7))</f>
        <v/>
      </c>
      <c r="B7" s="232">
        <v>6</v>
      </c>
      <c r="C7" s="234" t="str">
        <f t="shared" si="0"/>
        <v/>
      </c>
      <c r="D7" s="234" t="str">
        <f>IFERROR(VLOOKUP($B7,'Section 2'!$C$18:$T$317,COLUMNS('Section 2'!$C$14:C$15),0),"")</f>
        <v/>
      </c>
      <c r="E7" s="235" t="str">
        <f>IF($D7="","",IF(ISBLANK(VLOOKUP($B7,'Section 2'!$C$18:$T$317,COLUMNS('Section 2'!$C$14:D$15),0)),"",VLOOKUP($B7,'Section 2'!$C$18:$T$317,COLUMNS('Section 2'!$C$14:D$15),0)))</f>
        <v/>
      </c>
      <c r="F7" s="234" t="str">
        <f>IF($D7="","",IF(ISBLANK(VLOOKUP($B7,'Section 2'!$C$18:$T$317,COLUMNS('Section 2'!$C$14:E$15),0)),"",VLOOKUP($B7,'Section 2'!$C$18:$T$317,COLUMNS('Section 2'!$C$14:E$15),0)))</f>
        <v/>
      </c>
      <c r="G7" s="234" t="str">
        <f>IF($D7="","",IF(ISBLANK(VLOOKUP($B7,'Section 2'!$C$18:$T$317,COLUMNS('Section 2'!$C$14:F$15),0)),"",VLOOKUP($B7,'Section 2'!$C$18:$T$317,COLUMNS('Section 2'!$C$14:F$15),0)))</f>
        <v/>
      </c>
      <c r="H7" s="234" t="str">
        <f>IF($D7="","",IF(ISBLANK(VLOOKUP($B7,'Section 2'!$C$18:$T$317,COLUMNS('Section 2'!$C$14:G$15),0)),"",VLOOKUP($B7,'Section 2'!$C$18:$T$317,COLUMNS('Section 2'!$C$14:G$15),0)))</f>
        <v/>
      </c>
      <c r="I7" s="234" t="str">
        <f>IF($D7="","",IF(ISBLANK(VLOOKUP($B7,'Section 2'!$C$18:$T$317,COLUMNS('Section 2'!$C$14:H$15),0)),"",VLOOKUP($B7,'Section 2'!$C$18:$T$317,COLUMNS('Section 2'!$C$14:H$15),0)))</f>
        <v/>
      </c>
      <c r="J7" s="234" t="str">
        <f>IF($D7="","",IF(ISBLANK(VLOOKUP($B7,'Section 2'!$C$18:$T$317,COLUMNS('Section 2'!$C$14:I$15),0)),"",VLOOKUP($B7,'Section 2'!$C$18:$T$317,COLUMNS('Section 2'!$C$14:I$15),0)))</f>
        <v/>
      </c>
      <c r="K7" s="234" t="str">
        <f>IF($D7="","",IF(ISBLANK(VLOOKUP($B7,'Section 2'!$C$18:$T$317,COLUMNS('Section 2'!$C$14:J$15),0)),"",VLOOKUP($B7,'Section 2'!$C$18:$T$317,COLUMNS('Section 2'!$C$14:J$15),0)))</f>
        <v/>
      </c>
      <c r="L7" s="234" t="str">
        <f>IF($D7="","",IF(ISBLANK(VLOOKUP($B7,'Section 2'!$C$18:$T$317,COLUMNS('Section 2'!$C$14:K$15),0)),"",VLOOKUP($B7,'Section 2'!$C$18:$T$317,COLUMNS('Section 2'!$C$14:K$15),0)))</f>
        <v/>
      </c>
      <c r="M7" s="234" t="str">
        <f>IF($D7="","",IF(ISBLANK(VLOOKUP($B7,'Section 2'!$C$18:$T$317,COLUMNS('Section 2'!$C$14:L$15),0)),"",VLOOKUP($B7,'Section 2'!$C$18:$T$317,COLUMNS('Section 2'!$C$14:L$15),0)))</f>
        <v/>
      </c>
      <c r="N7" s="234" t="str">
        <f>IF($D7="","",IF(ISBLANK(VLOOKUP($B7,'Section 2'!$C$18:$T$317,COLUMNS('Section 2'!$C$14:M$15),0)),"",VLOOKUP($B7,'Section 2'!$C$18:$T$317,COLUMNS('Section 2'!$C$14:M$15),0)))</f>
        <v/>
      </c>
      <c r="O7" s="234" t="str">
        <f>IF($D7="","",IF(ISBLANK(VLOOKUP($B7,'Section 2'!$C$18:$T$317,COLUMNS('Section 2'!$C$14:N$15),0)),"",VLOOKUP($B7,'Section 2'!$C$18:$T$317,COLUMNS('Section 2'!$C$14:N$15),0)))</f>
        <v/>
      </c>
      <c r="P7" s="234" t="str">
        <f>IF($D7="","",IF(ISBLANK(VLOOKUP($B7,'Section 2'!$C$18:$T$317,COLUMNS('Section 2'!$C$14:O$15),0)),"",VLOOKUP($B7,'Section 2'!$C$18:$T$317,COLUMNS('Section 2'!$C$14:O$15),0)))</f>
        <v/>
      </c>
      <c r="Q7" s="234" t="str">
        <f>IF($D7="","",IF(ISBLANK(VLOOKUP($B7,'Section 2'!$C$18:$T$317,COLUMNS('Section 2'!$C$14:P$15),0)),"",VLOOKUP($B7,'Section 2'!$C$18:$T$317,COLUMNS('Section 2'!$C$14:P$15),0)))</f>
        <v/>
      </c>
      <c r="R7" s="234" t="str">
        <f>IF($D7="","",IF(ISBLANK(VLOOKUP($B7,'Section 2'!$C$18:$T$317,COLUMNS('Section 2'!$C$14:Q$15),0)),"",VLOOKUP($B7,'Section 2'!$C$18:$T$317,COLUMNS('Section 2'!$C$14:Q$15),0)))</f>
        <v/>
      </c>
      <c r="S7" s="234" t="str">
        <f>IF($D7="","",IF(ISBLANK(PROPER(VLOOKUP($B7,'Section 2'!$C$18:$T$317,COLUMNS('Section 2'!$C$14:R$15),0))),"",PROPER(VLOOKUP($B7,'Section 2'!$C$18:$T$317,COLUMNS('Section 2'!$C$14:R$15),0))))</f>
        <v/>
      </c>
      <c r="T7" s="234" t="str">
        <f>IF($D7="","",IF(ISBLANK(PROPER(VLOOKUP($B7,'Section 2'!$C$18:$T$317,COLUMNS('Section 2'!$C$14:S$15),0))),"",IF(VLOOKUP($B7,'Section 2'!$C$18:$T$317,COLUMNS('Section 2'!$C$14:S$15),0)="2nd Party Trans", "2nd Party Trans", IF(VLOOKUP($B7,'Section 2'!$C$18:$T$317,COLUMNS('Section 2'!$C$14:S$15),0)="2nd Party Dest", "2nd Party Dest", PROPER(VLOOKUP($B7,'Section 2'!$C$18:$T$317,COLUMNS('Section 2'!$C$14:S$15),0))))))</f>
        <v/>
      </c>
      <c r="U7" s="235" t="str">
        <f>IF($D7="","",IF(ISBLANK(VLOOKUP($B7,'Section 2'!$C$18:$T$317,COLUMNS('Section 2'!$C$14:T$15),0)),"",VLOOKUP($B7,'Section 2'!$C$18:$T$317,COLUMNS('Section 2'!$C$14:T$15),0)))</f>
        <v/>
      </c>
    </row>
    <row r="8" spans="1:22" s="233" customFormat="1" ht="12.75" customHeight="1" x14ac:dyDescent="0.25">
      <c r="A8" s="233" t="str">
        <f>IF(D8="","",ROWS($A$1:A8))</f>
        <v/>
      </c>
      <c r="B8" s="232">
        <v>7</v>
      </c>
      <c r="C8" s="234" t="str">
        <f t="shared" si="0"/>
        <v/>
      </c>
      <c r="D8" s="234" t="str">
        <f>IFERROR(VLOOKUP($B8,'Section 2'!$C$18:$T$317,COLUMNS('Section 2'!$C$14:C$15),0),"")</f>
        <v/>
      </c>
      <c r="E8" s="235" t="str">
        <f>IF($D8="","",IF(ISBLANK(VLOOKUP($B8,'Section 2'!$C$18:$T$317,COLUMNS('Section 2'!$C$14:D$15),0)),"",VLOOKUP($B8,'Section 2'!$C$18:$T$317,COLUMNS('Section 2'!$C$14:D$15),0)))</f>
        <v/>
      </c>
      <c r="F8" s="234" t="str">
        <f>IF($D8="","",IF(ISBLANK(VLOOKUP($B8,'Section 2'!$C$18:$T$317,COLUMNS('Section 2'!$C$14:E$15),0)),"",VLOOKUP($B8,'Section 2'!$C$18:$T$317,COLUMNS('Section 2'!$C$14:E$15),0)))</f>
        <v/>
      </c>
      <c r="G8" s="234" t="str">
        <f>IF($D8="","",IF(ISBLANK(VLOOKUP($B8,'Section 2'!$C$18:$T$317,COLUMNS('Section 2'!$C$14:F$15),0)),"",VLOOKUP($B8,'Section 2'!$C$18:$T$317,COLUMNS('Section 2'!$C$14:F$15),0)))</f>
        <v/>
      </c>
      <c r="H8" s="234" t="str">
        <f>IF($D8="","",IF(ISBLANK(VLOOKUP($B8,'Section 2'!$C$18:$T$317,COLUMNS('Section 2'!$C$14:G$15),0)),"",VLOOKUP($B8,'Section 2'!$C$18:$T$317,COLUMNS('Section 2'!$C$14:G$15),0)))</f>
        <v/>
      </c>
      <c r="I8" s="234" t="str">
        <f>IF($D8="","",IF(ISBLANK(VLOOKUP($B8,'Section 2'!$C$18:$T$317,COLUMNS('Section 2'!$C$14:H$15),0)),"",VLOOKUP($B8,'Section 2'!$C$18:$T$317,COLUMNS('Section 2'!$C$14:H$15),0)))</f>
        <v/>
      </c>
      <c r="J8" s="234" t="str">
        <f>IF($D8="","",IF(ISBLANK(VLOOKUP($B8,'Section 2'!$C$18:$T$317,COLUMNS('Section 2'!$C$14:I$15),0)),"",VLOOKUP($B8,'Section 2'!$C$18:$T$317,COLUMNS('Section 2'!$C$14:I$15),0)))</f>
        <v/>
      </c>
      <c r="K8" s="234" t="str">
        <f>IF($D8="","",IF(ISBLANK(VLOOKUP($B8,'Section 2'!$C$18:$T$317,COLUMNS('Section 2'!$C$14:J$15),0)),"",VLOOKUP($B8,'Section 2'!$C$18:$T$317,COLUMNS('Section 2'!$C$14:J$15),0)))</f>
        <v/>
      </c>
      <c r="L8" s="234" t="str">
        <f>IF($D8="","",IF(ISBLANK(VLOOKUP($B8,'Section 2'!$C$18:$T$317,COLUMNS('Section 2'!$C$14:K$15),0)),"",VLOOKUP($B8,'Section 2'!$C$18:$T$317,COLUMNS('Section 2'!$C$14:K$15),0)))</f>
        <v/>
      </c>
      <c r="M8" s="234" t="str">
        <f>IF($D8="","",IF(ISBLANK(VLOOKUP($B8,'Section 2'!$C$18:$T$317,COLUMNS('Section 2'!$C$14:L$15),0)),"",VLOOKUP($B8,'Section 2'!$C$18:$T$317,COLUMNS('Section 2'!$C$14:L$15),0)))</f>
        <v/>
      </c>
      <c r="N8" s="234" t="str">
        <f>IF($D8="","",IF(ISBLANK(VLOOKUP($B8,'Section 2'!$C$18:$T$317,COLUMNS('Section 2'!$C$14:M$15),0)),"",VLOOKUP($B8,'Section 2'!$C$18:$T$317,COLUMNS('Section 2'!$C$14:M$15),0)))</f>
        <v/>
      </c>
      <c r="O8" s="234" t="str">
        <f>IF($D8="","",IF(ISBLANK(VLOOKUP($B8,'Section 2'!$C$18:$T$317,COLUMNS('Section 2'!$C$14:N$15),0)),"",VLOOKUP($B8,'Section 2'!$C$18:$T$317,COLUMNS('Section 2'!$C$14:N$15),0)))</f>
        <v/>
      </c>
      <c r="P8" s="234" t="str">
        <f>IF($D8="","",IF(ISBLANK(VLOOKUP($B8,'Section 2'!$C$18:$T$317,COLUMNS('Section 2'!$C$14:O$15),0)),"",VLOOKUP($B8,'Section 2'!$C$18:$T$317,COLUMNS('Section 2'!$C$14:O$15),0)))</f>
        <v/>
      </c>
      <c r="Q8" s="234" t="str">
        <f>IF($D8="","",IF(ISBLANK(VLOOKUP($B8,'Section 2'!$C$18:$T$317,COLUMNS('Section 2'!$C$14:P$15),0)),"",VLOOKUP($B8,'Section 2'!$C$18:$T$317,COLUMNS('Section 2'!$C$14:P$15),0)))</f>
        <v/>
      </c>
      <c r="R8" s="234" t="str">
        <f>IF($D8="","",IF(ISBLANK(VLOOKUP($B8,'Section 2'!$C$18:$T$317,COLUMNS('Section 2'!$C$14:Q$15),0)),"",VLOOKUP($B8,'Section 2'!$C$18:$T$317,COLUMNS('Section 2'!$C$14:Q$15),0)))</f>
        <v/>
      </c>
      <c r="S8" s="234" t="str">
        <f>IF($D8="","",IF(ISBLANK(PROPER(VLOOKUP($B8,'Section 2'!$C$18:$T$317,COLUMNS('Section 2'!$C$14:R$15),0))),"",PROPER(VLOOKUP($B8,'Section 2'!$C$18:$T$317,COLUMNS('Section 2'!$C$14:R$15),0))))</f>
        <v/>
      </c>
      <c r="T8" s="234" t="str">
        <f>IF($D8="","",IF(ISBLANK(PROPER(VLOOKUP($B8,'Section 2'!$C$18:$T$317,COLUMNS('Section 2'!$C$14:S$15),0))),"",IF(VLOOKUP($B8,'Section 2'!$C$18:$T$317,COLUMNS('Section 2'!$C$14:S$15),0)="2nd Party Trans", "2nd Party Trans", IF(VLOOKUP($B8,'Section 2'!$C$18:$T$317,COLUMNS('Section 2'!$C$14:S$15),0)="2nd Party Dest", "2nd Party Dest", PROPER(VLOOKUP($B8,'Section 2'!$C$18:$T$317,COLUMNS('Section 2'!$C$14:S$15),0))))))</f>
        <v/>
      </c>
      <c r="U8" s="235" t="str">
        <f>IF($D8="","",IF(ISBLANK(VLOOKUP($B8,'Section 2'!$C$18:$T$317,COLUMNS('Section 2'!$C$14:T$15),0)),"",VLOOKUP($B8,'Section 2'!$C$18:$T$317,COLUMNS('Section 2'!$C$14:T$15),0)))</f>
        <v/>
      </c>
    </row>
    <row r="9" spans="1:22" s="233" customFormat="1" ht="12.75" customHeight="1" x14ac:dyDescent="0.25">
      <c r="A9" s="233" t="str">
        <f>IF(D9="","",ROWS($A$1:A9))</f>
        <v/>
      </c>
      <c r="B9" s="232">
        <v>8</v>
      </c>
      <c r="C9" s="234" t="str">
        <f t="shared" si="0"/>
        <v/>
      </c>
      <c r="D9" s="234" t="str">
        <f>IFERROR(VLOOKUP($B9,'Section 2'!$C$18:$T$317,COLUMNS('Section 2'!$C$14:C$15),0),"")</f>
        <v/>
      </c>
      <c r="E9" s="235" t="str">
        <f>IF($D9="","",IF(ISBLANK(VLOOKUP($B9,'Section 2'!$C$18:$T$317,COLUMNS('Section 2'!$C$14:D$15),0)),"",VLOOKUP($B9,'Section 2'!$C$18:$T$317,COLUMNS('Section 2'!$C$14:D$15),0)))</f>
        <v/>
      </c>
      <c r="F9" s="234" t="str">
        <f>IF($D9="","",IF(ISBLANK(VLOOKUP($B9,'Section 2'!$C$18:$T$317,COLUMNS('Section 2'!$C$14:E$15),0)),"",VLOOKUP($B9,'Section 2'!$C$18:$T$317,COLUMNS('Section 2'!$C$14:E$15),0)))</f>
        <v/>
      </c>
      <c r="G9" s="234" t="str">
        <f>IF($D9="","",IF(ISBLANK(VLOOKUP($B9,'Section 2'!$C$18:$T$317,COLUMNS('Section 2'!$C$14:F$15),0)),"",VLOOKUP($B9,'Section 2'!$C$18:$T$317,COLUMNS('Section 2'!$C$14:F$15),0)))</f>
        <v/>
      </c>
      <c r="H9" s="234" t="str">
        <f>IF($D9="","",IF(ISBLANK(VLOOKUP($B9,'Section 2'!$C$18:$T$317,COLUMNS('Section 2'!$C$14:G$15),0)),"",VLOOKUP($B9,'Section 2'!$C$18:$T$317,COLUMNS('Section 2'!$C$14:G$15),0)))</f>
        <v/>
      </c>
      <c r="I9" s="234" t="str">
        <f>IF($D9="","",IF(ISBLANK(VLOOKUP($B9,'Section 2'!$C$18:$T$317,COLUMNS('Section 2'!$C$14:H$15),0)),"",VLOOKUP($B9,'Section 2'!$C$18:$T$317,COLUMNS('Section 2'!$C$14:H$15),0)))</f>
        <v/>
      </c>
      <c r="J9" s="234" t="str">
        <f>IF($D9="","",IF(ISBLANK(VLOOKUP($B9,'Section 2'!$C$18:$T$317,COLUMNS('Section 2'!$C$14:I$15),0)),"",VLOOKUP($B9,'Section 2'!$C$18:$T$317,COLUMNS('Section 2'!$C$14:I$15),0)))</f>
        <v/>
      </c>
      <c r="K9" s="234" t="str">
        <f>IF($D9="","",IF(ISBLANK(VLOOKUP($B9,'Section 2'!$C$18:$T$317,COLUMNS('Section 2'!$C$14:J$15),0)),"",VLOOKUP($B9,'Section 2'!$C$18:$T$317,COLUMNS('Section 2'!$C$14:J$15),0)))</f>
        <v/>
      </c>
      <c r="L9" s="234" t="str">
        <f>IF($D9="","",IF(ISBLANK(VLOOKUP($B9,'Section 2'!$C$18:$T$317,COLUMNS('Section 2'!$C$14:K$15),0)),"",VLOOKUP($B9,'Section 2'!$C$18:$T$317,COLUMNS('Section 2'!$C$14:K$15),0)))</f>
        <v/>
      </c>
      <c r="M9" s="234" t="str">
        <f>IF($D9="","",IF(ISBLANK(VLOOKUP($B9,'Section 2'!$C$18:$T$317,COLUMNS('Section 2'!$C$14:L$15),0)),"",VLOOKUP($B9,'Section 2'!$C$18:$T$317,COLUMNS('Section 2'!$C$14:L$15),0)))</f>
        <v/>
      </c>
      <c r="N9" s="234" t="str">
        <f>IF($D9="","",IF(ISBLANK(VLOOKUP($B9,'Section 2'!$C$18:$T$317,COLUMNS('Section 2'!$C$14:M$15),0)),"",VLOOKUP($B9,'Section 2'!$C$18:$T$317,COLUMNS('Section 2'!$C$14:M$15),0)))</f>
        <v/>
      </c>
      <c r="O9" s="234" t="str">
        <f>IF($D9="","",IF(ISBLANK(VLOOKUP($B9,'Section 2'!$C$18:$T$317,COLUMNS('Section 2'!$C$14:N$15),0)),"",VLOOKUP($B9,'Section 2'!$C$18:$T$317,COLUMNS('Section 2'!$C$14:N$15),0)))</f>
        <v/>
      </c>
      <c r="P9" s="234" t="str">
        <f>IF($D9="","",IF(ISBLANK(VLOOKUP($B9,'Section 2'!$C$18:$T$317,COLUMNS('Section 2'!$C$14:O$15),0)),"",VLOOKUP($B9,'Section 2'!$C$18:$T$317,COLUMNS('Section 2'!$C$14:O$15),0)))</f>
        <v/>
      </c>
      <c r="Q9" s="234" t="str">
        <f>IF($D9="","",IF(ISBLANK(VLOOKUP($B9,'Section 2'!$C$18:$T$317,COLUMNS('Section 2'!$C$14:P$15),0)),"",VLOOKUP($B9,'Section 2'!$C$18:$T$317,COLUMNS('Section 2'!$C$14:P$15),0)))</f>
        <v/>
      </c>
      <c r="R9" s="234" t="str">
        <f>IF($D9="","",IF(ISBLANK(VLOOKUP($B9,'Section 2'!$C$18:$T$317,COLUMNS('Section 2'!$C$14:Q$15),0)),"",VLOOKUP($B9,'Section 2'!$C$18:$T$317,COLUMNS('Section 2'!$C$14:Q$15),0)))</f>
        <v/>
      </c>
      <c r="S9" s="234" t="str">
        <f>IF($D9="","",IF(ISBLANK(PROPER(VLOOKUP($B9,'Section 2'!$C$18:$T$317,COLUMNS('Section 2'!$C$14:R$15),0))),"",PROPER(VLOOKUP($B9,'Section 2'!$C$18:$T$317,COLUMNS('Section 2'!$C$14:R$15),0))))</f>
        <v/>
      </c>
      <c r="T9" s="234" t="str">
        <f>IF($D9="","",IF(ISBLANK(PROPER(VLOOKUP($B9,'Section 2'!$C$18:$T$317,COLUMNS('Section 2'!$C$14:S$15),0))),"",IF(VLOOKUP($B9,'Section 2'!$C$18:$T$317,COLUMNS('Section 2'!$C$14:S$15),0)="2nd Party Trans", "2nd Party Trans", IF(VLOOKUP($B9,'Section 2'!$C$18:$T$317,COLUMNS('Section 2'!$C$14:S$15),0)="2nd Party Dest", "2nd Party Dest", PROPER(VLOOKUP($B9,'Section 2'!$C$18:$T$317,COLUMNS('Section 2'!$C$14:S$15),0))))))</f>
        <v/>
      </c>
      <c r="U9" s="235" t="str">
        <f>IF($D9="","",IF(ISBLANK(VLOOKUP($B9,'Section 2'!$C$18:$T$317,COLUMNS('Section 2'!$C$14:T$15),0)),"",VLOOKUP($B9,'Section 2'!$C$18:$T$317,COLUMNS('Section 2'!$C$14:T$15),0)))</f>
        <v/>
      </c>
    </row>
    <row r="10" spans="1:22" s="233" customFormat="1" ht="12.75" customHeight="1" x14ac:dyDescent="0.25">
      <c r="A10" s="233" t="str">
        <f>IF(D10="","",ROWS($A$1:A10))</f>
        <v/>
      </c>
      <c r="B10" s="232">
        <v>9</v>
      </c>
      <c r="C10" s="234" t="str">
        <f t="shared" si="0"/>
        <v/>
      </c>
      <c r="D10" s="234" t="str">
        <f>IFERROR(VLOOKUP($B10,'Section 2'!$C$18:$T$317,COLUMNS('Section 2'!$C$14:C$15),0),"")</f>
        <v/>
      </c>
      <c r="E10" s="235" t="str">
        <f>IF($D10="","",IF(ISBLANK(VLOOKUP($B10,'Section 2'!$C$18:$T$317,COLUMNS('Section 2'!$C$14:D$15),0)),"",VLOOKUP($B10,'Section 2'!$C$18:$T$317,COLUMNS('Section 2'!$C$14:D$15),0)))</f>
        <v/>
      </c>
      <c r="F10" s="234" t="str">
        <f>IF($D10="","",IF(ISBLANK(VLOOKUP($B10,'Section 2'!$C$18:$T$317,COLUMNS('Section 2'!$C$14:E$15),0)),"",VLOOKUP($B10,'Section 2'!$C$18:$T$317,COLUMNS('Section 2'!$C$14:E$15),0)))</f>
        <v/>
      </c>
      <c r="G10" s="234" t="str">
        <f>IF($D10="","",IF(ISBLANK(VLOOKUP($B10,'Section 2'!$C$18:$T$317,COLUMNS('Section 2'!$C$14:F$15),0)),"",VLOOKUP($B10,'Section 2'!$C$18:$T$317,COLUMNS('Section 2'!$C$14:F$15),0)))</f>
        <v/>
      </c>
      <c r="H10" s="234" t="str">
        <f>IF($D10="","",IF(ISBLANK(VLOOKUP($B10,'Section 2'!$C$18:$T$317,COLUMNS('Section 2'!$C$14:G$15),0)),"",VLOOKUP($B10,'Section 2'!$C$18:$T$317,COLUMNS('Section 2'!$C$14:G$15),0)))</f>
        <v/>
      </c>
      <c r="I10" s="234" t="str">
        <f>IF($D10="","",IF(ISBLANK(VLOOKUP($B10,'Section 2'!$C$18:$T$317,COLUMNS('Section 2'!$C$14:H$15),0)),"",VLOOKUP($B10,'Section 2'!$C$18:$T$317,COLUMNS('Section 2'!$C$14:H$15),0)))</f>
        <v/>
      </c>
      <c r="J10" s="234" t="str">
        <f>IF($D10="","",IF(ISBLANK(VLOOKUP($B10,'Section 2'!$C$18:$T$317,COLUMNS('Section 2'!$C$14:I$15),0)),"",VLOOKUP($B10,'Section 2'!$C$18:$T$317,COLUMNS('Section 2'!$C$14:I$15),0)))</f>
        <v/>
      </c>
      <c r="K10" s="234" t="str">
        <f>IF($D10="","",IF(ISBLANK(VLOOKUP($B10,'Section 2'!$C$18:$T$317,COLUMNS('Section 2'!$C$14:J$15),0)),"",VLOOKUP($B10,'Section 2'!$C$18:$T$317,COLUMNS('Section 2'!$C$14:J$15),0)))</f>
        <v/>
      </c>
      <c r="L10" s="234" t="str">
        <f>IF($D10="","",IF(ISBLANK(VLOOKUP($B10,'Section 2'!$C$18:$T$317,COLUMNS('Section 2'!$C$14:K$15),0)),"",VLOOKUP($B10,'Section 2'!$C$18:$T$317,COLUMNS('Section 2'!$C$14:K$15),0)))</f>
        <v/>
      </c>
      <c r="M10" s="234" t="str">
        <f>IF($D10="","",IF(ISBLANK(VLOOKUP($B10,'Section 2'!$C$18:$T$317,COLUMNS('Section 2'!$C$14:L$15),0)),"",VLOOKUP($B10,'Section 2'!$C$18:$T$317,COLUMNS('Section 2'!$C$14:L$15),0)))</f>
        <v/>
      </c>
      <c r="N10" s="234" t="str">
        <f>IF($D10="","",IF(ISBLANK(VLOOKUP($B10,'Section 2'!$C$18:$T$317,COLUMNS('Section 2'!$C$14:M$15),0)),"",VLOOKUP($B10,'Section 2'!$C$18:$T$317,COLUMNS('Section 2'!$C$14:M$15),0)))</f>
        <v/>
      </c>
      <c r="O10" s="234" t="str">
        <f>IF($D10="","",IF(ISBLANK(VLOOKUP($B10,'Section 2'!$C$18:$T$317,COLUMNS('Section 2'!$C$14:N$15),0)),"",VLOOKUP($B10,'Section 2'!$C$18:$T$317,COLUMNS('Section 2'!$C$14:N$15),0)))</f>
        <v/>
      </c>
      <c r="P10" s="234" t="str">
        <f>IF($D10="","",IF(ISBLANK(VLOOKUP($B10,'Section 2'!$C$18:$T$317,COLUMNS('Section 2'!$C$14:O$15),0)),"",VLOOKUP($B10,'Section 2'!$C$18:$T$317,COLUMNS('Section 2'!$C$14:O$15),0)))</f>
        <v/>
      </c>
      <c r="Q10" s="234" t="str">
        <f>IF($D10="","",IF(ISBLANK(VLOOKUP($B10,'Section 2'!$C$18:$T$317,COLUMNS('Section 2'!$C$14:P$15),0)),"",VLOOKUP($B10,'Section 2'!$C$18:$T$317,COLUMNS('Section 2'!$C$14:P$15),0)))</f>
        <v/>
      </c>
      <c r="R10" s="234" t="str">
        <f>IF($D10="","",IF(ISBLANK(VLOOKUP($B10,'Section 2'!$C$18:$T$317,COLUMNS('Section 2'!$C$14:Q$15),0)),"",VLOOKUP($B10,'Section 2'!$C$18:$T$317,COLUMNS('Section 2'!$C$14:Q$15),0)))</f>
        <v/>
      </c>
      <c r="S10" s="234" t="str">
        <f>IF($D10="","",IF(ISBLANK(PROPER(VLOOKUP($B10,'Section 2'!$C$18:$T$317,COLUMNS('Section 2'!$C$14:R$15),0))),"",PROPER(VLOOKUP($B10,'Section 2'!$C$18:$T$317,COLUMNS('Section 2'!$C$14:R$15),0))))</f>
        <v/>
      </c>
      <c r="T10" s="234" t="str">
        <f>IF($D10="","",IF(ISBLANK(PROPER(VLOOKUP($B10,'Section 2'!$C$18:$T$317,COLUMNS('Section 2'!$C$14:S$15),0))),"",IF(VLOOKUP($B10,'Section 2'!$C$18:$T$317,COLUMNS('Section 2'!$C$14:S$15),0)="2nd Party Trans", "2nd Party Trans", IF(VLOOKUP($B10,'Section 2'!$C$18:$T$317,COLUMNS('Section 2'!$C$14:S$15),0)="2nd Party Dest", "2nd Party Dest", PROPER(VLOOKUP($B10,'Section 2'!$C$18:$T$317,COLUMNS('Section 2'!$C$14:S$15),0))))))</f>
        <v/>
      </c>
      <c r="U10" s="235" t="str">
        <f>IF($D10="","",IF(ISBLANK(VLOOKUP($B10,'Section 2'!$C$18:$T$317,COLUMNS('Section 2'!$C$14:T$15),0)),"",VLOOKUP($B10,'Section 2'!$C$18:$T$317,COLUMNS('Section 2'!$C$14:T$15),0)))</f>
        <v/>
      </c>
    </row>
    <row r="11" spans="1:22" s="233" customFormat="1" ht="12.75" customHeight="1" x14ac:dyDescent="0.25">
      <c r="A11" s="233" t="str">
        <f>IF(D11="","",ROWS($A$1:A11))</f>
        <v/>
      </c>
      <c r="B11" s="232">
        <v>10</v>
      </c>
      <c r="C11" s="234" t="str">
        <f t="shared" si="0"/>
        <v/>
      </c>
      <c r="D11" s="234" t="str">
        <f>IFERROR(VLOOKUP($B11,'Section 2'!$C$18:$T$317,COLUMNS('Section 2'!$C$14:C$15),0),"")</f>
        <v/>
      </c>
      <c r="E11" s="235" t="str">
        <f>IF($D11="","",IF(ISBLANK(VLOOKUP($B11,'Section 2'!$C$18:$T$317,COLUMNS('Section 2'!$C$14:D$15),0)),"",VLOOKUP($B11,'Section 2'!$C$18:$T$317,COLUMNS('Section 2'!$C$14:D$15),0)))</f>
        <v/>
      </c>
      <c r="F11" s="234" t="str">
        <f>IF($D11="","",IF(ISBLANK(VLOOKUP($B11,'Section 2'!$C$18:$T$317,COLUMNS('Section 2'!$C$14:E$15),0)),"",VLOOKUP($B11,'Section 2'!$C$18:$T$317,COLUMNS('Section 2'!$C$14:E$15),0)))</f>
        <v/>
      </c>
      <c r="G11" s="234" t="str">
        <f>IF($D11="","",IF(ISBLANK(VLOOKUP($B11,'Section 2'!$C$18:$T$317,COLUMNS('Section 2'!$C$14:F$15),0)),"",VLOOKUP($B11,'Section 2'!$C$18:$T$317,COLUMNS('Section 2'!$C$14:F$15),0)))</f>
        <v/>
      </c>
      <c r="H11" s="234" t="str">
        <f>IF($D11="","",IF(ISBLANK(VLOOKUP($B11,'Section 2'!$C$18:$T$317,COLUMNS('Section 2'!$C$14:G$15),0)),"",VLOOKUP($B11,'Section 2'!$C$18:$T$317,COLUMNS('Section 2'!$C$14:G$15),0)))</f>
        <v/>
      </c>
      <c r="I11" s="234" t="str">
        <f>IF($D11="","",IF(ISBLANK(VLOOKUP($B11,'Section 2'!$C$18:$T$317,COLUMNS('Section 2'!$C$14:H$15),0)),"",VLOOKUP($B11,'Section 2'!$C$18:$T$317,COLUMNS('Section 2'!$C$14:H$15),0)))</f>
        <v/>
      </c>
      <c r="J11" s="234" t="str">
        <f>IF($D11="","",IF(ISBLANK(VLOOKUP($B11,'Section 2'!$C$18:$T$317,COLUMNS('Section 2'!$C$14:I$15),0)),"",VLOOKUP($B11,'Section 2'!$C$18:$T$317,COLUMNS('Section 2'!$C$14:I$15),0)))</f>
        <v/>
      </c>
      <c r="K11" s="234" t="str">
        <f>IF($D11="","",IF(ISBLANK(VLOOKUP($B11,'Section 2'!$C$18:$T$317,COLUMNS('Section 2'!$C$14:J$15),0)),"",VLOOKUP($B11,'Section 2'!$C$18:$T$317,COLUMNS('Section 2'!$C$14:J$15),0)))</f>
        <v/>
      </c>
      <c r="L11" s="234" t="str">
        <f>IF($D11="","",IF(ISBLANK(VLOOKUP($B11,'Section 2'!$C$18:$T$317,COLUMNS('Section 2'!$C$14:K$15),0)),"",VLOOKUP($B11,'Section 2'!$C$18:$T$317,COLUMNS('Section 2'!$C$14:K$15),0)))</f>
        <v/>
      </c>
      <c r="M11" s="234" t="str">
        <f>IF($D11="","",IF(ISBLANK(VLOOKUP($B11,'Section 2'!$C$18:$T$317,COLUMNS('Section 2'!$C$14:L$15),0)),"",VLOOKUP($B11,'Section 2'!$C$18:$T$317,COLUMNS('Section 2'!$C$14:L$15),0)))</f>
        <v/>
      </c>
      <c r="N11" s="234" t="str">
        <f>IF($D11="","",IF(ISBLANK(VLOOKUP($B11,'Section 2'!$C$18:$T$317,COLUMNS('Section 2'!$C$14:M$15),0)),"",VLOOKUP($B11,'Section 2'!$C$18:$T$317,COLUMNS('Section 2'!$C$14:M$15),0)))</f>
        <v/>
      </c>
      <c r="O11" s="234" t="str">
        <f>IF($D11="","",IF(ISBLANK(VLOOKUP($B11,'Section 2'!$C$18:$T$317,COLUMNS('Section 2'!$C$14:N$15),0)),"",VLOOKUP($B11,'Section 2'!$C$18:$T$317,COLUMNS('Section 2'!$C$14:N$15),0)))</f>
        <v/>
      </c>
      <c r="P11" s="234" t="str">
        <f>IF($D11="","",IF(ISBLANK(VLOOKUP($B11,'Section 2'!$C$18:$T$317,COLUMNS('Section 2'!$C$14:O$15),0)),"",VLOOKUP($B11,'Section 2'!$C$18:$T$317,COLUMNS('Section 2'!$C$14:O$15),0)))</f>
        <v/>
      </c>
      <c r="Q11" s="234" t="str">
        <f>IF($D11="","",IF(ISBLANK(VLOOKUP($B11,'Section 2'!$C$18:$T$317,COLUMNS('Section 2'!$C$14:P$15),0)),"",VLOOKUP($B11,'Section 2'!$C$18:$T$317,COLUMNS('Section 2'!$C$14:P$15),0)))</f>
        <v/>
      </c>
      <c r="R11" s="234" t="str">
        <f>IF($D11="","",IF(ISBLANK(VLOOKUP($B11,'Section 2'!$C$18:$T$317,COLUMNS('Section 2'!$C$14:Q$15),0)),"",VLOOKUP($B11,'Section 2'!$C$18:$T$317,COLUMNS('Section 2'!$C$14:Q$15),0)))</f>
        <v/>
      </c>
      <c r="S11" s="234" t="str">
        <f>IF($D11="","",IF(ISBLANK(PROPER(VLOOKUP($B11,'Section 2'!$C$18:$T$317,COLUMNS('Section 2'!$C$14:R$15),0))),"",PROPER(VLOOKUP($B11,'Section 2'!$C$18:$T$317,COLUMNS('Section 2'!$C$14:R$15),0))))</f>
        <v/>
      </c>
      <c r="T11" s="234" t="str">
        <f>IF($D11="","",IF(ISBLANK(PROPER(VLOOKUP($B11,'Section 2'!$C$18:$T$317,COLUMNS('Section 2'!$C$14:S$15),0))),"",IF(VLOOKUP($B11,'Section 2'!$C$18:$T$317,COLUMNS('Section 2'!$C$14:S$15),0)="2nd Party Trans", "2nd Party Trans", IF(VLOOKUP($B11,'Section 2'!$C$18:$T$317,COLUMNS('Section 2'!$C$14:S$15),0)="2nd Party Dest", "2nd Party Dest", PROPER(VLOOKUP($B11,'Section 2'!$C$18:$T$317,COLUMNS('Section 2'!$C$14:S$15),0))))))</f>
        <v/>
      </c>
      <c r="U11" s="235" t="str">
        <f>IF($D11="","",IF(ISBLANK(VLOOKUP($B11,'Section 2'!$C$18:$T$317,COLUMNS('Section 2'!$C$14:T$15),0)),"",VLOOKUP($B11,'Section 2'!$C$18:$T$317,COLUMNS('Section 2'!$C$14:T$15),0)))</f>
        <v/>
      </c>
    </row>
    <row r="12" spans="1:22" s="233" customFormat="1" ht="12.75" customHeight="1" x14ac:dyDescent="0.25">
      <c r="A12" s="233" t="str">
        <f>IF(D12="","",ROWS($A$1:A12))</f>
        <v/>
      </c>
      <c r="B12" s="232">
        <v>11</v>
      </c>
      <c r="C12" s="234" t="str">
        <f t="shared" si="0"/>
        <v/>
      </c>
      <c r="D12" s="234" t="str">
        <f>IFERROR(VLOOKUP($B12,'Section 2'!$C$18:$T$317,COLUMNS('Section 2'!$C$14:C$15),0),"")</f>
        <v/>
      </c>
      <c r="E12" s="235" t="str">
        <f>IF($D12="","",IF(ISBLANK(VLOOKUP($B12,'Section 2'!$C$18:$T$317,COLUMNS('Section 2'!$C$14:D$15),0)),"",VLOOKUP($B12,'Section 2'!$C$18:$T$317,COLUMNS('Section 2'!$C$14:D$15),0)))</f>
        <v/>
      </c>
      <c r="F12" s="234" t="str">
        <f>IF($D12="","",IF(ISBLANK(VLOOKUP($B12,'Section 2'!$C$18:$T$317,COLUMNS('Section 2'!$C$14:E$15),0)),"",VLOOKUP($B12,'Section 2'!$C$18:$T$317,COLUMNS('Section 2'!$C$14:E$15),0)))</f>
        <v/>
      </c>
      <c r="G12" s="234" t="str">
        <f>IF($D12="","",IF(ISBLANK(VLOOKUP($B12,'Section 2'!$C$18:$T$317,COLUMNS('Section 2'!$C$14:F$15),0)),"",VLOOKUP($B12,'Section 2'!$C$18:$T$317,COLUMNS('Section 2'!$C$14:F$15),0)))</f>
        <v/>
      </c>
      <c r="H12" s="234" t="str">
        <f>IF($D12="","",IF(ISBLANK(VLOOKUP($B12,'Section 2'!$C$18:$T$317,COLUMNS('Section 2'!$C$14:G$15),0)),"",VLOOKUP($B12,'Section 2'!$C$18:$T$317,COLUMNS('Section 2'!$C$14:G$15),0)))</f>
        <v/>
      </c>
      <c r="I12" s="234" t="str">
        <f>IF($D12="","",IF(ISBLANK(VLOOKUP($B12,'Section 2'!$C$18:$T$317,COLUMNS('Section 2'!$C$14:H$15),0)),"",VLOOKUP($B12,'Section 2'!$C$18:$T$317,COLUMNS('Section 2'!$C$14:H$15),0)))</f>
        <v/>
      </c>
      <c r="J12" s="234" t="str">
        <f>IF($D12="","",IF(ISBLANK(VLOOKUP($B12,'Section 2'!$C$18:$T$317,COLUMNS('Section 2'!$C$14:I$15),0)),"",VLOOKUP($B12,'Section 2'!$C$18:$T$317,COLUMNS('Section 2'!$C$14:I$15),0)))</f>
        <v/>
      </c>
      <c r="K12" s="234" t="str">
        <f>IF($D12="","",IF(ISBLANK(VLOOKUP($B12,'Section 2'!$C$18:$T$317,COLUMNS('Section 2'!$C$14:J$15),0)),"",VLOOKUP($B12,'Section 2'!$C$18:$T$317,COLUMNS('Section 2'!$C$14:J$15),0)))</f>
        <v/>
      </c>
      <c r="L12" s="234" t="str">
        <f>IF($D12="","",IF(ISBLANK(VLOOKUP($B12,'Section 2'!$C$18:$T$317,COLUMNS('Section 2'!$C$14:K$15),0)),"",VLOOKUP($B12,'Section 2'!$C$18:$T$317,COLUMNS('Section 2'!$C$14:K$15),0)))</f>
        <v/>
      </c>
      <c r="M12" s="234" t="str">
        <f>IF($D12="","",IF(ISBLANK(VLOOKUP($B12,'Section 2'!$C$18:$T$317,COLUMNS('Section 2'!$C$14:L$15),0)),"",VLOOKUP($B12,'Section 2'!$C$18:$T$317,COLUMNS('Section 2'!$C$14:L$15),0)))</f>
        <v/>
      </c>
      <c r="N12" s="234" t="str">
        <f>IF($D12="","",IF(ISBLANK(VLOOKUP($B12,'Section 2'!$C$18:$T$317,COLUMNS('Section 2'!$C$14:M$15),0)),"",VLOOKUP($B12,'Section 2'!$C$18:$T$317,COLUMNS('Section 2'!$C$14:M$15),0)))</f>
        <v/>
      </c>
      <c r="O12" s="234" t="str">
        <f>IF($D12="","",IF(ISBLANK(VLOOKUP($B12,'Section 2'!$C$18:$T$317,COLUMNS('Section 2'!$C$14:N$15),0)),"",VLOOKUP($B12,'Section 2'!$C$18:$T$317,COLUMNS('Section 2'!$C$14:N$15),0)))</f>
        <v/>
      </c>
      <c r="P12" s="234" t="str">
        <f>IF($D12="","",IF(ISBLANK(VLOOKUP($B12,'Section 2'!$C$18:$T$317,COLUMNS('Section 2'!$C$14:O$15),0)),"",VLOOKUP($B12,'Section 2'!$C$18:$T$317,COLUMNS('Section 2'!$C$14:O$15),0)))</f>
        <v/>
      </c>
      <c r="Q12" s="234" t="str">
        <f>IF($D12="","",IF(ISBLANK(VLOOKUP($B12,'Section 2'!$C$18:$T$317,COLUMNS('Section 2'!$C$14:P$15),0)),"",VLOOKUP($B12,'Section 2'!$C$18:$T$317,COLUMNS('Section 2'!$C$14:P$15),0)))</f>
        <v/>
      </c>
      <c r="R12" s="234" t="str">
        <f>IF($D12="","",IF(ISBLANK(VLOOKUP($B12,'Section 2'!$C$18:$T$317,COLUMNS('Section 2'!$C$14:Q$15),0)),"",VLOOKUP($B12,'Section 2'!$C$18:$T$317,COLUMNS('Section 2'!$C$14:Q$15),0)))</f>
        <v/>
      </c>
      <c r="S12" s="234" t="str">
        <f>IF($D12="","",IF(ISBLANK(PROPER(VLOOKUP($B12,'Section 2'!$C$18:$T$317,COLUMNS('Section 2'!$C$14:R$15),0))),"",PROPER(VLOOKUP($B12,'Section 2'!$C$18:$T$317,COLUMNS('Section 2'!$C$14:R$15),0))))</f>
        <v/>
      </c>
      <c r="T12" s="234" t="str">
        <f>IF($D12="","",IF(ISBLANK(PROPER(VLOOKUP($B12,'Section 2'!$C$18:$T$317,COLUMNS('Section 2'!$C$14:S$15),0))),"",IF(VLOOKUP($B12,'Section 2'!$C$18:$T$317,COLUMNS('Section 2'!$C$14:S$15),0)="2nd Party Trans", "2nd Party Trans", IF(VLOOKUP($B12,'Section 2'!$C$18:$T$317,COLUMNS('Section 2'!$C$14:S$15),0)="2nd Party Dest", "2nd Party Dest", PROPER(VLOOKUP($B12,'Section 2'!$C$18:$T$317,COLUMNS('Section 2'!$C$14:S$15),0))))))</f>
        <v/>
      </c>
      <c r="U12" s="235" t="str">
        <f>IF($D12="","",IF(ISBLANK(VLOOKUP($B12,'Section 2'!$C$18:$T$317,COLUMNS('Section 2'!$C$14:T$15),0)),"",VLOOKUP($B12,'Section 2'!$C$18:$T$317,COLUMNS('Section 2'!$C$14:T$15),0)))</f>
        <v/>
      </c>
    </row>
    <row r="13" spans="1:22" s="233" customFormat="1" ht="12.75" customHeight="1" x14ac:dyDescent="0.25">
      <c r="A13" s="233" t="str">
        <f>IF(D13="","",ROWS($A$1:A13))</f>
        <v/>
      </c>
      <c r="B13" s="232">
        <v>12</v>
      </c>
      <c r="C13" s="234" t="str">
        <f t="shared" si="0"/>
        <v/>
      </c>
      <c r="D13" s="234" t="str">
        <f>IFERROR(VLOOKUP($B13,'Section 2'!$C$18:$T$317,COLUMNS('Section 2'!$C$14:C$15),0),"")</f>
        <v/>
      </c>
      <c r="E13" s="235" t="str">
        <f>IF($D13="","",IF(ISBLANK(VLOOKUP($B13,'Section 2'!$C$18:$T$317,COLUMNS('Section 2'!$C$14:D$15),0)),"",VLOOKUP($B13,'Section 2'!$C$18:$T$317,COLUMNS('Section 2'!$C$14:D$15),0)))</f>
        <v/>
      </c>
      <c r="F13" s="234" t="str">
        <f>IF($D13="","",IF(ISBLANK(VLOOKUP($B13,'Section 2'!$C$18:$T$317,COLUMNS('Section 2'!$C$14:E$15),0)),"",VLOOKUP($B13,'Section 2'!$C$18:$T$317,COLUMNS('Section 2'!$C$14:E$15),0)))</f>
        <v/>
      </c>
      <c r="G13" s="234" t="str">
        <f>IF($D13="","",IF(ISBLANK(VLOOKUP($B13,'Section 2'!$C$18:$T$317,COLUMNS('Section 2'!$C$14:F$15),0)),"",VLOOKUP($B13,'Section 2'!$C$18:$T$317,COLUMNS('Section 2'!$C$14:F$15),0)))</f>
        <v/>
      </c>
      <c r="H13" s="234" t="str">
        <f>IF($D13="","",IF(ISBLANK(VLOOKUP($B13,'Section 2'!$C$18:$T$317,COLUMNS('Section 2'!$C$14:G$15),0)),"",VLOOKUP($B13,'Section 2'!$C$18:$T$317,COLUMNS('Section 2'!$C$14:G$15),0)))</f>
        <v/>
      </c>
      <c r="I13" s="234" t="str">
        <f>IF($D13="","",IF(ISBLANK(VLOOKUP($B13,'Section 2'!$C$18:$T$317,COLUMNS('Section 2'!$C$14:H$15),0)),"",VLOOKUP($B13,'Section 2'!$C$18:$T$317,COLUMNS('Section 2'!$C$14:H$15),0)))</f>
        <v/>
      </c>
      <c r="J13" s="234" t="str">
        <f>IF($D13="","",IF(ISBLANK(VLOOKUP($B13,'Section 2'!$C$18:$T$317,COLUMNS('Section 2'!$C$14:I$15),0)),"",VLOOKUP($B13,'Section 2'!$C$18:$T$317,COLUMNS('Section 2'!$C$14:I$15),0)))</f>
        <v/>
      </c>
      <c r="K13" s="234" t="str">
        <f>IF($D13="","",IF(ISBLANK(VLOOKUP($B13,'Section 2'!$C$18:$T$317,COLUMNS('Section 2'!$C$14:J$15),0)),"",VLOOKUP($B13,'Section 2'!$C$18:$T$317,COLUMNS('Section 2'!$C$14:J$15),0)))</f>
        <v/>
      </c>
      <c r="L13" s="234" t="str">
        <f>IF($D13="","",IF(ISBLANK(VLOOKUP($B13,'Section 2'!$C$18:$T$317,COLUMNS('Section 2'!$C$14:K$15),0)),"",VLOOKUP($B13,'Section 2'!$C$18:$T$317,COLUMNS('Section 2'!$C$14:K$15),0)))</f>
        <v/>
      </c>
      <c r="M13" s="234" t="str">
        <f>IF($D13="","",IF(ISBLANK(VLOOKUP($B13,'Section 2'!$C$18:$T$317,COLUMNS('Section 2'!$C$14:L$15),0)),"",VLOOKUP($B13,'Section 2'!$C$18:$T$317,COLUMNS('Section 2'!$C$14:L$15),0)))</f>
        <v/>
      </c>
      <c r="N13" s="234" t="str">
        <f>IF($D13="","",IF(ISBLANK(VLOOKUP($B13,'Section 2'!$C$18:$T$317,COLUMNS('Section 2'!$C$14:M$15),0)),"",VLOOKUP($B13,'Section 2'!$C$18:$T$317,COLUMNS('Section 2'!$C$14:M$15),0)))</f>
        <v/>
      </c>
      <c r="O13" s="234" t="str">
        <f>IF($D13="","",IF(ISBLANK(VLOOKUP($B13,'Section 2'!$C$18:$T$317,COLUMNS('Section 2'!$C$14:N$15),0)),"",VLOOKUP($B13,'Section 2'!$C$18:$T$317,COLUMNS('Section 2'!$C$14:N$15),0)))</f>
        <v/>
      </c>
      <c r="P13" s="234" t="str">
        <f>IF($D13="","",IF(ISBLANK(VLOOKUP($B13,'Section 2'!$C$18:$T$317,COLUMNS('Section 2'!$C$14:O$15),0)),"",VLOOKUP($B13,'Section 2'!$C$18:$T$317,COLUMNS('Section 2'!$C$14:O$15),0)))</f>
        <v/>
      </c>
      <c r="Q13" s="234" t="str">
        <f>IF($D13="","",IF(ISBLANK(VLOOKUP($B13,'Section 2'!$C$18:$T$317,COLUMNS('Section 2'!$C$14:P$15),0)),"",VLOOKUP($B13,'Section 2'!$C$18:$T$317,COLUMNS('Section 2'!$C$14:P$15),0)))</f>
        <v/>
      </c>
      <c r="R13" s="234" t="str">
        <f>IF($D13="","",IF(ISBLANK(VLOOKUP($B13,'Section 2'!$C$18:$T$317,COLUMNS('Section 2'!$C$14:Q$15),0)),"",VLOOKUP($B13,'Section 2'!$C$18:$T$317,COLUMNS('Section 2'!$C$14:Q$15),0)))</f>
        <v/>
      </c>
      <c r="S13" s="234" t="str">
        <f>IF($D13="","",IF(ISBLANK(PROPER(VLOOKUP($B13,'Section 2'!$C$18:$T$317,COLUMNS('Section 2'!$C$14:R$15),0))),"",PROPER(VLOOKUP($B13,'Section 2'!$C$18:$T$317,COLUMNS('Section 2'!$C$14:R$15),0))))</f>
        <v/>
      </c>
      <c r="T13" s="234" t="str">
        <f>IF($D13="","",IF(ISBLANK(PROPER(VLOOKUP($B13,'Section 2'!$C$18:$T$317,COLUMNS('Section 2'!$C$14:S$15),0))),"",IF(VLOOKUP($B13,'Section 2'!$C$18:$T$317,COLUMNS('Section 2'!$C$14:S$15),0)="2nd Party Trans", "2nd Party Trans", IF(VLOOKUP($B13,'Section 2'!$C$18:$T$317,COLUMNS('Section 2'!$C$14:S$15),0)="2nd Party Dest", "2nd Party Dest", PROPER(VLOOKUP($B13,'Section 2'!$C$18:$T$317,COLUMNS('Section 2'!$C$14:S$15),0))))))</f>
        <v/>
      </c>
      <c r="U13" s="235" t="str">
        <f>IF($D13="","",IF(ISBLANK(VLOOKUP($B13,'Section 2'!$C$18:$T$317,COLUMNS('Section 2'!$C$14:T$15),0)),"",VLOOKUP($B13,'Section 2'!$C$18:$T$317,COLUMNS('Section 2'!$C$14:T$15),0)))</f>
        <v/>
      </c>
    </row>
    <row r="14" spans="1:22" s="233" customFormat="1" ht="12.75" customHeight="1" x14ac:dyDescent="0.25">
      <c r="A14" s="233" t="str">
        <f>IF(D14="","",ROWS($A$1:A14))</f>
        <v/>
      </c>
      <c r="B14" s="232">
        <v>13</v>
      </c>
      <c r="C14" s="234" t="str">
        <f t="shared" si="0"/>
        <v/>
      </c>
      <c r="D14" s="234" t="str">
        <f>IFERROR(VLOOKUP($B14,'Section 2'!$C$18:$T$317,COLUMNS('Section 2'!$C$14:C$15),0),"")</f>
        <v/>
      </c>
      <c r="E14" s="235" t="str">
        <f>IF($D14="","",IF(ISBLANK(VLOOKUP($B14,'Section 2'!$C$18:$T$317,COLUMNS('Section 2'!$C$14:D$15),0)),"",VLOOKUP($B14,'Section 2'!$C$18:$T$317,COLUMNS('Section 2'!$C$14:D$15),0)))</f>
        <v/>
      </c>
      <c r="F14" s="234" t="str">
        <f>IF($D14="","",IF(ISBLANK(VLOOKUP($B14,'Section 2'!$C$18:$T$317,COLUMNS('Section 2'!$C$14:E$15),0)),"",VLOOKUP($B14,'Section 2'!$C$18:$T$317,COLUMNS('Section 2'!$C$14:E$15),0)))</f>
        <v/>
      </c>
      <c r="G14" s="234" t="str">
        <f>IF($D14="","",IF(ISBLANK(VLOOKUP($B14,'Section 2'!$C$18:$T$317,COLUMNS('Section 2'!$C$14:F$15),0)),"",VLOOKUP($B14,'Section 2'!$C$18:$T$317,COLUMNS('Section 2'!$C$14:F$15),0)))</f>
        <v/>
      </c>
      <c r="H14" s="234" t="str">
        <f>IF($D14="","",IF(ISBLANK(VLOOKUP($B14,'Section 2'!$C$18:$T$317,COLUMNS('Section 2'!$C$14:G$15),0)),"",VLOOKUP($B14,'Section 2'!$C$18:$T$317,COLUMNS('Section 2'!$C$14:G$15),0)))</f>
        <v/>
      </c>
      <c r="I14" s="234" t="str">
        <f>IF($D14="","",IF(ISBLANK(VLOOKUP($B14,'Section 2'!$C$18:$T$317,COLUMNS('Section 2'!$C$14:H$15),0)),"",VLOOKUP($B14,'Section 2'!$C$18:$T$317,COLUMNS('Section 2'!$C$14:H$15),0)))</f>
        <v/>
      </c>
      <c r="J14" s="234" t="str">
        <f>IF($D14="","",IF(ISBLANK(VLOOKUP($B14,'Section 2'!$C$18:$T$317,COLUMNS('Section 2'!$C$14:I$15),0)),"",VLOOKUP($B14,'Section 2'!$C$18:$T$317,COLUMNS('Section 2'!$C$14:I$15),0)))</f>
        <v/>
      </c>
      <c r="K14" s="234" t="str">
        <f>IF($D14="","",IF(ISBLANK(VLOOKUP($B14,'Section 2'!$C$18:$T$317,COLUMNS('Section 2'!$C$14:J$15),0)),"",VLOOKUP($B14,'Section 2'!$C$18:$T$317,COLUMNS('Section 2'!$C$14:J$15),0)))</f>
        <v/>
      </c>
      <c r="L14" s="234" t="str">
        <f>IF($D14="","",IF(ISBLANK(VLOOKUP($B14,'Section 2'!$C$18:$T$317,COLUMNS('Section 2'!$C$14:K$15),0)),"",VLOOKUP($B14,'Section 2'!$C$18:$T$317,COLUMNS('Section 2'!$C$14:K$15),0)))</f>
        <v/>
      </c>
      <c r="M14" s="234" t="str">
        <f>IF($D14="","",IF(ISBLANK(VLOOKUP($B14,'Section 2'!$C$18:$T$317,COLUMNS('Section 2'!$C$14:L$15),0)),"",VLOOKUP($B14,'Section 2'!$C$18:$T$317,COLUMNS('Section 2'!$C$14:L$15),0)))</f>
        <v/>
      </c>
      <c r="N14" s="234" t="str">
        <f>IF($D14="","",IF(ISBLANK(VLOOKUP($B14,'Section 2'!$C$18:$T$317,COLUMNS('Section 2'!$C$14:M$15),0)),"",VLOOKUP($B14,'Section 2'!$C$18:$T$317,COLUMNS('Section 2'!$C$14:M$15),0)))</f>
        <v/>
      </c>
      <c r="O14" s="234" t="str">
        <f>IF($D14="","",IF(ISBLANK(VLOOKUP($B14,'Section 2'!$C$18:$T$317,COLUMNS('Section 2'!$C$14:N$15),0)),"",VLOOKUP($B14,'Section 2'!$C$18:$T$317,COLUMNS('Section 2'!$C$14:N$15),0)))</f>
        <v/>
      </c>
      <c r="P14" s="234" t="str">
        <f>IF($D14="","",IF(ISBLANK(VLOOKUP($B14,'Section 2'!$C$18:$T$317,COLUMNS('Section 2'!$C$14:O$15),0)),"",VLOOKUP($B14,'Section 2'!$C$18:$T$317,COLUMNS('Section 2'!$C$14:O$15),0)))</f>
        <v/>
      </c>
      <c r="Q14" s="234" t="str">
        <f>IF($D14="","",IF(ISBLANK(VLOOKUP($B14,'Section 2'!$C$18:$T$317,COLUMNS('Section 2'!$C$14:P$15),0)),"",VLOOKUP($B14,'Section 2'!$C$18:$T$317,COLUMNS('Section 2'!$C$14:P$15),0)))</f>
        <v/>
      </c>
      <c r="R14" s="234" t="str">
        <f>IF($D14="","",IF(ISBLANK(VLOOKUP($B14,'Section 2'!$C$18:$T$317,COLUMNS('Section 2'!$C$14:Q$15),0)),"",VLOOKUP($B14,'Section 2'!$C$18:$T$317,COLUMNS('Section 2'!$C$14:Q$15),0)))</f>
        <v/>
      </c>
      <c r="S14" s="234" t="str">
        <f>IF($D14="","",IF(ISBLANK(PROPER(VLOOKUP($B14,'Section 2'!$C$18:$T$317,COLUMNS('Section 2'!$C$14:R$15),0))),"",PROPER(VLOOKUP($B14,'Section 2'!$C$18:$T$317,COLUMNS('Section 2'!$C$14:R$15),0))))</f>
        <v/>
      </c>
      <c r="T14" s="234" t="str">
        <f>IF($D14="","",IF(ISBLANK(PROPER(VLOOKUP($B14,'Section 2'!$C$18:$T$317,COLUMNS('Section 2'!$C$14:S$15),0))),"",IF(VLOOKUP($B14,'Section 2'!$C$18:$T$317,COLUMNS('Section 2'!$C$14:S$15),0)="2nd Party Trans", "2nd Party Trans", IF(VLOOKUP($B14,'Section 2'!$C$18:$T$317,COLUMNS('Section 2'!$C$14:S$15),0)="2nd Party Dest", "2nd Party Dest", PROPER(VLOOKUP($B14,'Section 2'!$C$18:$T$317,COLUMNS('Section 2'!$C$14:S$15),0))))))</f>
        <v/>
      </c>
      <c r="U14" s="235" t="str">
        <f>IF($D14="","",IF(ISBLANK(VLOOKUP($B14,'Section 2'!$C$18:$T$317,COLUMNS('Section 2'!$C$14:T$15),0)),"",VLOOKUP($B14,'Section 2'!$C$18:$T$317,COLUMNS('Section 2'!$C$14:T$15),0)))</f>
        <v/>
      </c>
    </row>
    <row r="15" spans="1:22" s="233" customFormat="1" ht="12.75" customHeight="1" x14ac:dyDescent="0.25">
      <c r="A15" s="233" t="str">
        <f>IF(D15="","",ROWS($A$1:A15))</f>
        <v/>
      </c>
      <c r="B15" s="232">
        <v>14</v>
      </c>
      <c r="C15" s="234" t="str">
        <f t="shared" si="0"/>
        <v/>
      </c>
      <c r="D15" s="234" t="str">
        <f>IFERROR(VLOOKUP($B15,'Section 2'!$C$18:$T$317,COLUMNS('Section 2'!$C$14:C$15),0),"")</f>
        <v/>
      </c>
      <c r="E15" s="235" t="str">
        <f>IF($D15="","",IF(ISBLANK(VLOOKUP($B15,'Section 2'!$C$18:$T$317,COLUMNS('Section 2'!$C$14:D$15),0)),"",VLOOKUP($B15,'Section 2'!$C$18:$T$317,COLUMNS('Section 2'!$C$14:D$15),0)))</f>
        <v/>
      </c>
      <c r="F15" s="234" t="str">
        <f>IF($D15="","",IF(ISBLANK(VLOOKUP($B15,'Section 2'!$C$18:$T$317,COLUMNS('Section 2'!$C$14:E$15),0)),"",VLOOKUP($B15,'Section 2'!$C$18:$T$317,COLUMNS('Section 2'!$C$14:E$15),0)))</f>
        <v/>
      </c>
      <c r="G15" s="234" t="str">
        <f>IF($D15="","",IF(ISBLANK(VLOOKUP($B15,'Section 2'!$C$18:$T$317,COLUMNS('Section 2'!$C$14:F$15),0)),"",VLOOKUP($B15,'Section 2'!$C$18:$T$317,COLUMNS('Section 2'!$C$14:F$15),0)))</f>
        <v/>
      </c>
      <c r="H15" s="234" t="str">
        <f>IF($D15="","",IF(ISBLANK(VLOOKUP($B15,'Section 2'!$C$18:$T$317,COLUMNS('Section 2'!$C$14:G$15),0)),"",VLOOKUP($B15,'Section 2'!$C$18:$T$317,COLUMNS('Section 2'!$C$14:G$15),0)))</f>
        <v/>
      </c>
      <c r="I15" s="234" t="str">
        <f>IF($D15="","",IF(ISBLANK(VLOOKUP($B15,'Section 2'!$C$18:$T$317,COLUMNS('Section 2'!$C$14:H$15),0)),"",VLOOKUP($B15,'Section 2'!$C$18:$T$317,COLUMNS('Section 2'!$C$14:H$15),0)))</f>
        <v/>
      </c>
      <c r="J15" s="234" t="str">
        <f>IF($D15="","",IF(ISBLANK(VLOOKUP($B15,'Section 2'!$C$18:$T$317,COLUMNS('Section 2'!$C$14:I$15),0)),"",VLOOKUP($B15,'Section 2'!$C$18:$T$317,COLUMNS('Section 2'!$C$14:I$15),0)))</f>
        <v/>
      </c>
      <c r="K15" s="234" t="str">
        <f>IF($D15="","",IF(ISBLANK(VLOOKUP($B15,'Section 2'!$C$18:$T$317,COLUMNS('Section 2'!$C$14:J$15),0)),"",VLOOKUP($B15,'Section 2'!$C$18:$T$317,COLUMNS('Section 2'!$C$14:J$15),0)))</f>
        <v/>
      </c>
      <c r="L15" s="234" t="str">
        <f>IF($D15="","",IF(ISBLANK(VLOOKUP($B15,'Section 2'!$C$18:$T$317,COLUMNS('Section 2'!$C$14:K$15),0)),"",VLOOKUP($B15,'Section 2'!$C$18:$T$317,COLUMNS('Section 2'!$C$14:K$15),0)))</f>
        <v/>
      </c>
      <c r="M15" s="234" t="str">
        <f>IF($D15="","",IF(ISBLANK(VLOOKUP($B15,'Section 2'!$C$18:$T$317,COLUMNS('Section 2'!$C$14:L$15),0)),"",VLOOKUP($B15,'Section 2'!$C$18:$T$317,COLUMNS('Section 2'!$C$14:L$15),0)))</f>
        <v/>
      </c>
      <c r="N15" s="234" t="str">
        <f>IF($D15="","",IF(ISBLANK(VLOOKUP($B15,'Section 2'!$C$18:$T$317,COLUMNS('Section 2'!$C$14:M$15),0)),"",VLOOKUP($B15,'Section 2'!$C$18:$T$317,COLUMNS('Section 2'!$C$14:M$15),0)))</f>
        <v/>
      </c>
      <c r="O15" s="234" t="str">
        <f>IF($D15="","",IF(ISBLANK(VLOOKUP($B15,'Section 2'!$C$18:$T$317,COLUMNS('Section 2'!$C$14:N$15),0)),"",VLOOKUP($B15,'Section 2'!$C$18:$T$317,COLUMNS('Section 2'!$C$14:N$15),0)))</f>
        <v/>
      </c>
      <c r="P15" s="234" t="str">
        <f>IF($D15="","",IF(ISBLANK(VLOOKUP($B15,'Section 2'!$C$18:$T$317,COLUMNS('Section 2'!$C$14:O$15),0)),"",VLOOKUP($B15,'Section 2'!$C$18:$T$317,COLUMNS('Section 2'!$C$14:O$15),0)))</f>
        <v/>
      </c>
      <c r="Q15" s="234" t="str">
        <f>IF($D15="","",IF(ISBLANK(VLOOKUP($B15,'Section 2'!$C$18:$T$317,COLUMNS('Section 2'!$C$14:P$15),0)),"",VLOOKUP($B15,'Section 2'!$C$18:$T$317,COLUMNS('Section 2'!$C$14:P$15),0)))</f>
        <v/>
      </c>
      <c r="R15" s="234" t="str">
        <f>IF($D15="","",IF(ISBLANK(VLOOKUP($B15,'Section 2'!$C$18:$T$317,COLUMNS('Section 2'!$C$14:Q$15),0)),"",VLOOKUP($B15,'Section 2'!$C$18:$T$317,COLUMNS('Section 2'!$C$14:Q$15),0)))</f>
        <v/>
      </c>
      <c r="S15" s="234" t="str">
        <f>IF($D15="","",IF(ISBLANK(PROPER(VLOOKUP($B15,'Section 2'!$C$18:$T$317,COLUMNS('Section 2'!$C$14:R$15),0))),"",PROPER(VLOOKUP($B15,'Section 2'!$C$18:$T$317,COLUMNS('Section 2'!$C$14:R$15),0))))</f>
        <v/>
      </c>
      <c r="T15" s="234" t="str">
        <f>IF($D15="","",IF(ISBLANK(PROPER(VLOOKUP($B15,'Section 2'!$C$18:$T$317,COLUMNS('Section 2'!$C$14:S$15),0))),"",IF(VLOOKUP($B15,'Section 2'!$C$18:$T$317,COLUMNS('Section 2'!$C$14:S$15),0)="2nd Party Trans", "2nd Party Trans", IF(VLOOKUP($B15,'Section 2'!$C$18:$T$317,COLUMNS('Section 2'!$C$14:S$15),0)="2nd Party Dest", "2nd Party Dest", PROPER(VLOOKUP($B15,'Section 2'!$C$18:$T$317,COLUMNS('Section 2'!$C$14:S$15),0))))))</f>
        <v/>
      </c>
      <c r="U15" s="235" t="str">
        <f>IF($D15="","",IF(ISBLANK(VLOOKUP($B15,'Section 2'!$C$18:$T$317,COLUMNS('Section 2'!$C$14:T$15),0)),"",VLOOKUP($B15,'Section 2'!$C$18:$T$317,COLUMNS('Section 2'!$C$14:T$15),0)))</f>
        <v/>
      </c>
    </row>
    <row r="16" spans="1:22" s="233" customFormat="1" ht="12.75" customHeight="1" x14ac:dyDescent="0.25">
      <c r="A16" s="233" t="str">
        <f>IF(D16="","",ROWS($A$1:A16))</f>
        <v/>
      </c>
      <c r="B16" s="232">
        <v>15</v>
      </c>
      <c r="C16" s="234" t="str">
        <f t="shared" si="0"/>
        <v/>
      </c>
      <c r="D16" s="234" t="str">
        <f>IFERROR(VLOOKUP($B16,'Section 2'!$C$18:$T$317,COLUMNS('Section 2'!$C$14:C$15),0),"")</f>
        <v/>
      </c>
      <c r="E16" s="235" t="str">
        <f>IF($D16="","",IF(ISBLANK(VLOOKUP($B16,'Section 2'!$C$18:$T$317,COLUMNS('Section 2'!$C$14:D$15),0)),"",VLOOKUP($B16,'Section 2'!$C$18:$T$317,COLUMNS('Section 2'!$C$14:D$15),0)))</f>
        <v/>
      </c>
      <c r="F16" s="234" t="str">
        <f>IF($D16="","",IF(ISBLANK(VLOOKUP($B16,'Section 2'!$C$18:$T$317,COLUMNS('Section 2'!$C$14:E$15),0)),"",VLOOKUP($B16,'Section 2'!$C$18:$T$317,COLUMNS('Section 2'!$C$14:E$15),0)))</f>
        <v/>
      </c>
      <c r="G16" s="234" t="str">
        <f>IF($D16="","",IF(ISBLANK(VLOOKUP($B16,'Section 2'!$C$18:$T$317,COLUMNS('Section 2'!$C$14:F$15),0)),"",VLOOKUP($B16,'Section 2'!$C$18:$T$317,COLUMNS('Section 2'!$C$14:F$15),0)))</f>
        <v/>
      </c>
      <c r="H16" s="234" t="str">
        <f>IF($D16="","",IF(ISBLANK(VLOOKUP($B16,'Section 2'!$C$18:$T$317,COLUMNS('Section 2'!$C$14:G$15),0)),"",VLOOKUP($B16,'Section 2'!$C$18:$T$317,COLUMNS('Section 2'!$C$14:G$15),0)))</f>
        <v/>
      </c>
      <c r="I16" s="234" t="str">
        <f>IF($D16="","",IF(ISBLANK(VLOOKUP($B16,'Section 2'!$C$18:$T$317,COLUMNS('Section 2'!$C$14:H$15),0)),"",VLOOKUP($B16,'Section 2'!$C$18:$T$317,COLUMNS('Section 2'!$C$14:H$15),0)))</f>
        <v/>
      </c>
      <c r="J16" s="234" t="str">
        <f>IF($D16="","",IF(ISBLANK(VLOOKUP($B16,'Section 2'!$C$18:$T$317,COLUMNS('Section 2'!$C$14:I$15),0)),"",VLOOKUP($B16,'Section 2'!$C$18:$T$317,COLUMNS('Section 2'!$C$14:I$15),0)))</f>
        <v/>
      </c>
      <c r="K16" s="234" t="str">
        <f>IF($D16="","",IF(ISBLANK(VLOOKUP($B16,'Section 2'!$C$18:$T$317,COLUMNS('Section 2'!$C$14:J$15),0)),"",VLOOKUP($B16,'Section 2'!$C$18:$T$317,COLUMNS('Section 2'!$C$14:J$15),0)))</f>
        <v/>
      </c>
      <c r="L16" s="234" t="str">
        <f>IF($D16="","",IF(ISBLANK(VLOOKUP($B16,'Section 2'!$C$18:$T$317,COLUMNS('Section 2'!$C$14:K$15),0)),"",VLOOKUP($B16,'Section 2'!$C$18:$T$317,COLUMNS('Section 2'!$C$14:K$15),0)))</f>
        <v/>
      </c>
      <c r="M16" s="234" t="str">
        <f>IF($D16="","",IF(ISBLANK(VLOOKUP($B16,'Section 2'!$C$18:$T$317,COLUMNS('Section 2'!$C$14:L$15),0)),"",VLOOKUP($B16,'Section 2'!$C$18:$T$317,COLUMNS('Section 2'!$C$14:L$15),0)))</f>
        <v/>
      </c>
      <c r="N16" s="234" t="str">
        <f>IF($D16="","",IF(ISBLANK(VLOOKUP($B16,'Section 2'!$C$18:$T$317,COLUMNS('Section 2'!$C$14:M$15),0)),"",VLOOKUP($B16,'Section 2'!$C$18:$T$317,COLUMNS('Section 2'!$C$14:M$15),0)))</f>
        <v/>
      </c>
      <c r="O16" s="234" t="str">
        <f>IF($D16="","",IF(ISBLANK(VLOOKUP($B16,'Section 2'!$C$18:$T$317,COLUMNS('Section 2'!$C$14:N$15),0)),"",VLOOKUP($B16,'Section 2'!$C$18:$T$317,COLUMNS('Section 2'!$C$14:N$15),0)))</f>
        <v/>
      </c>
      <c r="P16" s="234" t="str">
        <f>IF($D16="","",IF(ISBLANK(VLOOKUP($B16,'Section 2'!$C$18:$T$317,COLUMNS('Section 2'!$C$14:O$15),0)),"",VLOOKUP($B16,'Section 2'!$C$18:$T$317,COLUMNS('Section 2'!$C$14:O$15),0)))</f>
        <v/>
      </c>
      <c r="Q16" s="234" t="str">
        <f>IF($D16="","",IF(ISBLANK(VLOOKUP($B16,'Section 2'!$C$18:$T$317,COLUMNS('Section 2'!$C$14:P$15),0)),"",VLOOKUP($B16,'Section 2'!$C$18:$T$317,COLUMNS('Section 2'!$C$14:P$15),0)))</f>
        <v/>
      </c>
      <c r="R16" s="234" t="str">
        <f>IF($D16="","",IF(ISBLANK(VLOOKUP($B16,'Section 2'!$C$18:$T$317,COLUMNS('Section 2'!$C$14:Q$15),0)),"",VLOOKUP($B16,'Section 2'!$C$18:$T$317,COLUMNS('Section 2'!$C$14:Q$15),0)))</f>
        <v/>
      </c>
      <c r="S16" s="234" t="str">
        <f>IF($D16="","",IF(ISBLANK(PROPER(VLOOKUP($B16,'Section 2'!$C$18:$T$317,COLUMNS('Section 2'!$C$14:R$15),0))),"",PROPER(VLOOKUP($B16,'Section 2'!$C$18:$T$317,COLUMNS('Section 2'!$C$14:R$15),0))))</f>
        <v/>
      </c>
      <c r="T16" s="234" t="str">
        <f>IF($D16="","",IF(ISBLANK(PROPER(VLOOKUP($B16,'Section 2'!$C$18:$T$317,COLUMNS('Section 2'!$C$14:S$15),0))),"",IF(VLOOKUP($B16,'Section 2'!$C$18:$T$317,COLUMNS('Section 2'!$C$14:S$15),0)="2nd Party Trans", "2nd Party Trans", IF(VLOOKUP($B16,'Section 2'!$C$18:$T$317,COLUMNS('Section 2'!$C$14:S$15),0)="2nd Party Dest", "2nd Party Dest", PROPER(VLOOKUP($B16,'Section 2'!$C$18:$T$317,COLUMNS('Section 2'!$C$14:S$15),0))))))</f>
        <v/>
      </c>
      <c r="U16" s="235" t="str">
        <f>IF($D16="","",IF(ISBLANK(VLOOKUP($B16,'Section 2'!$C$18:$T$317,COLUMNS('Section 2'!$C$14:T$15),0)),"",VLOOKUP($B16,'Section 2'!$C$18:$T$317,COLUMNS('Section 2'!$C$14:T$15),0)))</f>
        <v/>
      </c>
    </row>
    <row r="17" spans="1:21" s="233" customFormat="1" ht="12.75" customHeight="1" x14ac:dyDescent="0.25">
      <c r="A17" s="233" t="str">
        <f>IF(D17="","",ROWS($A$1:A17))</f>
        <v/>
      </c>
      <c r="B17" s="232">
        <v>16</v>
      </c>
      <c r="C17" s="234" t="str">
        <f t="shared" si="0"/>
        <v/>
      </c>
      <c r="D17" s="234" t="str">
        <f>IFERROR(VLOOKUP($B17,'Section 2'!$C$18:$T$317,COLUMNS('Section 2'!$C$14:C$15),0),"")</f>
        <v/>
      </c>
      <c r="E17" s="235" t="str">
        <f>IF($D17="","",IF(ISBLANK(VLOOKUP($B17,'Section 2'!$C$18:$T$317,COLUMNS('Section 2'!$C$14:D$15),0)),"",VLOOKUP($B17,'Section 2'!$C$18:$T$317,COLUMNS('Section 2'!$C$14:D$15),0)))</f>
        <v/>
      </c>
      <c r="F17" s="234" t="str">
        <f>IF($D17="","",IF(ISBLANK(VLOOKUP($B17,'Section 2'!$C$18:$T$317,COLUMNS('Section 2'!$C$14:E$15),0)),"",VLOOKUP($B17,'Section 2'!$C$18:$T$317,COLUMNS('Section 2'!$C$14:E$15),0)))</f>
        <v/>
      </c>
      <c r="G17" s="234" t="str">
        <f>IF($D17="","",IF(ISBLANK(VLOOKUP($B17,'Section 2'!$C$18:$T$317,COLUMNS('Section 2'!$C$14:F$15),0)),"",VLOOKUP($B17,'Section 2'!$C$18:$T$317,COLUMNS('Section 2'!$C$14:F$15),0)))</f>
        <v/>
      </c>
      <c r="H17" s="234" t="str">
        <f>IF($D17="","",IF(ISBLANK(VLOOKUP($B17,'Section 2'!$C$18:$T$317,COLUMNS('Section 2'!$C$14:G$15),0)),"",VLOOKUP($B17,'Section 2'!$C$18:$T$317,COLUMNS('Section 2'!$C$14:G$15),0)))</f>
        <v/>
      </c>
      <c r="I17" s="234" t="str">
        <f>IF($D17="","",IF(ISBLANK(VLOOKUP($B17,'Section 2'!$C$18:$T$317,COLUMNS('Section 2'!$C$14:H$15),0)),"",VLOOKUP($B17,'Section 2'!$C$18:$T$317,COLUMNS('Section 2'!$C$14:H$15),0)))</f>
        <v/>
      </c>
      <c r="J17" s="234" t="str">
        <f>IF($D17="","",IF(ISBLANK(VLOOKUP($B17,'Section 2'!$C$18:$T$317,COLUMNS('Section 2'!$C$14:I$15),0)),"",VLOOKUP($B17,'Section 2'!$C$18:$T$317,COLUMNS('Section 2'!$C$14:I$15),0)))</f>
        <v/>
      </c>
      <c r="K17" s="234" t="str">
        <f>IF($D17="","",IF(ISBLANK(VLOOKUP($B17,'Section 2'!$C$18:$T$317,COLUMNS('Section 2'!$C$14:J$15),0)),"",VLOOKUP($B17,'Section 2'!$C$18:$T$317,COLUMNS('Section 2'!$C$14:J$15),0)))</f>
        <v/>
      </c>
      <c r="L17" s="234" t="str">
        <f>IF($D17="","",IF(ISBLANK(VLOOKUP($B17,'Section 2'!$C$18:$T$317,COLUMNS('Section 2'!$C$14:K$15),0)),"",VLOOKUP($B17,'Section 2'!$C$18:$T$317,COLUMNS('Section 2'!$C$14:K$15),0)))</f>
        <v/>
      </c>
      <c r="M17" s="234" t="str">
        <f>IF($D17="","",IF(ISBLANK(VLOOKUP($B17,'Section 2'!$C$18:$T$317,COLUMNS('Section 2'!$C$14:L$15),0)),"",VLOOKUP($B17,'Section 2'!$C$18:$T$317,COLUMNS('Section 2'!$C$14:L$15),0)))</f>
        <v/>
      </c>
      <c r="N17" s="234" t="str">
        <f>IF($D17="","",IF(ISBLANK(VLOOKUP($B17,'Section 2'!$C$18:$T$317,COLUMNS('Section 2'!$C$14:M$15),0)),"",VLOOKUP($B17,'Section 2'!$C$18:$T$317,COLUMNS('Section 2'!$C$14:M$15),0)))</f>
        <v/>
      </c>
      <c r="O17" s="234" t="str">
        <f>IF($D17="","",IF(ISBLANK(VLOOKUP($B17,'Section 2'!$C$18:$T$317,COLUMNS('Section 2'!$C$14:N$15),0)),"",VLOOKUP($B17,'Section 2'!$C$18:$T$317,COLUMNS('Section 2'!$C$14:N$15),0)))</f>
        <v/>
      </c>
      <c r="P17" s="234" t="str">
        <f>IF($D17="","",IF(ISBLANK(VLOOKUP($B17,'Section 2'!$C$18:$T$317,COLUMNS('Section 2'!$C$14:O$15),0)),"",VLOOKUP($B17,'Section 2'!$C$18:$T$317,COLUMNS('Section 2'!$C$14:O$15),0)))</f>
        <v/>
      </c>
      <c r="Q17" s="234" t="str">
        <f>IF($D17="","",IF(ISBLANK(VLOOKUP($B17,'Section 2'!$C$18:$T$317,COLUMNS('Section 2'!$C$14:P$15),0)),"",VLOOKUP($B17,'Section 2'!$C$18:$T$317,COLUMNS('Section 2'!$C$14:P$15),0)))</f>
        <v/>
      </c>
      <c r="R17" s="234" t="str">
        <f>IF($D17="","",IF(ISBLANK(VLOOKUP($B17,'Section 2'!$C$18:$T$317,COLUMNS('Section 2'!$C$14:Q$15),0)),"",VLOOKUP($B17,'Section 2'!$C$18:$T$317,COLUMNS('Section 2'!$C$14:Q$15),0)))</f>
        <v/>
      </c>
      <c r="S17" s="234" t="str">
        <f>IF($D17="","",IF(ISBLANK(PROPER(VLOOKUP($B17,'Section 2'!$C$18:$T$317,COLUMNS('Section 2'!$C$14:R$15),0))),"",PROPER(VLOOKUP($B17,'Section 2'!$C$18:$T$317,COLUMNS('Section 2'!$C$14:R$15),0))))</f>
        <v/>
      </c>
      <c r="T17" s="234" t="str">
        <f>IF($D17="","",IF(ISBLANK(PROPER(VLOOKUP($B17,'Section 2'!$C$18:$T$317,COLUMNS('Section 2'!$C$14:S$15),0))),"",IF(VLOOKUP($B17,'Section 2'!$C$18:$T$317,COLUMNS('Section 2'!$C$14:S$15),0)="2nd Party Trans", "2nd Party Trans", IF(VLOOKUP($B17,'Section 2'!$C$18:$T$317,COLUMNS('Section 2'!$C$14:S$15),0)="2nd Party Dest", "2nd Party Dest", PROPER(VLOOKUP($B17,'Section 2'!$C$18:$T$317,COLUMNS('Section 2'!$C$14:S$15),0))))))</f>
        <v/>
      </c>
      <c r="U17" s="235" t="str">
        <f>IF($D17="","",IF(ISBLANK(VLOOKUP($B17,'Section 2'!$C$18:$T$317,COLUMNS('Section 2'!$C$14:T$15),0)),"",VLOOKUP($B17,'Section 2'!$C$18:$T$317,COLUMNS('Section 2'!$C$14:T$15),0)))</f>
        <v/>
      </c>
    </row>
    <row r="18" spans="1:21" s="233" customFormat="1" ht="12.75" customHeight="1" x14ac:dyDescent="0.25">
      <c r="A18" s="233" t="str">
        <f>IF(D18="","",ROWS($A$1:A18))</f>
        <v/>
      </c>
      <c r="B18" s="232">
        <v>17</v>
      </c>
      <c r="C18" s="234" t="str">
        <f t="shared" si="0"/>
        <v/>
      </c>
      <c r="D18" s="234" t="str">
        <f>IFERROR(VLOOKUP($B18,'Section 2'!$C$18:$T$317,COLUMNS('Section 2'!$C$14:C$15),0),"")</f>
        <v/>
      </c>
      <c r="E18" s="235" t="str">
        <f>IF($D18="","",IF(ISBLANK(VLOOKUP($B18,'Section 2'!$C$18:$T$317,COLUMNS('Section 2'!$C$14:D$15),0)),"",VLOOKUP($B18,'Section 2'!$C$18:$T$317,COLUMNS('Section 2'!$C$14:D$15),0)))</f>
        <v/>
      </c>
      <c r="F18" s="234" t="str">
        <f>IF($D18="","",IF(ISBLANK(VLOOKUP($B18,'Section 2'!$C$18:$T$317,COLUMNS('Section 2'!$C$14:E$15),0)),"",VLOOKUP($B18,'Section 2'!$C$18:$T$317,COLUMNS('Section 2'!$C$14:E$15),0)))</f>
        <v/>
      </c>
      <c r="G18" s="234" t="str">
        <f>IF($D18="","",IF(ISBLANK(VLOOKUP($B18,'Section 2'!$C$18:$T$317,COLUMNS('Section 2'!$C$14:F$15),0)),"",VLOOKUP($B18,'Section 2'!$C$18:$T$317,COLUMNS('Section 2'!$C$14:F$15),0)))</f>
        <v/>
      </c>
      <c r="H18" s="234" t="str">
        <f>IF($D18="","",IF(ISBLANK(VLOOKUP($B18,'Section 2'!$C$18:$T$317,COLUMNS('Section 2'!$C$14:G$15),0)),"",VLOOKUP($B18,'Section 2'!$C$18:$T$317,COLUMNS('Section 2'!$C$14:G$15),0)))</f>
        <v/>
      </c>
      <c r="I18" s="234" t="str">
        <f>IF($D18="","",IF(ISBLANK(VLOOKUP($B18,'Section 2'!$C$18:$T$317,COLUMNS('Section 2'!$C$14:H$15),0)),"",VLOOKUP($B18,'Section 2'!$C$18:$T$317,COLUMNS('Section 2'!$C$14:H$15),0)))</f>
        <v/>
      </c>
      <c r="J18" s="234" t="str">
        <f>IF($D18="","",IF(ISBLANK(VLOOKUP($B18,'Section 2'!$C$18:$T$317,COLUMNS('Section 2'!$C$14:I$15),0)),"",VLOOKUP($B18,'Section 2'!$C$18:$T$317,COLUMNS('Section 2'!$C$14:I$15),0)))</f>
        <v/>
      </c>
      <c r="K18" s="234" t="str">
        <f>IF($D18="","",IF(ISBLANK(VLOOKUP($B18,'Section 2'!$C$18:$T$317,COLUMNS('Section 2'!$C$14:J$15),0)),"",VLOOKUP($B18,'Section 2'!$C$18:$T$317,COLUMNS('Section 2'!$C$14:J$15),0)))</f>
        <v/>
      </c>
      <c r="L18" s="234" t="str">
        <f>IF($D18="","",IF(ISBLANK(VLOOKUP($B18,'Section 2'!$C$18:$T$317,COLUMNS('Section 2'!$C$14:K$15),0)),"",VLOOKUP($B18,'Section 2'!$C$18:$T$317,COLUMNS('Section 2'!$C$14:K$15),0)))</f>
        <v/>
      </c>
      <c r="M18" s="234" t="str">
        <f>IF($D18="","",IF(ISBLANK(VLOOKUP($B18,'Section 2'!$C$18:$T$317,COLUMNS('Section 2'!$C$14:L$15),0)),"",VLOOKUP($B18,'Section 2'!$C$18:$T$317,COLUMNS('Section 2'!$C$14:L$15),0)))</f>
        <v/>
      </c>
      <c r="N18" s="234" t="str">
        <f>IF($D18="","",IF(ISBLANK(VLOOKUP($B18,'Section 2'!$C$18:$T$317,COLUMNS('Section 2'!$C$14:M$15),0)),"",VLOOKUP($B18,'Section 2'!$C$18:$T$317,COLUMNS('Section 2'!$C$14:M$15),0)))</f>
        <v/>
      </c>
      <c r="O18" s="234" t="str">
        <f>IF($D18="","",IF(ISBLANK(VLOOKUP($B18,'Section 2'!$C$18:$T$317,COLUMNS('Section 2'!$C$14:N$15),0)),"",VLOOKUP($B18,'Section 2'!$C$18:$T$317,COLUMNS('Section 2'!$C$14:N$15),0)))</f>
        <v/>
      </c>
      <c r="P18" s="234" t="str">
        <f>IF($D18="","",IF(ISBLANK(VLOOKUP($B18,'Section 2'!$C$18:$T$317,COLUMNS('Section 2'!$C$14:O$15),0)),"",VLOOKUP($B18,'Section 2'!$C$18:$T$317,COLUMNS('Section 2'!$C$14:O$15),0)))</f>
        <v/>
      </c>
      <c r="Q18" s="234" t="str">
        <f>IF($D18="","",IF(ISBLANK(VLOOKUP($B18,'Section 2'!$C$18:$T$317,COLUMNS('Section 2'!$C$14:P$15),0)),"",VLOOKUP($B18,'Section 2'!$C$18:$T$317,COLUMNS('Section 2'!$C$14:P$15),0)))</f>
        <v/>
      </c>
      <c r="R18" s="234" t="str">
        <f>IF($D18="","",IF(ISBLANK(VLOOKUP($B18,'Section 2'!$C$18:$T$317,COLUMNS('Section 2'!$C$14:Q$15),0)),"",VLOOKUP($B18,'Section 2'!$C$18:$T$317,COLUMNS('Section 2'!$C$14:Q$15),0)))</f>
        <v/>
      </c>
      <c r="S18" s="234" t="str">
        <f>IF($D18="","",IF(ISBLANK(PROPER(VLOOKUP($B18,'Section 2'!$C$18:$T$317,COLUMNS('Section 2'!$C$14:R$15),0))),"",PROPER(VLOOKUP($B18,'Section 2'!$C$18:$T$317,COLUMNS('Section 2'!$C$14:R$15),0))))</f>
        <v/>
      </c>
      <c r="T18" s="234" t="str">
        <f>IF($D18="","",IF(ISBLANK(PROPER(VLOOKUP($B18,'Section 2'!$C$18:$T$317,COLUMNS('Section 2'!$C$14:S$15),0))),"",IF(VLOOKUP($B18,'Section 2'!$C$18:$T$317,COLUMNS('Section 2'!$C$14:S$15),0)="2nd Party Trans", "2nd Party Trans", IF(VLOOKUP($B18,'Section 2'!$C$18:$T$317,COLUMNS('Section 2'!$C$14:S$15),0)="2nd Party Dest", "2nd Party Dest", PROPER(VLOOKUP($B18,'Section 2'!$C$18:$T$317,COLUMNS('Section 2'!$C$14:S$15),0))))))</f>
        <v/>
      </c>
      <c r="U18" s="235" t="str">
        <f>IF($D18="","",IF(ISBLANK(VLOOKUP($B18,'Section 2'!$C$18:$T$317,COLUMNS('Section 2'!$C$14:T$15),0)),"",VLOOKUP($B18,'Section 2'!$C$18:$T$317,COLUMNS('Section 2'!$C$14:T$15),0)))</f>
        <v/>
      </c>
    </row>
    <row r="19" spans="1:21" s="233" customFormat="1" ht="12.75" customHeight="1" x14ac:dyDescent="0.25">
      <c r="A19" s="233" t="str">
        <f>IF(D19="","",ROWS($A$1:A19))</f>
        <v/>
      </c>
      <c r="B19" s="232">
        <v>18</v>
      </c>
      <c r="C19" s="234" t="str">
        <f t="shared" si="0"/>
        <v/>
      </c>
      <c r="D19" s="234" t="str">
        <f>IFERROR(VLOOKUP($B19,'Section 2'!$C$18:$T$317,COLUMNS('Section 2'!$C$14:C$15),0),"")</f>
        <v/>
      </c>
      <c r="E19" s="235" t="str">
        <f>IF($D19="","",IF(ISBLANK(VLOOKUP($B19,'Section 2'!$C$18:$T$317,COLUMNS('Section 2'!$C$14:D$15),0)),"",VLOOKUP($B19,'Section 2'!$C$18:$T$317,COLUMNS('Section 2'!$C$14:D$15),0)))</f>
        <v/>
      </c>
      <c r="F19" s="234" t="str">
        <f>IF($D19="","",IF(ISBLANK(VLOOKUP($B19,'Section 2'!$C$18:$T$317,COLUMNS('Section 2'!$C$14:E$15),0)),"",VLOOKUP($B19,'Section 2'!$C$18:$T$317,COLUMNS('Section 2'!$C$14:E$15),0)))</f>
        <v/>
      </c>
      <c r="G19" s="234" t="str">
        <f>IF($D19="","",IF(ISBLANK(VLOOKUP($B19,'Section 2'!$C$18:$T$317,COLUMNS('Section 2'!$C$14:F$15),0)),"",VLOOKUP($B19,'Section 2'!$C$18:$T$317,COLUMNS('Section 2'!$C$14:F$15),0)))</f>
        <v/>
      </c>
      <c r="H19" s="234" t="str">
        <f>IF($D19="","",IF(ISBLANK(VLOOKUP($B19,'Section 2'!$C$18:$T$317,COLUMNS('Section 2'!$C$14:G$15),0)),"",VLOOKUP($B19,'Section 2'!$C$18:$T$317,COLUMNS('Section 2'!$C$14:G$15),0)))</f>
        <v/>
      </c>
      <c r="I19" s="234" t="str">
        <f>IF($D19="","",IF(ISBLANK(VLOOKUP($B19,'Section 2'!$C$18:$T$317,COLUMNS('Section 2'!$C$14:H$15),0)),"",VLOOKUP($B19,'Section 2'!$C$18:$T$317,COLUMNS('Section 2'!$C$14:H$15),0)))</f>
        <v/>
      </c>
      <c r="J19" s="234" t="str">
        <f>IF($D19="","",IF(ISBLANK(VLOOKUP($B19,'Section 2'!$C$18:$T$317,COLUMNS('Section 2'!$C$14:I$15),0)),"",VLOOKUP($B19,'Section 2'!$C$18:$T$317,COLUMNS('Section 2'!$C$14:I$15),0)))</f>
        <v/>
      </c>
      <c r="K19" s="234" t="str">
        <f>IF($D19="","",IF(ISBLANK(VLOOKUP($B19,'Section 2'!$C$18:$T$317,COLUMNS('Section 2'!$C$14:J$15),0)),"",VLOOKUP($B19,'Section 2'!$C$18:$T$317,COLUMNS('Section 2'!$C$14:J$15),0)))</f>
        <v/>
      </c>
      <c r="L19" s="234" t="str">
        <f>IF($D19="","",IF(ISBLANK(VLOOKUP($B19,'Section 2'!$C$18:$T$317,COLUMNS('Section 2'!$C$14:K$15),0)),"",VLOOKUP($B19,'Section 2'!$C$18:$T$317,COLUMNS('Section 2'!$C$14:K$15),0)))</f>
        <v/>
      </c>
      <c r="M19" s="234" t="str">
        <f>IF($D19="","",IF(ISBLANK(VLOOKUP($B19,'Section 2'!$C$18:$T$317,COLUMNS('Section 2'!$C$14:L$15),0)),"",VLOOKUP($B19,'Section 2'!$C$18:$T$317,COLUMNS('Section 2'!$C$14:L$15),0)))</f>
        <v/>
      </c>
      <c r="N19" s="234" t="str">
        <f>IF($D19="","",IF(ISBLANK(VLOOKUP($B19,'Section 2'!$C$18:$T$317,COLUMNS('Section 2'!$C$14:M$15),0)),"",VLOOKUP($B19,'Section 2'!$C$18:$T$317,COLUMNS('Section 2'!$C$14:M$15),0)))</f>
        <v/>
      </c>
      <c r="O19" s="234" t="str">
        <f>IF($D19="","",IF(ISBLANK(VLOOKUP($B19,'Section 2'!$C$18:$T$317,COLUMNS('Section 2'!$C$14:N$15),0)),"",VLOOKUP($B19,'Section 2'!$C$18:$T$317,COLUMNS('Section 2'!$C$14:N$15),0)))</f>
        <v/>
      </c>
      <c r="P19" s="234" t="str">
        <f>IF($D19="","",IF(ISBLANK(VLOOKUP($B19,'Section 2'!$C$18:$T$317,COLUMNS('Section 2'!$C$14:O$15),0)),"",VLOOKUP($B19,'Section 2'!$C$18:$T$317,COLUMNS('Section 2'!$C$14:O$15),0)))</f>
        <v/>
      </c>
      <c r="Q19" s="234" t="str">
        <f>IF($D19="","",IF(ISBLANK(VLOOKUP($B19,'Section 2'!$C$18:$T$317,COLUMNS('Section 2'!$C$14:P$15),0)),"",VLOOKUP($B19,'Section 2'!$C$18:$T$317,COLUMNS('Section 2'!$C$14:P$15),0)))</f>
        <v/>
      </c>
      <c r="R19" s="234" t="str">
        <f>IF($D19="","",IF(ISBLANK(VLOOKUP($B19,'Section 2'!$C$18:$T$317,COLUMNS('Section 2'!$C$14:Q$15),0)),"",VLOOKUP($B19,'Section 2'!$C$18:$T$317,COLUMNS('Section 2'!$C$14:Q$15),0)))</f>
        <v/>
      </c>
      <c r="S19" s="234" t="str">
        <f>IF($D19="","",IF(ISBLANK(PROPER(VLOOKUP($B19,'Section 2'!$C$18:$T$317,COLUMNS('Section 2'!$C$14:R$15),0))),"",PROPER(VLOOKUP($B19,'Section 2'!$C$18:$T$317,COLUMNS('Section 2'!$C$14:R$15),0))))</f>
        <v/>
      </c>
      <c r="T19" s="234" t="str">
        <f>IF($D19="","",IF(ISBLANK(PROPER(VLOOKUP($B19,'Section 2'!$C$18:$T$317,COLUMNS('Section 2'!$C$14:S$15),0))),"",IF(VLOOKUP($B19,'Section 2'!$C$18:$T$317,COLUMNS('Section 2'!$C$14:S$15),0)="2nd Party Trans", "2nd Party Trans", IF(VLOOKUP($B19,'Section 2'!$C$18:$T$317,COLUMNS('Section 2'!$C$14:S$15),0)="2nd Party Dest", "2nd Party Dest", PROPER(VLOOKUP($B19,'Section 2'!$C$18:$T$317,COLUMNS('Section 2'!$C$14:S$15),0))))))</f>
        <v/>
      </c>
      <c r="U19" s="235" t="str">
        <f>IF($D19="","",IF(ISBLANK(VLOOKUP($B19,'Section 2'!$C$18:$T$317,COLUMNS('Section 2'!$C$14:T$15),0)),"",VLOOKUP($B19,'Section 2'!$C$18:$T$317,COLUMNS('Section 2'!$C$14:T$15),0)))</f>
        <v/>
      </c>
    </row>
    <row r="20" spans="1:21" s="233" customFormat="1" ht="12.75" customHeight="1" x14ac:dyDescent="0.25">
      <c r="A20" s="233" t="str">
        <f>IF(D20="","",ROWS($A$1:A20))</f>
        <v/>
      </c>
      <c r="B20" s="232">
        <v>19</v>
      </c>
      <c r="C20" s="234" t="str">
        <f t="shared" si="0"/>
        <v/>
      </c>
      <c r="D20" s="234" t="str">
        <f>IFERROR(VLOOKUP($B20,'Section 2'!$C$18:$T$317,COLUMNS('Section 2'!$C$14:C$15),0),"")</f>
        <v/>
      </c>
      <c r="E20" s="235" t="str">
        <f>IF($D20="","",IF(ISBLANK(VLOOKUP($B20,'Section 2'!$C$18:$T$317,COLUMNS('Section 2'!$C$14:D$15),0)),"",VLOOKUP($B20,'Section 2'!$C$18:$T$317,COLUMNS('Section 2'!$C$14:D$15),0)))</f>
        <v/>
      </c>
      <c r="F20" s="234" t="str">
        <f>IF($D20="","",IF(ISBLANK(VLOOKUP($B20,'Section 2'!$C$18:$T$317,COLUMNS('Section 2'!$C$14:E$15),0)),"",VLOOKUP($B20,'Section 2'!$C$18:$T$317,COLUMNS('Section 2'!$C$14:E$15),0)))</f>
        <v/>
      </c>
      <c r="G20" s="234" t="str">
        <f>IF($D20="","",IF(ISBLANK(VLOOKUP($B20,'Section 2'!$C$18:$T$317,COLUMNS('Section 2'!$C$14:F$15),0)),"",VLOOKUP($B20,'Section 2'!$C$18:$T$317,COLUMNS('Section 2'!$C$14:F$15),0)))</f>
        <v/>
      </c>
      <c r="H20" s="234" t="str">
        <f>IF($D20="","",IF(ISBLANK(VLOOKUP($B20,'Section 2'!$C$18:$T$317,COLUMNS('Section 2'!$C$14:G$15),0)),"",VLOOKUP($B20,'Section 2'!$C$18:$T$317,COLUMNS('Section 2'!$C$14:G$15),0)))</f>
        <v/>
      </c>
      <c r="I20" s="234" t="str">
        <f>IF($D20="","",IF(ISBLANK(VLOOKUP($B20,'Section 2'!$C$18:$T$317,COLUMNS('Section 2'!$C$14:H$15),0)),"",VLOOKUP($B20,'Section 2'!$C$18:$T$317,COLUMNS('Section 2'!$C$14:H$15),0)))</f>
        <v/>
      </c>
      <c r="J20" s="234" t="str">
        <f>IF($D20="","",IF(ISBLANK(VLOOKUP($B20,'Section 2'!$C$18:$T$317,COLUMNS('Section 2'!$C$14:I$15),0)),"",VLOOKUP($B20,'Section 2'!$C$18:$T$317,COLUMNS('Section 2'!$C$14:I$15),0)))</f>
        <v/>
      </c>
      <c r="K20" s="234" t="str">
        <f>IF($D20="","",IF(ISBLANK(VLOOKUP($B20,'Section 2'!$C$18:$T$317,COLUMNS('Section 2'!$C$14:J$15),0)),"",VLOOKUP($B20,'Section 2'!$C$18:$T$317,COLUMNS('Section 2'!$C$14:J$15),0)))</f>
        <v/>
      </c>
      <c r="L20" s="234" t="str">
        <f>IF($D20="","",IF(ISBLANK(VLOOKUP($B20,'Section 2'!$C$18:$T$317,COLUMNS('Section 2'!$C$14:K$15),0)),"",VLOOKUP($B20,'Section 2'!$C$18:$T$317,COLUMNS('Section 2'!$C$14:K$15),0)))</f>
        <v/>
      </c>
      <c r="M20" s="234" t="str">
        <f>IF($D20="","",IF(ISBLANK(VLOOKUP($B20,'Section 2'!$C$18:$T$317,COLUMNS('Section 2'!$C$14:L$15),0)),"",VLOOKUP($B20,'Section 2'!$C$18:$T$317,COLUMNS('Section 2'!$C$14:L$15),0)))</f>
        <v/>
      </c>
      <c r="N20" s="234" t="str">
        <f>IF($D20="","",IF(ISBLANK(VLOOKUP($B20,'Section 2'!$C$18:$T$317,COLUMNS('Section 2'!$C$14:M$15),0)),"",VLOOKUP($B20,'Section 2'!$C$18:$T$317,COLUMNS('Section 2'!$C$14:M$15),0)))</f>
        <v/>
      </c>
      <c r="O20" s="234" t="str">
        <f>IF($D20="","",IF(ISBLANK(VLOOKUP($B20,'Section 2'!$C$18:$T$317,COLUMNS('Section 2'!$C$14:N$15),0)),"",VLOOKUP($B20,'Section 2'!$C$18:$T$317,COLUMNS('Section 2'!$C$14:N$15),0)))</f>
        <v/>
      </c>
      <c r="P20" s="234" t="str">
        <f>IF($D20="","",IF(ISBLANK(VLOOKUP($B20,'Section 2'!$C$18:$T$317,COLUMNS('Section 2'!$C$14:O$15),0)),"",VLOOKUP($B20,'Section 2'!$C$18:$T$317,COLUMNS('Section 2'!$C$14:O$15),0)))</f>
        <v/>
      </c>
      <c r="Q20" s="234" t="str">
        <f>IF($D20="","",IF(ISBLANK(VLOOKUP($B20,'Section 2'!$C$18:$T$317,COLUMNS('Section 2'!$C$14:P$15),0)),"",VLOOKUP($B20,'Section 2'!$C$18:$T$317,COLUMNS('Section 2'!$C$14:P$15),0)))</f>
        <v/>
      </c>
      <c r="R20" s="234" t="str">
        <f>IF($D20="","",IF(ISBLANK(VLOOKUP($B20,'Section 2'!$C$18:$T$317,COLUMNS('Section 2'!$C$14:Q$15),0)),"",VLOOKUP($B20,'Section 2'!$C$18:$T$317,COLUMNS('Section 2'!$C$14:Q$15),0)))</f>
        <v/>
      </c>
      <c r="S20" s="234" t="str">
        <f>IF($D20="","",IF(ISBLANK(PROPER(VLOOKUP($B20,'Section 2'!$C$18:$T$317,COLUMNS('Section 2'!$C$14:R$15),0))),"",PROPER(VLOOKUP($B20,'Section 2'!$C$18:$T$317,COLUMNS('Section 2'!$C$14:R$15),0))))</f>
        <v/>
      </c>
      <c r="T20" s="234" t="str">
        <f>IF($D20="","",IF(ISBLANK(PROPER(VLOOKUP($B20,'Section 2'!$C$18:$T$317,COLUMNS('Section 2'!$C$14:S$15),0))),"",IF(VLOOKUP($B20,'Section 2'!$C$18:$T$317,COLUMNS('Section 2'!$C$14:S$15),0)="2nd Party Trans", "2nd Party Trans", IF(VLOOKUP($B20,'Section 2'!$C$18:$T$317,COLUMNS('Section 2'!$C$14:S$15),0)="2nd Party Dest", "2nd Party Dest", PROPER(VLOOKUP($B20,'Section 2'!$C$18:$T$317,COLUMNS('Section 2'!$C$14:S$15),0))))))</f>
        <v/>
      </c>
      <c r="U20" s="235" t="str">
        <f>IF($D20="","",IF(ISBLANK(VLOOKUP($B20,'Section 2'!$C$18:$T$317,COLUMNS('Section 2'!$C$14:T$15),0)),"",VLOOKUP($B20,'Section 2'!$C$18:$T$317,COLUMNS('Section 2'!$C$14:T$15),0)))</f>
        <v/>
      </c>
    </row>
    <row r="21" spans="1:21" s="233" customFormat="1" ht="12.75" customHeight="1" x14ac:dyDescent="0.25">
      <c r="A21" s="233" t="str">
        <f>IF(D21="","",ROWS($A$1:A21))</f>
        <v/>
      </c>
      <c r="B21" s="232">
        <v>20</v>
      </c>
      <c r="C21" s="234" t="str">
        <f t="shared" si="0"/>
        <v/>
      </c>
      <c r="D21" s="234" t="str">
        <f>IFERROR(VLOOKUP($B21,'Section 2'!$C$18:$T$317,COLUMNS('Section 2'!$C$14:C$15),0),"")</f>
        <v/>
      </c>
      <c r="E21" s="235" t="str">
        <f>IF($D21="","",IF(ISBLANK(VLOOKUP($B21,'Section 2'!$C$18:$T$317,COLUMNS('Section 2'!$C$14:D$15),0)),"",VLOOKUP($B21,'Section 2'!$C$18:$T$317,COLUMNS('Section 2'!$C$14:D$15),0)))</f>
        <v/>
      </c>
      <c r="F21" s="234" t="str">
        <f>IF($D21="","",IF(ISBLANK(VLOOKUP($B21,'Section 2'!$C$18:$T$317,COLUMNS('Section 2'!$C$14:E$15),0)),"",VLOOKUP($B21,'Section 2'!$C$18:$T$317,COLUMNS('Section 2'!$C$14:E$15),0)))</f>
        <v/>
      </c>
      <c r="G21" s="234" t="str">
        <f>IF($D21="","",IF(ISBLANK(VLOOKUP($B21,'Section 2'!$C$18:$T$317,COLUMNS('Section 2'!$C$14:F$15),0)),"",VLOOKUP($B21,'Section 2'!$C$18:$T$317,COLUMNS('Section 2'!$C$14:F$15),0)))</f>
        <v/>
      </c>
      <c r="H21" s="234" t="str">
        <f>IF($D21="","",IF(ISBLANK(VLOOKUP($B21,'Section 2'!$C$18:$T$317,COLUMNS('Section 2'!$C$14:G$15),0)),"",VLOOKUP($B21,'Section 2'!$C$18:$T$317,COLUMNS('Section 2'!$C$14:G$15),0)))</f>
        <v/>
      </c>
      <c r="I21" s="234" t="str">
        <f>IF($D21="","",IF(ISBLANK(VLOOKUP($B21,'Section 2'!$C$18:$T$317,COLUMNS('Section 2'!$C$14:H$15),0)),"",VLOOKUP($B21,'Section 2'!$C$18:$T$317,COLUMNS('Section 2'!$C$14:H$15),0)))</f>
        <v/>
      </c>
      <c r="J21" s="234" t="str">
        <f>IF($D21="","",IF(ISBLANK(VLOOKUP($B21,'Section 2'!$C$18:$T$317,COLUMNS('Section 2'!$C$14:I$15),0)),"",VLOOKUP($B21,'Section 2'!$C$18:$T$317,COLUMNS('Section 2'!$C$14:I$15),0)))</f>
        <v/>
      </c>
      <c r="K21" s="234" t="str">
        <f>IF($D21="","",IF(ISBLANK(VLOOKUP($B21,'Section 2'!$C$18:$T$317,COLUMNS('Section 2'!$C$14:J$15),0)),"",VLOOKUP($B21,'Section 2'!$C$18:$T$317,COLUMNS('Section 2'!$C$14:J$15),0)))</f>
        <v/>
      </c>
      <c r="L21" s="234" t="str">
        <f>IF($D21="","",IF(ISBLANK(VLOOKUP($B21,'Section 2'!$C$18:$T$317,COLUMNS('Section 2'!$C$14:K$15),0)),"",VLOOKUP($B21,'Section 2'!$C$18:$T$317,COLUMNS('Section 2'!$C$14:K$15),0)))</f>
        <v/>
      </c>
      <c r="M21" s="234" t="str">
        <f>IF($D21="","",IF(ISBLANK(VLOOKUP($B21,'Section 2'!$C$18:$T$317,COLUMNS('Section 2'!$C$14:L$15),0)),"",VLOOKUP($B21,'Section 2'!$C$18:$T$317,COLUMNS('Section 2'!$C$14:L$15),0)))</f>
        <v/>
      </c>
      <c r="N21" s="234" t="str">
        <f>IF($D21="","",IF(ISBLANK(VLOOKUP($B21,'Section 2'!$C$18:$T$317,COLUMNS('Section 2'!$C$14:M$15),0)),"",VLOOKUP($B21,'Section 2'!$C$18:$T$317,COLUMNS('Section 2'!$C$14:M$15),0)))</f>
        <v/>
      </c>
      <c r="O21" s="234" t="str">
        <f>IF($D21="","",IF(ISBLANK(VLOOKUP($B21,'Section 2'!$C$18:$T$317,COLUMNS('Section 2'!$C$14:N$15),0)),"",VLOOKUP($B21,'Section 2'!$C$18:$T$317,COLUMNS('Section 2'!$C$14:N$15),0)))</f>
        <v/>
      </c>
      <c r="P21" s="234" t="str">
        <f>IF($D21="","",IF(ISBLANK(VLOOKUP($B21,'Section 2'!$C$18:$T$317,COLUMNS('Section 2'!$C$14:O$15),0)),"",VLOOKUP($B21,'Section 2'!$C$18:$T$317,COLUMNS('Section 2'!$C$14:O$15),0)))</f>
        <v/>
      </c>
      <c r="Q21" s="234" t="str">
        <f>IF($D21="","",IF(ISBLANK(VLOOKUP($B21,'Section 2'!$C$18:$T$317,COLUMNS('Section 2'!$C$14:P$15),0)),"",VLOOKUP($B21,'Section 2'!$C$18:$T$317,COLUMNS('Section 2'!$C$14:P$15),0)))</f>
        <v/>
      </c>
      <c r="R21" s="234" t="str">
        <f>IF($D21="","",IF(ISBLANK(VLOOKUP($B21,'Section 2'!$C$18:$T$317,COLUMNS('Section 2'!$C$14:Q$15),0)),"",VLOOKUP($B21,'Section 2'!$C$18:$T$317,COLUMNS('Section 2'!$C$14:Q$15),0)))</f>
        <v/>
      </c>
      <c r="S21" s="234" t="str">
        <f>IF($D21="","",IF(ISBLANK(PROPER(VLOOKUP($B21,'Section 2'!$C$18:$T$317,COLUMNS('Section 2'!$C$14:R$15),0))),"",PROPER(VLOOKUP($B21,'Section 2'!$C$18:$T$317,COLUMNS('Section 2'!$C$14:R$15),0))))</f>
        <v/>
      </c>
      <c r="T21" s="234" t="str">
        <f>IF($D21="","",IF(ISBLANK(PROPER(VLOOKUP($B21,'Section 2'!$C$18:$T$317,COLUMNS('Section 2'!$C$14:S$15),0))),"",IF(VLOOKUP($B21,'Section 2'!$C$18:$T$317,COLUMNS('Section 2'!$C$14:S$15),0)="2nd Party Trans", "2nd Party Trans", IF(VLOOKUP($B21,'Section 2'!$C$18:$T$317,COLUMNS('Section 2'!$C$14:S$15),0)="2nd Party Dest", "2nd Party Dest", PROPER(VLOOKUP($B21,'Section 2'!$C$18:$T$317,COLUMNS('Section 2'!$C$14:S$15),0))))))</f>
        <v/>
      </c>
      <c r="U21" s="235" t="str">
        <f>IF($D21="","",IF(ISBLANK(VLOOKUP($B21,'Section 2'!$C$18:$T$317,COLUMNS('Section 2'!$C$14:T$15),0)),"",VLOOKUP($B21,'Section 2'!$C$18:$T$317,COLUMNS('Section 2'!$C$14:T$15),0)))</f>
        <v/>
      </c>
    </row>
    <row r="22" spans="1:21" s="233" customFormat="1" ht="12.75" customHeight="1" x14ac:dyDescent="0.25">
      <c r="A22" s="233" t="str">
        <f>IF(D22="","",ROWS($A$1:A22))</f>
        <v/>
      </c>
      <c r="B22" s="232">
        <v>21</v>
      </c>
      <c r="C22" s="234" t="str">
        <f t="shared" si="0"/>
        <v/>
      </c>
      <c r="D22" s="234" t="str">
        <f>IFERROR(VLOOKUP($B22,'Section 2'!$C$18:$T$317,COLUMNS('Section 2'!$C$14:C$15),0),"")</f>
        <v/>
      </c>
      <c r="E22" s="235" t="str">
        <f>IF($D22="","",IF(ISBLANK(VLOOKUP($B22,'Section 2'!$C$18:$T$317,COLUMNS('Section 2'!$C$14:D$15),0)),"",VLOOKUP($B22,'Section 2'!$C$18:$T$317,COLUMNS('Section 2'!$C$14:D$15),0)))</f>
        <v/>
      </c>
      <c r="F22" s="234" t="str">
        <f>IF($D22="","",IF(ISBLANK(VLOOKUP($B22,'Section 2'!$C$18:$T$317,COLUMNS('Section 2'!$C$14:E$15),0)),"",VLOOKUP($B22,'Section 2'!$C$18:$T$317,COLUMNS('Section 2'!$C$14:E$15),0)))</f>
        <v/>
      </c>
      <c r="G22" s="234" t="str">
        <f>IF($D22="","",IF(ISBLANK(VLOOKUP($B22,'Section 2'!$C$18:$T$317,COLUMNS('Section 2'!$C$14:F$15),0)),"",VLOOKUP($B22,'Section 2'!$C$18:$T$317,COLUMNS('Section 2'!$C$14:F$15),0)))</f>
        <v/>
      </c>
      <c r="H22" s="234" t="str">
        <f>IF($D22="","",IF(ISBLANK(VLOOKUP($B22,'Section 2'!$C$18:$T$317,COLUMNS('Section 2'!$C$14:G$15),0)),"",VLOOKUP($B22,'Section 2'!$C$18:$T$317,COLUMNS('Section 2'!$C$14:G$15),0)))</f>
        <v/>
      </c>
      <c r="I22" s="234" t="str">
        <f>IF($D22="","",IF(ISBLANK(VLOOKUP($B22,'Section 2'!$C$18:$T$317,COLUMNS('Section 2'!$C$14:H$15),0)),"",VLOOKUP($B22,'Section 2'!$C$18:$T$317,COLUMNS('Section 2'!$C$14:H$15),0)))</f>
        <v/>
      </c>
      <c r="J22" s="234" t="str">
        <f>IF($D22="","",IF(ISBLANK(VLOOKUP($B22,'Section 2'!$C$18:$T$317,COLUMNS('Section 2'!$C$14:I$15),0)),"",VLOOKUP($B22,'Section 2'!$C$18:$T$317,COLUMNS('Section 2'!$C$14:I$15),0)))</f>
        <v/>
      </c>
      <c r="K22" s="234" t="str">
        <f>IF($D22="","",IF(ISBLANK(VLOOKUP($B22,'Section 2'!$C$18:$T$317,COLUMNS('Section 2'!$C$14:J$15),0)),"",VLOOKUP($B22,'Section 2'!$C$18:$T$317,COLUMNS('Section 2'!$C$14:J$15),0)))</f>
        <v/>
      </c>
      <c r="L22" s="234" t="str">
        <f>IF($D22="","",IF(ISBLANK(VLOOKUP($B22,'Section 2'!$C$18:$T$317,COLUMNS('Section 2'!$C$14:K$15),0)),"",VLOOKUP($B22,'Section 2'!$C$18:$T$317,COLUMNS('Section 2'!$C$14:K$15),0)))</f>
        <v/>
      </c>
      <c r="M22" s="234" t="str">
        <f>IF($D22="","",IF(ISBLANK(VLOOKUP($B22,'Section 2'!$C$18:$T$317,COLUMNS('Section 2'!$C$14:L$15),0)),"",VLOOKUP($B22,'Section 2'!$C$18:$T$317,COLUMNS('Section 2'!$C$14:L$15),0)))</f>
        <v/>
      </c>
      <c r="N22" s="234" t="str">
        <f>IF($D22="","",IF(ISBLANK(VLOOKUP($B22,'Section 2'!$C$18:$T$317,COLUMNS('Section 2'!$C$14:M$15),0)),"",VLOOKUP($B22,'Section 2'!$C$18:$T$317,COLUMNS('Section 2'!$C$14:M$15),0)))</f>
        <v/>
      </c>
      <c r="O22" s="234" t="str">
        <f>IF($D22="","",IF(ISBLANK(VLOOKUP($B22,'Section 2'!$C$18:$T$317,COLUMNS('Section 2'!$C$14:N$15),0)),"",VLOOKUP($B22,'Section 2'!$C$18:$T$317,COLUMNS('Section 2'!$C$14:N$15),0)))</f>
        <v/>
      </c>
      <c r="P22" s="234" t="str">
        <f>IF($D22="","",IF(ISBLANK(VLOOKUP($B22,'Section 2'!$C$18:$T$317,COLUMNS('Section 2'!$C$14:O$15),0)),"",VLOOKUP($B22,'Section 2'!$C$18:$T$317,COLUMNS('Section 2'!$C$14:O$15),0)))</f>
        <v/>
      </c>
      <c r="Q22" s="234" t="str">
        <f>IF($D22="","",IF(ISBLANK(VLOOKUP($B22,'Section 2'!$C$18:$T$317,COLUMNS('Section 2'!$C$14:P$15),0)),"",VLOOKUP($B22,'Section 2'!$C$18:$T$317,COLUMNS('Section 2'!$C$14:P$15),0)))</f>
        <v/>
      </c>
      <c r="R22" s="234" t="str">
        <f>IF($D22="","",IF(ISBLANK(VLOOKUP($B22,'Section 2'!$C$18:$T$317,COLUMNS('Section 2'!$C$14:Q$15),0)),"",VLOOKUP($B22,'Section 2'!$C$18:$T$317,COLUMNS('Section 2'!$C$14:Q$15),0)))</f>
        <v/>
      </c>
      <c r="S22" s="234" t="str">
        <f>IF($D22="","",IF(ISBLANK(PROPER(VLOOKUP($B22,'Section 2'!$C$18:$T$317,COLUMNS('Section 2'!$C$14:R$15),0))),"",PROPER(VLOOKUP($B22,'Section 2'!$C$18:$T$317,COLUMNS('Section 2'!$C$14:R$15),0))))</f>
        <v/>
      </c>
      <c r="T22" s="234" t="str">
        <f>IF($D22="","",IF(ISBLANK(PROPER(VLOOKUP($B22,'Section 2'!$C$18:$T$317,COLUMNS('Section 2'!$C$14:S$15),0))),"",IF(VLOOKUP($B22,'Section 2'!$C$18:$T$317,COLUMNS('Section 2'!$C$14:S$15),0)="2nd Party Trans", "2nd Party Trans", IF(VLOOKUP($B22,'Section 2'!$C$18:$T$317,COLUMNS('Section 2'!$C$14:S$15),0)="2nd Party Dest", "2nd Party Dest", PROPER(VLOOKUP($B22,'Section 2'!$C$18:$T$317,COLUMNS('Section 2'!$C$14:S$15),0))))))</f>
        <v/>
      </c>
      <c r="U22" s="235" t="str">
        <f>IF($D22="","",IF(ISBLANK(VLOOKUP($B22,'Section 2'!$C$18:$T$317,COLUMNS('Section 2'!$C$14:T$15),0)),"",VLOOKUP($B22,'Section 2'!$C$18:$T$317,COLUMNS('Section 2'!$C$14:T$15),0)))</f>
        <v/>
      </c>
    </row>
    <row r="23" spans="1:21" s="233" customFormat="1" ht="12.75" customHeight="1" x14ac:dyDescent="0.25">
      <c r="A23" s="233" t="str">
        <f>IF(D23="","",ROWS($A$1:A23))</f>
        <v/>
      </c>
      <c r="B23" s="232">
        <v>22</v>
      </c>
      <c r="C23" s="234" t="str">
        <f t="shared" si="0"/>
        <v/>
      </c>
      <c r="D23" s="234" t="str">
        <f>IFERROR(VLOOKUP($B23,'Section 2'!$C$18:$T$317,COLUMNS('Section 2'!$C$14:C$15),0),"")</f>
        <v/>
      </c>
      <c r="E23" s="235" t="str">
        <f>IF($D23="","",IF(ISBLANK(VLOOKUP($B23,'Section 2'!$C$18:$T$317,COLUMNS('Section 2'!$C$14:D$15),0)),"",VLOOKUP($B23,'Section 2'!$C$18:$T$317,COLUMNS('Section 2'!$C$14:D$15),0)))</f>
        <v/>
      </c>
      <c r="F23" s="234" t="str">
        <f>IF($D23="","",IF(ISBLANK(VLOOKUP($B23,'Section 2'!$C$18:$T$317,COLUMNS('Section 2'!$C$14:E$15),0)),"",VLOOKUP($B23,'Section 2'!$C$18:$T$317,COLUMNS('Section 2'!$C$14:E$15),0)))</f>
        <v/>
      </c>
      <c r="G23" s="234" t="str">
        <f>IF($D23="","",IF(ISBLANK(VLOOKUP($B23,'Section 2'!$C$18:$T$317,COLUMNS('Section 2'!$C$14:F$15),0)),"",VLOOKUP($B23,'Section 2'!$C$18:$T$317,COLUMNS('Section 2'!$C$14:F$15),0)))</f>
        <v/>
      </c>
      <c r="H23" s="234" t="str">
        <f>IF($D23="","",IF(ISBLANK(VLOOKUP($B23,'Section 2'!$C$18:$T$317,COLUMNS('Section 2'!$C$14:G$15),0)),"",VLOOKUP($B23,'Section 2'!$C$18:$T$317,COLUMNS('Section 2'!$C$14:G$15),0)))</f>
        <v/>
      </c>
      <c r="I23" s="234" t="str">
        <f>IF($D23="","",IF(ISBLANK(VLOOKUP($B23,'Section 2'!$C$18:$T$317,COLUMNS('Section 2'!$C$14:H$15),0)),"",VLOOKUP($B23,'Section 2'!$C$18:$T$317,COLUMNS('Section 2'!$C$14:H$15),0)))</f>
        <v/>
      </c>
      <c r="J23" s="234" t="str">
        <f>IF($D23="","",IF(ISBLANK(VLOOKUP($B23,'Section 2'!$C$18:$T$317,COLUMNS('Section 2'!$C$14:I$15),0)),"",VLOOKUP($B23,'Section 2'!$C$18:$T$317,COLUMNS('Section 2'!$C$14:I$15),0)))</f>
        <v/>
      </c>
      <c r="K23" s="234" t="str">
        <f>IF($D23="","",IF(ISBLANK(VLOOKUP($B23,'Section 2'!$C$18:$T$317,COLUMNS('Section 2'!$C$14:J$15),0)),"",VLOOKUP($B23,'Section 2'!$C$18:$T$317,COLUMNS('Section 2'!$C$14:J$15),0)))</f>
        <v/>
      </c>
      <c r="L23" s="234" t="str">
        <f>IF($D23="","",IF(ISBLANK(VLOOKUP($B23,'Section 2'!$C$18:$T$317,COLUMNS('Section 2'!$C$14:K$15),0)),"",VLOOKUP($B23,'Section 2'!$C$18:$T$317,COLUMNS('Section 2'!$C$14:K$15),0)))</f>
        <v/>
      </c>
      <c r="M23" s="234" t="str">
        <f>IF($D23="","",IF(ISBLANK(VLOOKUP($B23,'Section 2'!$C$18:$T$317,COLUMNS('Section 2'!$C$14:L$15),0)),"",VLOOKUP($B23,'Section 2'!$C$18:$T$317,COLUMNS('Section 2'!$C$14:L$15),0)))</f>
        <v/>
      </c>
      <c r="N23" s="234" t="str">
        <f>IF($D23="","",IF(ISBLANK(VLOOKUP($B23,'Section 2'!$C$18:$T$317,COLUMNS('Section 2'!$C$14:M$15),0)),"",VLOOKUP($B23,'Section 2'!$C$18:$T$317,COLUMNS('Section 2'!$C$14:M$15),0)))</f>
        <v/>
      </c>
      <c r="O23" s="234" t="str">
        <f>IF($D23="","",IF(ISBLANK(VLOOKUP($B23,'Section 2'!$C$18:$T$317,COLUMNS('Section 2'!$C$14:N$15),0)),"",VLOOKUP($B23,'Section 2'!$C$18:$T$317,COLUMNS('Section 2'!$C$14:N$15),0)))</f>
        <v/>
      </c>
      <c r="P23" s="234" t="str">
        <f>IF($D23="","",IF(ISBLANK(VLOOKUP($B23,'Section 2'!$C$18:$T$317,COLUMNS('Section 2'!$C$14:O$15),0)),"",VLOOKUP($B23,'Section 2'!$C$18:$T$317,COLUMNS('Section 2'!$C$14:O$15),0)))</f>
        <v/>
      </c>
      <c r="Q23" s="234" t="str">
        <f>IF($D23="","",IF(ISBLANK(VLOOKUP($B23,'Section 2'!$C$18:$T$317,COLUMNS('Section 2'!$C$14:P$15),0)),"",VLOOKUP($B23,'Section 2'!$C$18:$T$317,COLUMNS('Section 2'!$C$14:P$15),0)))</f>
        <v/>
      </c>
      <c r="R23" s="234" t="str">
        <f>IF($D23="","",IF(ISBLANK(VLOOKUP($B23,'Section 2'!$C$18:$T$317,COLUMNS('Section 2'!$C$14:Q$15),0)),"",VLOOKUP($B23,'Section 2'!$C$18:$T$317,COLUMNS('Section 2'!$C$14:Q$15),0)))</f>
        <v/>
      </c>
      <c r="S23" s="234" t="str">
        <f>IF($D23="","",IF(ISBLANK(PROPER(VLOOKUP($B23,'Section 2'!$C$18:$T$317,COLUMNS('Section 2'!$C$14:R$15),0))),"",PROPER(VLOOKUP($B23,'Section 2'!$C$18:$T$317,COLUMNS('Section 2'!$C$14:R$15),0))))</f>
        <v/>
      </c>
      <c r="T23" s="234" t="str">
        <f>IF($D23="","",IF(ISBLANK(PROPER(VLOOKUP($B23,'Section 2'!$C$18:$T$317,COLUMNS('Section 2'!$C$14:S$15),0))),"",IF(VLOOKUP($B23,'Section 2'!$C$18:$T$317,COLUMNS('Section 2'!$C$14:S$15),0)="2nd Party Trans", "2nd Party Trans", IF(VLOOKUP($B23,'Section 2'!$C$18:$T$317,COLUMNS('Section 2'!$C$14:S$15),0)="2nd Party Dest", "2nd Party Dest", PROPER(VLOOKUP($B23,'Section 2'!$C$18:$T$317,COLUMNS('Section 2'!$C$14:S$15),0))))))</f>
        <v/>
      </c>
      <c r="U23" s="235" t="str">
        <f>IF($D23="","",IF(ISBLANK(VLOOKUP($B23,'Section 2'!$C$18:$T$317,COLUMNS('Section 2'!$C$14:T$15),0)),"",VLOOKUP($B23,'Section 2'!$C$18:$T$317,COLUMNS('Section 2'!$C$14:T$15),0)))</f>
        <v/>
      </c>
    </row>
    <row r="24" spans="1:21" s="233" customFormat="1" ht="12.75" customHeight="1" x14ac:dyDescent="0.25">
      <c r="A24" s="233" t="str">
        <f>IF(D24="","",ROWS($A$1:A24))</f>
        <v/>
      </c>
      <c r="B24" s="232">
        <v>23</v>
      </c>
      <c r="C24" s="234" t="str">
        <f t="shared" si="0"/>
        <v/>
      </c>
      <c r="D24" s="234" t="str">
        <f>IFERROR(VLOOKUP($B24,'Section 2'!$C$18:$T$317,COLUMNS('Section 2'!$C$14:C$15),0),"")</f>
        <v/>
      </c>
      <c r="E24" s="235" t="str">
        <f>IF($D24="","",IF(ISBLANK(VLOOKUP($B24,'Section 2'!$C$18:$T$317,COLUMNS('Section 2'!$C$14:D$15),0)),"",VLOOKUP($B24,'Section 2'!$C$18:$T$317,COLUMNS('Section 2'!$C$14:D$15),0)))</f>
        <v/>
      </c>
      <c r="F24" s="234" t="str">
        <f>IF($D24="","",IF(ISBLANK(VLOOKUP($B24,'Section 2'!$C$18:$T$317,COLUMNS('Section 2'!$C$14:E$15),0)),"",VLOOKUP($B24,'Section 2'!$C$18:$T$317,COLUMNS('Section 2'!$C$14:E$15),0)))</f>
        <v/>
      </c>
      <c r="G24" s="234" t="str">
        <f>IF($D24="","",IF(ISBLANK(VLOOKUP($B24,'Section 2'!$C$18:$T$317,COLUMNS('Section 2'!$C$14:F$15),0)),"",VLOOKUP($B24,'Section 2'!$C$18:$T$317,COLUMNS('Section 2'!$C$14:F$15),0)))</f>
        <v/>
      </c>
      <c r="H24" s="234" t="str">
        <f>IF($D24="","",IF(ISBLANK(VLOOKUP($B24,'Section 2'!$C$18:$T$317,COLUMNS('Section 2'!$C$14:G$15),0)),"",VLOOKUP($B24,'Section 2'!$C$18:$T$317,COLUMNS('Section 2'!$C$14:G$15),0)))</f>
        <v/>
      </c>
      <c r="I24" s="234" t="str">
        <f>IF($D24="","",IF(ISBLANK(VLOOKUP($B24,'Section 2'!$C$18:$T$317,COLUMNS('Section 2'!$C$14:H$15),0)),"",VLOOKUP($B24,'Section 2'!$C$18:$T$317,COLUMNS('Section 2'!$C$14:H$15),0)))</f>
        <v/>
      </c>
      <c r="J24" s="234" t="str">
        <f>IF($D24="","",IF(ISBLANK(VLOOKUP($B24,'Section 2'!$C$18:$T$317,COLUMNS('Section 2'!$C$14:I$15),0)),"",VLOOKUP($B24,'Section 2'!$C$18:$T$317,COLUMNS('Section 2'!$C$14:I$15),0)))</f>
        <v/>
      </c>
      <c r="K24" s="234" t="str">
        <f>IF($D24="","",IF(ISBLANK(VLOOKUP($B24,'Section 2'!$C$18:$T$317,COLUMNS('Section 2'!$C$14:J$15),0)),"",VLOOKUP($B24,'Section 2'!$C$18:$T$317,COLUMNS('Section 2'!$C$14:J$15),0)))</f>
        <v/>
      </c>
      <c r="L24" s="234" t="str">
        <f>IF($D24="","",IF(ISBLANK(VLOOKUP($B24,'Section 2'!$C$18:$T$317,COLUMNS('Section 2'!$C$14:K$15),0)),"",VLOOKUP($B24,'Section 2'!$C$18:$T$317,COLUMNS('Section 2'!$C$14:K$15),0)))</f>
        <v/>
      </c>
      <c r="M24" s="234" t="str">
        <f>IF($D24="","",IF(ISBLANK(VLOOKUP($B24,'Section 2'!$C$18:$T$317,COLUMNS('Section 2'!$C$14:L$15),0)),"",VLOOKUP($B24,'Section 2'!$C$18:$T$317,COLUMNS('Section 2'!$C$14:L$15),0)))</f>
        <v/>
      </c>
      <c r="N24" s="234" t="str">
        <f>IF($D24="","",IF(ISBLANK(VLOOKUP($B24,'Section 2'!$C$18:$T$317,COLUMNS('Section 2'!$C$14:M$15),0)),"",VLOOKUP($B24,'Section 2'!$C$18:$T$317,COLUMNS('Section 2'!$C$14:M$15),0)))</f>
        <v/>
      </c>
      <c r="O24" s="234" t="str">
        <f>IF($D24="","",IF(ISBLANK(VLOOKUP($B24,'Section 2'!$C$18:$T$317,COLUMNS('Section 2'!$C$14:N$15),0)),"",VLOOKUP($B24,'Section 2'!$C$18:$T$317,COLUMNS('Section 2'!$C$14:N$15),0)))</f>
        <v/>
      </c>
      <c r="P24" s="234" t="str">
        <f>IF($D24="","",IF(ISBLANK(VLOOKUP($B24,'Section 2'!$C$18:$T$317,COLUMNS('Section 2'!$C$14:O$15),0)),"",VLOOKUP($B24,'Section 2'!$C$18:$T$317,COLUMNS('Section 2'!$C$14:O$15),0)))</f>
        <v/>
      </c>
      <c r="Q24" s="234" t="str">
        <f>IF($D24="","",IF(ISBLANK(VLOOKUP($B24,'Section 2'!$C$18:$T$317,COLUMNS('Section 2'!$C$14:P$15),0)),"",VLOOKUP($B24,'Section 2'!$C$18:$T$317,COLUMNS('Section 2'!$C$14:P$15),0)))</f>
        <v/>
      </c>
      <c r="R24" s="234" t="str">
        <f>IF($D24="","",IF(ISBLANK(VLOOKUP($B24,'Section 2'!$C$18:$T$317,COLUMNS('Section 2'!$C$14:Q$15),0)),"",VLOOKUP($B24,'Section 2'!$C$18:$T$317,COLUMNS('Section 2'!$C$14:Q$15),0)))</f>
        <v/>
      </c>
      <c r="S24" s="234" t="str">
        <f>IF($D24="","",IF(ISBLANK(PROPER(VLOOKUP($B24,'Section 2'!$C$18:$T$317,COLUMNS('Section 2'!$C$14:R$15),0))),"",PROPER(VLOOKUP($B24,'Section 2'!$C$18:$T$317,COLUMNS('Section 2'!$C$14:R$15),0))))</f>
        <v/>
      </c>
      <c r="T24" s="234" t="str">
        <f>IF($D24="","",IF(ISBLANK(PROPER(VLOOKUP($B24,'Section 2'!$C$18:$T$317,COLUMNS('Section 2'!$C$14:S$15),0))),"",IF(VLOOKUP($B24,'Section 2'!$C$18:$T$317,COLUMNS('Section 2'!$C$14:S$15),0)="2nd Party Trans", "2nd Party Trans", IF(VLOOKUP($B24,'Section 2'!$C$18:$T$317,COLUMNS('Section 2'!$C$14:S$15),0)="2nd Party Dest", "2nd Party Dest", PROPER(VLOOKUP($B24,'Section 2'!$C$18:$T$317,COLUMNS('Section 2'!$C$14:S$15),0))))))</f>
        <v/>
      </c>
      <c r="U24" s="235" t="str">
        <f>IF($D24="","",IF(ISBLANK(VLOOKUP($B24,'Section 2'!$C$18:$T$317,COLUMNS('Section 2'!$C$14:T$15),0)),"",VLOOKUP($B24,'Section 2'!$C$18:$T$317,COLUMNS('Section 2'!$C$14:T$15),0)))</f>
        <v/>
      </c>
    </row>
    <row r="25" spans="1:21" s="233" customFormat="1" ht="12.75" customHeight="1" x14ac:dyDescent="0.25">
      <c r="A25" s="233" t="str">
        <f>IF(D25="","",ROWS($A$1:A25))</f>
        <v/>
      </c>
      <c r="B25" s="232">
        <v>24</v>
      </c>
      <c r="C25" s="234" t="str">
        <f t="shared" si="0"/>
        <v/>
      </c>
      <c r="D25" s="234" t="str">
        <f>IFERROR(VLOOKUP($B25,'Section 2'!$C$18:$T$317,COLUMNS('Section 2'!$C$14:C$15),0),"")</f>
        <v/>
      </c>
      <c r="E25" s="235" t="str">
        <f>IF($D25="","",IF(ISBLANK(VLOOKUP($B25,'Section 2'!$C$18:$T$317,COLUMNS('Section 2'!$C$14:D$15),0)),"",VLOOKUP($B25,'Section 2'!$C$18:$T$317,COLUMNS('Section 2'!$C$14:D$15),0)))</f>
        <v/>
      </c>
      <c r="F25" s="234" t="str">
        <f>IF($D25="","",IF(ISBLANK(VLOOKUP($B25,'Section 2'!$C$18:$T$317,COLUMNS('Section 2'!$C$14:E$15),0)),"",VLOOKUP($B25,'Section 2'!$C$18:$T$317,COLUMNS('Section 2'!$C$14:E$15),0)))</f>
        <v/>
      </c>
      <c r="G25" s="234" t="str">
        <f>IF($D25="","",IF(ISBLANK(VLOOKUP($B25,'Section 2'!$C$18:$T$317,COLUMNS('Section 2'!$C$14:F$15),0)),"",VLOOKUP($B25,'Section 2'!$C$18:$T$317,COLUMNS('Section 2'!$C$14:F$15),0)))</f>
        <v/>
      </c>
      <c r="H25" s="234" t="str">
        <f>IF($D25="","",IF(ISBLANK(VLOOKUP($B25,'Section 2'!$C$18:$T$317,COLUMNS('Section 2'!$C$14:G$15),0)),"",VLOOKUP($B25,'Section 2'!$C$18:$T$317,COLUMNS('Section 2'!$C$14:G$15),0)))</f>
        <v/>
      </c>
      <c r="I25" s="234" t="str">
        <f>IF($D25="","",IF(ISBLANK(VLOOKUP($B25,'Section 2'!$C$18:$T$317,COLUMNS('Section 2'!$C$14:H$15),0)),"",VLOOKUP($B25,'Section 2'!$C$18:$T$317,COLUMNS('Section 2'!$C$14:H$15),0)))</f>
        <v/>
      </c>
      <c r="J25" s="234" t="str">
        <f>IF($D25="","",IF(ISBLANK(VLOOKUP($B25,'Section 2'!$C$18:$T$317,COLUMNS('Section 2'!$C$14:I$15),0)),"",VLOOKUP($B25,'Section 2'!$C$18:$T$317,COLUMNS('Section 2'!$C$14:I$15),0)))</f>
        <v/>
      </c>
      <c r="K25" s="234" t="str">
        <f>IF($D25="","",IF(ISBLANK(VLOOKUP($B25,'Section 2'!$C$18:$T$317,COLUMNS('Section 2'!$C$14:J$15),0)),"",VLOOKUP($B25,'Section 2'!$C$18:$T$317,COLUMNS('Section 2'!$C$14:J$15),0)))</f>
        <v/>
      </c>
      <c r="L25" s="234" t="str">
        <f>IF($D25="","",IF(ISBLANK(VLOOKUP($B25,'Section 2'!$C$18:$T$317,COLUMNS('Section 2'!$C$14:K$15),0)),"",VLOOKUP($B25,'Section 2'!$C$18:$T$317,COLUMNS('Section 2'!$C$14:K$15),0)))</f>
        <v/>
      </c>
      <c r="M25" s="234" t="str">
        <f>IF($D25="","",IF(ISBLANK(VLOOKUP($B25,'Section 2'!$C$18:$T$317,COLUMNS('Section 2'!$C$14:L$15),0)),"",VLOOKUP($B25,'Section 2'!$C$18:$T$317,COLUMNS('Section 2'!$C$14:L$15),0)))</f>
        <v/>
      </c>
      <c r="N25" s="234" t="str">
        <f>IF($D25="","",IF(ISBLANK(VLOOKUP($B25,'Section 2'!$C$18:$T$317,COLUMNS('Section 2'!$C$14:M$15),0)),"",VLOOKUP($B25,'Section 2'!$C$18:$T$317,COLUMNS('Section 2'!$C$14:M$15),0)))</f>
        <v/>
      </c>
      <c r="O25" s="234" t="str">
        <f>IF($D25="","",IF(ISBLANK(VLOOKUP($B25,'Section 2'!$C$18:$T$317,COLUMNS('Section 2'!$C$14:N$15),0)),"",VLOOKUP($B25,'Section 2'!$C$18:$T$317,COLUMNS('Section 2'!$C$14:N$15),0)))</f>
        <v/>
      </c>
      <c r="P25" s="234" t="str">
        <f>IF($D25="","",IF(ISBLANK(VLOOKUP($B25,'Section 2'!$C$18:$T$317,COLUMNS('Section 2'!$C$14:O$15),0)),"",VLOOKUP($B25,'Section 2'!$C$18:$T$317,COLUMNS('Section 2'!$C$14:O$15),0)))</f>
        <v/>
      </c>
      <c r="Q25" s="234" t="str">
        <f>IF($D25="","",IF(ISBLANK(VLOOKUP($B25,'Section 2'!$C$18:$T$317,COLUMNS('Section 2'!$C$14:P$15),0)),"",VLOOKUP($B25,'Section 2'!$C$18:$T$317,COLUMNS('Section 2'!$C$14:P$15),0)))</f>
        <v/>
      </c>
      <c r="R25" s="234" t="str">
        <f>IF($D25="","",IF(ISBLANK(VLOOKUP($B25,'Section 2'!$C$18:$T$317,COLUMNS('Section 2'!$C$14:Q$15),0)),"",VLOOKUP($B25,'Section 2'!$C$18:$T$317,COLUMNS('Section 2'!$C$14:Q$15),0)))</f>
        <v/>
      </c>
      <c r="S25" s="234" t="str">
        <f>IF($D25="","",IF(ISBLANK(PROPER(VLOOKUP($B25,'Section 2'!$C$18:$T$317,COLUMNS('Section 2'!$C$14:R$15),0))),"",PROPER(VLOOKUP($B25,'Section 2'!$C$18:$T$317,COLUMNS('Section 2'!$C$14:R$15),0))))</f>
        <v/>
      </c>
      <c r="T25" s="234" t="str">
        <f>IF($D25="","",IF(ISBLANK(PROPER(VLOOKUP($B25,'Section 2'!$C$18:$T$317,COLUMNS('Section 2'!$C$14:S$15),0))),"",IF(VLOOKUP($B25,'Section 2'!$C$18:$T$317,COLUMNS('Section 2'!$C$14:S$15),0)="2nd Party Trans", "2nd Party Trans", IF(VLOOKUP($B25,'Section 2'!$C$18:$T$317,COLUMNS('Section 2'!$C$14:S$15),0)="2nd Party Dest", "2nd Party Dest", PROPER(VLOOKUP($B25,'Section 2'!$C$18:$T$317,COLUMNS('Section 2'!$C$14:S$15),0))))))</f>
        <v/>
      </c>
      <c r="U25" s="235" t="str">
        <f>IF($D25="","",IF(ISBLANK(VLOOKUP($B25,'Section 2'!$C$18:$T$317,COLUMNS('Section 2'!$C$14:T$15),0)),"",VLOOKUP($B25,'Section 2'!$C$18:$T$317,COLUMNS('Section 2'!$C$14:T$15),0)))</f>
        <v/>
      </c>
    </row>
    <row r="26" spans="1:21" s="233" customFormat="1" ht="12.75" customHeight="1" x14ac:dyDescent="0.25">
      <c r="A26" s="233" t="str">
        <f>IF(D26="","",ROWS($A$1:A26))</f>
        <v/>
      </c>
      <c r="B26" s="232">
        <v>25</v>
      </c>
      <c r="C26" s="234" t="str">
        <f t="shared" si="0"/>
        <v/>
      </c>
      <c r="D26" s="234" t="str">
        <f>IFERROR(VLOOKUP($B26,'Section 2'!$C$18:$T$317,COLUMNS('Section 2'!$C$14:C$15),0),"")</f>
        <v/>
      </c>
      <c r="E26" s="235" t="str">
        <f>IF($D26="","",IF(ISBLANK(VLOOKUP($B26,'Section 2'!$C$18:$T$317,COLUMNS('Section 2'!$C$14:D$15),0)),"",VLOOKUP($B26,'Section 2'!$C$18:$T$317,COLUMNS('Section 2'!$C$14:D$15),0)))</f>
        <v/>
      </c>
      <c r="F26" s="234" t="str">
        <f>IF($D26="","",IF(ISBLANK(VLOOKUP($B26,'Section 2'!$C$18:$T$317,COLUMNS('Section 2'!$C$14:E$15),0)),"",VLOOKUP($B26,'Section 2'!$C$18:$T$317,COLUMNS('Section 2'!$C$14:E$15),0)))</f>
        <v/>
      </c>
      <c r="G26" s="234" t="str">
        <f>IF($D26="","",IF(ISBLANK(VLOOKUP($B26,'Section 2'!$C$18:$T$317,COLUMNS('Section 2'!$C$14:F$15),0)),"",VLOOKUP($B26,'Section 2'!$C$18:$T$317,COLUMNS('Section 2'!$C$14:F$15),0)))</f>
        <v/>
      </c>
      <c r="H26" s="234" t="str">
        <f>IF($D26="","",IF(ISBLANK(VLOOKUP($B26,'Section 2'!$C$18:$T$317,COLUMNS('Section 2'!$C$14:G$15),0)),"",VLOOKUP($B26,'Section 2'!$C$18:$T$317,COLUMNS('Section 2'!$C$14:G$15),0)))</f>
        <v/>
      </c>
      <c r="I26" s="234" t="str">
        <f>IF($D26="","",IF(ISBLANK(VLOOKUP($B26,'Section 2'!$C$18:$T$317,COLUMNS('Section 2'!$C$14:H$15),0)),"",VLOOKUP($B26,'Section 2'!$C$18:$T$317,COLUMNS('Section 2'!$C$14:H$15),0)))</f>
        <v/>
      </c>
      <c r="J26" s="234" t="str">
        <f>IF($D26="","",IF(ISBLANK(VLOOKUP($B26,'Section 2'!$C$18:$T$317,COLUMNS('Section 2'!$C$14:I$15),0)),"",VLOOKUP($B26,'Section 2'!$C$18:$T$317,COLUMNS('Section 2'!$C$14:I$15),0)))</f>
        <v/>
      </c>
      <c r="K26" s="234" t="str">
        <f>IF($D26="","",IF(ISBLANK(VLOOKUP($B26,'Section 2'!$C$18:$T$317,COLUMNS('Section 2'!$C$14:J$15),0)),"",VLOOKUP($B26,'Section 2'!$C$18:$T$317,COLUMNS('Section 2'!$C$14:J$15),0)))</f>
        <v/>
      </c>
      <c r="L26" s="234" t="str">
        <f>IF($D26="","",IF(ISBLANK(VLOOKUP($B26,'Section 2'!$C$18:$T$317,COLUMNS('Section 2'!$C$14:K$15),0)),"",VLOOKUP($B26,'Section 2'!$C$18:$T$317,COLUMNS('Section 2'!$C$14:K$15),0)))</f>
        <v/>
      </c>
      <c r="M26" s="234" t="str">
        <f>IF($D26="","",IF(ISBLANK(VLOOKUP($B26,'Section 2'!$C$18:$T$317,COLUMNS('Section 2'!$C$14:L$15),0)),"",VLOOKUP($B26,'Section 2'!$C$18:$T$317,COLUMNS('Section 2'!$C$14:L$15),0)))</f>
        <v/>
      </c>
      <c r="N26" s="234" t="str">
        <f>IF($D26="","",IF(ISBLANK(VLOOKUP($B26,'Section 2'!$C$18:$T$317,COLUMNS('Section 2'!$C$14:M$15),0)),"",VLOOKUP($B26,'Section 2'!$C$18:$T$317,COLUMNS('Section 2'!$C$14:M$15),0)))</f>
        <v/>
      </c>
      <c r="O26" s="234" t="str">
        <f>IF($D26="","",IF(ISBLANK(VLOOKUP($B26,'Section 2'!$C$18:$T$317,COLUMNS('Section 2'!$C$14:N$15),0)),"",VLOOKUP($B26,'Section 2'!$C$18:$T$317,COLUMNS('Section 2'!$C$14:N$15),0)))</f>
        <v/>
      </c>
      <c r="P26" s="234" t="str">
        <f>IF($D26="","",IF(ISBLANK(VLOOKUP($B26,'Section 2'!$C$18:$T$317,COLUMNS('Section 2'!$C$14:O$15),0)),"",VLOOKUP($B26,'Section 2'!$C$18:$T$317,COLUMNS('Section 2'!$C$14:O$15),0)))</f>
        <v/>
      </c>
      <c r="Q26" s="234" t="str">
        <f>IF($D26="","",IF(ISBLANK(VLOOKUP($B26,'Section 2'!$C$18:$T$317,COLUMNS('Section 2'!$C$14:P$15),0)),"",VLOOKUP($B26,'Section 2'!$C$18:$T$317,COLUMNS('Section 2'!$C$14:P$15),0)))</f>
        <v/>
      </c>
      <c r="R26" s="234" t="str">
        <f>IF($D26="","",IF(ISBLANK(VLOOKUP($B26,'Section 2'!$C$18:$T$317,COLUMNS('Section 2'!$C$14:Q$15),0)),"",VLOOKUP($B26,'Section 2'!$C$18:$T$317,COLUMNS('Section 2'!$C$14:Q$15),0)))</f>
        <v/>
      </c>
      <c r="S26" s="234" t="str">
        <f>IF($D26="","",IF(ISBLANK(PROPER(VLOOKUP($B26,'Section 2'!$C$18:$T$317,COLUMNS('Section 2'!$C$14:R$15),0))),"",PROPER(VLOOKUP($B26,'Section 2'!$C$18:$T$317,COLUMNS('Section 2'!$C$14:R$15),0))))</f>
        <v/>
      </c>
      <c r="T26" s="234" t="str">
        <f>IF($D26="","",IF(ISBLANK(PROPER(VLOOKUP($B26,'Section 2'!$C$18:$T$317,COLUMNS('Section 2'!$C$14:S$15),0))),"",IF(VLOOKUP($B26,'Section 2'!$C$18:$T$317,COLUMNS('Section 2'!$C$14:S$15),0)="2nd Party Trans", "2nd Party Trans", IF(VLOOKUP($B26,'Section 2'!$C$18:$T$317,COLUMNS('Section 2'!$C$14:S$15),0)="2nd Party Dest", "2nd Party Dest", PROPER(VLOOKUP($B26,'Section 2'!$C$18:$T$317,COLUMNS('Section 2'!$C$14:S$15),0))))))</f>
        <v/>
      </c>
      <c r="U26" s="235" t="str">
        <f>IF($D26="","",IF(ISBLANK(VLOOKUP($B26,'Section 2'!$C$18:$T$317,COLUMNS('Section 2'!$C$14:T$15),0)),"",VLOOKUP($B26,'Section 2'!$C$18:$T$317,COLUMNS('Section 2'!$C$14:T$15),0)))</f>
        <v/>
      </c>
    </row>
    <row r="27" spans="1:21" s="233" customFormat="1" ht="12.75" customHeight="1" x14ac:dyDescent="0.25">
      <c r="A27" s="233" t="str">
        <f>IF(D27="","",ROWS($A$1:A27))</f>
        <v/>
      </c>
      <c r="B27" s="232">
        <v>26</v>
      </c>
      <c r="C27" s="234" t="str">
        <f t="shared" si="0"/>
        <v/>
      </c>
      <c r="D27" s="234" t="str">
        <f>IFERROR(VLOOKUP($B27,'Section 2'!$C$18:$T$317,COLUMNS('Section 2'!$C$14:C$15),0),"")</f>
        <v/>
      </c>
      <c r="E27" s="235" t="str">
        <f>IF($D27="","",IF(ISBLANK(VLOOKUP($B27,'Section 2'!$C$18:$T$317,COLUMNS('Section 2'!$C$14:D$15),0)),"",VLOOKUP($B27,'Section 2'!$C$18:$T$317,COLUMNS('Section 2'!$C$14:D$15),0)))</f>
        <v/>
      </c>
      <c r="F27" s="234" t="str">
        <f>IF($D27="","",IF(ISBLANK(VLOOKUP($B27,'Section 2'!$C$18:$T$317,COLUMNS('Section 2'!$C$14:E$15),0)),"",VLOOKUP($B27,'Section 2'!$C$18:$T$317,COLUMNS('Section 2'!$C$14:E$15),0)))</f>
        <v/>
      </c>
      <c r="G27" s="234" t="str">
        <f>IF($D27="","",IF(ISBLANK(VLOOKUP($B27,'Section 2'!$C$18:$T$317,COLUMNS('Section 2'!$C$14:F$15),0)),"",VLOOKUP($B27,'Section 2'!$C$18:$T$317,COLUMNS('Section 2'!$C$14:F$15),0)))</f>
        <v/>
      </c>
      <c r="H27" s="234" t="str">
        <f>IF($D27="","",IF(ISBLANK(VLOOKUP($B27,'Section 2'!$C$18:$T$317,COLUMNS('Section 2'!$C$14:G$15),0)),"",VLOOKUP($B27,'Section 2'!$C$18:$T$317,COLUMNS('Section 2'!$C$14:G$15),0)))</f>
        <v/>
      </c>
      <c r="I27" s="234" t="str">
        <f>IF($D27="","",IF(ISBLANK(VLOOKUP($B27,'Section 2'!$C$18:$T$317,COLUMNS('Section 2'!$C$14:H$15),0)),"",VLOOKUP($B27,'Section 2'!$C$18:$T$317,COLUMNS('Section 2'!$C$14:H$15),0)))</f>
        <v/>
      </c>
      <c r="J27" s="234" t="str">
        <f>IF($D27="","",IF(ISBLANK(VLOOKUP($B27,'Section 2'!$C$18:$T$317,COLUMNS('Section 2'!$C$14:I$15),0)),"",VLOOKUP($B27,'Section 2'!$C$18:$T$317,COLUMNS('Section 2'!$C$14:I$15),0)))</f>
        <v/>
      </c>
      <c r="K27" s="234" t="str">
        <f>IF($D27="","",IF(ISBLANK(VLOOKUP($B27,'Section 2'!$C$18:$T$317,COLUMNS('Section 2'!$C$14:J$15),0)),"",VLOOKUP($B27,'Section 2'!$C$18:$T$317,COLUMNS('Section 2'!$C$14:J$15),0)))</f>
        <v/>
      </c>
      <c r="L27" s="234" t="str">
        <f>IF($D27="","",IF(ISBLANK(VLOOKUP($B27,'Section 2'!$C$18:$T$317,COLUMNS('Section 2'!$C$14:K$15),0)),"",VLOOKUP($B27,'Section 2'!$C$18:$T$317,COLUMNS('Section 2'!$C$14:K$15),0)))</f>
        <v/>
      </c>
      <c r="M27" s="234" t="str">
        <f>IF($D27="","",IF(ISBLANK(VLOOKUP($B27,'Section 2'!$C$18:$T$317,COLUMNS('Section 2'!$C$14:L$15),0)),"",VLOOKUP($B27,'Section 2'!$C$18:$T$317,COLUMNS('Section 2'!$C$14:L$15),0)))</f>
        <v/>
      </c>
      <c r="N27" s="234" t="str">
        <f>IF($D27="","",IF(ISBLANK(VLOOKUP($B27,'Section 2'!$C$18:$T$317,COLUMNS('Section 2'!$C$14:M$15),0)),"",VLOOKUP($B27,'Section 2'!$C$18:$T$317,COLUMNS('Section 2'!$C$14:M$15),0)))</f>
        <v/>
      </c>
      <c r="O27" s="234" t="str">
        <f>IF($D27="","",IF(ISBLANK(VLOOKUP($B27,'Section 2'!$C$18:$T$317,COLUMNS('Section 2'!$C$14:N$15),0)),"",VLOOKUP($B27,'Section 2'!$C$18:$T$317,COLUMNS('Section 2'!$C$14:N$15),0)))</f>
        <v/>
      </c>
      <c r="P27" s="234" t="str">
        <f>IF($D27="","",IF(ISBLANK(VLOOKUP($B27,'Section 2'!$C$18:$T$317,COLUMNS('Section 2'!$C$14:O$15),0)),"",VLOOKUP($B27,'Section 2'!$C$18:$T$317,COLUMNS('Section 2'!$C$14:O$15),0)))</f>
        <v/>
      </c>
      <c r="Q27" s="234" t="str">
        <f>IF($D27="","",IF(ISBLANK(VLOOKUP($B27,'Section 2'!$C$18:$T$317,COLUMNS('Section 2'!$C$14:P$15),0)),"",VLOOKUP($B27,'Section 2'!$C$18:$T$317,COLUMNS('Section 2'!$C$14:P$15),0)))</f>
        <v/>
      </c>
      <c r="R27" s="234" t="str">
        <f>IF($D27="","",IF(ISBLANK(VLOOKUP($B27,'Section 2'!$C$18:$T$317,COLUMNS('Section 2'!$C$14:Q$15),0)),"",VLOOKUP($B27,'Section 2'!$C$18:$T$317,COLUMNS('Section 2'!$C$14:Q$15),0)))</f>
        <v/>
      </c>
      <c r="S27" s="234" t="str">
        <f>IF($D27="","",IF(ISBLANK(PROPER(VLOOKUP($B27,'Section 2'!$C$18:$T$317,COLUMNS('Section 2'!$C$14:R$15),0))),"",PROPER(VLOOKUP($B27,'Section 2'!$C$18:$T$317,COLUMNS('Section 2'!$C$14:R$15),0))))</f>
        <v/>
      </c>
      <c r="T27" s="234" t="str">
        <f>IF($D27="","",IF(ISBLANK(PROPER(VLOOKUP($B27,'Section 2'!$C$18:$T$317,COLUMNS('Section 2'!$C$14:S$15),0))),"",IF(VLOOKUP($B27,'Section 2'!$C$18:$T$317,COLUMNS('Section 2'!$C$14:S$15),0)="2nd Party Trans", "2nd Party Trans", IF(VLOOKUP($B27,'Section 2'!$C$18:$T$317,COLUMNS('Section 2'!$C$14:S$15),0)="2nd Party Dest", "2nd Party Dest", PROPER(VLOOKUP($B27,'Section 2'!$C$18:$T$317,COLUMNS('Section 2'!$C$14:S$15),0))))))</f>
        <v/>
      </c>
      <c r="U27" s="235" t="str">
        <f>IF($D27="","",IF(ISBLANK(VLOOKUP($B27,'Section 2'!$C$18:$T$317,COLUMNS('Section 2'!$C$14:T$15),0)),"",VLOOKUP($B27,'Section 2'!$C$18:$T$317,COLUMNS('Section 2'!$C$14:T$15),0)))</f>
        <v/>
      </c>
    </row>
    <row r="28" spans="1:21" s="233" customFormat="1" ht="12.75" customHeight="1" x14ac:dyDescent="0.25">
      <c r="A28" s="233" t="str">
        <f>IF(D28="","",ROWS($A$1:A28))</f>
        <v/>
      </c>
      <c r="B28" s="232">
        <v>27</v>
      </c>
      <c r="C28" s="234" t="str">
        <f t="shared" si="0"/>
        <v/>
      </c>
      <c r="D28" s="234" t="str">
        <f>IFERROR(VLOOKUP($B28,'Section 2'!$C$18:$T$317,COLUMNS('Section 2'!$C$14:C$15),0),"")</f>
        <v/>
      </c>
      <c r="E28" s="235" t="str">
        <f>IF($D28="","",IF(ISBLANK(VLOOKUP($B28,'Section 2'!$C$18:$T$317,COLUMNS('Section 2'!$C$14:D$15),0)),"",VLOOKUP($B28,'Section 2'!$C$18:$T$317,COLUMNS('Section 2'!$C$14:D$15),0)))</f>
        <v/>
      </c>
      <c r="F28" s="234" t="str">
        <f>IF($D28="","",IF(ISBLANK(VLOOKUP($B28,'Section 2'!$C$18:$T$317,COLUMNS('Section 2'!$C$14:E$15),0)),"",VLOOKUP($B28,'Section 2'!$C$18:$T$317,COLUMNS('Section 2'!$C$14:E$15),0)))</f>
        <v/>
      </c>
      <c r="G28" s="234" t="str">
        <f>IF($D28="","",IF(ISBLANK(VLOOKUP($B28,'Section 2'!$C$18:$T$317,COLUMNS('Section 2'!$C$14:F$15),0)),"",VLOOKUP($B28,'Section 2'!$C$18:$T$317,COLUMNS('Section 2'!$C$14:F$15),0)))</f>
        <v/>
      </c>
      <c r="H28" s="234" t="str">
        <f>IF($D28="","",IF(ISBLANK(VLOOKUP($B28,'Section 2'!$C$18:$T$317,COLUMNS('Section 2'!$C$14:G$15),0)),"",VLOOKUP($B28,'Section 2'!$C$18:$T$317,COLUMNS('Section 2'!$C$14:G$15),0)))</f>
        <v/>
      </c>
      <c r="I28" s="234" t="str">
        <f>IF($D28="","",IF(ISBLANK(VLOOKUP($B28,'Section 2'!$C$18:$T$317,COLUMNS('Section 2'!$C$14:H$15),0)),"",VLOOKUP($B28,'Section 2'!$C$18:$T$317,COLUMNS('Section 2'!$C$14:H$15),0)))</f>
        <v/>
      </c>
      <c r="J28" s="234" t="str">
        <f>IF($D28="","",IF(ISBLANK(VLOOKUP($B28,'Section 2'!$C$18:$T$317,COLUMNS('Section 2'!$C$14:I$15),0)),"",VLOOKUP($B28,'Section 2'!$C$18:$T$317,COLUMNS('Section 2'!$C$14:I$15),0)))</f>
        <v/>
      </c>
      <c r="K28" s="234" t="str">
        <f>IF($D28="","",IF(ISBLANK(VLOOKUP($B28,'Section 2'!$C$18:$T$317,COLUMNS('Section 2'!$C$14:J$15),0)),"",VLOOKUP($B28,'Section 2'!$C$18:$T$317,COLUMNS('Section 2'!$C$14:J$15),0)))</f>
        <v/>
      </c>
      <c r="L28" s="234" t="str">
        <f>IF($D28="","",IF(ISBLANK(VLOOKUP($B28,'Section 2'!$C$18:$T$317,COLUMNS('Section 2'!$C$14:K$15),0)),"",VLOOKUP($B28,'Section 2'!$C$18:$T$317,COLUMNS('Section 2'!$C$14:K$15),0)))</f>
        <v/>
      </c>
      <c r="M28" s="234" t="str">
        <f>IF($D28="","",IF(ISBLANK(VLOOKUP($B28,'Section 2'!$C$18:$T$317,COLUMNS('Section 2'!$C$14:L$15),0)),"",VLOOKUP($B28,'Section 2'!$C$18:$T$317,COLUMNS('Section 2'!$C$14:L$15),0)))</f>
        <v/>
      </c>
      <c r="N28" s="234" t="str">
        <f>IF($D28="","",IF(ISBLANK(VLOOKUP($B28,'Section 2'!$C$18:$T$317,COLUMNS('Section 2'!$C$14:M$15),0)),"",VLOOKUP($B28,'Section 2'!$C$18:$T$317,COLUMNS('Section 2'!$C$14:M$15),0)))</f>
        <v/>
      </c>
      <c r="O28" s="234" t="str">
        <f>IF($D28="","",IF(ISBLANK(VLOOKUP($B28,'Section 2'!$C$18:$T$317,COLUMNS('Section 2'!$C$14:N$15),0)),"",VLOOKUP($B28,'Section 2'!$C$18:$T$317,COLUMNS('Section 2'!$C$14:N$15),0)))</f>
        <v/>
      </c>
      <c r="P28" s="234" t="str">
        <f>IF($D28="","",IF(ISBLANK(VLOOKUP($B28,'Section 2'!$C$18:$T$317,COLUMNS('Section 2'!$C$14:O$15),0)),"",VLOOKUP($B28,'Section 2'!$C$18:$T$317,COLUMNS('Section 2'!$C$14:O$15),0)))</f>
        <v/>
      </c>
      <c r="Q28" s="234" t="str">
        <f>IF($D28="","",IF(ISBLANK(VLOOKUP($B28,'Section 2'!$C$18:$T$317,COLUMNS('Section 2'!$C$14:P$15),0)),"",VLOOKUP($B28,'Section 2'!$C$18:$T$317,COLUMNS('Section 2'!$C$14:P$15),0)))</f>
        <v/>
      </c>
      <c r="R28" s="234" t="str">
        <f>IF($D28="","",IF(ISBLANK(VLOOKUP($B28,'Section 2'!$C$18:$T$317,COLUMNS('Section 2'!$C$14:Q$15),0)),"",VLOOKUP($B28,'Section 2'!$C$18:$T$317,COLUMNS('Section 2'!$C$14:Q$15),0)))</f>
        <v/>
      </c>
      <c r="S28" s="234" t="str">
        <f>IF($D28="","",IF(ISBLANK(PROPER(VLOOKUP($B28,'Section 2'!$C$18:$T$317,COLUMNS('Section 2'!$C$14:R$15),0))),"",PROPER(VLOOKUP($B28,'Section 2'!$C$18:$T$317,COLUMNS('Section 2'!$C$14:R$15),0))))</f>
        <v/>
      </c>
      <c r="T28" s="234" t="str">
        <f>IF($D28="","",IF(ISBLANK(PROPER(VLOOKUP($B28,'Section 2'!$C$18:$T$317,COLUMNS('Section 2'!$C$14:S$15),0))),"",IF(VLOOKUP($B28,'Section 2'!$C$18:$T$317,COLUMNS('Section 2'!$C$14:S$15),0)="2nd Party Trans", "2nd Party Trans", IF(VLOOKUP($B28,'Section 2'!$C$18:$T$317,COLUMNS('Section 2'!$C$14:S$15),0)="2nd Party Dest", "2nd Party Dest", PROPER(VLOOKUP($B28,'Section 2'!$C$18:$T$317,COLUMNS('Section 2'!$C$14:S$15),0))))))</f>
        <v/>
      </c>
      <c r="U28" s="235" t="str">
        <f>IF($D28="","",IF(ISBLANK(VLOOKUP($B28,'Section 2'!$C$18:$T$317,COLUMNS('Section 2'!$C$14:T$15),0)),"",VLOOKUP($B28,'Section 2'!$C$18:$T$317,COLUMNS('Section 2'!$C$14:T$15),0)))</f>
        <v/>
      </c>
    </row>
    <row r="29" spans="1:21" s="233" customFormat="1" ht="12.75" customHeight="1" x14ac:dyDescent="0.25">
      <c r="A29" s="233" t="str">
        <f>IF(D29="","",ROWS($A$1:A29))</f>
        <v/>
      </c>
      <c r="B29" s="232">
        <v>28</v>
      </c>
      <c r="C29" s="234" t="str">
        <f t="shared" si="0"/>
        <v/>
      </c>
      <c r="D29" s="234" t="str">
        <f>IFERROR(VLOOKUP($B29,'Section 2'!$C$18:$T$317,COLUMNS('Section 2'!$C$14:C$15),0),"")</f>
        <v/>
      </c>
      <c r="E29" s="235" t="str">
        <f>IF($D29="","",IF(ISBLANK(VLOOKUP($B29,'Section 2'!$C$18:$T$317,COLUMNS('Section 2'!$C$14:D$15),0)),"",VLOOKUP($B29,'Section 2'!$C$18:$T$317,COLUMNS('Section 2'!$C$14:D$15),0)))</f>
        <v/>
      </c>
      <c r="F29" s="234" t="str">
        <f>IF($D29="","",IF(ISBLANK(VLOOKUP($B29,'Section 2'!$C$18:$T$317,COLUMNS('Section 2'!$C$14:E$15),0)),"",VLOOKUP($B29,'Section 2'!$C$18:$T$317,COLUMNS('Section 2'!$C$14:E$15),0)))</f>
        <v/>
      </c>
      <c r="G29" s="234" t="str">
        <f>IF($D29="","",IF(ISBLANK(VLOOKUP($B29,'Section 2'!$C$18:$T$317,COLUMNS('Section 2'!$C$14:F$15),0)),"",VLOOKUP($B29,'Section 2'!$C$18:$T$317,COLUMNS('Section 2'!$C$14:F$15),0)))</f>
        <v/>
      </c>
      <c r="H29" s="234" t="str">
        <f>IF($D29="","",IF(ISBLANK(VLOOKUP($B29,'Section 2'!$C$18:$T$317,COLUMNS('Section 2'!$C$14:G$15),0)),"",VLOOKUP($B29,'Section 2'!$C$18:$T$317,COLUMNS('Section 2'!$C$14:G$15),0)))</f>
        <v/>
      </c>
      <c r="I29" s="234" t="str">
        <f>IF($D29="","",IF(ISBLANK(VLOOKUP($B29,'Section 2'!$C$18:$T$317,COLUMNS('Section 2'!$C$14:H$15),0)),"",VLOOKUP($B29,'Section 2'!$C$18:$T$317,COLUMNS('Section 2'!$C$14:H$15),0)))</f>
        <v/>
      </c>
      <c r="J29" s="234" t="str">
        <f>IF($D29="","",IF(ISBLANK(VLOOKUP($B29,'Section 2'!$C$18:$T$317,COLUMNS('Section 2'!$C$14:I$15),0)),"",VLOOKUP($B29,'Section 2'!$C$18:$T$317,COLUMNS('Section 2'!$C$14:I$15),0)))</f>
        <v/>
      </c>
      <c r="K29" s="234" t="str">
        <f>IF($D29="","",IF(ISBLANK(VLOOKUP($B29,'Section 2'!$C$18:$T$317,COLUMNS('Section 2'!$C$14:J$15),0)),"",VLOOKUP($B29,'Section 2'!$C$18:$T$317,COLUMNS('Section 2'!$C$14:J$15),0)))</f>
        <v/>
      </c>
      <c r="L29" s="234" t="str">
        <f>IF($D29="","",IF(ISBLANK(VLOOKUP($B29,'Section 2'!$C$18:$T$317,COLUMNS('Section 2'!$C$14:K$15),0)),"",VLOOKUP($B29,'Section 2'!$C$18:$T$317,COLUMNS('Section 2'!$C$14:K$15),0)))</f>
        <v/>
      </c>
      <c r="M29" s="234" t="str">
        <f>IF($D29="","",IF(ISBLANK(VLOOKUP($B29,'Section 2'!$C$18:$T$317,COLUMNS('Section 2'!$C$14:L$15),0)),"",VLOOKUP($B29,'Section 2'!$C$18:$T$317,COLUMNS('Section 2'!$C$14:L$15),0)))</f>
        <v/>
      </c>
      <c r="N29" s="234" t="str">
        <f>IF($D29="","",IF(ISBLANK(VLOOKUP($B29,'Section 2'!$C$18:$T$317,COLUMNS('Section 2'!$C$14:M$15),0)),"",VLOOKUP($B29,'Section 2'!$C$18:$T$317,COLUMNS('Section 2'!$C$14:M$15),0)))</f>
        <v/>
      </c>
      <c r="O29" s="234" t="str">
        <f>IF($D29="","",IF(ISBLANK(VLOOKUP($B29,'Section 2'!$C$18:$T$317,COLUMNS('Section 2'!$C$14:N$15),0)),"",VLOOKUP($B29,'Section 2'!$C$18:$T$317,COLUMNS('Section 2'!$C$14:N$15),0)))</f>
        <v/>
      </c>
      <c r="P29" s="234" t="str">
        <f>IF($D29="","",IF(ISBLANK(VLOOKUP($B29,'Section 2'!$C$18:$T$317,COLUMNS('Section 2'!$C$14:O$15),0)),"",VLOOKUP($B29,'Section 2'!$C$18:$T$317,COLUMNS('Section 2'!$C$14:O$15),0)))</f>
        <v/>
      </c>
      <c r="Q29" s="234" t="str">
        <f>IF($D29="","",IF(ISBLANK(VLOOKUP($B29,'Section 2'!$C$18:$T$317,COLUMNS('Section 2'!$C$14:P$15),0)),"",VLOOKUP($B29,'Section 2'!$C$18:$T$317,COLUMNS('Section 2'!$C$14:P$15),0)))</f>
        <v/>
      </c>
      <c r="R29" s="234" t="str">
        <f>IF($D29="","",IF(ISBLANK(VLOOKUP($B29,'Section 2'!$C$18:$T$317,COLUMNS('Section 2'!$C$14:Q$15),0)),"",VLOOKUP($B29,'Section 2'!$C$18:$T$317,COLUMNS('Section 2'!$C$14:Q$15),0)))</f>
        <v/>
      </c>
      <c r="S29" s="234" t="str">
        <f>IF($D29="","",IF(ISBLANK(PROPER(VLOOKUP($B29,'Section 2'!$C$18:$T$317,COLUMNS('Section 2'!$C$14:R$15),0))),"",PROPER(VLOOKUP($B29,'Section 2'!$C$18:$T$317,COLUMNS('Section 2'!$C$14:R$15),0))))</f>
        <v/>
      </c>
      <c r="T29" s="234" t="str">
        <f>IF($D29="","",IF(ISBLANK(PROPER(VLOOKUP($B29,'Section 2'!$C$18:$T$317,COLUMNS('Section 2'!$C$14:S$15),0))),"",IF(VLOOKUP($B29,'Section 2'!$C$18:$T$317,COLUMNS('Section 2'!$C$14:S$15),0)="2nd Party Trans", "2nd Party Trans", IF(VLOOKUP($B29,'Section 2'!$C$18:$T$317,COLUMNS('Section 2'!$C$14:S$15),0)="2nd Party Dest", "2nd Party Dest", PROPER(VLOOKUP($B29,'Section 2'!$C$18:$T$317,COLUMNS('Section 2'!$C$14:S$15),0))))))</f>
        <v/>
      </c>
      <c r="U29" s="235" t="str">
        <f>IF($D29="","",IF(ISBLANK(VLOOKUP($B29,'Section 2'!$C$18:$T$317,COLUMNS('Section 2'!$C$14:T$15),0)),"",VLOOKUP($B29,'Section 2'!$C$18:$T$317,COLUMNS('Section 2'!$C$14:T$15),0)))</f>
        <v/>
      </c>
    </row>
    <row r="30" spans="1:21" s="233" customFormat="1" ht="12.75" customHeight="1" x14ac:dyDescent="0.25">
      <c r="A30" s="233" t="str">
        <f>IF(D30="","",ROWS($A$1:A30))</f>
        <v/>
      </c>
      <c r="B30" s="232">
        <v>29</v>
      </c>
      <c r="C30" s="234" t="str">
        <f t="shared" si="0"/>
        <v/>
      </c>
      <c r="D30" s="234" t="str">
        <f>IFERROR(VLOOKUP($B30,'Section 2'!$C$18:$T$317,COLUMNS('Section 2'!$C$14:C$15),0),"")</f>
        <v/>
      </c>
      <c r="E30" s="235" t="str">
        <f>IF($D30="","",IF(ISBLANK(VLOOKUP($B30,'Section 2'!$C$18:$T$317,COLUMNS('Section 2'!$C$14:D$15),0)),"",VLOOKUP($B30,'Section 2'!$C$18:$T$317,COLUMNS('Section 2'!$C$14:D$15),0)))</f>
        <v/>
      </c>
      <c r="F30" s="234" t="str">
        <f>IF($D30="","",IF(ISBLANK(VLOOKUP($B30,'Section 2'!$C$18:$T$317,COLUMNS('Section 2'!$C$14:E$15),0)),"",VLOOKUP($B30,'Section 2'!$C$18:$T$317,COLUMNS('Section 2'!$C$14:E$15),0)))</f>
        <v/>
      </c>
      <c r="G30" s="234" t="str">
        <f>IF($D30="","",IF(ISBLANK(VLOOKUP($B30,'Section 2'!$C$18:$T$317,COLUMNS('Section 2'!$C$14:F$15),0)),"",VLOOKUP($B30,'Section 2'!$C$18:$T$317,COLUMNS('Section 2'!$C$14:F$15),0)))</f>
        <v/>
      </c>
      <c r="H30" s="234" t="str">
        <f>IF($D30="","",IF(ISBLANK(VLOOKUP($B30,'Section 2'!$C$18:$T$317,COLUMNS('Section 2'!$C$14:G$15),0)),"",VLOOKUP($B30,'Section 2'!$C$18:$T$317,COLUMNS('Section 2'!$C$14:G$15),0)))</f>
        <v/>
      </c>
      <c r="I30" s="234" t="str">
        <f>IF($D30="","",IF(ISBLANK(VLOOKUP($B30,'Section 2'!$C$18:$T$317,COLUMNS('Section 2'!$C$14:H$15),0)),"",VLOOKUP($B30,'Section 2'!$C$18:$T$317,COLUMNS('Section 2'!$C$14:H$15),0)))</f>
        <v/>
      </c>
      <c r="J30" s="234" t="str">
        <f>IF($D30="","",IF(ISBLANK(VLOOKUP($B30,'Section 2'!$C$18:$T$317,COLUMNS('Section 2'!$C$14:I$15),0)),"",VLOOKUP($B30,'Section 2'!$C$18:$T$317,COLUMNS('Section 2'!$C$14:I$15),0)))</f>
        <v/>
      </c>
      <c r="K30" s="234" t="str">
        <f>IF($D30="","",IF(ISBLANK(VLOOKUP($B30,'Section 2'!$C$18:$T$317,COLUMNS('Section 2'!$C$14:J$15),0)),"",VLOOKUP($B30,'Section 2'!$C$18:$T$317,COLUMNS('Section 2'!$C$14:J$15),0)))</f>
        <v/>
      </c>
      <c r="L30" s="234" t="str">
        <f>IF($D30="","",IF(ISBLANK(VLOOKUP($B30,'Section 2'!$C$18:$T$317,COLUMNS('Section 2'!$C$14:K$15),0)),"",VLOOKUP($B30,'Section 2'!$C$18:$T$317,COLUMNS('Section 2'!$C$14:K$15),0)))</f>
        <v/>
      </c>
      <c r="M30" s="234" t="str">
        <f>IF($D30="","",IF(ISBLANK(VLOOKUP($B30,'Section 2'!$C$18:$T$317,COLUMNS('Section 2'!$C$14:L$15),0)),"",VLOOKUP($B30,'Section 2'!$C$18:$T$317,COLUMNS('Section 2'!$C$14:L$15),0)))</f>
        <v/>
      </c>
      <c r="N30" s="234" t="str">
        <f>IF($D30="","",IF(ISBLANK(VLOOKUP($B30,'Section 2'!$C$18:$T$317,COLUMNS('Section 2'!$C$14:M$15),0)),"",VLOOKUP($B30,'Section 2'!$C$18:$T$317,COLUMNS('Section 2'!$C$14:M$15),0)))</f>
        <v/>
      </c>
      <c r="O30" s="234" t="str">
        <f>IF($D30="","",IF(ISBLANK(VLOOKUP($B30,'Section 2'!$C$18:$T$317,COLUMNS('Section 2'!$C$14:N$15),0)),"",VLOOKUP($B30,'Section 2'!$C$18:$T$317,COLUMNS('Section 2'!$C$14:N$15),0)))</f>
        <v/>
      </c>
      <c r="P30" s="234" t="str">
        <f>IF($D30="","",IF(ISBLANK(VLOOKUP($B30,'Section 2'!$C$18:$T$317,COLUMNS('Section 2'!$C$14:O$15),0)),"",VLOOKUP($B30,'Section 2'!$C$18:$T$317,COLUMNS('Section 2'!$C$14:O$15),0)))</f>
        <v/>
      </c>
      <c r="Q30" s="234" t="str">
        <f>IF($D30="","",IF(ISBLANK(VLOOKUP($B30,'Section 2'!$C$18:$T$317,COLUMNS('Section 2'!$C$14:P$15),0)),"",VLOOKUP($B30,'Section 2'!$C$18:$T$317,COLUMNS('Section 2'!$C$14:P$15),0)))</f>
        <v/>
      </c>
      <c r="R30" s="234" t="str">
        <f>IF($D30="","",IF(ISBLANK(VLOOKUP($B30,'Section 2'!$C$18:$T$317,COLUMNS('Section 2'!$C$14:Q$15),0)),"",VLOOKUP($B30,'Section 2'!$C$18:$T$317,COLUMNS('Section 2'!$C$14:Q$15),0)))</f>
        <v/>
      </c>
      <c r="S30" s="234" t="str">
        <f>IF($D30="","",IF(ISBLANK(PROPER(VLOOKUP($B30,'Section 2'!$C$18:$T$317,COLUMNS('Section 2'!$C$14:R$15),0))),"",PROPER(VLOOKUP($B30,'Section 2'!$C$18:$T$317,COLUMNS('Section 2'!$C$14:R$15),0))))</f>
        <v/>
      </c>
      <c r="T30" s="234" t="str">
        <f>IF($D30="","",IF(ISBLANK(PROPER(VLOOKUP($B30,'Section 2'!$C$18:$T$317,COLUMNS('Section 2'!$C$14:S$15),0))),"",IF(VLOOKUP($B30,'Section 2'!$C$18:$T$317,COLUMNS('Section 2'!$C$14:S$15),0)="2nd Party Trans", "2nd Party Trans", IF(VLOOKUP($B30,'Section 2'!$C$18:$T$317,COLUMNS('Section 2'!$C$14:S$15),0)="2nd Party Dest", "2nd Party Dest", PROPER(VLOOKUP($B30,'Section 2'!$C$18:$T$317,COLUMNS('Section 2'!$C$14:S$15),0))))))</f>
        <v/>
      </c>
      <c r="U30" s="235" t="str">
        <f>IF($D30="","",IF(ISBLANK(VLOOKUP($B30,'Section 2'!$C$18:$T$317,COLUMNS('Section 2'!$C$14:T$15),0)),"",VLOOKUP($B30,'Section 2'!$C$18:$T$317,COLUMNS('Section 2'!$C$14:T$15),0)))</f>
        <v/>
      </c>
    </row>
    <row r="31" spans="1:21" s="233" customFormat="1" ht="12.75" customHeight="1" x14ac:dyDescent="0.25">
      <c r="A31" s="233" t="str">
        <f>IF(D31="","",ROWS($A$1:A31))</f>
        <v/>
      </c>
      <c r="B31" s="232">
        <v>30</v>
      </c>
      <c r="C31" s="234" t="str">
        <f t="shared" si="0"/>
        <v/>
      </c>
      <c r="D31" s="234" t="str">
        <f>IFERROR(VLOOKUP($B31,'Section 2'!$C$18:$T$317,COLUMNS('Section 2'!$C$14:C$15),0),"")</f>
        <v/>
      </c>
      <c r="E31" s="235" t="str">
        <f>IF($D31="","",IF(ISBLANK(VLOOKUP($B31,'Section 2'!$C$18:$T$317,COLUMNS('Section 2'!$C$14:D$15),0)),"",VLOOKUP($B31,'Section 2'!$C$18:$T$317,COLUMNS('Section 2'!$C$14:D$15),0)))</f>
        <v/>
      </c>
      <c r="F31" s="234" t="str">
        <f>IF($D31="","",IF(ISBLANK(VLOOKUP($B31,'Section 2'!$C$18:$T$317,COLUMNS('Section 2'!$C$14:E$15),0)),"",VLOOKUP($B31,'Section 2'!$C$18:$T$317,COLUMNS('Section 2'!$C$14:E$15),0)))</f>
        <v/>
      </c>
      <c r="G31" s="234" t="str">
        <f>IF($D31="","",IF(ISBLANK(VLOOKUP($B31,'Section 2'!$C$18:$T$317,COLUMNS('Section 2'!$C$14:F$15),0)),"",VLOOKUP($B31,'Section 2'!$C$18:$T$317,COLUMNS('Section 2'!$C$14:F$15),0)))</f>
        <v/>
      </c>
      <c r="H31" s="234" t="str">
        <f>IF($D31="","",IF(ISBLANK(VLOOKUP($B31,'Section 2'!$C$18:$T$317,COLUMNS('Section 2'!$C$14:G$15),0)),"",VLOOKUP($B31,'Section 2'!$C$18:$T$317,COLUMNS('Section 2'!$C$14:G$15),0)))</f>
        <v/>
      </c>
      <c r="I31" s="234" t="str">
        <f>IF($D31="","",IF(ISBLANK(VLOOKUP($B31,'Section 2'!$C$18:$T$317,COLUMNS('Section 2'!$C$14:H$15),0)),"",VLOOKUP($B31,'Section 2'!$C$18:$T$317,COLUMNS('Section 2'!$C$14:H$15),0)))</f>
        <v/>
      </c>
      <c r="J31" s="234" t="str">
        <f>IF($D31="","",IF(ISBLANK(VLOOKUP($B31,'Section 2'!$C$18:$T$317,COLUMNS('Section 2'!$C$14:I$15),0)),"",VLOOKUP($B31,'Section 2'!$C$18:$T$317,COLUMNS('Section 2'!$C$14:I$15),0)))</f>
        <v/>
      </c>
      <c r="K31" s="234" t="str">
        <f>IF($D31="","",IF(ISBLANK(VLOOKUP($B31,'Section 2'!$C$18:$T$317,COLUMNS('Section 2'!$C$14:J$15),0)),"",VLOOKUP($B31,'Section 2'!$C$18:$T$317,COLUMNS('Section 2'!$C$14:J$15),0)))</f>
        <v/>
      </c>
      <c r="L31" s="234" t="str">
        <f>IF($D31="","",IF(ISBLANK(VLOOKUP($B31,'Section 2'!$C$18:$T$317,COLUMNS('Section 2'!$C$14:K$15),0)),"",VLOOKUP($B31,'Section 2'!$C$18:$T$317,COLUMNS('Section 2'!$C$14:K$15),0)))</f>
        <v/>
      </c>
      <c r="M31" s="234" t="str">
        <f>IF($D31="","",IF(ISBLANK(VLOOKUP($B31,'Section 2'!$C$18:$T$317,COLUMNS('Section 2'!$C$14:L$15),0)),"",VLOOKUP($B31,'Section 2'!$C$18:$T$317,COLUMNS('Section 2'!$C$14:L$15),0)))</f>
        <v/>
      </c>
      <c r="N31" s="234" t="str">
        <f>IF($D31="","",IF(ISBLANK(VLOOKUP($B31,'Section 2'!$C$18:$T$317,COLUMNS('Section 2'!$C$14:M$15),0)),"",VLOOKUP($B31,'Section 2'!$C$18:$T$317,COLUMNS('Section 2'!$C$14:M$15),0)))</f>
        <v/>
      </c>
      <c r="O31" s="234" t="str">
        <f>IF($D31="","",IF(ISBLANK(VLOOKUP($B31,'Section 2'!$C$18:$T$317,COLUMNS('Section 2'!$C$14:N$15),0)),"",VLOOKUP($B31,'Section 2'!$C$18:$T$317,COLUMNS('Section 2'!$C$14:N$15),0)))</f>
        <v/>
      </c>
      <c r="P31" s="234" t="str">
        <f>IF($D31="","",IF(ISBLANK(VLOOKUP($B31,'Section 2'!$C$18:$T$317,COLUMNS('Section 2'!$C$14:O$15),0)),"",VLOOKUP($B31,'Section 2'!$C$18:$T$317,COLUMNS('Section 2'!$C$14:O$15),0)))</f>
        <v/>
      </c>
      <c r="Q31" s="234" t="str">
        <f>IF($D31="","",IF(ISBLANK(VLOOKUP($B31,'Section 2'!$C$18:$T$317,COLUMNS('Section 2'!$C$14:P$15),0)),"",VLOOKUP($B31,'Section 2'!$C$18:$T$317,COLUMNS('Section 2'!$C$14:P$15),0)))</f>
        <v/>
      </c>
      <c r="R31" s="234" t="str">
        <f>IF($D31="","",IF(ISBLANK(VLOOKUP($B31,'Section 2'!$C$18:$T$317,COLUMNS('Section 2'!$C$14:Q$15),0)),"",VLOOKUP($B31,'Section 2'!$C$18:$T$317,COLUMNS('Section 2'!$C$14:Q$15),0)))</f>
        <v/>
      </c>
      <c r="S31" s="234" t="str">
        <f>IF($D31="","",IF(ISBLANK(PROPER(VLOOKUP($B31,'Section 2'!$C$18:$T$317,COLUMNS('Section 2'!$C$14:R$15),0))),"",PROPER(VLOOKUP($B31,'Section 2'!$C$18:$T$317,COLUMNS('Section 2'!$C$14:R$15),0))))</f>
        <v/>
      </c>
      <c r="T31" s="234" t="str">
        <f>IF($D31="","",IF(ISBLANK(PROPER(VLOOKUP($B31,'Section 2'!$C$18:$T$317,COLUMNS('Section 2'!$C$14:S$15),0))),"",IF(VLOOKUP($B31,'Section 2'!$C$18:$T$317,COLUMNS('Section 2'!$C$14:S$15),0)="2nd Party Trans", "2nd Party Trans", IF(VLOOKUP($B31,'Section 2'!$C$18:$T$317,COLUMNS('Section 2'!$C$14:S$15),0)="2nd Party Dest", "2nd Party Dest", PROPER(VLOOKUP($B31,'Section 2'!$C$18:$T$317,COLUMNS('Section 2'!$C$14:S$15),0))))))</f>
        <v/>
      </c>
      <c r="U31" s="235" t="str">
        <f>IF($D31="","",IF(ISBLANK(VLOOKUP($B31,'Section 2'!$C$18:$T$317,COLUMNS('Section 2'!$C$14:T$15),0)),"",VLOOKUP($B31,'Section 2'!$C$18:$T$317,COLUMNS('Section 2'!$C$14:T$15),0)))</f>
        <v/>
      </c>
    </row>
    <row r="32" spans="1:21" s="233" customFormat="1" ht="12.75" customHeight="1" x14ac:dyDescent="0.25">
      <c r="A32" s="233" t="str">
        <f>IF(D32="","",ROWS($A$1:A32))</f>
        <v/>
      </c>
      <c r="B32" s="232">
        <v>31</v>
      </c>
      <c r="C32" s="234" t="str">
        <f t="shared" si="0"/>
        <v/>
      </c>
      <c r="D32" s="234" t="str">
        <f>IFERROR(VLOOKUP($B32,'Section 2'!$C$18:$T$317,COLUMNS('Section 2'!$C$14:C$15),0),"")</f>
        <v/>
      </c>
      <c r="E32" s="235" t="str">
        <f>IF($D32="","",IF(ISBLANK(VLOOKUP($B32,'Section 2'!$C$18:$T$317,COLUMNS('Section 2'!$C$14:D$15),0)),"",VLOOKUP($B32,'Section 2'!$C$18:$T$317,COLUMNS('Section 2'!$C$14:D$15),0)))</f>
        <v/>
      </c>
      <c r="F32" s="234" t="str">
        <f>IF($D32="","",IF(ISBLANK(VLOOKUP($B32,'Section 2'!$C$18:$T$317,COLUMNS('Section 2'!$C$14:E$15),0)),"",VLOOKUP($B32,'Section 2'!$C$18:$T$317,COLUMNS('Section 2'!$C$14:E$15),0)))</f>
        <v/>
      </c>
      <c r="G32" s="234" t="str">
        <f>IF($D32="","",IF(ISBLANK(VLOOKUP($B32,'Section 2'!$C$18:$T$317,COLUMNS('Section 2'!$C$14:F$15),0)),"",VLOOKUP($B32,'Section 2'!$C$18:$T$317,COLUMNS('Section 2'!$C$14:F$15),0)))</f>
        <v/>
      </c>
      <c r="H32" s="234" t="str">
        <f>IF($D32="","",IF(ISBLANK(VLOOKUP($B32,'Section 2'!$C$18:$T$317,COLUMNS('Section 2'!$C$14:G$15),0)),"",VLOOKUP($B32,'Section 2'!$C$18:$T$317,COLUMNS('Section 2'!$C$14:G$15),0)))</f>
        <v/>
      </c>
      <c r="I32" s="234" t="str">
        <f>IF($D32="","",IF(ISBLANK(VLOOKUP($B32,'Section 2'!$C$18:$T$317,COLUMNS('Section 2'!$C$14:H$15),0)),"",VLOOKUP($B32,'Section 2'!$C$18:$T$317,COLUMNS('Section 2'!$C$14:H$15),0)))</f>
        <v/>
      </c>
      <c r="J32" s="234" t="str">
        <f>IF($D32="","",IF(ISBLANK(VLOOKUP($B32,'Section 2'!$C$18:$T$317,COLUMNS('Section 2'!$C$14:I$15),0)),"",VLOOKUP($B32,'Section 2'!$C$18:$T$317,COLUMNS('Section 2'!$C$14:I$15),0)))</f>
        <v/>
      </c>
      <c r="K32" s="234" t="str">
        <f>IF($D32="","",IF(ISBLANK(VLOOKUP($B32,'Section 2'!$C$18:$T$317,COLUMNS('Section 2'!$C$14:J$15),0)),"",VLOOKUP($B32,'Section 2'!$C$18:$T$317,COLUMNS('Section 2'!$C$14:J$15),0)))</f>
        <v/>
      </c>
      <c r="L32" s="234" t="str">
        <f>IF($D32="","",IF(ISBLANK(VLOOKUP($B32,'Section 2'!$C$18:$T$317,COLUMNS('Section 2'!$C$14:K$15),0)),"",VLOOKUP($B32,'Section 2'!$C$18:$T$317,COLUMNS('Section 2'!$C$14:K$15),0)))</f>
        <v/>
      </c>
      <c r="M32" s="234" t="str">
        <f>IF($D32="","",IF(ISBLANK(VLOOKUP($B32,'Section 2'!$C$18:$T$317,COLUMNS('Section 2'!$C$14:L$15),0)),"",VLOOKUP($B32,'Section 2'!$C$18:$T$317,COLUMNS('Section 2'!$C$14:L$15),0)))</f>
        <v/>
      </c>
      <c r="N32" s="234" t="str">
        <f>IF($D32="","",IF(ISBLANK(VLOOKUP($B32,'Section 2'!$C$18:$T$317,COLUMNS('Section 2'!$C$14:M$15),0)),"",VLOOKUP($B32,'Section 2'!$C$18:$T$317,COLUMNS('Section 2'!$C$14:M$15),0)))</f>
        <v/>
      </c>
      <c r="O32" s="234" t="str">
        <f>IF($D32="","",IF(ISBLANK(VLOOKUP($B32,'Section 2'!$C$18:$T$317,COLUMNS('Section 2'!$C$14:N$15),0)),"",VLOOKUP($B32,'Section 2'!$C$18:$T$317,COLUMNS('Section 2'!$C$14:N$15),0)))</f>
        <v/>
      </c>
      <c r="P32" s="234" t="str">
        <f>IF($D32="","",IF(ISBLANK(VLOOKUP($B32,'Section 2'!$C$18:$T$317,COLUMNS('Section 2'!$C$14:O$15),0)),"",VLOOKUP($B32,'Section 2'!$C$18:$T$317,COLUMNS('Section 2'!$C$14:O$15),0)))</f>
        <v/>
      </c>
      <c r="Q32" s="234" t="str">
        <f>IF($D32="","",IF(ISBLANK(VLOOKUP($B32,'Section 2'!$C$18:$T$317,COLUMNS('Section 2'!$C$14:P$15),0)),"",VLOOKUP($B32,'Section 2'!$C$18:$T$317,COLUMNS('Section 2'!$C$14:P$15),0)))</f>
        <v/>
      </c>
      <c r="R32" s="234" t="str">
        <f>IF($D32="","",IF(ISBLANK(VLOOKUP($B32,'Section 2'!$C$18:$T$317,COLUMNS('Section 2'!$C$14:Q$15),0)),"",VLOOKUP($B32,'Section 2'!$C$18:$T$317,COLUMNS('Section 2'!$C$14:Q$15),0)))</f>
        <v/>
      </c>
      <c r="S32" s="234" t="str">
        <f>IF($D32="","",IF(ISBLANK(PROPER(VLOOKUP($B32,'Section 2'!$C$18:$T$317,COLUMNS('Section 2'!$C$14:R$15),0))),"",PROPER(VLOOKUP($B32,'Section 2'!$C$18:$T$317,COLUMNS('Section 2'!$C$14:R$15),0))))</f>
        <v/>
      </c>
      <c r="T32" s="234" t="str">
        <f>IF($D32="","",IF(ISBLANK(PROPER(VLOOKUP($B32,'Section 2'!$C$18:$T$317,COLUMNS('Section 2'!$C$14:S$15),0))),"",IF(VLOOKUP($B32,'Section 2'!$C$18:$T$317,COLUMNS('Section 2'!$C$14:S$15),0)="2nd Party Trans", "2nd Party Trans", IF(VLOOKUP($B32,'Section 2'!$C$18:$T$317,COLUMNS('Section 2'!$C$14:S$15),0)="2nd Party Dest", "2nd Party Dest", PROPER(VLOOKUP($B32,'Section 2'!$C$18:$T$317,COLUMNS('Section 2'!$C$14:S$15),0))))))</f>
        <v/>
      </c>
      <c r="U32" s="235" t="str">
        <f>IF($D32="","",IF(ISBLANK(VLOOKUP($B32,'Section 2'!$C$18:$T$317,COLUMNS('Section 2'!$C$14:T$15),0)),"",VLOOKUP($B32,'Section 2'!$C$18:$T$317,COLUMNS('Section 2'!$C$14:T$15),0)))</f>
        <v/>
      </c>
    </row>
    <row r="33" spans="1:21" s="233" customFormat="1" ht="12.75" customHeight="1" x14ac:dyDescent="0.25">
      <c r="A33" s="233" t="str">
        <f>IF(D33="","",ROWS($A$1:A33))</f>
        <v/>
      </c>
      <c r="B33" s="232">
        <v>32</v>
      </c>
      <c r="C33" s="234" t="str">
        <f t="shared" si="0"/>
        <v/>
      </c>
      <c r="D33" s="234" t="str">
        <f>IFERROR(VLOOKUP($B33,'Section 2'!$C$18:$T$317,COLUMNS('Section 2'!$C$14:C$15),0),"")</f>
        <v/>
      </c>
      <c r="E33" s="235" t="str">
        <f>IF($D33="","",IF(ISBLANK(VLOOKUP($B33,'Section 2'!$C$18:$T$317,COLUMNS('Section 2'!$C$14:D$15),0)),"",VLOOKUP($B33,'Section 2'!$C$18:$T$317,COLUMNS('Section 2'!$C$14:D$15),0)))</f>
        <v/>
      </c>
      <c r="F33" s="234" t="str">
        <f>IF($D33="","",IF(ISBLANK(VLOOKUP($B33,'Section 2'!$C$18:$T$317,COLUMNS('Section 2'!$C$14:E$15),0)),"",VLOOKUP($B33,'Section 2'!$C$18:$T$317,COLUMNS('Section 2'!$C$14:E$15),0)))</f>
        <v/>
      </c>
      <c r="G33" s="234" t="str">
        <f>IF($D33="","",IF(ISBLANK(VLOOKUP($B33,'Section 2'!$C$18:$T$317,COLUMNS('Section 2'!$C$14:F$15),0)),"",VLOOKUP($B33,'Section 2'!$C$18:$T$317,COLUMNS('Section 2'!$C$14:F$15),0)))</f>
        <v/>
      </c>
      <c r="H33" s="234" t="str">
        <f>IF($D33="","",IF(ISBLANK(VLOOKUP($B33,'Section 2'!$C$18:$T$317,COLUMNS('Section 2'!$C$14:G$15),0)),"",VLOOKUP($B33,'Section 2'!$C$18:$T$317,COLUMNS('Section 2'!$C$14:G$15),0)))</f>
        <v/>
      </c>
      <c r="I33" s="234" t="str">
        <f>IF($D33="","",IF(ISBLANK(VLOOKUP($B33,'Section 2'!$C$18:$T$317,COLUMNS('Section 2'!$C$14:H$15),0)),"",VLOOKUP($B33,'Section 2'!$C$18:$T$317,COLUMNS('Section 2'!$C$14:H$15),0)))</f>
        <v/>
      </c>
      <c r="J33" s="234" t="str">
        <f>IF($D33="","",IF(ISBLANK(VLOOKUP($B33,'Section 2'!$C$18:$T$317,COLUMNS('Section 2'!$C$14:I$15),0)),"",VLOOKUP($B33,'Section 2'!$C$18:$T$317,COLUMNS('Section 2'!$C$14:I$15),0)))</f>
        <v/>
      </c>
      <c r="K33" s="234" t="str">
        <f>IF($D33="","",IF(ISBLANK(VLOOKUP($B33,'Section 2'!$C$18:$T$317,COLUMNS('Section 2'!$C$14:J$15),0)),"",VLOOKUP($B33,'Section 2'!$C$18:$T$317,COLUMNS('Section 2'!$C$14:J$15),0)))</f>
        <v/>
      </c>
      <c r="L33" s="234" t="str">
        <f>IF($D33="","",IF(ISBLANK(VLOOKUP($B33,'Section 2'!$C$18:$T$317,COLUMNS('Section 2'!$C$14:K$15),0)),"",VLOOKUP($B33,'Section 2'!$C$18:$T$317,COLUMNS('Section 2'!$C$14:K$15),0)))</f>
        <v/>
      </c>
      <c r="M33" s="234" t="str">
        <f>IF($D33="","",IF(ISBLANK(VLOOKUP($B33,'Section 2'!$C$18:$T$317,COLUMNS('Section 2'!$C$14:L$15),0)),"",VLOOKUP($B33,'Section 2'!$C$18:$T$317,COLUMNS('Section 2'!$C$14:L$15),0)))</f>
        <v/>
      </c>
      <c r="N33" s="234" t="str">
        <f>IF($D33="","",IF(ISBLANK(VLOOKUP($B33,'Section 2'!$C$18:$T$317,COLUMNS('Section 2'!$C$14:M$15),0)),"",VLOOKUP($B33,'Section 2'!$C$18:$T$317,COLUMNS('Section 2'!$C$14:M$15),0)))</f>
        <v/>
      </c>
      <c r="O33" s="234" t="str">
        <f>IF($D33="","",IF(ISBLANK(VLOOKUP($B33,'Section 2'!$C$18:$T$317,COLUMNS('Section 2'!$C$14:N$15),0)),"",VLOOKUP($B33,'Section 2'!$C$18:$T$317,COLUMNS('Section 2'!$C$14:N$15),0)))</f>
        <v/>
      </c>
      <c r="P33" s="234" t="str">
        <f>IF($D33="","",IF(ISBLANK(VLOOKUP($B33,'Section 2'!$C$18:$T$317,COLUMNS('Section 2'!$C$14:O$15),0)),"",VLOOKUP($B33,'Section 2'!$C$18:$T$317,COLUMNS('Section 2'!$C$14:O$15),0)))</f>
        <v/>
      </c>
      <c r="Q33" s="234" t="str">
        <f>IF($D33="","",IF(ISBLANK(VLOOKUP($B33,'Section 2'!$C$18:$T$317,COLUMNS('Section 2'!$C$14:P$15),0)),"",VLOOKUP($B33,'Section 2'!$C$18:$T$317,COLUMNS('Section 2'!$C$14:P$15),0)))</f>
        <v/>
      </c>
      <c r="R33" s="234" t="str">
        <f>IF($D33="","",IF(ISBLANK(VLOOKUP($B33,'Section 2'!$C$18:$T$317,COLUMNS('Section 2'!$C$14:Q$15),0)),"",VLOOKUP($B33,'Section 2'!$C$18:$T$317,COLUMNS('Section 2'!$C$14:Q$15),0)))</f>
        <v/>
      </c>
      <c r="S33" s="234" t="str">
        <f>IF($D33="","",IF(ISBLANK(PROPER(VLOOKUP($B33,'Section 2'!$C$18:$T$317,COLUMNS('Section 2'!$C$14:R$15),0))),"",PROPER(VLOOKUP($B33,'Section 2'!$C$18:$T$317,COLUMNS('Section 2'!$C$14:R$15),0))))</f>
        <v/>
      </c>
      <c r="T33" s="234" t="str">
        <f>IF($D33="","",IF(ISBLANK(PROPER(VLOOKUP($B33,'Section 2'!$C$18:$T$317,COLUMNS('Section 2'!$C$14:S$15),0))),"",IF(VLOOKUP($B33,'Section 2'!$C$18:$T$317,COLUMNS('Section 2'!$C$14:S$15),0)="2nd Party Trans", "2nd Party Trans", IF(VLOOKUP($B33,'Section 2'!$C$18:$T$317,COLUMNS('Section 2'!$C$14:S$15),0)="2nd Party Dest", "2nd Party Dest", PROPER(VLOOKUP($B33,'Section 2'!$C$18:$T$317,COLUMNS('Section 2'!$C$14:S$15),0))))))</f>
        <v/>
      </c>
      <c r="U33" s="235" t="str">
        <f>IF($D33="","",IF(ISBLANK(VLOOKUP($B33,'Section 2'!$C$18:$T$317,COLUMNS('Section 2'!$C$14:T$15),0)),"",VLOOKUP($B33,'Section 2'!$C$18:$T$317,COLUMNS('Section 2'!$C$14:T$15),0)))</f>
        <v/>
      </c>
    </row>
    <row r="34" spans="1:21" s="233" customFormat="1" ht="12.75" customHeight="1" x14ac:dyDescent="0.25">
      <c r="A34" s="233" t="str">
        <f>IF(D34="","",ROWS($A$1:A34))</f>
        <v/>
      </c>
      <c r="B34" s="232">
        <v>33</v>
      </c>
      <c r="C34" s="234" t="str">
        <f t="shared" si="0"/>
        <v/>
      </c>
      <c r="D34" s="234" t="str">
        <f>IFERROR(VLOOKUP($B34,'Section 2'!$C$18:$T$317,COLUMNS('Section 2'!$C$14:C$15),0),"")</f>
        <v/>
      </c>
      <c r="E34" s="235" t="str">
        <f>IF($D34="","",IF(ISBLANK(VLOOKUP($B34,'Section 2'!$C$18:$T$317,COLUMNS('Section 2'!$C$14:D$15),0)),"",VLOOKUP($B34,'Section 2'!$C$18:$T$317,COLUMNS('Section 2'!$C$14:D$15),0)))</f>
        <v/>
      </c>
      <c r="F34" s="234" t="str">
        <f>IF($D34="","",IF(ISBLANK(VLOOKUP($B34,'Section 2'!$C$18:$T$317,COLUMNS('Section 2'!$C$14:E$15),0)),"",VLOOKUP($B34,'Section 2'!$C$18:$T$317,COLUMNS('Section 2'!$C$14:E$15),0)))</f>
        <v/>
      </c>
      <c r="G34" s="234" t="str">
        <f>IF($D34="","",IF(ISBLANK(VLOOKUP($B34,'Section 2'!$C$18:$T$317,COLUMNS('Section 2'!$C$14:F$15),0)),"",VLOOKUP($B34,'Section 2'!$C$18:$T$317,COLUMNS('Section 2'!$C$14:F$15),0)))</f>
        <v/>
      </c>
      <c r="H34" s="234" t="str">
        <f>IF($D34="","",IF(ISBLANK(VLOOKUP($B34,'Section 2'!$C$18:$T$317,COLUMNS('Section 2'!$C$14:G$15),0)),"",VLOOKUP($B34,'Section 2'!$C$18:$T$317,COLUMNS('Section 2'!$C$14:G$15),0)))</f>
        <v/>
      </c>
      <c r="I34" s="234" t="str">
        <f>IF($D34="","",IF(ISBLANK(VLOOKUP($B34,'Section 2'!$C$18:$T$317,COLUMNS('Section 2'!$C$14:H$15),0)),"",VLOOKUP($B34,'Section 2'!$C$18:$T$317,COLUMNS('Section 2'!$C$14:H$15),0)))</f>
        <v/>
      </c>
      <c r="J34" s="234" t="str">
        <f>IF($D34="","",IF(ISBLANK(VLOOKUP($B34,'Section 2'!$C$18:$T$317,COLUMNS('Section 2'!$C$14:I$15),0)),"",VLOOKUP($B34,'Section 2'!$C$18:$T$317,COLUMNS('Section 2'!$C$14:I$15),0)))</f>
        <v/>
      </c>
      <c r="K34" s="234" t="str">
        <f>IF($D34="","",IF(ISBLANK(VLOOKUP($B34,'Section 2'!$C$18:$T$317,COLUMNS('Section 2'!$C$14:J$15),0)),"",VLOOKUP($B34,'Section 2'!$C$18:$T$317,COLUMNS('Section 2'!$C$14:J$15),0)))</f>
        <v/>
      </c>
      <c r="L34" s="234" t="str">
        <f>IF($D34="","",IF(ISBLANK(VLOOKUP($B34,'Section 2'!$C$18:$T$317,COLUMNS('Section 2'!$C$14:K$15),0)),"",VLOOKUP($B34,'Section 2'!$C$18:$T$317,COLUMNS('Section 2'!$C$14:K$15),0)))</f>
        <v/>
      </c>
      <c r="M34" s="234" t="str">
        <f>IF($D34="","",IF(ISBLANK(VLOOKUP($B34,'Section 2'!$C$18:$T$317,COLUMNS('Section 2'!$C$14:L$15),0)),"",VLOOKUP($B34,'Section 2'!$C$18:$T$317,COLUMNS('Section 2'!$C$14:L$15),0)))</f>
        <v/>
      </c>
      <c r="N34" s="234" t="str">
        <f>IF($D34="","",IF(ISBLANK(VLOOKUP($B34,'Section 2'!$C$18:$T$317,COLUMNS('Section 2'!$C$14:M$15),0)),"",VLOOKUP($B34,'Section 2'!$C$18:$T$317,COLUMNS('Section 2'!$C$14:M$15),0)))</f>
        <v/>
      </c>
      <c r="O34" s="234" t="str">
        <f>IF($D34="","",IF(ISBLANK(VLOOKUP($B34,'Section 2'!$C$18:$T$317,COLUMNS('Section 2'!$C$14:N$15),0)),"",VLOOKUP($B34,'Section 2'!$C$18:$T$317,COLUMNS('Section 2'!$C$14:N$15),0)))</f>
        <v/>
      </c>
      <c r="P34" s="234" t="str">
        <f>IF($D34="","",IF(ISBLANK(VLOOKUP($B34,'Section 2'!$C$18:$T$317,COLUMNS('Section 2'!$C$14:O$15),0)),"",VLOOKUP($B34,'Section 2'!$C$18:$T$317,COLUMNS('Section 2'!$C$14:O$15),0)))</f>
        <v/>
      </c>
      <c r="Q34" s="234" t="str">
        <f>IF($D34="","",IF(ISBLANK(VLOOKUP($B34,'Section 2'!$C$18:$T$317,COLUMNS('Section 2'!$C$14:P$15),0)),"",VLOOKUP($B34,'Section 2'!$C$18:$T$317,COLUMNS('Section 2'!$C$14:P$15),0)))</f>
        <v/>
      </c>
      <c r="R34" s="234" t="str">
        <f>IF($D34="","",IF(ISBLANK(VLOOKUP($B34,'Section 2'!$C$18:$T$317,COLUMNS('Section 2'!$C$14:Q$15),0)),"",VLOOKUP($B34,'Section 2'!$C$18:$T$317,COLUMNS('Section 2'!$C$14:Q$15),0)))</f>
        <v/>
      </c>
      <c r="S34" s="234" t="str">
        <f>IF($D34="","",IF(ISBLANK(PROPER(VLOOKUP($B34,'Section 2'!$C$18:$T$317,COLUMNS('Section 2'!$C$14:R$15),0))),"",PROPER(VLOOKUP($B34,'Section 2'!$C$18:$T$317,COLUMNS('Section 2'!$C$14:R$15),0))))</f>
        <v/>
      </c>
      <c r="T34" s="234" t="str">
        <f>IF($D34="","",IF(ISBLANK(PROPER(VLOOKUP($B34,'Section 2'!$C$18:$T$317,COLUMNS('Section 2'!$C$14:S$15),0))),"",IF(VLOOKUP($B34,'Section 2'!$C$18:$T$317,COLUMNS('Section 2'!$C$14:S$15),0)="2nd Party Trans", "2nd Party Trans", IF(VLOOKUP($B34,'Section 2'!$C$18:$T$317,COLUMNS('Section 2'!$C$14:S$15),0)="2nd Party Dest", "2nd Party Dest", PROPER(VLOOKUP($B34,'Section 2'!$C$18:$T$317,COLUMNS('Section 2'!$C$14:S$15),0))))))</f>
        <v/>
      </c>
      <c r="U34" s="235" t="str">
        <f>IF($D34="","",IF(ISBLANK(VLOOKUP($B34,'Section 2'!$C$18:$T$317,COLUMNS('Section 2'!$C$14:T$15),0)),"",VLOOKUP($B34,'Section 2'!$C$18:$T$317,COLUMNS('Section 2'!$C$14:T$15),0)))</f>
        <v/>
      </c>
    </row>
    <row r="35" spans="1:21" s="233" customFormat="1" ht="12.75" customHeight="1" x14ac:dyDescent="0.25">
      <c r="A35" s="233" t="str">
        <f>IF(D35="","",ROWS($A$1:A35))</f>
        <v/>
      </c>
      <c r="B35" s="232">
        <v>34</v>
      </c>
      <c r="C35" s="234" t="str">
        <f t="shared" si="0"/>
        <v/>
      </c>
      <c r="D35" s="234" t="str">
        <f>IFERROR(VLOOKUP($B35,'Section 2'!$C$18:$T$317,COLUMNS('Section 2'!$C$14:C$15),0),"")</f>
        <v/>
      </c>
      <c r="E35" s="235" t="str">
        <f>IF($D35="","",IF(ISBLANK(VLOOKUP($B35,'Section 2'!$C$18:$T$317,COLUMNS('Section 2'!$C$14:D$15),0)),"",VLOOKUP($B35,'Section 2'!$C$18:$T$317,COLUMNS('Section 2'!$C$14:D$15),0)))</f>
        <v/>
      </c>
      <c r="F35" s="234" t="str">
        <f>IF($D35="","",IF(ISBLANK(VLOOKUP($B35,'Section 2'!$C$18:$T$317,COLUMNS('Section 2'!$C$14:E$15),0)),"",VLOOKUP($B35,'Section 2'!$C$18:$T$317,COLUMNS('Section 2'!$C$14:E$15),0)))</f>
        <v/>
      </c>
      <c r="G35" s="234" t="str">
        <f>IF($D35="","",IF(ISBLANK(VLOOKUP($B35,'Section 2'!$C$18:$T$317,COLUMNS('Section 2'!$C$14:F$15),0)),"",VLOOKUP($B35,'Section 2'!$C$18:$T$317,COLUMNS('Section 2'!$C$14:F$15),0)))</f>
        <v/>
      </c>
      <c r="H35" s="234" t="str">
        <f>IF($D35="","",IF(ISBLANK(VLOOKUP($B35,'Section 2'!$C$18:$T$317,COLUMNS('Section 2'!$C$14:G$15),0)),"",VLOOKUP($B35,'Section 2'!$C$18:$T$317,COLUMNS('Section 2'!$C$14:G$15),0)))</f>
        <v/>
      </c>
      <c r="I35" s="234" t="str">
        <f>IF($D35="","",IF(ISBLANK(VLOOKUP($B35,'Section 2'!$C$18:$T$317,COLUMNS('Section 2'!$C$14:H$15),0)),"",VLOOKUP($B35,'Section 2'!$C$18:$T$317,COLUMNS('Section 2'!$C$14:H$15),0)))</f>
        <v/>
      </c>
      <c r="J35" s="234" t="str">
        <f>IF($D35="","",IF(ISBLANK(VLOOKUP($B35,'Section 2'!$C$18:$T$317,COLUMNS('Section 2'!$C$14:I$15),0)),"",VLOOKUP($B35,'Section 2'!$C$18:$T$317,COLUMNS('Section 2'!$C$14:I$15),0)))</f>
        <v/>
      </c>
      <c r="K35" s="234" t="str">
        <f>IF($D35="","",IF(ISBLANK(VLOOKUP($B35,'Section 2'!$C$18:$T$317,COLUMNS('Section 2'!$C$14:J$15),0)),"",VLOOKUP($B35,'Section 2'!$C$18:$T$317,COLUMNS('Section 2'!$C$14:J$15),0)))</f>
        <v/>
      </c>
      <c r="L35" s="234" t="str">
        <f>IF($D35="","",IF(ISBLANK(VLOOKUP($B35,'Section 2'!$C$18:$T$317,COLUMNS('Section 2'!$C$14:K$15),0)),"",VLOOKUP($B35,'Section 2'!$C$18:$T$317,COLUMNS('Section 2'!$C$14:K$15),0)))</f>
        <v/>
      </c>
      <c r="M35" s="234" t="str">
        <f>IF($D35="","",IF(ISBLANK(VLOOKUP($B35,'Section 2'!$C$18:$T$317,COLUMNS('Section 2'!$C$14:L$15),0)),"",VLOOKUP($B35,'Section 2'!$C$18:$T$317,COLUMNS('Section 2'!$C$14:L$15),0)))</f>
        <v/>
      </c>
      <c r="N35" s="234" t="str">
        <f>IF($D35="","",IF(ISBLANK(VLOOKUP($B35,'Section 2'!$C$18:$T$317,COLUMNS('Section 2'!$C$14:M$15),0)),"",VLOOKUP($B35,'Section 2'!$C$18:$T$317,COLUMNS('Section 2'!$C$14:M$15),0)))</f>
        <v/>
      </c>
      <c r="O35" s="234" t="str">
        <f>IF($D35="","",IF(ISBLANK(VLOOKUP($B35,'Section 2'!$C$18:$T$317,COLUMNS('Section 2'!$C$14:N$15),0)),"",VLOOKUP($B35,'Section 2'!$C$18:$T$317,COLUMNS('Section 2'!$C$14:N$15),0)))</f>
        <v/>
      </c>
      <c r="P35" s="234" t="str">
        <f>IF($D35="","",IF(ISBLANK(VLOOKUP($B35,'Section 2'!$C$18:$T$317,COLUMNS('Section 2'!$C$14:O$15),0)),"",VLOOKUP($B35,'Section 2'!$C$18:$T$317,COLUMNS('Section 2'!$C$14:O$15),0)))</f>
        <v/>
      </c>
      <c r="Q35" s="234" t="str">
        <f>IF($D35="","",IF(ISBLANK(VLOOKUP($B35,'Section 2'!$C$18:$T$317,COLUMNS('Section 2'!$C$14:P$15),0)),"",VLOOKUP($B35,'Section 2'!$C$18:$T$317,COLUMNS('Section 2'!$C$14:P$15),0)))</f>
        <v/>
      </c>
      <c r="R35" s="234" t="str">
        <f>IF($D35="","",IF(ISBLANK(VLOOKUP($B35,'Section 2'!$C$18:$T$317,COLUMNS('Section 2'!$C$14:Q$15),0)),"",VLOOKUP($B35,'Section 2'!$C$18:$T$317,COLUMNS('Section 2'!$C$14:Q$15),0)))</f>
        <v/>
      </c>
      <c r="S35" s="234" t="str">
        <f>IF($D35="","",IF(ISBLANK(PROPER(VLOOKUP($B35,'Section 2'!$C$18:$T$317,COLUMNS('Section 2'!$C$14:R$15),0))),"",PROPER(VLOOKUP($B35,'Section 2'!$C$18:$T$317,COLUMNS('Section 2'!$C$14:R$15),0))))</f>
        <v/>
      </c>
      <c r="T35" s="234" t="str">
        <f>IF($D35="","",IF(ISBLANK(PROPER(VLOOKUP($B35,'Section 2'!$C$18:$T$317,COLUMNS('Section 2'!$C$14:S$15),0))),"",IF(VLOOKUP($B35,'Section 2'!$C$18:$T$317,COLUMNS('Section 2'!$C$14:S$15),0)="2nd Party Trans", "2nd Party Trans", IF(VLOOKUP($B35,'Section 2'!$C$18:$T$317,COLUMNS('Section 2'!$C$14:S$15),0)="2nd Party Dest", "2nd Party Dest", PROPER(VLOOKUP($B35,'Section 2'!$C$18:$T$317,COLUMNS('Section 2'!$C$14:S$15),0))))))</f>
        <v/>
      </c>
      <c r="U35" s="235" t="str">
        <f>IF($D35="","",IF(ISBLANK(VLOOKUP($B35,'Section 2'!$C$18:$T$317,COLUMNS('Section 2'!$C$14:T$15),0)),"",VLOOKUP($B35,'Section 2'!$C$18:$T$317,COLUMNS('Section 2'!$C$14:T$15),0)))</f>
        <v/>
      </c>
    </row>
    <row r="36" spans="1:21" s="233" customFormat="1" ht="12.75" customHeight="1" x14ac:dyDescent="0.25">
      <c r="A36" s="233" t="str">
        <f>IF(D36="","",ROWS($A$1:A36))</f>
        <v/>
      </c>
      <c r="B36" s="232">
        <v>35</v>
      </c>
      <c r="C36" s="234" t="str">
        <f t="shared" si="0"/>
        <v/>
      </c>
      <c r="D36" s="234" t="str">
        <f>IFERROR(VLOOKUP($B36,'Section 2'!$C$18:$T$317,COLUMNS('Section 2'!$C$14:C$15),0),"")</f>
        <v/>
      </c>
      <c r="E36" s="235" t="str">
        <f>IF($D36="","",IF(ISBLANK(VLOOKUP($B36,'Section 2'!$C$18:$T$317,COLUMNS('Section 2'!$C$14:D$15),0)),"",VLOOKUP($B36,'Section 2'!$C$18:$T$317,COLUMNS('Section 2'!$C$14:D$15),0)))</f>
        <v/>
      </c>
      <c r="F36" s="234" t="str">
        <f>IF($D36="","",IF(ISBLANK(VLOOKUP($B36,'Section 2'!$C$18:$T$317,COLUMNS('Section 2'!$C$14:E$15),0)),"",VLOOKUP($B36,'Section 2'!$C$18:$T$317,COLUMNS('Section 2'!$C$14:E$15),0)))</f>
        <v/>
      </c>
      <c r="G36" s="234" t="str">
        <f>IF($D36="","",IF(ISBLANK(VLOOKUP($B36,'Section 2'!$C$18:$T$317,COLUMNS('Section 2'!$C$14:F$15),0)),"",VLOOKUP($B36,'Section 2'!$C$18:$T$317,COLUMNS('Section 2'!$C$14:F$15),0)))</f>
        <v/>
      </c>
      <c r="H36" s="234" t="str">
        <f>IF($D36="","",IF(ISBLANK(VLOOKUP($B36,'Section 2'!$C$18:$T$317,COLUMNS('Section 2'!$C$14:G$15),0)),"",VLOOKUP($B36,'Section 2'!$C$18:$T$317,COLUMNS('Section 2'!$C$14:G$15),0)))</f>
        <v/>
      </c>
      <c r="I36" s="234" t="str">
        <f>IF($D36="","",IF(ISBLANK(VLOOKUP($B36,'Section 2'!$C$18:$T$317,COLUMNS('Section 2'!$C$14:H$15),0)),"",VLOOKUP($B36,'Section 2'!$C$18:$T$317,COLUMNS('Section 2'!$C$14:H$15),0)))</f>
        <v/>
      </c>
      <c r="J36" s="234" t="str">
        <f>IF($D36="","",IF(ISBLANK(VLOOKUP($B36,'Section 2'!$C$18:$T$317,COLUMNS('Section 2'!$C$14:I$15),0)),"",VLOOKUP($B36,'Section 2'!$C$18:$T$317,COLUMNS('Section 2'!$C$14:I$15),0)))</f>
        <v/>
      </c>
      <c r="K36" s="234" t="str">
        <f>IF($D36="","",IF(ISBLANK(VLOOKUP($B36,'Section 2'!$C$18:$T$317,COLUMNS('Section 2'!$C$14:J$15),0)),"",VLOOKUP($B36,'Section 2'!$C$18:$T$317,COLUMNS('Section 2'!$C$14:J$15),0)))</f>
        <v/>
      </c>
      <c r="L36" s="234" t="str">
        <f>IF($D36="","",IF(ISBLANK(VLOOKUP($B36,'Section 2'!$C$18:$T$317,COLUMNS('Section 2'!$C$14:K$15),0)),"",VLOOKUP($B36,'Section 2'!$C$18:$T$317,COLUMNS('Section 2'!$C$14:K$15),0)))</f>
        <v/>
      </c>
      <c r="M36" s="234" t="str">
        <f>IF($D36="","",IF(ISBLANK(VLOOKUP($B36,'Section 2'!$C$18:$T$317,COLUMNS('Section 2'!$C$14:L$15),0)),"",VLOOKUP($B36,'Section 2'!$C$18:$T$317,COLUMNS('Section 2'!$C$14:L$15),0)))</f>
        <v/>
      </c>
      <c r="N36" s="234" t="str">
        <f>IF($D36="","",IF(ISBLANK(VLOOKUP($B36,'Section 2'!$C$18:$T$317,COLUMNS('Section 2'!$C$14:M$15),0)),"",VLOOKUP($B36,'Section 2'!$C$18:$T$317,COLUMNS('Section 2'!$C$14:M$15),0)))</f>
        <v/>
      </c>
      <c r="O36" s="234" t="str">
        <f>IF($D36="","",IF(ISBLANK(VLOOKUP($B36,'Section 2'!$C$18:$T$317,COLUMNS('Section 2'!$C$14:N$15),0)),"",VLOOKUP($B36,'Section 2'!$C$18:$T$317,COLUMNS('Section 2'!$C$14:N$15),0)))</f>
        <v/>
      </c>
      <c r="P36" s="234" t="str">
        <f>IF($D36="","",IF(ISBLANK(VLOOKUP($B36,'Section 2'!$C$18:$T$317,COLUMNS('Section 2'!$C$14:O$15),0)),"",VLOOKUP($B36,'Section 2'!$C$18:$T$317,COLUMNS('Section 2'!$C$14:O$15),0)))</f>
        <v/>
      </c>
      <c r="Q36" s="234" t="str">
        <f>IF($D36="","",IF(ISBLANK(VLOOKUP($B36,'Section 2'!$C$18:$T$317,COLUMNS('Section 2'!$C$14:P$15),0)),"",VLOOKUP($B36,'Section 2'!$C$18:$T$317,COLUMNS('Section 2'!$C$14:P$15),0)))</f>
        <v/>
      </c>
      <c r="R36" s="234" t="str">
        <f>IF($D36="","",IF(ISBLANK(VLOOKUP($B36,'Section 2'!$C$18:$T$317,COLUMNS('Section 2'!$C$14:Q$15),0)),"",VLOOKUP($B36,'Section 2'!$C$18:$T$317,COLUMNS('Section 2'!$C$14:Q$15),0)))</f>
        <v/>
      </c>
      <c r="S36" s="234" t="str">
        <f>IF($D36="","",IF(ISBLANK(PROPER(VLOOKUP($B36,'Section 2'!$C$18:$T$317,COLUMNS('Section 2'!$C$14:R$15),0))),"",PROPER(VLOOKUP($B36,'Section 2'!$C$18:$T$317,COLUMNS('Section 2'!$C$14:R$15),0))))</f>
        <v/>
      </c>
      <c r="T36" s="234" t="str">
        <f>IF($D36="","",IF(ISBLANK(PROPER(VLOOKUP($B36,'Section 2'!$C$18:$T$317,COLUMNS('Section 2'!$C$14:S$15),0))),"",IF(VLOOKUP($B36,'Section 2'!$C$18:$T$317,COLUMNS('Section 2'!$C$14:S$15),0)="2nd Party Trans", "2nd Party Trans", IF(VLOOKUP($B36,'Section 2'!$C$18:$T$317,COLUMNS('Section 2'!$C$14:S$15),0)="2nd Party Dest", "2nd Party Dest", PROPER(VLOOKUP($B36,'Section 2'!$C$18:$T$317,COLUMNS('Section 2'!$C$14:S$15),0))))))</f>
        <v/>
      </c>
      <c r="U36" s="235" t="str">
        <f>IF($D36="","",IF(ISBLANK(VLOOKUP($B36,'Section 2'!$C$18:$T$317,COLUMNS('Section 2'!$C$14:T$15),0)),"",VLOOKUP($B36,'Section 2'!$C$18:$T$317,COLUMNS('Section 2'!$C$14:T$15),0)))</f>
        <v/>
      </c>
    </row>
    <row r="37" spans="1:21" s="233" customFormat="1" ht="12.75" customHeight="1" x14ac:dyDescent="0.25">
      <c r="A37" s="233" t="str">
        <f>IF(D37="","",ROWS($A$1:A37))</f>
        <v/>
      </c>
      <c r="B37" s="232">
        <v>36</v>
      </c>
      <c r="C37" s="234" t="str">
        <f t="shared" si="0"/>
        <v/>
      </c>
      <c r="D37" s="234" t="str">
        <f>IFERROR(VLOOKUP($B37,'Section 2'!$C$18:$T$317,COLUMNS('Section 2'!$C$14:C$15),0),"")</f>
        <v/>
      </c>
      <c r="E37" s="235" t="str">
        <f>IF($D37="","",IF(ISBLANK(VLOOKUP($B37,'Section 2'!$C$18:$T$317,COLUMNS('Section 2'!$C$14:D$15),0)),"",VLOOKUP($B37,'Section 2'!$C$18:$T$317,COLUMNS('Section 2'!$C$14:D$15),0)))</f>
        <v/>
      </c>
      <c r="F37" s="234" t="str">
        <f>IF($D37="","",IF(ISBLANK(VLOOKUP($B37,'Section 2'!$C$18:$T$317,COLUMNS('Section 2'!$C$14:E$15),0)),"",VLOOKUP($B37,'Section 2'!$C$18:$T$317,COLUMNS('Section 2'!$C$14:E$15),0)))</f>
        <v/>
      </c>
      <c r="G37" s="234" t="str">
        <f>IF($D37="","",IF(ISBLANK(VLOOKUP($B37,'Section 2'!$C$18:$T$317,COLUMNS('Section 2'!$C$14:F$15),0)),"",VLOOKUP($B37,'Section 2'!$C$18:$T$317,COLUMNS('Section 2'!$C$14:F$15),0)))</f>
        <v/>
      </c>
      <c r="H37" s="234" t="str">
        <f>IF($D37="","",IF(ISBLANK(VLOOKUP($B37,'Section 2'!$C$18:$T$317,COLUMNS('Section 2'!$C$14:G$15),0)),"",VLOOKUP($B37,'Section 2'!$C$18:$T$317,COLUMNS('Section 2'!$C$14:G$15),0)))</f>
        <v/>
      </c>
      <c r="I37" s="234" t="str">
        <f>IF($D37="","",IF(ISBLANK(VLOOKUP($B37,'Section 2'!$C$18:$T$317,COLUMNS('Section 2'!$C$14:H$15),0)),"",VLOOKUP($B37,'Section 2'!$C$18:$T$317,COLUMNS('Section 2'!$C$14:H$15),0)))</f>
        <v/>
      </c>
      <c r="J37" s="234" t="str">
        <f>IF($D37="","",IF(ISBLANK(VLOOKUP($B37,'Section 2'!$C$18:$T$317,COLUMNS('Section 2'!$C$14:I$15),0)),"",VLOOKUP($B37,'Section 2'!$C$18:$T$317,COLUMNS('Section 2'!$C$14:I$15),0)))</f>
        <v/>
      </c>
      <c r="K37" s="234" t="str">
        <f>IF($D37="","",IF(ISBLANK(VLOOKUP($B37,'Section 2'!$C$18:$T$317,COLUMNS('Section 2'!$C$14:J$15),0)),"",VLOOKUP($B37,'Section 2'!$C$18:$T$317,COLUMNS('Section 2'!$C$14:J$15),0)))</f>
        <v/>
      </c>
      <c r="L37" s="234" t="str">
        <f>IF($D37="","",IF(ISBLANK(VLOOKUP($B37,'Section 2'!$C$18:$T$317,COLUMNS('Section 2'!$C$14:K$15),0)),"",VLOOKUP($B37,'Section 2'!$C$18:$T$317,COLUMNS('Section 2'!$C$14:K$15),0)))</f>
        <v/>
      </c>
      <c r="M37" s="234" t="str">
        <f>IF($D37="","",IF(ISBLANK(VLOOKUP($B37,'Section 2'!$C$18:$T$317,COLUMNS('Section 2'!$C$14:L$15),0)),"",VLOOKUP($B37,'Section 2'!$C$18:$T$317,COLUMNS('Section 2'!$C$14:L$15),0)))</f>
        <v/>
      </c>
      <c r="N37" s="234" t="str">
        <f>IF($D37="","",IF(ISBLANK(VLOOKUP($B37,'Section 2'!$C$18:$T$317,COLUMNS('Section 2'!$C$14:M$15),0)),"",VLOOKUP($B37,'Section 2'!$C$18:$T$317,COLUMNS('Section 2'!$C$14:M$15),0)))</f>
        <v/>
      </c>
      <c r="O37" s="234" t="str">
        <f>IF($D37="","",IF(ISBLANK(VLOOKUP($B37,'Section 2'!$C$18:$T$317,COLUMNS('Section 2'!$C$14:N$15),0)),"",VLOOKUP($B37,'Section 2'!$C$18:$T$317,COLUMNS('Section 2'!$C$14:N$15),0)))</f>
        <v/>
      </c>
      <c r="P37" s="234" t="str">
        <f>IF($D37="","",IF(ISBLANK(VLOOKUP($B37,'Section 2'!$C$18:$T$317,COLUMNS('Section 2'!$C$14:O$15),0)),"",VLOOKUP($B37,'Section 2'!$C$18:$T$317,COLUMNS('Section 2'!$C$14:O$15),0)))</f>
        <v/>
      </c>
      <c r="Q37" s="234" t="str">
        <f>IF($D37="","",IF(ISBLANK(VLOOKUP($B37,'Section 2'!$C$18:$T$317,COLUMNS('Section 2'!$C$14:P$15),0)),"",VLOOKUP($B37,'Section 2'!$C$18:$T$317,COLUMNS('Section 2'!$C$14:P$15),0)))</f>
        <v/>
      </c>
      <c r="R37" s="234" t="str">
        <f>IF($D37="","",IF(ISBLANK(VLOOKUP($B37,'Section 2'!$C$18:$T$317,COLUMNS('Section 2'!$C$14:Q$15),0)),"",VLOOKUP($B37,'Section 2'!$C$18:$T$317,COLUMNS('Section 2'!$C$14:Q$15),0)))</f>
        <v/>
      </c>
      <c r="S37" s="234" t="str">
        <f>IF($D37="","",IF(ISBLANK(PROPER(VLOOKUP($B37,'Section 2'!$C$18:$T$317,COLUMNS('Section 2'!$C$14:R$15),0))),"",PROPER(VLOOKUP($B37,'Section 2'!$C$18:$T$317,COLUMNS('Section 2'!$C$14:R$15),0))))</f>
        <v/>
      </c>
      <c r="T37" s="234" t="str">
        <f>IF($D37="","",IF(ISBLANK(PROPER(VLOOKUP($B37,'Section 2'!$C$18:$T$317,COLUMNS('Section 2'!$C$14:S$15),0))),"",IF(VLOOKUP($B37,'Section 2'!$C$18:$T$317,COLUMNS('Section 2'!$C$14:S$15),0)="2nd Party Trans", "2nd Party Trans", IF(VLOOKUP($B37,'Section 2'!$C$18:$T$317,COLUMNS('Section 2'!$C$14:S$15),0)="2nd Party Dest", "2nd Party Dest", PROPER(VLOOKUP($B37,'Section 2'!$C$18:$T$317,COLUMNS('Section 2'!$C$14:S$15),0))))))</f>
        <v/>
      </c>
      <c r="U37" s="235" t="str">
        <f>IF($D37="","",IF(ISBLANK(VLOOKUP($B37,'Section 2'!$C$18:$T$317,COLUMNS('Section 2'!$C$14:T$15),0)),"",VLOOKUP($B37,'Section 2'!$C$18:$T$317,COLUMNS('Section 2'!$C$14:T$15),0)))</f>
        <v/>
      </c>
    </row>
    <row r="38" spans="1:21" s="233" customFormat="1" ht="12.75" customHeight="1" x14ac:dyDescent="0.25">
      <c r="A38" s="233" t="str">
        <f>IF(D38="","",ROWS($A$1:A38))</f>
        <v/>
      </c>
      <c r="B38" s="232">
        <v>37</v>
      </c>
      <c r="C38" s="234" t="str">
        <f t="shared" si="0"/>
        <v/>
      </c>
      <c r="D38" s="234" t="str">
        <f>IFERROR(VLOOKUP($B38,'Section 2'!$C$18:$T$317,COLUMNS('Section 2'!$C$14:C$15),0),"")</f>
        <v/>
      </c>
      <c r="E38" s="235" t="str">
        <f>IF($D38="","",IF(ISBLANK(VLOOKUP($B38,'Section 2'!$C$18:$T$317,COLUMNS('Section 2'!$C$14:D$15),0)),"",VLOOKUP($B38,'Section 2'!$C$18:$T$317,COLUMNS('Section 2'!$C$14:D$15),0)))</f>
        <v/>
      </c>
      <c r="F38" s="234" t="str">
        <f>IF($D38="","",IF(ISBLANK(VLOOKUP($B38,'Section 2'!$C$18:$T$317,COLUMNS('Section 2'!$C$14:E$15),0)),"",VLOOKUP($B38,'Section 2'!$C$18:$T$317,COLUMNS('Section 2'!$C$14:E$15),0)))</f>
        <v/>
      </c>
      <c r="G38" s="234" t="str">
        <f>IF($D38="","",IF(ISBLANK(VLOOKUP($B38,'Section 2'!$C$18:$T$317,COLUMNS('Section 2'!$C$14:F$15),0)),"",VLOOKUP($B38,'Section 2'!$C$18:$T$317,COLUMNS('Section 2'!$C$14:F$15),0)))</f>
        <v/>
      </c>
      <c r="H38" s="234" t="str">
        <f>IF($D38="","",IF(ISBLANK(VLOOKUP($B38,'Section 2'!$C$18:$T$317,COLUMNS('Section 2'!$C$14:G$15),0)),"",VLOOKUP($B38,'Section 2'!$C$18:$T$317,COLUMNS('Section 2'!$C$14:G$15),0)))</f>
        <v/>
      </c>
      <c r="I38" s="234" t="str">
        <f>IF($D38="","",IF(ISBLANK(VLOOKUP($B38,'Section 2'!$C$18:$T$317,COLUMNS('Section 2'!$C$14:H$15),0)),"",VLOOKUP($B38,'Section 2'!$C$18:$T$317,COLUMNS('Section 2'!$C$14:H$15),0)))</f>
        <v/>
      </c>
      <c r="J38" s="234" t="str">
        <f>IF($D38="","",IF(ISBLANK(VLOOKUP($B38,'Section 2'!$C$18:$T$317,COLUMNS('Section 2'!$C$14:I$15),0)),"",VLOOKUP($B38,'Section 2'!$C$18:$T$317,COLUMNS('Section 2'!$C$14:I$15),0)))</f>
        <v/>
      </c>
      <c r="K38" s="234" t="str">
        <f>IF($D38="","",IF(ISBLANK(VLOOKUP($B38,'Section 2'!$C$18:$T$317,COLUMNS('Section 2'!$C$14:J$15),0)),"",VLOOKUP($B38,'Section 2'!$C$18:$T$317,COLUMNS('Section 2'!$C$14:J$15),0)))</f>
        <v/>
      </c>
      <c r="L38" s="234" t="str">
        <f>IF($D38="","",IF(ISBLANK(VLOOKUP($B38,'Section 2'!$C$18:$T$317,COLUMNS('Section 2'!$C$14:K$15),0)),"",VLOOKUP($B38,'Section 2'!$C$18:$T$317,COLUMNS('Section 2'!$C$14:K$15),0)))</f>
        <v/>
      </c>
      <c r="M38" s="234" t="str">
        <f>IF($D38="","",IF(ISBLANK(VLOOKUP($B38,'Section 2'!$C$18:$T$317,COLUMNS('Section 2'!$C$14:L$15),0)),"",VLOOKUP($B38,'Section 2'!$C$18:$T$317,COLUMNS('Section 2'!$C$14:L$15),0)))</f>
        <v/>
      </c>
      <c r="N38" s="234" t="str">
        <f>IF($D38="","",IF(ISBLANK(VLOOKUP($B38,'Section 2'!$C$18:$T$317,COLUMNS('Section 2'!$C$14:M$15),0)),"",VLOOKUP($B38,'Section 2'!$C$18:$T$317,COLUMNS('Section 2'!$C$14:M$15),0)))</f>
        <v/>
      </c>
      <c r="O38" s="234" t="str">
        <f>IF($D38="","",IF(ISBLANK(VLOOKUP($B38,'Section 2'!$C$18:$T$317,COLUMNS('Section 2'!$C$14:N$15),0)),"",VLOOKUP($B38,'Section 2'!$C$18:$T$317,COLUMNS('Section 2'!$C$14:N$15),0)))</f>
        <v/>
      </c>
      <c r="P38" s="234" t="str">
        <f>IF($D38="","",IF(ISBLANK(VLOOKUP($B38,'Section 2'!$C$18:$T$317,COLUMNS('Section 2'!$C$14:O$15),0)),"",VLOOKUP($B38,'Section 2'!$C$18:$T$317,COLUMNS('Section 2'!$C$14:O$15),0)))</f>
        <v/>
      </c>
      <c r="Q38" s="234" t="str">
        <f>IF($D38="","",IF(ISBLANK(VLOOKUP($B38,'Section 2'!$C$18:$T$317,COLUMNS('Section 2'!$C$14:P$15),0)),"",VLOOKUP($B38,'Section 2'!$C$18:$T$317,COLUMNS('Section 2'!$C$14:P$15),0)))</f>
        <v/>
      </c>
      <c r="R38" s="234" t="str">
        <f>IF($D38="","",IF(ISBLANK(VLOOKUP($B38,'Section 2'!$C$18:$T$317,COLUMNS('Section 2'!$C$14:Q$15),0)),"",VLOOKUP($B38,'Section 2'!$C$18:$T$317,COLUMNS('Section 2'!$C$14:Q$15),0)))</f>
        <v/>
      </c>
      <c r="S38" s="234" t="str">
        <f>IF($D38="","",IF(ISBLANK(PROPER(VLOOKUP($B38,'Section 2'!$C$18:$T$317,COLUMNS('Section 2'!$C$14:R$15),0))),"",PROPER(VLOOKUP($B38,'Section 2'!$C$18:$T$317,COLUMNS('Section 2'!$C$14:R$15),0))))</f>
        <v/>
      </c>
      <c r="T38" s="234" t="str">
        <f>IF($D38="","",IF(ISBLANK(PROPER(VLOOKUP($B38,'Section 2'!$C$18:$T$317,COLUMNS('Section 2'!$C$14:S$15),0))),"",IF(VLOOKUP($B38,'Section 2'!$C$18:$T$317,COLUMNS('Section 2'!$C$14:S$15),0)="2nd Party Trans", "2nd Party Trans", IF(VLOOKUP($B38,'Section 2'!$C$18:$T$317,COLUMNS('Section 2'!$C$14:S$15),0)="2nd Party Dest", "2nd Party Dest", PROPER(VLOOKUP($B38,'Section 2'!$C$18:$T$317,COLUMNS('Section 2'!$C$14:S$15),0))))))</f>
        <v/>
      </c>
      <c r="U38" s="235" t="str">
        <f>IF($D38="","",IF(ISBLANK(VLOOKUP($B38,'Section 2'!$C$18:$T$317,COLUMNS('Section 2'!$C$14:T$15),0)),"",VLOOKUP($B38,'Section 2'!$C$18:$T$317,COLUMNS('Section 2'!$C$14:T$15),0)))</f>
        <v/>
      </c>
    </row>
    <row r="39" spans="1:21" s="233" customFormat="1" ht="12.75" customHeight="1" x14ac:dyDescent="0.25">
      <c r="A39" s="233" t="str">
        <f>IF(D39="","",ROWS($A$1:A39))</f>
        <v/>
      </c>
      <c r="B39" s="232">
        <v>38</v>
      </c>
      <c r="C39" s="234" t="str">
        <f t="shared" si="0"/>
        <v/>
      </c>
      <c r="D39" s="234" t="str">
        <f>IFERROR(VLOOKUP($B39,'Section 2'!$C$18:$T$317,COLUMNS('Section 2'!$C$14:C$15),0),"")</f>
        <v/>
      </c>
      <c r="E39" s="235" t="str">
        <f>IF($D39="","",IF(ISBLANK(VLOOKUP($B39,'Section 2'!$C$18:$T$317,COLUMNS('Section 2'!$C$14:D$15),0)),"",VLOOKUP($B39,'Section 2'!$C$18:$T$317,COLUMNS('Section 2'!$C$14:D$15),0)))</f>
        <v/>
      </c>
      <c r="F39" s="234" t="str">
        <f>IF($D39="","",IF(ISBLANK(VLOOKUP($B39,'Section 2'!$C$18:$T$317,COLUMNS('Section 2'!$C$14:E$15),0)),"",VLOOKUP($B39,'Section 2'!$C$18:$T$317,COLUMNS('Section 2'!$C$14:E$15),0)))</f>
        <v/>
      </c>
      <c r="G39" s="234" t="str">
        <f>IF($D39="","",IF(ISBLANK(VLOOKUP($B39,'Section 2'!$C$18:$T$317,COLUMNS('Section 2'!$C$14:F$15),0)),"",VLOOKUP($B39,'Section 2'!$C$18:$T$317,COLUMNS('Section 2'!$C$14:F$15),0)))</f>
        <v/>
      </c>
      <c r="H39" s="234" t="str">
        <f>IF($D39="","",IF(ISBLANK(VLOOKUP($B39,'Section 2'!$C$18:$T$317,COLUMNS('Section 2'!$C$14:G$15),0)),"",VLOOKUP($B39,'Section 2'!$C$18:$T$317,COLUMNS('Section 2'!$C$14:G$15),0)))</f>
        <v/>
      </c>
      <c r="I39" s="234" t="str">
        <f>IF($D39="","",IF(ISBLANK(VLOOKUP($B39,'Section 2'!$C$18:$T$317,COLUMNS('Section 2'!$C$14:H$15),0)),"",VLOOKUP($B39,'Section 2'!$C$18:$T$317,COLUMNS('Section 2'!$C$14:H$15),0)))</f>
        <v/>
      </c>
      <c r="J39" s="234" t="str">
        <f>IF($D39="","",IF(ISBLANK(VLOOKUP($B39,'Section 2'!$C$18:$T$317,COLUMNS('Section 2'!$C$14:I$15),0)),"",VLOOKUP($B39,'Section 2'!$C$18:$T$317,COLUMNS('Section 2'!$C$14:I$15),0)))</f>
        <v/>
      </c>
      <c r="K39" s="234" t="str">
        <f>IF($D39="","",IF(ISBLANK(VLOOKUP($B39,'Section 2'!$C$18:$T$317,COLUMNS('Section 2'!$C$14:J$15),0)),"",VLOOKUP($B39,'Section 2'!$C$18:$T$317,COLUMNS('Section 2'!$C$14:J$15),0)))</f>
        <v/>
      </c>
      <c r="L39" s="234" t="str">
        <f>IF($D39="","",IF(ISBLANK(VLOOKUP($B39,'Section 2'!$C$18:$T$317,COLUMNS('Section 2'!$C$14:K$15),0)),"",VLOOKUP($B39,'Section 2'!$C$18:$T$317,COLUMNS('Section 2'!$C$14:K$15),0)))</f>
        <v/>
      </c>
      <c r="M39" s="234" t="str">
        <f>IF($D39="","",IF(ISBLANK(VLOOKUP($B39,'Section 2'!$C$18:$T$317,COLUMNS('Section 2'!$C$14:L$15),0)),"",VLOOKUP($B39,'Section 2'!$C$18:$T$317,COLUMNS('Section 2'!$C$14:L$15),0)))</f>
        <v/>
      </c>
      <c r="N39" s="234" t="str">
        <f>IF($D39="","",IF(ISBLANK(VLOOKUP($B39,'Section 2'!$C$18:$T$317,COLUMNS('Section 2'!$C$14:M$15),0)),"",VLOOKUP($B39,'Section 2'!$C$18:$T$317,COLUMNS('Section 2'!$C$14:M$15),0)))</f>
        <v/>
      </c>
      <c r="O39" s="234" t="str">
        <f>IF($D39="","",IF(ISBLANK(VLOOKUP($B39,'Section 2'!$C$18:$T$317,COLUMNS('Section 2'!$C$14:N$15),0)),"",VLOOKUP($B39,'Section 2'!$C$18:$T$317,COLUMNS('Section 2'!$C$14:N$15),0)))</f>
        <v/>
      </c>
      <c r="P39" s="234" t="str">
        <f>IF($D39="","",IF(ISBLANK(VLOOKUP($B39,'Section 2'!$C$18:$T$317,COLUMNS('Section 2'!$C$14:O$15),0)),"",VLOOKUP($B39,'Section 2'!$C$18:$T$317,COLUMNS('Section 2'!$C$14:O$15),0)))</f>
        <v/>
      </c>
      <c r="Q39" s="234" t="str">
        <f>IF($D39="","",IF(ISBLANK(VLOOKUP($B39,'Section 2'!$C$18:$T$317,COLUMNS('Section 2'!$C$14:P$15),0)),"",VLOOKUP($B39,'Section 2'!$C$18:$T$317,COLUMNS('Section 2'!$C$14:P$15),0)))</f>
        <v/>
      </c>
      <c r="R39" s="234" t="str">
        <f>IF($D39="","",IF(ISBLANK(VLOOKUP($B39,'Section 2'!$C$18:$T$317,COLUMNS('Section 2'!$C$14:Q$15),0)),"",VLOOKUP($B39,'Section 2'!$C$18:$T$317,COLUMNS('Section 2'!$C$14:Q$15),0)))</f>
        <v/>
      </c>
      <c r="S39" s="234" t="str">
        <f>IF($D39="","",IF(ISBLANK(PROPER(VLOOKUP($B39,'Section 2'!$C$18:$T$317,COLUMNS('Section 2'!$C$14:R$15),0))),"",PROPER(VLOOKUP($B39,'Section 2'!$C$18:$T$317,COLUMNS('Section 2'!$C$14:R$15),0))))</f>
        <v/>
      </c>
      <c r="T39" s="234" t="str">
        <f>IF($D39="","",IF(ISBLANK(PROPER(VLOOKUP($B39,'Section 2'!$C$18:$T$317,COLUMNS('Section 2'!$C$14:S$15),0))),"",IF(VLOOKUP($B39,'Section 2'!$C$18:$T$317,COLUMNS('Section 2'!$C$14:S$15),0)="2nd Party Trans", "2nd Party Trans", IF(VLOOKUP($B39,'Section 2'!$C$18:$T$317,COLUMNS('Section 2'!$C$14:S$15),0)="2nd Party Dest", "2nd Party Dest", PROPER(VLOOKUP($B39,'Section 2'!$C$18:$T$317,COLUMNS('Section 2'!$C$14:S$15),0))))))</f>
        <v/>
      </c>
      <c r="U39" s="235" t="str">
        <f>IF($D39="","",IF(ISBLANK(VLOOKUP($B39,'Section 2'!$C$18:$T$317,COLUMNS('Section 2'!$C$14:T$15),0)),"",VLOOKUP($B39,'Section 2'!$C$18:$T$317,COLUMNS('Section 2'!$C$14:T$15),0)))</f>
        <v/>
      </c>
    </row>
    <row r="40" spans="1:21" s="233" customFormat="1" ht="12.75" customHeight="1" x14ac:dyDescent="0.25">
      <c r="A40" s="233" t="str">
        <f>IF(D40="","",ROWS($A$1:A40))</f>
        <v/>
      </c>
      <c r="B40" s="232">
        <v>39</v>
      </c>
      <c r="C40" s="234" t="str">
        <f t="shared" si="0"/>
        <v/>
      </c>
      <c r="D40" s="234" t="str">
        <f>IFERROR(VLOOKUP($B40,'Section 2'!$C$18:$T$317,COLUMNS('Section 2'!$C$14:C$15),0),"")</f>
        <v/>
      </c>
      <c r="E40" s="235" t="str">
        <f>IF($D40="","",IF(ISBLANK(VLOOKUP($B40,'Section 2'!$C$18:$T$317,COLUMNS('Section 2'!$C$14:D$15),0)),"",VLOOKUP($B40,'Section 2'!$C$18:$T$317,COLUMNS('Section 2'!$C$14:D$15),0)))</f>
        <v/>
      </c>
      <c r="F40" s="234" t="str">
        <f>IF($D40="","",IF(ISBLANK(VLOOKUP($B40,'Section 2'!$C$18:$T$317,COLUMNS('Section 2'!$C$14:E$15),0)),"",VLOOKUP($B40,'Section 2'!$C$18:$T$317,COLUMNS('Section 2'!$C$14:E$15),0)))</f>
        <v/>
      </c>
      <c r="G40" s="234" t="str">
        <f>IF($D40="","",IF(ISBLANK(VLOOKUP($B40,'Section 2'!$C$18:$T$317,COLUMNS('Section 2'!$C$14:F$15),0)),"",VLOOKUP($B40,'Section 2'!$C$18:$T$317,COLUMNS('Section 2'!$C$14:F$15),0)))</f>
        <v/>
      </c>
      <c r="H40" s="234" t="str">
        <f>IF($D40="","",IF(ISBLANK(VLOOKUP($B40,'Section 2'!$C$18:$T$317,COLUMNS('Section 2'!$C$14:G$15),0)),"",VLOOKUP($B40,'Section 2'!$C$18:$T$317,COLUMNS('Section 2'!$C$14:G$15),0)))</f>
        <v/>
      </c>
      <c r="I40" s="234" t="str">
        <f>IF($D40="","",IF(ISBLANK(VLOOKUP($B40,'Section 2'!$C$18:$T$317,COLUMNS('Section 2'!$C$14:H$15),0)),"",VLOOKUP($B40,'Section 2'!$C$18:$T$317,COLUMNS('Section 2'!$C$14:H$15),0)))</f>
        <v/>
      </c>
      <c r="J40" s="234" t="str">
        <f>IF($D40="","",IF(ISBLANK(VLOOKUP($B40,'Section 2'!$C$18:$T$317,COLUMNS('Section 2'!$C$14:I$15),0)),"",VLOOKUP($B40,'Section 2'!$C$18:$T$317,COLUMNS('Section 2'!$C$14:I$15),0)))</f>
        <v/>
      </c>
      <c r="K40" s="234" t="str">
        <f>IF($D40="","",IF(ISBLANK(VLOOKUP($B40,'Section 2'!$C$18:$T$317,COLUMNS('Section 2'!$C$14:J$15),0)),"",VLOOKUP($B40,'Section 2'!$C$18:$T$317,COLUMNS('Section 2'!$C$14:J$15),0)))</f>
        <v/>
      </c>
      <c r="L40" s="234" t="str">
        <f>IF($D40="","",IF(ISBLANK(VLOOKUP($B40,'Section 2'!$C$18:$T$317,COLUMNS('Section 2'!$C$14:K$15),0)),"",VLOOKUP($B40,'Section 2'!$C$18:$T$317,COLUMNS('Section 2'!$C$14:K$15),0)))</f>
        <v/>
      </c>
      <c r="M40" s="234" t="str">
        <f>IF($D40="","",IF(ISBLANK(VLOOKUP($B40,'Section 2'!$C$18:$T$317,COLUMNS('Section 2'!$C$14:L$15),0)),"",VLOOKUP($B40,'Section 2'!$C$18:$T$317,COLUMNS('Section 2'!$C$14:L$15),0)))</f>
        <v/>
      </c>
      <c r="N40" s="234" t="str">
        <f>IF($D40="","",IF(ISBLANK(VLOOKUP($B40,'Section 2'!$C$18:$T$317,COLUMNS('Section 2'!$C$14:M$15),0)),"",VLOOKUP($B40,'Section 2'!$C$18:$T$317,COLUMNS('Section 2'!$C$14:M$15),0)))</f>
        <v/>
      </c>
      <c r="O40" s="234" t="str">
        <f>IF($D40="","",IF(ISBLANK(VLOOKUP($B40,'Section 2'!$C$18:$T$317,COLUMNS('Section 2'!$C$14:N$15),0)),"",VLOOKUP($B40,'Section 2'!$C$18:$T$317,COLUMNS('Section 2'!$C$14:N$15),0)))</f>
        <v/>
      </c>
      <c r="P40" s="234" t="str">
        <f>IF($D40="","",IF(ISBLANK(VLOOKUP($B40,'Section 2'!$C$18:$T$317,COLUMNS('Section 2'!$C$14:O$15),0)),"",VLOOKUP($B40,'Section 2'!$C$18:$T$317,COLUMNS('Section 2'!$C$14:O$15),0)))</f>
        <v/>
      </c>
      <c r="Q40" s="234" t="str">
        <f>IF($D40="","",IF(ISBLANK(VLOOKUP($B40,'Section 2'!$C$18:$T$317,COLUMNS('Section 2'!$C$14:P$15),0)),"",VLOOKUP($B40,'Section 2'!$C$18:$T$317,COLUMNS('Section 2'!$C$14:P$15),0)))</f>
        <v/>
      </c>
      <c r="R40" s="234" t="str">
        <f>IF($D40="","",IF(ISBLANK(VLOOKUP($B40,'Section 2'!$C$18:$T$317,COLUMNS('Section 2'!$C$14:Q$15),0)),"",VLOOKUP($B40,'Section 2'!$C$18:$T$317,COLUMNS('Section 2'!$C$14:Q$15),0)))</f>
        <v/>
      </c>
      <c r="S40" s="234" t="str">
        <f>IF($D40="","",IF(ISBLANK(PROPER(VLOOKUP($B40,'Section 2'!$C$18:$T$317,COLUMNS('Section 2'!$C$14:R$15),0))),"",PROPER(VLOOKUP($B40,'Section 2'!$C$18:$T$317,COLUMNS('Section 2'!$C$14:R$15),0))))</f>
        <v/>
      </c>
      <c r="T40" s="234" t="str">
        <f>IF($D40="","",IF(ISBLANK(PROPER(VLOOKUP($B40,'Section 2'!$C$18:$T$317,COLUMNS('Section 2'!$C$14:S$15),0))),"",IF(VLOOKUP($B40,'Section 2'!$C$18:$T$317,COLUMNS('Section 2'!$C$14:S$15),0)="2nd Party Trans", "2nd Party Trans", IF(VLOOKUP($B40,'Section 2'!$C$18:$T$317,COLUMNS('Section 2'!$C$14:S$15),0)="2nd Party Dest", "2nd Party Dest", PROPER(VLOOKUP($B40,'Section 2'!$C$18:$T$317,COLUMNS('Section 2'!$C$14:S$15),0))))))</f>
        <v/>
      </c>
      <c r="U40" s="235" t="str">
        <f>IF($D40="","",IF(ISBLANK(VLOOKUP($B40,'Section 2'!$C$18:$T$317,COLUMNS('Section 2'!$C$14:T$15),0)),"",VLOOKUP($B40,'Section 2'!$C$18:$T$317,COLUMNS('Section 2'!$C$14:T$15),0)))</f>
        <v/>
      </c>
    </row>
    <row r="41" spans="1:21" s="233" customFormat="1" ht="12.75" customHeight="1" x14ac:dyDescent="0.25">
      <c r="A41" s="233" t="str">
        <f>IF(D41="","",ROWS($A$1:A41))</f>
        <v/>
      </c>
      <c r="B41" s="232">
        <v>40</v>
      </c>
      <c r="C41" s="234" t="str">
        <f t="shared" si="0"/>
        <v/>
      </c>
      <c r="D41" s="234" t="str">
        <f>IFERROR(VLOOKUP($B41,'Section 2'!$C$18:$T$317,COLUMNS('Section 2'!$C$14:C$15),0),"")</f>
        <v/>
      </c>
      <c r="E41" s="235" t="str">
        <f>IF($D41="","",IF(ISBLANK(VLOOKUP($B41,'Section 2'!$C$18:$T$317,COLUMNS('Section 2'!$C$14:D$15),0)),"",VLOOKUP($B41,'Section 2'!$C$18:$T$317,COLUMNS('Section 2'!$C$14:D$15),0)))</f>
        <v/>
      </c>
      <c r="F41" s="234" t="str">
        <f>IF($D41="","",IF(ISBLANK(VLOOKUP($B41,'Section 2'!$C$18:$T$317,COLUMNS('Section 2'!$C$14:E$15),0)),"",VLOOKUP($B41,'Section 2'!$C$18:$T$317,COLUMNS('Section 2'!$C$14:E$15),0)))</f>
        <v/>
      </c>
      <c r="G41" s="234" t="str">
        <f>IF($D41="","",IF(ISBLANK(VLOOKUP($B41,'Section 2'!$C$18:$T$317,COLUMNS('Section 2'!$C$14:F$15),0)),"",VLOOKUP($B41,'Section 2'!$C$18:$T$317,COLUMNS('Section 2'!$C$14:F$15),0)))</f>
        <v/>
      </c>
      <c r="H41" s="234" t="str">
        <f>IF($D41="","",IF(ISBLANK(VLOOKUP($B41,'Section 2'!$C$18:$T$317,COLUMNS('Section 2'!$C$14:G$15),0)),"",VLOOKUP($B41,'Section 2'!$C$18:$T$317,COLUMNS('Section 2'!$C$14:G$15),0)))</f>
        <v/>
      </c>
      <c r="I41" s="234" t="str">
        <f>IF($D41="","",IF(ISBLANK(VLOOKUP($B41,'Section 2'!$C$18:$T$317,COLUMNS('Section 2'!$C$14:H$15),0)),"",VLOOKUP($B41,'Section 2'!$C$18:$T$317,COLUMNS('Section 2'!$C$14:H$15),0)))</f>
        <v/>
      </c>
      <c r="J41" s="234" t="str">
        <f>IF($D41="","",IF(ISBLANK(VLOOKUP($B41,'Section 2'!$C$18:$T$317,COLUMNS('Section 2'!$C$14:I$15),0)),"",VLOOKUP($B41,'Section 2'!$C$18:$T$317,COLUMNS('Section 2'!$C$14:I$15),0)))</f>
        <v/>
      </c>
      <c r="K41" s="234" t="str">
        <f>IF($D41="","",IF(ISBLANK(VLOOKUP($B41,'Section 2'!$C$18:$T$317,COLUMNS('Section 2'!$C$14:J$15),0)),"",VLOOKUP($B41,'Section 2'!$C$18:$T$317,COLUMNS('Section 2'!$C$14:J$15),0)))</f>
        <v/>
      </c>
      <c r="L41" s="234" t="str">
        <f>IF($D41="","",IF(ISBLANK(VLOOKUP($B41,'Section 2'!$C$18:$T$317,COLUMNS('Section 2'!$C$14:K$15),0)),"",VLOOKUP($B41,'Section 2'!$C$18:$T$317,COLUMNS('Section 2'!$C$14:K$15),0)))</f>
        <v/>
      </c>
      <c r="M41" s="234" t="str">
        <f>IF($D41="","",IF(ISBLANK(VLOOKUP($B41,'Section 2'!$C$18:$T$317,COLUMNS('Section 2'!$C$14:L$15),0)),"",VLOOKUP($B41,'Section 2'!$C$18:$T$317,COLUMNS('Section 2'!$C$14:L$15),0)))</f>
        <v/>
      </c>
      <c r="N41" s="234" t="str">
        <f>IF($D41="","",IF(ISBLANK(VLOOKUP($B41,'Section 2'!$C$18:$T$317,COLUMNS('Section 2'!$C$14:M$15),0)),"",VLOOKUP($B41,'Section 2'!$C$18:$T$317,COLUMNS('Section 2'!$C$14:M$15),0)))</f>
        <v/>
      </c>
      <c r="O41" s="234" t="str">
        <f>IF($D41="","",IF(ISBLANK(VLOOKUP($B41,'Section 2'!$C$18:$T$317,COLUMNS('Section 2'!$C$14:N$15),0)),"",VLOOKUP($B41,'Section 2'!$C$18:$T$317,COLUMNS('Section 2'!$C$14:N$15),0)))</f>
        <v/>
      </c>
      <c r="P41" s="234" t="str">
        <f>IF($D41="","",IF(ISBLANK(VLOOKUP($B41,'Section 2'!$C$18:$T$317,COLUMNS('Section 2'!$C$14:O$15),0)),"",VLOOKUP($B41,'Section 2'!$C$18:$T$317,COLUMNS('Section 2'!$C$14:O$15),0)))</f>
        <v/>
      </c>
      <c r="Q41" s="234" t="str">
        <f>IF($D41="","",IF(ISBLANK(VLOOKUP($B41,'Section 2'!$C$18:$T$317,COLUMNS('Section 2'!$C$14:P$15),0)),"",VLOOKUP($B41,'Section 2'!$C$18:$T$317,COLUMNS('Section 2'!$C$14:P$15),0)))</f>
        <v/>
      </c>
      <c r="R41" s="234" t="str">
        <f>IF($D41="","",IF(ISBLANK(VLOOKUP($B41,'Section 2'!$C$18:$T$317,COLUMNS('Section 2'!$C$14:Q$15),0)),"",VLOOKUP($B41,'Section 2'!$C$18:$T$317,COLUMNS('Section 2'!$C$14:Q$15),0)))</f>
        <v/>
      </c>
      <c r="S41" s="234" t="str">
        <f>IF($D41="","",IF(ISBLANK(PROPER(VLOOKUP($B41,'Section 2'!$C$18:$T$317,COLUMNS('Section 2'!$C$14:R$15),0))),"",PROPER(VLOOKUP($B41,'Section 2'!$C$18:$T$317,COLUMNS('Section 2'!$C$14:R$15),0))))</f>
        <v/>
      </c>
      <c r="T41" s="234" t="str">
        <f>IF($D41="","",IF(ISBLANK(PROPER(VLOOKUP($B41,'Section 2'!$C$18:$T$317,COLUMNS('Section 2'!$C$14:S$15),0))),"",IF(VLOOKUP($B41,'Section 2'!$C$18:$T$317,COLUMNS('Section 2'!$C$14:S$15),0)="2nd Party Trans", "2nd Party Trans", IF(VLOOKUP($B41,'Section 2'!$C$18:$T$317,COLUMNS('Section 2'!$C$14:S$15),0)="2nd Party Dest", "2nd Party Dest", PROPER(VLOOKUP($B41,'Section 2'!$C$18:$T$317,COLUMNS('Section 2'!$C$14:S$15),0))))))</f>
        <v/>
      </c>
      <c r="U41" s="235" t="str">
        <f>IF($D41="","",IF(ISBLANK(VLOOKUP($B41,'Section 2'!$C$18:$T$317,COLUMNS('Section 2'!$C$14:T$15),0)),"",VLOOKUP($B41,'Section 2'!$C$18:$T$317,COLUMNS('Section 2'!$C$14:T$15),0)))</f>
        <v/>
      </c>
    </row>
    <row r="42" spans="1:21" s="233" customFormat="1" ht="12.75" customHeight="1" x14ac:dyDescent="0.25">
      <c r="A42" s="233" t="str">
        <f>IF(D42="","",ROWS($A$1:A42))</f>
        <v/>
      </c>
      <c r="B42" s="232">
        <v>41</v>
      </c>
      <c r="C42" s="234" t="str">
        <f t="shared" si="0"/>
        <v/>
      </c>
      <c r="D42" s="234" t="str">
        <f>IFERROR(VLOOKUP($B42,'Section 2'!$C$18:$T$317,COLUMNS('Section 2'!$C$14:C$15),0),"")</f>
        <v/>
      </c>
      <c r="E42" s="235" t="str">
        <f>IF($D42="","",IF(ISBLANK(VLOOKUP($B42,'Section 2'!$C$18:$T$317,COLUMNS('Section 2'!$C$14:D$15),0)),"",VLOOKUP($B42,'Section 2'!$C$18:$T$317,COLUMNS('Section 2'!$C$14:D$15),0)))</f>
        <v/>
      </c>
      <c r="F42" s="234" t="str">
        <f>IF($D42="","",IF(ISBLANK(VLOOKUP($B42,'Section 2'!$C$18:$T$317,COLUMNS('Section 2'!$C$14:E$15),0)),"",VLOOKUP($B42,'Section 2'!$C$18:$T$317,COLUMNS('Section 2'!$C$14:E$15),0)))</f>
        <v/>
      </c>
      <c r="G42" s="234" t="str">
        <f>IF($D42="","",IF(ISBLANK(VLOOKUP($B42,'Section 2'!$C$18:$T$317,COLUMNS('Section 2'!$C$14:F$15),0)),"",VLOOKUP($B42,'Section 2'!$C$18:$T$317,COLUMNS('Section 2'!$C$14:F$15),0)))</f>
        <v/>
      </c>
      <c r="H42" s="234" t="str">
        <f>IF($D42="","",IF(ISBLANK(VLOOKUP($B42,'Section 2'!$C$18:$T$317,COLUMNS('Section 2'!$C$14:G$15),0)),"",VLOOKUP($B42,'Section 2'!$C$18:$T$317,COLUMNS('Section 2'!$C$14:G$15),0)))</f>
        <v/>
      </c>
      <c r="I42" s="234" t="str">
        <f>IF($D42="","",IF(ISBLANK(VLOOKUP($B42,'Section 2'!$C$18:$T$317,COLUMNS('Section 2'!$C$14:H$15),0)),"",VLOOKUP($B42,'Section 2'!$C$18:$T$317,COLUMNS('Section 2'!$C$14:H$15),0)))</f>
        <v/>
      </c>
      <c r="J42" s="234" t="str">
        <f>IF($D42="","",IF(ISBLANK(VLOOKUP($B42,'Section 2'!$C$18:$T$317,COLUMNS('Section 2'!$C$14:I$15),0)),"",VLOOKUP($B42,'Section 2'!$C$18:$T$317,COLUMNS('Section 2'!$C$14:I$15),0)))</f>
        <v/>
      </c>
      <c r="K42" s="234" t="str">
        <f>IF($D42="","",IF(ISBLANK(VLOOKUP($B42,'Section 2'!$C$18:$T$317,COLUMNS('Section 2'!$C$14:J$15),0)),"",VLOOKUP($B42,'Section 2'!$C$18:$T$317,COLUMNS('Section 2'!$C$14:J$15),0)))</f>
        <v/>
      </c>
      <c r="L42" s="234" t="str">
        <f>IF($D42="","",IF(ISBLANK(VLOOKUP($B42,'Section 2'!$C$18:$T$317,COLUMNS('Section 2'!$C$14:K$15),0)),"",VLOOKUP($B42,'Section 2'!$C$18:$T$317,COLUMNS('Section 2'!$C$14:K$15),0)))</f>
        <v/>
      </c>
      <c r="M42" s="234" t="str">
        <f>IF($D42="","",IF(ISBLANK(VLOOKUP($B42,'Section 2'!$C$18:$T$317,COLUMNS('Section 2'!$C$14:L$15),0)),"",VLOOKUP($B42,'Section 2'!$C$18:$T$317,COLUMNS('Section 2'!$C$14:L$15),0)))</f>
        <v/>
      </c>
      <c r="N42" s="234" t="str">
        <f>IF($D42="","",IF(ISBLANK(VLOOKUP($B42,'Section 2'!$C$18:$T$317,COLUMNS('Section 2'!$C$14:M$15),0)),"",VLOOKUP($B42,'Section 2'!$C$18:$T$317,COLUMNS('Section 2'!$C$14:M$15),0)))</f>
        <v/>
      </c>
      <c r="O42" s="234" t="str">
        <f>IF($D42="","",IF(ISBLANK(VLOOKUP($B42,'Section 2'!$C$18:$T$317,COLUMNS('Section 2'!$C$14:N$15),0)),"",VLOOKUP($B42,'Section 2'!$C$18:$T$317,COLUMNS('Section 2'!$C$14:N$15),0)))</f>
        <v/>
      </c>
      <c r="P42" s="234" t="str">
        <f>IF($D42="","",IF(ISBLANK(VLOOKUP($B42,'Section 2'!$C$18:$T$317,COLUMNS('Section 2'!$C$14:O$15),0)),"",VLOOKUP($B42,'Section 2'!$C$18:$T$317,COLUMNS('Section 2'!$C$14:O$15),0)))</f>
        <v/>
      </c>
      <c r="Q42" s="234" t="str">
        <f>IF($D42="","",IF(ISBLANK(VLOOKUP($B42,'Section 2'!$C$18:$T$317,COLUMNS('Section 2'!$C$14:P$15),0)),"",VLOOKUP($B42,'Section 2'!$C$18:$T$317,COLUMNS('Section 2'!$C$14:P$15),0)))</f>
        <v/>
      </c>
      <c r="R42" s="234" t="str">
        <f>IF($D42="","",IF(ISBLANK(VLOOKUP($B42,'Section 2'!$C$18:$T$317,COLUMNS('Section 2'!$C$14:Q$15),0)),"",VLOOKUP($B42,'Section 2'!$C$18:$T$317,COLUMNS('Section 2'!$C$14:Q$15),0)))</f>
        <v/>
      </c>
      <c r="S42" s="234" t="str">
        <f>IF($D42="","",IF(ISBLANK(PROPER(VLOOKUP($B42,'Section 2'!$C$18:$T$317,COLUMNS('Section 2'!$C$14:R$15),0))),"",PROPER(VLOOKUP($B42,'Section 2'!$C$18:$T$317,COLUMNS('Section 2'!$C$14:R$15),0))))</f>
        <v/>
      </c>
      <c r="T42" s="234" t="str">
        <f>IF($D42="","",IF(ISBLANK(PROPER(VLOOKUP($B42,'Section 2'!$C$18:$T$317,COLUMNS('Section 2'!$C$14:S$15),0))),"",IF(VLOOKUP($B42,'Section 2'!$C$18:$T$317,COLUMNS('Section 2'!$C$14:S$15),0)="2nd Party Trans", "2nd Party Trans", IF(VLOOKUP($B42,'Section 2'!$C$18:$T$317,COLUMNS('Section 2'!$C$14:S$15),0)="2nd Party Dest", "2nd Party Dest", PROPER(VLOOKUP($B42,'Section 2'!$C$18:$T$317,COLUMNS('Section 2'!$C$14:S$15),0))))))</f>
        <v/>
      </c>
      <c r="U42" s="235" t="str">
        <f>IF($D42="","",IF(ISBLANK(VLOOKUP($B42,'Section 2'!$C$18:$T$317,COLUMNS('Section 2'!$C$14:T$15),0)),"",VLOOKUP($B42,'Section 2'!$C$18:$T$317,COLUMNS('Section 2'!$C$14:T$15),0)))</f>
        <v/>
      </c>
    </row>
    <row r="43" spans="1:21" s="233" customFormat="1" ht="12.75" customHeight="1" x14ac:dyDescent="0.25">
      <c r="A43" s="233" t="str">
        <f>IF(D43="","",ROWS($A$1:A43))</f>
        <v/>
      </c>
      <c r="B43" s="232">
        <v>42</v>
      </c>
      <c r="C43" s="234" t="str">
        <f t="shared" si="0"/>
        <v/>
      </c>
      <c r="D43" s="234" t="str">
        <f>IFERROR(VLOOKUP($B43,'Section 2'!$C$18:$T$317,COLUMNS('Section 2'!$C$14:C$15),0),"")</f>
        <v/>
      </c>
      <c r="E43" s="235" t="str">
        <f>IF($D43="","",IF(ISBLANK(VLOOKUP($B43,'Section 2'!$C$18:$T$317,COLUMNS('Section 2'!$C$14:D$15),0)),"",VLOOKUP($B43,'Section 2'!$C$18:$T$317,COLUMNS('Section 2'!$C$14:D$15),0)))</f>
        <v/>
      </c>
      <c r="F43" s="234" t="str">
        <f>IF($D43="","",IF(ISBLANK(VLOOKUP($B43,'Section 2'!$C$18:$T$317,COLUMNS('Section 2'!$C$14:E$15),0)),"",VLOOKUP($B43,'Section 2'!$C$18:$T$317,COLUMNS('Section 2'!$C$14:E$15),0)))</f>
        <v/>
      </c>
      <c r="G43" s="234" t="str">
        <f>IF($D43="","",IF(ISBLANK(VLOOKUP($B43,'Section 2'!$C$18:$T$317,COLUMNS('Section 2'!$C$14:F$15),0)),"",VLOOKUP($B43,'Section 2'!$C$18:$T$317,COLUMNS('Section 2'!$C$14:F$15),0)))</f>
        <v/>
      </c>
      <c r="H43" s="234" t="str">
        <f>IF($D43="","",IF(ISBLANK(VLOOKUP($B43,'Section 2'!$C$18:$T$317,COLUMNS('Section 2'!$C$14:G$15),0)),"",VLOOKUP($B43,'Section 2'!$C$18:$T$317,COLUMNS('Section 2'!$C$14:G$15),0)))</f>
        <v/>
      </c>
      <c r="I43" s="234" t="str">
        <f>IF($D43="","",IF(ISBLANK(VLOOKUP($B43,'Section 2'!$C$18:$T$317,COLUMNS('Section 2'!$C$14:H$15),0)),"",VLOOKUP($B43,'Section 2'!$C$18:$T$317,COLUMNS('Section 2'!$C$14:H$15),0)))</f>
        <v/>
      </c>
      <c r="J43" s="234" t="str">
        <f>IF($D43="","",IF(ISBLANK(VLOOKUP($B43,'Section 2'!$C$18:$T$317,COLUMNS('Section 2'!$C$14:I$15),0)),"",VLOOKUP($B43,'Section 2'!$C$18:$T$317,COLUMNS('Section 2'!$C$14:I$15),0)))</f>
        <v/>
      </c>
      <c r="K43" s="234" t="str">
        <f>IF($D43="","",IF(ISBLANK(VLOOKUP($B43,'Section 2'!$C$18:$T$317,COLUMNS('Section 2'!$C$14:J$15),0)),"",VLOOKUP($B43,'Section 2'!$C$18:$T$317,COLUMNS('Section 2'!$C$14:J$15),0)))</f>
        <v/>
      </c>
      <c r="L43" s="234" t="str">
        <f>IF($D43="","",IF(ISBLANK(VLOOKUP($B43,'Section 2'!$C$18:$T$317,COLUMNS('Section 2'!$C$14:K$15),0)),"",VLOOKUP($B43,'Section 2'!$C$18:$T$317,COLUMNS('Section 2'!$C$14:K$15),0)))</f>
        <v/>
      </c>
      <c r="M43" s="234" t="str">
        <f>IF($D43="","",IF(ISBLANK(VLOOKUP($B43,'Section 2'!$C$18:$T$317,COLUMNS('Section 2'!$C$14:L$15),0)),"",VLOOKUP($B43,'Section 2'!$C$18:$T$317,COLUMNS('Section 2'!$C$14:L$15),0)))</f>
        <v/>
      </c>
      <c r="N43" s="234" t="str">
        <f>IF($D43="","",IF(ISBLANK(VLOOKUP($B43,'Section 2'!$C$18:$T$317,COLUMNS('Section 2'!$C$14:M$15),0)),"",VLOOKUP($B43,'Section 2'!$C$18:$T$317,COLUMNS('Section 2'!$C$14:M$15),0)))</f>
        <v/>
      </c>
      <c r="O43" s="234" t="str">
        <f>IF($D43="","",IF(ISBLANK(VLOOKUP($B43,'Section 2'!$C$18:$T$317,COLUMNS('Section 2'!$C$14:N$15),0)),"",VLOOKUP($B43,'Section 2'!$C$18:$T$317,COLUMNS('Section 2'!$C$14:N$15),0)))</f>
        <v/>
      </c>
      <c r="P43" s="234" t="str">
        <f>IF($D43="","",IF(ISBLANK(VLOOKUP($B43,'Section 2'!$C$18:$T$317,COLUMNS('Section 2'!$C$14:O$15),0)),"",VLOOKUP($B43,'Section 2'!$C$18:$T$317,COLUMNS('Section 2'!$C$14:O$15),0)))</f>
        <v/>
      </c>
      <c r="Q43" s="234" t="str">
        <f>IF($D43="","",IF(ISBLANK(VLOOKUP($B43,'Section 2'!$C$18:$T$317,COLUMNS('Section 2'!$C$14:P$15),0)),"",VLOOKUP($B43,'Section 2'!$C$18:$T$317,COLUMNS('Section 2'!$C$14:P$15),0)))</f>
        <v/>
      </c>
      <c r="R43" s="234" t="str">
        <f>IF($D43="","",IF(ISBLANK(VLOOKUP($B43,'Section 2'!$C$18:$T$317,COLUMNS('Section 2'!$C$14:Q$15),0)),"",VLOOKUP($B43,'Section 2'!$C$18:$T$317,COLUMNS('Section 2'!$C$14:Q$15),0)))</f>
        <v/>
      </c>
      <c r="S43" s="234" t="str">
        <f>IF($D43="","",IF(ISBLANK(PROPER(VLOOKUP($B43,'Section 2'!$C$18:$T$317,COLUMNS('Section 2'!$C$14:R$15),0))),"",PROPER(VLOOKUP($B43,'Section 2'!$C$18:$T$317,COLUMNS('Section 2'!$C$14:R$15),0))))</f>
        <v/>
      </c>
      <c r="T43" s="234" t="str">
        <f>IF($D43="","",IF(ISBLANK(PROPER(VLOOKUP($B43,'Section 2'!$C$18:$T$317,COLUMNS('Section 2'!$C$14:S$15),0))),"",IF(VLOOKUP($B43,'Section 2'!$C$18:$T$317,COLUMNS('Section 2'!$C$14:S$15),0)="2nd Party Trans", "2nd Party Trans", IF(VLOOKUP($B43,'Section 2'!$C$18:$T$317,COLUMNS('Section 2'!$C$14:S$15),0)="2nd Party Dest", "2nd Party Dest", PROPER(VLOOKUP($B43,'Section 2'!$C$18:$T$317,COLUMNS('Section 2'!$C$14:S$15),0))))))</f>
        <v/>
      </c>
      <c r="U43" s="235" t="str">
        <f>IF($D43="","",IF(ISBLANK(VLOOKUP($B43,'Section 2'!$C$18:$T$317,COLUMNS('Section 2'!$C$14:T$15),0)),"",VLOOKUP($B43,'Section 2'!$C$18:$T$317,COLUMNS('Section 2'!$C$14:T$15),0)))</f>
        <v/>
      </c>
    </row>
    <row r="44" spans="1:21" s="233" customFormat="1" ht="12.75" customHeight="1" x14ac:dyDescent="0.25">
      <c r="A44" s="233" t="str">
        <f>IF(D44="","",ROWS($A$1:A44))</f>
        <v/>
      </c>
      <c r="B44" s="232">
        <v>43</v>
      </c>
      <c r="C44" s="234" t="str">
        <f t="shared" si="0"/>
        <v/>
      </c>
      <c r="D44" s="234" t="str">
        <f>IFERROR(VLOOKUP($B44,'Section 2'!$C$18:$T$317,COLUMNS('Section 2'!$C$14:C$15),0),"")</f>
        <v/>
      </c>
      <c r="E44" s="235" t="str">
        <f>IF($D44="","",IF(ISBLANK(VLOOKUP($B44,'Section 2'!$C$18:$T$317,COLUMNS('Section 2'!$C$14:D$15),0)),"",VLOOKUP($B44,'Section 2'!$C$18:$T$317,COLUMNS('Section 2'!$C$14:D$15),0)))</f>
        <v/>
      </c>
      <c r="F44" s="234" t="str">
        <f>IF($D44="","",IF(ISBLANK(VLOOKUP($B44,'Section 2'!$C$18:$T$317,COLUMNS('Section 2'!$C$14:E$15),0)),"",VLOOKUP($B44,'Section 2'!$C$18:$T$317,COLUMNS('Section 2'!$C$14:E$15),0)))</f>
        <v/>
      </c>
      <c r="G44" s="234" t="str">
        <f>IF($D44="","",IF(ISBLANK(VLOOKUP($B44,'Section 2'!$C$18:$T$317,COLUMNS('Section 2'!$C$14:F$15),0)),"",VLOOKUP($B44,'Section 2'!$C$18:$T$317,COLUMNS('Section 2'!$C$14:F$15),0)))</f>
        <v/>
      </c>
      <c r="H44" s="234" t="str">
        <f>IF($D44="","",IF(ISBLANK(VLOOKUP($B44,'Section 2'!$C$18:$T$317,COLUMNS('Section 2'!$C$14:G$15),0)),"",VLOOKUP($B44,'Section 2'!$C$18:$T$317,COLUMNS('Section 2'!$C$14:G$15),0)))</f>
        <v/>
      </c>
      <c r="I44" s="234" t="str">
        <f>IF($D44="","",IF(ISBLANK(VLOOKUP($B44,'Section 2'!$C$18:$T$317,COLUMNS('Section 2'!$C$14:H$15),0)),"",VLOOKUP($B44,'Section 2'!$C$18:$T$317,COLUMNS('Section 2'!$C$14:H$15),0)))</f>
        <v/>
      </c>
      <c r="J44" s="234" t="str">
        <f>IF($D44="","",IF(ISBLANK(VLOOKUP($B44,'Section 2'!$C$18:$T$317,COLUMNS('Section 2'!$C$14:I$15),0)),"",VLOOKUP($B44,'Section 2'!$C$18:$T$317,COLUMNS('Section 2'!$C$14:I$15),0)))</f>
        <v/>
      </c>
      <c r="K44" s="234" t="str">
        <f>IF($D44="","",IF(ISBLANK(VLOOKUP($B44,'Section 2'!$C$18:$T$317,COLUMNS('Section 2'!$C$14:J$15),0)),"",VLOOKUP($B44,'Section 2'!$C$18:$T$317,COLUMNS('Section 2'!$C$14:J$15),0)))</f>
        <v/>
      </c>
      <c r="L44" s="234" t="str">
        <f>IF($D44="","",IF(ISBLANK(VLOOKUP($B44,'Section 2'!$C$18:$T$317,COLUMNS('Section 2'!$C$14:K$15),0)),"",VLOOKUP($B44,'Section 2'!$C$18:$T$317,COLUMNS('Section 2'!$C$14:K$15),0)))</f>
        <v/>
      </c>
      <c r="M44" s="234" t="str">
        <f>IF($D44="","",IF(ISBLANK(VLOOKUP($B44,'Section 2'!$C$18:$T$317,COLUMNS('Section 2'!$C$14:L$15),0)),"",VLOOKUP($B44,'Section 2'!$C$18:$T$317,COLUMNS('Section 2'!$C$14:L$15),0)))</f>
        <v/>
      </c>
      <c r="N44" s="234" t="str">
        <f>IF($D44="","",IF(ISBLANK(VLOOKUP($B44,'Section 2'!$C$18:$T$317,COLUMNS('Section 2'!$C$14:M$15),0)),"",VLOOKUP($B44,'Section 2'!$C$18:$T$317,COLUMNS('Section 2'!$C$14:M$15),0)))</f>
        <v/>
      </c>
      <c r="O44" s="234" t="str">
        <f>IF($D44="","",IF(ISBLANK(VLOOKUP($B44,'Section 2'!$C$18:$T$317,COLUMNS('Section 2'!$C$14:N$15),0)),"",VLOOKUP($B44,'Section 2'!$C$18:$T$317,COLUMNS('Section 2'!$C$14:N$15),0)))</f>
        <v/>
      </c>
      <c r="P44" s="234" t="str">
        <f>IF($D44="","",IF(ISBLANK(VLOOKUP($B44,'Section 2'!$C$18:$T$317,COLUMNS('Section 2'!$C$14:O$15),0)),"",VLOOKUP($B44,'Section 2'!$C$18:$T$317,COLUMNS('Section 2'!$C$14:O$15),0)))</f>
        <v/>
      </c>
      <c r="Q44" s="234" t="str">
        <f>IF($D44="","",IF(ISBLANK(VLOOKUP($B44,'Section 2'!$C$18:$T$317,COLUMNS('Section 2'!$C$14:P$15),0)),"",VLOOKUP($B44,'Section 2'!$C$18:$T$317,COLUMNS('Section 2'!$C$14:P$15),0)))</f>
        <v/>
      </c>
      <c r="R44" s="234" t="str">
        <f>IF($D44="","",IF(ISBLANK(VLOOKUP($B44,'Section 2'!$C$18:$T$317,COLUMNS('Section 2'!$C$14:Q$15),0)),"",VLOOKUP($B44,'Section 2'!$C$18:$T$317,COLUMNS('Section 2'!$C$14:Q$15),0)))</f>
        <v/>
      </c>
      <c r="S44" s="234" t="str">
        <f>IF($D44="","",IF(ISBLANK(PROPER(VLOOKUP($B44,'Section 2'!$C$18:$T$317,COLUMNS('Section 2'!$C$14:R$15),0))),"",PROPER(VLOOKUP($B44,'Section 2'!$C$18:$T$317,COLUMNS('Section 2'!$C$14:R$15),0))))</f>
        <v/>
      </c>
      <c r="T44" s="234" t="str">
        <f>IF($D44="","",IF(ISBLANK(PROPER(VLOOKUP($B44,'Section 2'!$C$18:$T$317,COLUMNS('Section 2'!$C$14:S$15),0))),"",IF(VLOOKUP($B44,'Section 2'!$C$18:$T$317,COLUMNS('Section 2'!$C$14:S$15),0)="2nd Party Trans", "2nd Party Trans", IF(VLOOKUP($B44,'Section 2'!$C$18:$T$317,COLUMNS('Section 2'!$C$14:S$15),0)="2nd Party Dest", "2nd Party Dest", PROPER(VLOOKUP($B44,'Section 2'!$C$18:$T$317,COLUMNS('Section 2'!$C$14:S$15),0))))))</f>
        <v/>
      </c>
      <c r="U44" s="235" t="str">
        <f>IF($D44="","",IF(ISBLANK(VLOOKUP($B44,'Section 2'!$C$18:$T$317,COLUMNS('Section 2'!$C$14:T$15),0)),"",VLOOKUP($B44,'Section 2'!$C$18:$T$317,COLUMNS('Section 2'!$C$14:T$15),0)))</f>
        <v/>
      </c>
    </row>
    <row r="45" spans="1:21" s="233" customFormat="1" ht="12.75" customHeight="1" x14ac:dyDescent="0.25">
      <c r="A45" s="233" t="str">
        <f>IF(D45="","",ROWS($A$1:A45))</f>
        <v/>
      </c>
      <c r="B45" s="232">
        <v>44</v>
      </c>
      <c r="C45" s="234" t="str">
        <f t="shared" si="0"/>
        <v/>
      </c>
      <c r="D45" s="234" t="str">
        <f>IFERROR(VLOOKUP($B45,'Section 2'!$C$18:$T$317,COLUMNS('Section 2'!$C$14:C$15),0),"")</f>
        <v/>
      </c>
      <c r="E45" s="235" t="str">
        <f>IF($D45="","",IF(ISBLANK(VLOOKUP($B45,'Section 2'!$C$18:$T$317,COLUMNS('Section 2'!$C$14:D$15),0)),"",VLOOKUP($B45,'Section 2'!$C$18:$T$317,COLUMNS('Section 2'!$C$14:D$15),0)))</f>
        <v/>
      </c>
      <c r="F45" s="234" t="str">
        <f>IF($D45="","",IF(ISBLANK(VLOOKUP($B45,'Section 2'!$C$18:$T$317,COLUMNS('Section 2'!$C$14:E$15),0)),"",VLOOKUP($B45,'Section 2'!$C$18:$T$317,COLUMNS('Section 2'!$C$14:E$15),0)))</f>
        <v/>
      </c>
      <c r="G45" s="234" t="str">
        <f>IF($D45="","",IF(ISBLANK(VLOOKUP($B45,'Section 2'!$C$18:$T$317,COLUMNS('Section 2'!$C$14:F$15),0)),"",VLOOKUP($B45,'Section 2'!$C$18:$T$317,COLUMNS('Section 2'!$C$14:F$15),0)))</f>
        <v/>
      </c>
      <c r="H45" s="234" t="str">
        <f>IF($D45="","",IF(ISBLANK(VLOOKUP($B45,'Section 2'!$C$18:$T$317,COLUMNS('Section 2'!$C$14:G$15),0)),"",VLOOKUP($B45,'Section 2'!$C$18:$T$317,COLUMNS('Section 2'!$C$14:G$15),0)))</f>
        <v/>
      </c>
      <c r="I45" s="234" t="str">
        <f>IF($D45="","",IF(ISBLANK(VLOOKUP($B45,'Section 2'!$C$18:$T$317,COLUMNS('Section 2'!$C$14:H$15),0)),"",VLOOKUP($B45,'Section 2'!$C$18:$T$317,COLUMNS('Section 2'!$C$14:H$15),0)))</f>
        <v/>
      </c>
      <c r="J45" s="234" t="str">
        <f>IF($D45="","",IF(ISBLANK(VLOOKUP($B45,'Section 2'!$C$18:$T$317,COLUMNS('Section 2'!$C$14:I$15),0)),"",VLOOKUP($B45,'Section 2'!$C$18:$T$317,COLUMNS('Section 2'!$C$14:I$15),0)))</f>
        <v/>
      </c>
      <c r="K45" s="234" t="str">
        <f>IF($D45="","",IF(ISBLANK(VLOOKUP($B45,'Section 2'!$C$18:$T$317,COLUMNS('Section 2'!$C$14:J$15),0)),"",VLOOKUP($B45,'Section 2'!$C$18:$T$317,COLUMNS('Section 2'!$C$14:J$15),0)))</f>
        <v/>
      </c>
      <c r="L45" s="234" t="str">
        <f>IF($D45="","",IF(ISBLANK(VLOOKUP($B45,'Section 2'!$C$18:$T$317,COLUMNS('Section 2'!$C$14:K$15),0)),"",VLOOKUP($B45,'Section 2'!$C$18:$T$317,COLUMNS('Section 2'!$C$14:K$15),0)))</f>
        <v/>
      </c>
      <c r="M45" s="234" t="str">
        <f>IF($D45="","",IF(ISBLANK(VLOOKUP($B45,'Section 2'!$C$18:$T$317,COLUMNS('Section 2'!$C$14:L$15),0)),"",VLOOKUP($B45,'Section 2'!$C$18:$T$317,COLUMNS('Section 2'!$C$14:L$15),0)))</f>
        <v/>
      </c>
      <c r="N45" s="234" t="str">
        <f>IF($D45="","",IF(ISBLANK(VLOOKUP($B45,'Section 2'!$C$18:$T$317,COLUMNS('Section 2'!$C$14:M$15),0)),"",VLOOKUP($B45,'Section 2'!$C$18:$T$317,COLUMNS('Section 2'!$C$14:M$15),0)))</f>
        <v/>
      </c>
      <c r="O45" s="234" t="str">
        <f>IF($D45="","",IF(ISBLANK(VLOOKUP($B45,'Section 2'!$C$18:$T$317,COLUMNS('Section 2'!$C$14:N$15),0)),"",VLOOKUP($B45,'Section 2'!$C$18:$T$317,COLUMNS('Section 2'!$C$14:N$15),0)))</f>
        <v/>
      </c>
      <c r="P45" s="234" t="str">
        <f>IF($D45="","",IF(ISBLANK(VLOOKUP($B45,'Section 2'!$C$18:$T$317,COLUMNS('Section 2'!$C$14:O$15),0)),"",VLOOKUP($B45,'Section 2'!$C$18:$T$317,COLUMNS('Section 2'!$C$14:O$15),0)))</f>
        <v/>
      </c>
      <c r="Q45" s="234" t="str">
        <f>IF($D45="","",IF(ISBLANK(VLOOKUP($B45,'Section 2'!$C$18:$T$317,COLUMNS('Section 2'!$C$14:P$15),0)),"",VLOOKUP($B45,'Section 2'!$C$18:$T$317,COLUMNS('Section 2'!$C$14:P$15),0)))</f>
        <v/>
      </c>
      <c r="R45" s="234" t="str">
        <f>IF($D45="","",IF(ISBLANK(VLOOKUP($B45,'Section 2'!$C$18:$T$317,COLUMNS('Section 2'!$C$14:Q$15),0)),"",VLOOKUP($B45,'Section 2'!$C$18:$T$317,COLUMNS('Section 2'!$C$14:Q$15),0)))</f>
        <v/>
      </c>
      <c r="S45" s="234" t="str">
        <f>IF($D45="","",IF(ISBLANK(PROPER(VLOOKUP($B45,'Section 2'!$C$18:$T$317,COLUMNS('Section 2'!$C$14:R$15),0))),"",PROPER(VLOOKUP($B45,'Section 2'!$C$18:$T$317,COLUMNS('Section 2'!$C$14:R$15),0))))</f>
        <v/>
      </c>
      <c r="T45" s="234" t="str">
        <f>IF($D45="","",IF(ISBLANK(PROPER(VLOOKUP($B45,'Section 2'!$C$18:$T$317,COLUMNS('Section 2'!$C$14:S$15),0))),"",IF(VLOOKUP($B45,'Section 2'!$C$18:$T$317,COLUMNS('Section 2'!$C$14:S$15),0)="2nd Party Trans", "2nd Party Trans", IF(VLOOKUP($B45,'Section 2'!$C$18:$T$317,COLUMNS('Section 2'!$C$14:S$15),0)="2nd Party Dest", "2nd Party Dest", PROPER(VLOOKUP($B45,'Section 2'!$C$18:$T$317,COLUMNS('Section 2'!$C$14:S$15),0))))))</f>
        <v/>
      </c>
      <c r="U45" s="235" t="str">
        <f>IF($D45="","",IF(ISBLANK(VLOOKUP($B45,'Section 2'!$C$18:$T$317,COLUMNS('Section 2'!$C$14:T$15),0)),"",VLOOKUP($B45,'Section 2'!$C$18:$T$317,COLUMNS('Section 2'!$C$14:T$15),0)))</f>
        <v/>
      </c>
    </row>
    <row r="46" spans="1:21" s="233" customFormat="1" ht="12.75" customHeight="1" x14ac:dyDescent="0.25">
      <c r="A46" s="233" t="str">
        <f>IF(D46="","",ROWS($A$1:A46))</f>
        <v/>
      </c>
      <c r="B46" s="232">
        <v>45</v>
      </c>
      <c r="C46" s="234" t="str">
        <f t="shared" si="0"/>
        <v/>
      </c>
      <c r="D46" s="234" t="str">
        <f>IFERROR(VLOOKUP($B46,'Section 2'!$C$18:$T$317,COLUMNS('Section 2'!$C$14:C$15),0),"")</f>
        <v/>
      </c>
      <c r="E46" s="235" t="str">
        <f>IF($D46="","",IF(ISBLANK(VLOOKUP($B46,'Section 2'!$C$18:$T$317,COLUMNS('Section 2'!$C$14:D$15),0)),"",VLOOKUP($B46,'Section 2'!$C$18:$T$317,COLUMNS('Section 2'!$C$14:D$15),0)))</f>
        <v/>
      </c>
      <c r="F46" s="234" t="str">
        <f>IF($D46="","",IF(ISBLANK(VLOOKUP($B46,'Section 2'!$C$18:$T$317,COLUMNS('Section 2'!$C$14:E$15),0)),"",VLOOKUP($B46,'Section 2'!$C$18:$T$317,COLUMNS('Section 2'!$C$14:E$15),0)))</f>
        <v/>
      </c>
      <c r="G46" s="234" t="str">
        <f>IF($D46="","",IF(ISBLANK(VLOOKUP($B46,'Section 2'!$C$18:$T$317,COLUMNS('Section 2'!$C$14:F$15),0)),"",VLOOKUP($B46,'Section 2'!$C$18:$T$317,COLUMNS('Section 2'!$C$14:F$15),0)))</f>
        <v/>
      </c>
      <c r="H46" s="234" t="str">
        <f>IF($D46="","",IF(ISBLANK(VLOOKUP($B46,'Section 2'!$C$18:$T$317,COLUMNS('Section 2'!$C$14:G$15),0)),"",VLOOKUP($B46,'Section 2'!$C$18:$T$317,COLUMNS('Section 2'!$C$14:G$15),0)))</f>
        <v/>
      </c>
      <c r="I46" s="234" t="str">
        <f>IF($D46="","",IF(ISBLANK(VLOOKUP($B46,'Section 2'!$C$18:$T$317,COLUMNS('Section 2'!$C$14:H$15),0)),"",VLOOKUP($B46,'Section 2'!$C$18:$T$317,COLUMNS('Section 2'!$C$14:H$15),0)))</f>
        <v/>
      </c>
      <c r="J46" s="234" t="str">
        <f>IF($D46="","",IF(ISBLANK(VLOOKUP($B46,'Section 2'!$C$18:$T$317,COLUMNS('Section 2'!$C$14:I$15),0)),"",VLOOKUP($B46,'Section 2'!$C$18:$T$317,COLUMNS('Section 2'!$C$14:I$15),0)))</f>
        <v/>
      </c>
      <c r="K46" s="234" t="str">
        <f>IF($D46="","",IF(ISBLANK(VLOOKUP($B46,'Section 2'!$C$18:$T$317,COLUMNS('Section 2'!$C$14:J$15),0)),"",VLOOKUP($B46,'Section 2'!$C$18:$T$317,COLUMNS('Section 2'!$C$14:J$15),0)))</f>
        <v/>
      </c>
      <c r="L46" s="234" t="str">
        <f>IF($D46="","",IF(ISBLANK(VLOOKUP($B46,'Section 2'!$C$18:$T$317,COLUMNS('Section 2'!$C$14:K$15),0)),"",VLOOKUP($B46,'Section 2'!$C$18:$T$317,COLUMNS('Section 2'!$C$14:K$15),0)))</f>
        <v/>
      </c>
      <c r="M46" s="234" t="str">
        <f>IF($D46="","",IF(ISBLANK(VLOOKUP($B46,'Section 2'!$C$18:$T$317,COLUMNS('Section 2'!$C$14:L$15),0)),"",VLOOKUP($B46,'Section 2'!$C$18:$T$317,COLUMNS('Section 2'!$C$14:L$15),0)))</f>
        <v/>
      </c>
      <c r="N46" s="234" t="str">
        <f>IF($D46="","",IF(ISBLANK(VLOOKUP($B46,'Section 2'!$C$18:$T$317,COLUMNS('Section 2'!$C$14:M$15),0)),"",VLOOKUP($B46,'Section 2'!$C$18:$T$317,COLUMNS('Section 2'!$C$14:M$15),0)))</f>
        <v/>
      </c>
      <c r="O46" s="234" t="str">
        <f>IF($D46="","",IF(ISBLANK(VLOOKUP($B46,'Section 2'!$C$18:$T$317,COLUMNS('Section 2'!$C$14:N$15),0)),"",VLOOKUP($B46,'Section 2'!$C$18:$T$317,COLUMNS('Section 2'!$C$14:N$15),0)))</f>
        <v/>
      </c>
      <c r="P46" s="234" t="str">
        <f>IF($D46="","",IF(ISBLANK(VLOOKUP($B46,'Section 2'!$C$18:$T$317,COLUMNS('Section 2'!$C$14:O$15),0)),"",VLOOKUP($B46,'Section 2'!$C$18:$T$317,COLUMNS('Section 2'!$C$14:O$15),0)))</f>
        <v/>
      </c>
      <c r="Q46" s="234" t="str">
        <f>IF($D46="","",IF(ISBLANK(VLOOKUP($B46,'Section 2'!$C$18:$T$317,COLUMNS('Section 2'!$C$14:P$15),0)),"",VLOOKUP($B46,'Section 2'!$C$18:$T$317,COLUMNS('Section 2'!$C$14:P$15),0)))</f>
        <v/>
      </c>
      <c r="R46" s="234" t="str">
        <f>IF($D46="","",IF(ISBLANK(VLOOKUP($B46,'Section 2'!$C$18:$T$317,COLUMNS('Section 2'!$C$14:Q$15),0)),"",VLOOKUP($B46,'Section 2'!$C$18:$T$317,COLUMNS('Section 2'!$C$14:Q$15),0)))</f>
        <v/>
      </c>
      <c r="S46" s="234" t="str">
        <f>IF($D46="","",IF(ISBLANK(PROPER(VLOOKUP($B46,'Section 2'!$C$18:$T$317,COLUMNS('Section 2'!$C$14:R$15),0))),"",PROPER(VLOOKUP($B46,'Section 2'!$C$18:$T$317,COLUMNS('Section 2'!$C$14:R$15),0))))</f>
        <v/>
      </c>
      <c r="T46" s="234" t="str">
        <f>IF($D46="","",IF(ISBLANK(PROPER(VLOOKUP($B46,'Section 2'!$C$18:$T$317,COLUMNS('Section 2'!$C$14:S$15),0))),"",IF(VLOOKUP($B46,'Section 2'!$C$18:$T$317,COLUMNS('Section 2'!$C$14:S$15),0)="2nd Party Trans", "2nd Party Trans", IF(VLOOKUP($B46,'Section 2'!$C$18:$T$317,COLUMNS('Section 2'!$C$14:S$15),0)="2nd Party Dest", "2nd Party Dest", PROPER(VLOOKUP($B46,'Section 2'!$C$18:$T$317,COLUMNS('Section 2'!$C$14:S$15),0))))))</f>
        <v/>
      </c>
      <c r="U46" s="235" t="str">
        <f>IF($D46="","",IF(ISBLANK(VLOOKUP($B46,'Section 2'!$C$18:$T$317,COLUMNS('Section 2'!$C$14:T$15),0)),"",VLOOKUP($B46,'Section 2'!$C$18:$T$317,COLUMNS('Section 2'!$C$14:T$15),0)))</f>
        <v/>
      </c>
    </row>
    <row r="47" spans="1:21" s="233" customFormat="1" ht="12.75" customHeight="1" x14ac:dyDescent="0.25">
      <c r="A47" s="233" t="str">
        <f>IF(D47="","",ROWS($A$1:A47))</f>
        <v/>
      </c>
      <c r="B47" s="232">
        <v>46</v>
      </c>
      <c r="C47" s="234" t="str">
        <f t="shared" si="0"/>
        <v/>
      </c>
      <c r="D47" s="234" t="str">
        <f>IFERROR(VLOOKUP($B47,'Section 2'!$C$18:$T$317,COLUMNS('Section 2'!$C$14:C$15),0),"")</f>
        <v/>
      </c>
      <c r="E47" s="235" t="str">
        <f>IF($D47="","",IF(ISBLANK(VLOOKUP($B47,'Section 2'!$C$18:$T$317,COLUMNS('Section 2'!$C$14:D$15),0)),"",VLOOKUP($B47,'Section 2'!$C$18:$T$317,COLUMNS('Section 2'!$C$14:D$15),0)))</f>
        <v/>
      </c>
      <c r="F47" s="234" t="str">
        <f>IF($D47="","",IF(ISBLANK(VLOOKUP($B47,'Section 2'!$C$18:$T$317,COLUMNS('Section 2'!$C$14:E$15),0)),"",VLOOKUP($B47,'Section 2'!$C$18:$T$317,COLUMNS('Section 2'!$C$14:E$15),0)))</f>
        <v/>
      </c>
      <c r="G47" s="234" t="str">
        <f>IF($D47="","",IF(ISBLANK(VLOOKUP($B47,'Section 2'!$C$18:$T$317,COLUMNS('Section 2'!$C$14:F$15),0)),"",VLOOKUP($B47,'Section 2'!$C$18:$T$317,COLUMNS('Section 2'!$C$14:F$15),0)))</f>
        <v/>
      </c>
      <c r="H47" s="234" t="str">
        <f>IF($D47="","",IF(ISBLANK(VLOOKUP($B47,'Section 2'!$C$18:$T$317,COLUMNS('Section 2'!$C$14:G$15),0)),"",VLOOKUP($B47,'Section 2'!$C$18:$T$317,COLUMNS('Section 2'!$C$14:G$15),0)))</f>
        <v/>
      </c>
      <c r="I47" s="234" t="str">
        <f>IF($D47="","",IF(ISBLANK(VLOOKUP($B47,'Section 2'!$C$18:$T$317,COLUMNS('Section 2'!$C$14:H$15),0)),"",VLOOKUP($B47,'Section 2'!$C$18:$T$317,COLUMNS('Section 2'!$C$14:H$15),0)))</f>
        <v/>
      </c>
      <c r="J47" s="234" t="str">
        <f>IF($D47="","",IF(ISBLANK(VLOOKUP($B47,'Section 2'!$C$18:$T$317,COLUMNS('Section 2'!$C$14:I$15),0)),"",VLOOKUP($B47,'Section 2'!$C$18:$T$317,COLUMNS('Section 2'!$C$14:I$15),0)))</f>
        <v/>
      </c>
      <c r="K47" s="234" t="str">
        <f>IF($D47="","",IF(ISBLANK(VLOOKUP($B47,'Section 2'!$C$18:$T$317,COLUMNS('Section 2'!$C$14:J$15),0)),"",VLOOKUP($B47,'Section 2'!$C$18:$T$317,COLUMNS('Section 2'!$C$14:J$15),0)))</f>
        <v/>
      </c>
      <c r="L47" s="234" t="str">
        <f>IF($D47="","",IF(ISBLANK(VLOOKUP($B47,'Section 2'!$C$18:$T$317,COLUMNS('Section 2'!$C$14:K$15),0)),"",VLOOKUP($B47,'Section 2'!$C$18:$T$317,COLUMNS('Section 2'!$C$14:K$15),0)))</f>
        <v/>
      </c>
      <c r="M47" s="234" t="str">
        <f>IF($D47="","",IF(ISBLANK(VLOOKUP($B47,'Section 2'!$C$18:$T$317,COLUMNS('Section 2'!$C$14:L$15),0)),"",VLOOKUP($B47,'Section 2'!$C$18:$T$317,COLUMNS('Section 2'!$C$14:L$15),0)))</f>
        <v/>
      </c>
      <c r="N47" s="234" t="str">
        <f>IF($D47="","",IF(ISBLANK(VLOOKUP($B47,'Section 2'!$C$18:$T$317,COLUMNS('Section 2'!$C$14:M$15),0)),"",VLOOKUP($B47,'Section 2'!$C$18:$T$317,COLUMNS('Section 2'!$C$14:M$15),0)))</f>
        <v/>
      </c>
      <c r="O47" s="234" t="str">
        <f>IF($D47="","",IF(ISBLANK(VLOOKUP($B47,'Section 2'!$C$18:$T$317,COLUMNS('Section 2'!$C$14:N$15),0)),"",VLOOKUP($B47,'Section 2'!$C$18:$T$317,COLUMNS('Section 2'!$C$14:N$15),0)))</f>
        <v/>
      </c>
      <c r="P47" s="234" t="str">
        <f>IF($D47="","",IF(ISBLANK(VLOOKUP($B47,'Section 2'!$C$18:$T$317,COLUMNS('Section 2'!$C$14:O$15),0)),"",VLOOKUP($B47,'Section 2'!$C$18:$T$317,COLUMNS('Section 2'!$C$14:O$15),0)))</f>
        <v/>
      </c>
      <c r="Q47" s="234" t="str">
        <f>IF($D47="","",IF(ISBLANK(VLOOKUP($B47,'Section 2'!$C$18:$T$317,COLUMNS('Section 2'!$C$14:P$15),0)),"",VLOOKUP($B47,'Section 2'!$C$18:$T$317,COLUMNS('Section 2'!$C$14:P$15),0)))</f>
        <v/>
      </c>
      <c r="R47" s="234" t="str">
        <f>IF($D47="","",IF(ISBLANK(VLOOKUP($B47,'Section 2'!$C$18:$T$317,COLUMNS('Section 2'!$C$14:Q$15),0)),"",VLOOKUP($B47,'Section 2'!$C$18:$T$317,COLUMNS('Section 2'!$C$14:Q$15),0)))</f>
        <v/>
      </c>
      <c r="S47" s="234" t="str">
        <f>IF($D47="","",IF(ISBLANK(PROPER(VLOOKUP($B47,'Section 2'!$C$18:$T$317,COLUMNS('Section 2'!$C$14:R$15),0))),"",PROPER(VLOOKUP($B47,'Section 2'!$C$18:$T$317,COLUMNS('Section 2'!$C$14:R$15),0))))</f>
        <v/>
      </c>
      <c r="T47" s="234" t="str">
        <f>IF($D47="","",IF(ISBLANK(PROPER(VLOOKUP($B47,'Section 2'!$C$18:$T$317,COLUMNS('Section 2'!$C$14:S$15),0))),"",IF(VLOOKUP($B47,'Section 2'!$C$18:$T$317,COLUMNS('Section 2'!$C$14:S$15),0)="2nd Party Trans", "2nd Party Trans", IF(VLOOKUP($B47,'Section 2'!$C$18:$T$317,COLUMNS('Section 2'!$C$14:S$15),0)="2nd Party Dest", "2nd Party Dest", PROPER(VLOOKUP($B47,'Section 2'!$C$18:$T$317,COLUMNS('Section 2'!$C$14:S$15),0))))))</f>
        <v/>
      </c>
      <c r="U47" s="235" t="str">
        <f>IF($D47="","",IF(ISBLANK(VLOOKUP($B47,'Section 2'!$C$18:$T$317,COLUMNS('Section 2'!$C$14:T$15),0)),"",VLOOKUP($B47,'Section 2'!$C$18:$T$317,COLUMNS('Section 2'!$C$14:T$15),0)))</f>
        <v/>
      </c>
    </row>
    <row r="48" spans="1:21" s="233" customFormat="1" ht="12.75" customHeight="1" x14ac:dyDescent="0.25">
      <c r="A48" s="233" t="str">
        <f>IF(D48="","",ROWS($A$1:A48))</f>
        <v/>
      </c>
      <c r="B48" s="232">
        <v>47</v>
      </c>
      <c r="C48" s="234" t="str">
        <f t="shared" si="0"/>
        <v/>
      </c>
      <c r="D48" s="234" t="str">
        <f>IFERROR(VLOOKUP($B48,'Section 2'!$C$18:$T$317,COLUMNS('Section 2'!$C$14:C$15),0),"")</f>
        <v/>
      </c>
      <c r="E48" s="235" t="str">
        <f>IF($D48="","",IF(ISBLANK(VLOOKUP($B48,'Section 2'!$C$18:$T$317,COLUMNS('Section 2'!$C$14:D$15),0)),"",VLOOKUP($B48,'Section 2'!$C$18:$T$317,COLUMNS('Section 2'!$C$14:D$15),0)))</f>
        <v/>
      </c>
      <c r="F48" s="234" t="str">
        <f>IF($D48="","",IF(ISBLANK(VLOOKUP($B48,'Section 2'!$C$18:$T$317,COLUMNS('Section 2'!$C$14:E$15),0)),"",VLOOKUP($B48,'Section 2'!$C$18:$T$317,COLUMNS('Section 2'!$C$14:E$15),0)))</f>
        <v/>
      </c>
      <c r="G48" s="234" t="str">
        <f>IF($D48="","",IF(ISBLANK(VLOOKUP($B48,'Section 2'!$C$18:$T$317,COLUMNS('Section 2'!$C$14:F$15),0)),"",VLOOKUP($B48,'Section 2'!$C$18:$T$317,COLUMNS('Section 2'!$C$14:F$15),0)))</f>
        <v/>
      </c>
      <c r="H48" s="234" t="str">
        <f>IF($D48="","",IF(ISBLANK(VLOOKUP($B48,'Section 2'!$C$18:$T$317,COLUMNS('Section 2'!$C$14:G$15),0)),"",VLOOKUP($B48,'Section 2'!$C$18:$T$317,COLUMNS('Section 2'!$C$14:G$15),0)))</f>
        <v/>
      </c>
      <c r="I48" s="234" t="str">
        <f>IF($D48="","",IF(ISBLANK(VLOOKUP($B48,'Section 2'!$C$18:$T$317,COLUMNS('Section 2'!$C$14:H$15),0)),"",VLOOKUP($B48,'Section 2'!$C$18:$T$317,COLUMNS('Section 2'!$C$14:H$15),0)))</f>
        <v/>
      </c>
      <c r="J48" s="234" t="str">
        <f>IF($D48="","",IF(ISBLANK(VLOOKUP($B48,'Section 2'!$C$18:$T$317,COLUMNS('Section 2'!$C$14:I$15),0)),"",VLOOKUP($B48,'Section 2'!$C$18:$T$317,COLUMNS('Section 2'!$C$14:I$15),0)))</f>
        <v/>
      </c>
      <c r="K48" s="234" t="str">
        <f>IF($D48="","",IF(ISBLANK(VLOOKUP($B48,'Section 2'!$C$18:$T$317,COLUMNS('Section 2'!$C$14:J$15),0)),"",VLOOKUP($B48,'Section 2'!$C$18:$T$317,COLUMNS('Section 2'!$C$14:J$15),0)))</f>
        <v/>
      </c>
      <c r="L48" s="234" t="str">
        <f>IF($D48="","",IF(ISBLANK(VLOOKUP($B48,'Section 2'!$C$18:$T$317,COLUMNS('Section 2'!$C$14:K$15),0)),"",VLOOKUP($B48,'Section 2'!$C$18:$T$317,COLUMNS('Section 2'!$C$14:K$15),0)))</f>
        <v/>
      </c>
      <c r="M48" s="234" t="str">
        <f>IF($D48="","",IF(ISBLANK(VLOOKUP($B48,'Section 2'!$C$18:$T$317,COLUMNS('Section 2'!$C$14:L$15),0)),"",VLOOKUP($B48,'Section 2'!$C$18:$T$317,COLUMNS('Section 2'!$C$14:L$15),0)))</f>
        <v/>
      </c>
      <c r="N48" s="234" t="str">
        <f>IF($D48="","",IF(ISBLANK(VLOOKUP($B48,'Section 2'!$C$18:$T$317,COLUMNS('Section 2'!$C$14:M$15),0)),"",VLOOKUP($B48,'Section 2'!$C$18:$T$317,COLUMNS('Section 2'!$C$14:M$15),0)))</f>
        <v/>
      </c>
      <c r="O48" s="234" t="str">
        <f>IF($D48="","",IF(ISBLANK(VLOOKUP($B48,'Section 2'!$C$18:$T$317,COLUMNS('Section 2'!$C$14:N$15),0)),"",VLOOKUP($B48,'Section 2'!$C$18:$T$317,COLUMNS('Section 2'!$C$14:N$15),0)))</f>
        <v/>
      </c>
      <c r="P48" s="234" t="str">
        <f>IF($D48="","",IF(ISBLANK(VLOOKUP($B48,'Section 2'!$C$18:$T$317,COLUMNS('Section 2'!$C$14:O$15),0)),"",VLOOKUP($B48,'Section 2'!$C$18:$T$317,COLUMNS('Section 2'!$C$14:O$15),0)))</f>
        <v/>
      </c>
      <c r="Q48" s="234" t="str">
        <f>IF($D48="","",IF(ISBLANK(VLOOKUP($B48,'Section 2'!$C$18:$T$317,COLUMNS('Section 2'!$C$14:P$15),0)),"",VLOOKUP($B48,'Section 2'!$C$18:$T$317,COLUMNS('Section 2'!$C$14:P$15),0)))</f>
        <v/>
      </c>
      <c r="R48" s="234" t="str">
        <f>IF($D48="","",IF(ISBLANK(VLOOKUP($B48,'Section 2'!$C$18:$T$317,COLUMNS('Section 2'!$C$14:Q$15),0)),"",VLOOKUP($B48,'Section 2'!$C$18:$T$317,COLUMNS('Section 2'!$C$14:Q$15),0)))</f>
        <v/>
      </c>
      <c r="S48" s="234" t="str">
        <f>IF($D48="","",IF(ISBLANK(PROPER(VLOOKUP($B48,'Section 2'!$C$18:$T$317,COLUMNS('Section 2'!$C$14:R$15),0))),"",PROPER(VLOOKUP($B48,'Section 2'!$C$18:$T$317,COLUMNS('Section 2'!$C$14:R$15),0))))</f>
        <v/>
      </c>
      <c r="T48" s="234" t="str">
        <f>IF($D48="","",IF(ISBLANK(PROPER(VLOOKUP($B48,'Section 2'!$C$18:$T$317,COLUMNS('Section 2'!$C$14:S$15),0))),"",IF(VLOOKUP($B48,'Section 2'!$C$18:$T$317,COLUMNS('Section 2'!$C$14:S$15),0)="2nd Party Trans", "2nd Party Trans", IF(VLOOKUP($B48,'Section 2'!$C$18:$T$317,COLUMNS('Section 2'!$C$14:S$15),0)="2nd Party Dest", "2nd Party Dest", PROPER(VLOOKUP($B48,'Section 2'!$C$18:$T$317,COLUMNS('Section 2'!$C$14:S$15),0))))))</f>
        <v/>
      </c>
      <c r="U48" s="235" t="str">
        <f>IF($D48="","",IF(ISBLANK(VLOOKUP($B48,'Section 2'!$C$18:$T$317,COLUMNS('Section 2'!$C$14:T$15),0)),"",VLOOKUP($B48,'Section 2'!$C$18:$T$317,COLUMNS('Section 2'!$C$14:T$15),0)))</f>
        <v/>
      </c>
    </row>
    <row r="49" spans="1:21" s="233" customFormat="1" ht="12.75" customHeight="1" x14ac:dyDescent="0.25">
      <c r="A49" s="233" t="str">
        <f>IF(D49="","",ROWS($A$1:A49))</f>
        <v/>
      </c>
      <c r="B49" s="232">
        <v>48</v>
      </c>
      <c r="C49" s="234" t="str">
        <f t="shared" si="0"/>
        <v/>
      </c>
      <c r="D49" s="234" t="str">
        <f>IFERROR(VLOOKUP($B49,'Section 2'!$C$18:$T$317,COLUMNS('Section 2'!$C$14:C$15),0),"")</f>
        <v/>
      </c>
      <c r="E49" s="235" t="str">
        <f>IF($D49="","",IF(ISBLANK(VLOOKUP($B49,'Section 2'!$C$18:$T$317,COLUMNS('Section 2'!$C$14:D$15),0)),"",VLOOKUP($B49,'Section 2'!$C$18:$T$317,COLUMNS('Section 2'!$C$14:D$15),0)))</f>
        <v/>
      </c>
      <c r="F49" s="234" t="str">
        <f>IF($D49="","",IF(ISBLANK(VLOOKUP($B49,'Section 2'!$C$18:$T$317,COLUMNS('Section 2'!$C$14:E$15),0)),"",VLOOKUP($B49,'Section 2'!$C$18:$T$317,COLUMNS('Section 2'!$C$14:E$15),0)))</f>
        <v/>
      </c>
      <c r="G49" s="234" t="str">
        <f>IF($D49="","",IF(ISBLANK(VLOOKUP($B49,'Section 2'!$C$18:$T$317,COLUMNS('Section 2'!$C$14:F$15),0)),"",VLOOKUP($B49,'Section 2'!$C$18:$T$317,COLUMNS('Section 2'!$C$14:F$15),0)))</f>
        <v/>
      </c>
      <c r="H49" s="234" t="str">
        <f>IF($D49="","",IF(ISBLANK(VLOOKUP($B49,'Section 2'!$C$18:$T$317,COLUMNS('Section 2'!$C$14:G$15),0)),"",VLOOKUP($B49,'Section 2'!$C$18:$T$317,COLUMNS('Section 2'!$C$14:G$15),0)))</f>
        <v/>
      </c>
      <c r="I49" s="234" t="str">
        <f>IF($D49="","",IF(ISBLANK(VLOOKUP($B49,'Section 2'!$C$18:$T$317,COLUMNS('Section 2'!$C$14:H$15),0)),"",VLOOKUP($B49,'Section 2'!$C$18:$T$317,COLUMNS('Section 2'!$C$14:H$15),0)))</f>
        <v/>
      </c>
      <c r="J49" s="234" t="str">
        <f>IF($D49="","",IF(ISBLANK(VLOOKUP($B49,'Section 2'!$C$18:$T$317,COLUMNS('Section 2'!$C$14:I$15),0)),"",VLOOKUP($B49,'Section 2'!$C$18:$T$317,COLUMNS('Section 2'!$C$14:I$15),0)))</f>
        <v/>
      </c>
      <c r="K49" s="234" t="str">
        <f>IF($D49="","",IF(ISBLANK(VLOOKUP($B49,'Section 2'!$C$18:$T$317,COLUMNS('Section 2'!$C$14:J$15),0)),"",VLOOKUP($B49,'Section 2'!$C$18:$T$317,COLUMNS('Section 2'!$C$14:J$15),0)))</f>
        <v/>
      </c>
      <c r="L49" s="234" t="str">
        <f>IF($D49="","",IF(ISBLANK(VLOOKUP($B49,'Section 2'!$C$18:$T$317,COLUMNS('Section 2'!$C$14:K$15),0)),"",VLOOKUP($B49,'Section 2'!$C$18:$T$317,COLUMNS('Section 2'!$C$14:K$15),0)))</f>
        <v/>
      </c>
      <c r="M49" s="234" t="str">
        <f>IF($D49="","",IF(ISBLANK(VLOOKUP($B49,'Section 2'!$C$18:$T$317,COLUMNS('Section 2'!$C$14:L$15),0)),"",VLOOKUP($B49,'Section 2'!$C$18:$T$317,COLUMNS('Section 2'!$C$14:L$15),0)))</f>
        <v/>
      </c>
      <c r="N49" s="234" t="str">
        <f>IF($D49="","",IF(ISBLANK(VLOOKUP($B49,'Section 2'!$C$18:$T$317,COLUMNS('Section 2'!$C$14:M$15),0)),"",VLOOKUP($B49,'Section 2'!$C$18:$T$317,COLUMNS('Section 2'!$C$14:M$15),0)))</f>
        <v/>
      </c>
      <c r="O49" s="234" t="str">
        <f>IF($D49="","",IF(ISBLANK(VLOOKUP($B49,'Section 2'!$C$18:$T$317,COLUMNS('Section 2'!$C$14:N$15),0)),"",VLOOKUP($B49,'Section 2'!$C$18:$T$317,COLUMNS('Section 2'!$C$14:N$15),0)))</f>
        <v/>
      </c>
      <c r="P49" s="234" t="str">
        <f>IF($D49="","",IF(ISBLANK(VLOOKUP($B49,'Section 2'!$C$18:$T$317,COLUMNS('Section 2'!$C$14:O$15),0)),"",VLOOKUP($B49,'Section 2'!$C$18:$T$317,COLUMNS('Section 2'!$C$14:O$15),0)))</f>
        <v/>
      </c>
      <c r="Q49" s="234" t="str">
        <f>IF($D49="","",IF(ISBLANK(VLOOKUP($B49,'Section 2'!$C$18:$T$317,COLUMNS('Section 2'!$C$14:P$15),0)),"",VLOOKUP($B49,'Section 2'!$C$18:$T$317,COLUMNS('Section 2'!$C$14:P$15),0)))</f>
        <v/>
      </c>
      <c r="R49" s="234" t="str">
        <f>IF($D49="","",IF(ISBLANK(VLOOKUP($B49,'Section 2'!$C$18:$T$317,COLUMNS('Section 2'!$C$14:Q$15),0)),"",VLOOKUP($B49,'Section 2'!$C$18:$T$317,COLUMNS('Section 2'!$C$14:Q$15),0)))</f>
        <v/>
      </c>
      <c r="S49" s="234" t="str">
        <f>IF($D49="","",IF(ISBLANK(PROPER(VLOOKUP($B49,'Section 2'!$C$18:$T$317,COLUMNS('Section 2'!$C$14:R$15),0))),"",PROPER(VLOOKUP($B49,'Section 2'!$C$18:$T$317,COLUMNS('Section 2'!$C$14:R$15),0))))</f>
        <v/>
      </c>
      <c r="T49" s="234" t="str">
        <f>IF($D49="","",IF(ISBLANK(PROPER(VLOOKUP($B49,'Section 2'!$C$18:$T$317,COLUMNS('Section 2'!$C$14:S$15),0))),"",IF(VLOOKUP($B49,'Section 2'!$C$18:$T$317,COLUMNS('Section 2'!$C$14:S$15),0)="2nd Party Trans", "2nd Party Trans", IF(VLOOKUP($B49,'Section 2'!$C$18:$T$317,COLUMNS('Section 2'!$C$14:S$15),0)="2nd Party Dest", "2nd Party Dest", PROPER(VLOOKUP($B49,'Section 2'!$C$18:$T$317,COLUMNS('Section 2'!$C$14:S$15),0))))))</f>
        <v/>
      </c>
      <c r="U49" s="235" t="str">
        <f>IF($D49="","",IF(ISBLANK(VLOOKUP($B49,'Section 2'!$C$18:$T$317,COLUMNS('Section 2'!$C$14:T$15),0)),"",VLOOKUP($B49,'Section 2'!$C$18:$T$317,COLUMNS('Section 2'!$C$14:T$15),0)))</f>
        <v/>
      </c>
    </row>
    <row r="50" spans="1:21" s="233" customFormat="1" ht="12.75" customHeight="1" x14ac:dyDescent="0.25">
      <c r="A50" s="233" t="str">
        <f>IF(D50="","",ROWS($A$1:A50))</f>
        <v/>
      </c>
      <c r="B50" s="232">
        <v>49</v>
      </c>
      <c r="C50" s="234" t="str">
        <f t="shared" si="0"/>
        <v/>
      </c>
      <c r="D50" s="234" t="str">
        <f>IFERROR(VLOOKUP($B50,'Section 2'!$C$18:$T$317,COLUMNS('Section 2'!$C$14:C$15),0),"")</f>
        <v/>
      </c>
      <c r="E50" s="235" t="str">
        <f>IF($D50="","",IF(ISBLANK(VLOOKUP($B50,'Section 2'!$C$18:$T$317,COLUMNS('Section 2'!$C$14:D$15),0)),"",VLOOKUP($B50,'Section 2'!$C$18:$T$317,COLUMNS('Section 2'!$C$14:D$15),0)))</f>
        <v/>
      </c>
      <c r="F50" s="234" t="str">
        <f>IF($D50="","",IF(ISBLANK(VLOOKUP($B50,'Section 2'!$C$18:$T$317,COLUMNS('Section 2'!$C$14:E$15),0)),"",VLOOKUP($B50,'Section 2'!$C$18:$T$317,COLUMNS('Section 2'!$C$14:E$15),0)))</f>
        <v/>
      </c>
      <c r="G50" s="234" t="str">
        <f>IF($D50="","",IF(ISBLANK(VLOOKUP($B50,'Section 2'!$C$18:$T$317,COLUMNS('Section 2'!$C$14:F$15),0)),"",VLOOKUP($B50,'Section 2'!$C$18:$T$317,COLUMNS('Section 2'!$C$14:F$15),0)))</f>
        <v/>
      </c>
      <c r="H50" s="234" t="str">
        <f>IF($D50="","",IF(ISBLANK(VLOOKUP($B50,'Section 2'!$C$18:$T$317,COLUMNS('Section 2'!$C$14:G$15),0)),"",VLOOKUP($B50,'Section 2'!$C$18:$T$317,COLUMNS('Section 2'!$C$14:G$15),0)))</f>
        <v/>
      </c>
      <c r="I50" s="234" t="str">
        <f>IF($D50="","",IF(ISBLANK(VLOOKUP($B50,'Section 2'!$C$18:$T$317,COLUMNS('Section 2'!$C$14:H$15),0)),"",VLOOKUP($B50,'Section 2'!$C$18:$T$317,COLUMNS('Section 2'!$C$14:H$15),0)))</f>
        <v/>
      </c>
      <c r="J50" s="234" t="str">
        <f>IF($D50="","",IF(ISBLANK(VLOOKUP($B50,'Section 2'!$C$18:$T$317,COLUMNS('Section 2'!$C$14:I$15),0)),"",VLOOKUP($B50,'Section 2'!$C$18:$T$317,COLUMNS('Section 2'!$C$14:I$15),0)))</f>
        <v/>
      </c>
      <c r="K50" s="234" t="str">
        <f>IF($D50="","",IF(ISBLANK(VLOOKUP($B50,'Section 2'!$C$18:$T$317,COLUMNS('Section 2'!$C$14:J$15),0)),"",VLOOKUP($B50,'Section 2'!$C$18:$T$317,COLUMNS('Section 2'!$C$14:J$15),0)))</f>
        <v/>
      </c>
      <c r="L50" s="234" t="str">
        <f>IF($D50="","",IF(ISBLANK(VLOOKUP($B50,'Section 2'!$C$18:$T$317,COLUMNS('Section 2'!$C$14:K$15),0)),"",VLOOKUP($B50,'Section 2'!$C$18:$T$317,COLUMNS('Section 2'!$C$14:K$15),0)))</f>
        <v/>
      </c>
      <c r="M50" s="234" t="str">
        <f>IF($D50="","",IF(ISBLANK(VLOOKUP($B50,'Section 2'!$C$18:$T$317,COLUMNS('Section 2'!$C$14:L$15),0)),"",VLOOKUP($B50,'Section 2'!$C$18:$T$317,COLUMNS('Section 2'!$C$14:L$15),0)))</f>
        <v/>
      </c>
      <c r="N50" s="234" t="str">
        <f>IF($D50="","",IF(ISBLANK(VLOOKUP($B50,'Section 2'!$C$18:$T$317,COLUMNS('Section 2'!$C$14:M$15),0)),"",VLOOKUP($B50,'Section 2'!$C$18:$T$317,COLUMNS('Section 2'!$C$14:M$15),0)))</f>
        <v/>
      </c>
      <c r="O50" s="234" t="str">
        <f>IF($D50="","",IF(ISBLANK(VLOOKUP($B50,'Section 2'!$C$18:$T$317,COLUMNS('Section 2'!$C$14:N$15),0)),"",VLOOKUP($B50,'Section 2'!$C$18:$T$317,COLUMNS('Section 2'!$C$14:N$15),0)))</f>
        <v/>
      </c>
      <c r="P50" s="234" t="str">
        <f>IF($D50="","",IF(ISBLANK(VLOOKUP($B50,'Section 2'!$C$18:$T$317,COLUMNS('Section 2'!$C$14:O$15),0)),"",VLOOKUP($B50,'Section 2'!$C$18:$T$317,COLUMNS('Section 2'!$C$14:O$15),0)))</f>
        <v/>
      </c>
      <c r="Q50" s="234" t="str">
        <f>IF($D50="","",IF(ISBLANK(VLOOKUP($B50,'Section 2'!$C$18:$T$317,COLUMNS('Section 2'!$C$14:P$15),0)),"",VLOOKUP($B50,'Section 2'!$C$18:$T$317,COLUMNS('Section 2'!$C$14:P$15),0)))</f>
        <v/>
      </c>
      <c r="R50" s="234" t="str">
        <f>IF($D50="","",IF(ISBLANK(VLOOKUP($B50,'Section 2'!$C$18:$T$317,COLUMNS('Section 2'!$C$14:Q$15),0)),"",VLOOKUP($B50,'Section 2'!$C$18:$T$317,COLUMNS('Section 2'!$C$14:Q$15),0)))</f>
        <v/>
      </c>
      <c r="S50" s="234" t="str">
        <f>IF($D50="","",IF(ISBLANK(PROPER(VLOOKUP($B50,'Section 2'!$C$18:$T$317,COLUMNS('Section 2'!$C$14:R$15),0))),"",PROPER(VLOOKUP($B50,'Section 2'!$C$18:$T$317,COLUMNS('Section 2'!$C$14:R$15),0))))</f>
        <v/>
      </c>
      <c r="T50" s="234" t="str">
        <f>IF($D50="","",IF(ISBLANK(PROPER(VLOOKUP($B50,'Section 2'!$C$18:$T$317,COLUMNS('Section 2'!$C$14:S$15),0))),"",IF(VLOOKUP($B50,'Section 2'!$C$18:$T$317,COLUMNS('Section 2'!$C$14:S$15),0)="2nd Party Trans", "2nd Party Trans", IF(VLOOKUP($B50,'Section 2'!$C$18:$T$317,COLUMNS('Section 2'!$C$14:S$15),0)="2nd Party Dest", "2nd Party Dest", PROPER(VLOOKUP($B50,'Section 2'!$C$18:$T$317,COLUMNS('Section 2'!$C$14:S$15),0))))))</f>
        <v/>
      </c>
      <c r="U50" s="235" t="str">
        <f>IF($D50="","",IF(ISBLANK(VLOOKUP($B50,'Section 2'!$C$18:$T$317,COLUMNS('Section 2'!$C$14:T$15),0)),"",VLOOKUP($B50,'Section 2'!$C$18:$T$317,COLUMNS('Section 2'!$C$14:T$15),0)))</f>
        <v/>
      </c>
    </row>
    <row r="51" spans="1:21" s="233" customFormat="1" ht="12.75" customHeight="1" x14ac:dyDescent="0.25">
      <c r="A51" s="233" t="str">
        <f>IF(D51="","",ROWS($A$1:A51))</f>
        <v/>
      </c>
      <c r="B51" s="232">
        <v>50</v>
      </c>
      <c r="C51" s="234" t="str">
        <f t="shared" si="0"/>
        <v/>
      </c>
      <c r="D51" s="234" t="str">
        <f>IFERROR(VLOOKUP($B51,'Section 2'!$C$18:$T$317,COLUMNS('Section 2'!$C$14:C$15),0),"")</f>
        <v/>
      </c>
      <c r="E51" s="235" t="str">
        <f>IF($D51="","",IF(ISBLANK(VLOOKUP($B51,'Section 2'!$C$18:$T$317,COLUMNS('Section 2'!$C$14:D$15),0)),"",VLOOKUP($B51,'Section 2'!$C$18:$T$317,COLUMNS('Section 2'!$C$14:D$15),0)))</f>
        <v/>
      </c>
      <c r="F51" s="234" t="str">
        <f>IF($D51="","",IF(ISBLANK(VLOOKUP($B51,'Section 2'!$C$18:$T$317,COLUMNS('Section 2'!$C$14:E$15),0)),"",VLOOKUP($B51,'Section 2'!$C$18:$T$317,COLUMNS('Section 2'!$C$14:E$15),0)))</f>
        <v/>
      </c>
      <c r="G51" s="234" t="str">
        <f>IF($D51="","",IF(ISBLANK(VLOOKUP($B51,'Section 2'!$C$18:$T$317,COLUMNS('Section 2'!$C$14:F$15),0)),"",VLOOKUP($B51,'Section 2'!$C$18:$T$317,COLUMNS('Section 2'!$C$14:F$15),0)))</f>
        <v/>
      </c>
      <c r="H51" s="234" t="str">
        <f>IF($D51="","",IF(ISBLANK(VLOOKUP($B51,'Section 2'!$C$18:$T$317,COLUMNS('Section 2'!$C$14:G$15),0)),"",VLOOKUP($B51,'Section 2'!$C$18:$T$317,COLUMNS('Section 2'!$C$14:G$15),0)))</f>
        <v/>
      </c>
      <c r="I51" s="234" t="str">
        <f>IF($D51="","",IF(ISBLANK(VLOOKUP($B51,'Section 2'!$C$18:$T$317,COLUMNS('Section 2'!$C$14:H$15),0)),"",VLOOKUP($B51,'Section 2'!$C$18:$T$317,COLUMNS('Section 2'!$C$14:H$15),0)))</f>
        <v/>
      </c>
      <c r="J51" s="234" t="str">
        <f>IF($D51="","",IF(ISBLANK(VLOOKUP($B51,'Section 2'!$C$18:$T$317,COLUMNS('Section 2'!$C$14:I$15),0)),"",VLOOKUP($B51,'Section 2'!$C$18:$T$317,COLUMNS('Section 2'!$C$14:I$15),0)))</f>
        <v/>
      </c>
      <c r="K51" s="234" t="str">
        <f>IF($D51="","",IF(ISBLANK(VLOOKUP($B51,'Section 2'!$C$18:$T$317,COLUMNS('Section 2'!$C$14:J$15),0)),"",VLOOKUP($B51,'Section 2'!$C$18:$T$317,COLUMNS('Section 2'!$C$14:J$15),0)))</f>
        <v/>
      </c>
      <c r="L51" s="234" t="str">
        <f>IF($D51="","",IF(ISBLANK(VLOOKUP($B51,'Section 2'!$C$18:$T$317,COLUMNS('Section 2'!$C$14:K$15),0)),"",VLOOKUP($B51,'Section 2'!$C$18:$T$317,COLUMNS('Section 2'!$C$14:K$15),0)))</f>
        <v/>
      </c>
      <c r="M51" s="234" t="str">
        <f>IF($D51="","",IF(ISBLANK(VLOOKUP($B51,'Section 2'!$C$18:$T$317,COLUMNS('Section 2'!$C$14:L$15),0)),"",VLOOKUP($B51,'Section 2'!$C$18:$T$317,COLUMNS('Section 2'!$C$14:L$15),0)))</f>
        <v/>
      </c>
      <c r="N51" s="234" t="str">
        <f>IF($D51="","",IF(ISBLANK(VLOOKUP($B51,'Section 2'!$C$18:$T$317,COLUMNS('Section 2'!$C$14:M$15),0)),"",VLOOKUP($B51,'Section 2'!$C$18:$T$317,COLUMNS('Section 2'!$C$14:M$15),0)))</f>
        <v/>
      </c>
      <c r="O51" s="234" t="str">
        <f>IF($D51="","",IF(ISBLANK(VLOOKUP($B51,'Section 2'!$C$18:$T$317,COLUMNS('Section 2'!$C$14:N$15),0)),"",VLOOKUP($B51,'Section 2'!$C$18:$T$317,COLUMNS('Section 2'!$C$14:N$15),0)))</f>
        <v/>
      </c>
      <c r="P51" s="234" t="str">
        <f>IF($D51="","",IF(ISBLANK(VLOOKUP($B51,'Section 2'!$C$18:$T$317,COLUMNS('Section 2'!$C$14:O$15),0)),"",VLOOKUP($B51,'Section 2'!$C$18:$T$317,COLUMNS('Section 2'!$C$14:O$15),0)))</f>
        <v/>
      </c>
      <c r="Q51" s="234" t="str">
        <f>IF($D51="","",IF(ISBLANK(VLOOKUP($B51,'Section 2'!$C$18:$T$317,COLUMNS('Section 2'!$C$14:P$15),0)),"",VLOOKUP($B51,'Section 2'!$C$18:$T$317,COLUMNS('Section 2'!$C$14:P$15),0)))</f>
        <v/>
      </c>
      <c r="R51" s="234" t="str">
        <f>IF($D51="","",IF(ISBLANK(VLOOKUP($B51,'Section 2'!$C$18:$T$317,COLUMNS('Section 2'!$C$14:Q$15),0)),"",VLOOKUP($B51,'Section 2'!$C$18:$T$317,COLUMNS('Section 2'!$C$14:Q$15),0)))</f>
        <v/>
      </c>
      <c r="S51" s="234" t="str">
        <f>IF($D51="","",IF(ISBLANK(PROPER(VLOOKUP($B51,'Section 2'!$C$18:$T$317,COLUMNS('Section 2'!$C$14:R$15),0))),"",PROPER(VLOOKUP($B51,'Section 2'!$C$18:$T$317,COLUMNS('Section 2'!$C$14:R$15),0))))</f>
        <v/>
      </c>
      <c r="T51" s="234" t="str">
        <f>IF($D51="","",IF(ISBLANK(PROPER(VLOOKUP($B51,'Section 2'!$C$18:$T$317,COLUMNS('Section 2'!$C$14:S$15),0))),"",IF(VLOOKUP($B51,'Section 2'!$C$18:$T$317,COLUMNS('Section 2'!$C$14:S$15),0)="2nd Party Trans", "2nd Party Trans", IF(VLOOKUP($B51,'Section 2'!$C$18:$T$317,COLUMNS('Section 2'!$C$14:S$15),0)="2nd Party Dest", "2nd Party Dest", PROPER(VLOOKUP($B51,'Section 2'!$C$18:$T$317,COLUMNS('Section 2'!$C$14:S$15),0))))))</f>
        <v/>
      </c>
      <c r="U51" s="235" t="str">
        <f>IF($D51="","",IF(ISBLANK(VLOOKUP($B51,'Section 2'!$C$18:$T$317,COLUMNS('Section 2'!$C$14:T$15),0)),"",VLOOKUP($B51,'Section 2'!$C$18:$T$317,COLUMNS('Section 2'!$C$14:T$15),0)))</f>
        <v/>
      </c>
    </row>
    <row r="52" spans="1:21" s="233" customFormat="1" ht="12.75" customHeight="1" x14ac:dyDescent="0.25">
      <c r="A52" s="233" t="str">
        <f>IF(D52="","",ROWS($A$1:A52))</f>
        <v/>
      </c>
      <c r="B52" s="232">
        <v>51</v>
      </c>
      <c r="C52" s="234" t="str">
        <f t="shared" si="0"/>
        <v/>
      </c>
      <c r="D52" s="234" t="str">
        <f>IFERROR(VLOOKUP($B52,'Section 2'!$C$18:$T$317,COLUMNS('Section 2'!$C$14:C$15),0),"")</f>
        <v/>
      </c>
      <c r="E52" s="235" t="str">
        <f>IF($D52="","",IF(ISBLANK(VLOOKUP($B52,'Section 2'!$C$18:$T$317,COLUMNS('Section 2'!$C$14:D$15),0)),"",VLOOKUP($B52,'Section 2'!$C$18:$T$317,COLUMNS('Section 2'!$C$14:D$15),0)))</f>
        <v/>
      </c>
      <c r="F52" s="234" t="str">
        <f>IF($D52="","",IF(ISBLANK(VLOOKUP($B52,'Section 2'!$C$18:$T$317,COLUMNS('Section 2'!$C$14:E$15),0)),"",VLOOKUP($B52,'Section 2'!$C$18:$T$317,COLUMNS('Section 2'!$C$14:E$15),0)))</f>
        <v/>
      </c>
      <c r="G52" s="234" t="str">
        <f>IF($D52="","",IF(ISBLANK(VLOOKUP($B52,'Section 2'!$C$18:$T$317,COLUMNS('Section 2'!$C$14:F$15),0)),"",VLOOKUP($B52,'Section 2'!$C$18:$T$317,COLUMNS('Section 2'!$C$14:F$15),0)))</f>
        <v/>
      </c>
      <c r="H52" s="234" t="str">
        <f>IF($D52="","",IF(ISBLANK(VLOOKUP($B52,'Section 2'!$C$18:$T$317,COLUMNS('Section 2'!$C$14:G$15),0)),"",VLOOKUP($B52,'Section 2'!$C$18:$T$317,COLUMNS('Section 2'!$C$14:G$15),0)))</f>
        <v/>
      </c>
      <c r="I52" s="234" t="str">
        <f>IF($D52="","",IF(ISBLANK(VLOOKUP($B52,'Section 2'!$C$18:$T$317,COLUMNS('Section 2'!$C$14:H$15),0)),"",VLOOKUP($B52,'Section 2'!$C$18:$T$317,COLUMNS('Section 2'!$C$14:H$15),0)))</f>
        <v/>
      </c>
      <c r="J52" s="234" t="str">
        <f>IF($D52="","",IF(ISBLANK(VLOOKUP($B52,'Section 2'!$C$18:$T$317,COLUMNS('Section 2'!$C$14:I$15),0)),"",VLOOKUP($B52,'Section 2'!$C$18:$T$317,COLUMNS('Section 2'!$C$14:I$15),0)))</f>
        <v/>
      </c>
      <c r="K52" s="234" t="str">
        <f>IF($D52="","",IF(ISBLANK(VLOOKUP($B52,'Section 2'!$C$18:$T$317,COLUMNS('Section 2'!$C$14:J$15),0)),"",VLOOKUP($B52,'Section 2'!$C$18:$T$317,COLUMNS('Section 2'!$C$14:J$15),0)))</f>
        <v/>
      </c>
      <c r="L52" s="234" t="str">
        <f>IF($D52="","",IF(ISBLANK(VLOOKUP($B52,'Section 2'!$C$18:$T$317,COLUMNS('Section 2'!$C$14:K$15),0)),"",VLOOKUP($B52,'Section 2'!$C$18:$T$317,COLUMNS('Section 2'!$C$14:K$15),0)))</f>
        <v/>
      </c>
      <c r="M52" s="234" t="str">
        <f>IF($D52="","",IF(ISBLANK(VLOOKUP($B52,'Section 2'!$C$18:$T$317,COLUMNS('Section 2'!$C$14:L$15),0)),"",VLOOKUP($B52,'Section 2'!$C$18:$T$317,COLUMNS('Section 2'!$C$14:L$15),0)))</f>
        <v/>
      </c>
      <c r="N52" s="234" t="str">
        <f>IF($D52="","",IF(ISBLANK(VLOOKUP($B52,'Section 2'!$C$18:$T$317,COLUMNS('Section 2'!$C$14:M$15),0)),"",VLOOKUP($B52,'Section 2'!$C$18:$T$317,COLUMNS('Section 2'!$C$14:M$15),0)))</f>
        <v/>
      </c>
      <c r="O52" s="234" t="str">
        <f>IF($D52="","",IF(ISBLANK(VLOOKUP($B52,'Section 2'!$C$18:$T$317,COLUMNS('Section 2'!$C$14:N$15),0)),"",VLOOKUP($B52,'Section 2'!$C$18:$T$317,COLUMNS('Section 2'!$C$14:N$15),0)))</f>
        <v/>
      </c>
      <c r="P52" s="234" t="str">
        <f>IF($D52="","",IF(ISBLANK(VLOOKUP($B52,'Section 2'!$C$18:$T$317,COLUMNS('Section 2'!$C$14:O$15),0)),"",VLOOKUP($B52,'Section 2'!$C$18:$T$317,COLUMNS('Section 2'!$C$14:O$15),0)))</f>
        <v/>
      </c>
      <c r="Q52" s="234" t="str">
        <f>IF($D52="","",IF(ISBLANK(VLOOKUP($B52,'Section 2'!$C$18:$T$317,COLUMNS('Section 2'!$C$14:P$15),0)),"",VLOOKUP($B52,'Section 2'!$C$18:$T$317,COLUMNS('Section 2'!$C$14:P$15),0)))</f>
        <v/>
      </c>
      <c r="R52" s="234" t="str">
        <f>IF($D52="","",IF(ISBLANK(VLOOKUP($B52,'Section 2'!$C$18:$T$317,COLUMNS('Section 2'!$C$14:Q$15),0)),"",VLOOKUP($B52,'Section 2'!$C$18:$T$317,COLUMNS('Section 2'!$C$14:Q$15),0)))</f>
        <v/>
      </c>
      <c r="S52" s="234" t="str">
        <f>IF($D52="","",IF(ISBLANK(PROPER(VLOOKUP($B52,'Section 2'!$C$18:$T$317,COLUMNS('Section 2'!$C$14:R$15),0))),"",PROPER(VLOOKUP($B52,'Section 2'!$C$18:$T$317,COLUMNS('Section 2'!$C$14:R$15),0))))</f>
        <v/>
      </c>
      <c r="T52" s="234" t="str">
        <f>IF($D52="","",IF(ISBLANK(PROPER(VLOOKUP($B52,'Section 2'!$C$18:$T$317,COLUMNS('Section 2'!$C$14:S$15),0))),"",IF(VLOOKUP($B52,'Section 2'!$C$18:$T$317,COLUMNS('Section 2'!$C$14:S$15),0)="2nd Party Trans", "2nd Party Trans", IF(VLOOKUP($B52,'Section 2'!$C$18:$T$317,COLUMNS('Section 2'!$C$14:S$15),0)="2nd Party Dest", "2nd Party Dest", PROPER(VLOOKUP($B52,'Section 2'!$C$18:$T$317,COLUMNS('Section 2'!$C$14:S$15),0))))))</f>
        <v/>
      </c>
      <c r="U52" s="235" t="str">
        <f>IF($D52="","",IF(ISBLANK(VLOOKUP($B52,'Section 2'!$C$18:$T$317,COLUMNS('Section 2'!$C$14:T$15),0)),"",VLOOKUP($B52,'Section 2'!$C$18:$T$317,COLUMNS('Section 2'!$C$14:T$15),0)))</f>
        <v/>
      </c>
    </row>
    <row r="53" spans="1:21" s="233" customFormat="1" ht="12.75" customHeight="1" x14ac:dyDescent="0.25">
      <c r="A53" s="233" t="str">
        <f>IF(D53="","",ROWS($A$1:A53))</f>
        <v/>
      </c>
      <c r="B53" s="232">
        <v>52</v>
      </c>
      <c r="C53" s="234" t="str">
        <f t="shared" si="0"/>
        <v/>
      </c>
      <c r="D53" s="234" t="str">
        <f>IFERROR(VLOOKUP($B53,'Section 2'!$C$18:$T$317,COLUMNS('Section 2'!$C$14:C$15),0),"")</f>
        <v/>
      </c>
      <c r="E53" s="235" t="str">
        <f>IF($D53="","",IF(ISBLANK(VLOOKUP($B53,'Section 2'!$C$18:$T$317,COLUMNS('Section 2'!$C$14:D$15),0)),"",VLOOKUP($B53,'Section 2'!$C$18:$T$317,COLUMNS('Section 2'!$C$14:D$15),0)))</f>
        <v/>
      </c>
      <c r="F53" s="234" t="str">
        <f>IF($D53="","",IF(ISBLANK(VLOOKUP($B53,'Section 2'!$C$18:$T$317,COLUMNS('Section 2'!$C$14:E$15),0)),"",VLOOKUP($B53,'Section 2'!$C$18:$T$317,COLUMNS('Section 2'!$C$14:E$15),0)))</f>
        <v/>
      </c>
      <c r="G53" s="234" t="str">
        <f>IF($D53="","",IF(ISBLANK(VLOOKUP($B53,'Section 2'!$C$18:$T$317,COLUMNS('Section 2'!$C$14:F$15),0)),"",VLOOKUP($B53,'Section 2'!$C$18:$T$317,COLUMNS('Section 2'!$C$14:F$15),0)))</f>
        <v/>
      </c>
      <c r="H53" s="234" t="str">
        <f>IF($D53="","",IF(ISBLANK(VLOOKUP($B53,'Section 2'!$C$18:$T$317,COLUMNS('Section 2'!$C$14:G$15),0)),"",VLOOKUP($B53,'Section 2'!$C$18:$T$317,COLUMNS('Section 2'!$C$14:G$15),0)))</f>
        <v/>
      </c>
      <c r="I53" s="234" t="str">
        <f>IF($D53="","",IF(ISBLANK(VLOOKUP($B53,'Section 2'!$C$18:$T$317,COLUMNS('Section 2'!$C$14:H$15),0)),"",VLOOKUP($B53,'Section 2'!$C$18:$T$317,COLUMNS('Section 2'!$C$14:H$15),0)))</f>
        <v/>
      </c>
      <c r="J53" s="234" t="str">
        <f>IF($D53="","",IF(ISBLANK(VLOOKUP($B53,'Section 2'!$C$18:$T$317,COLUMNS('Section 2'!$C$14:I$15),0)),"",VLOOKUP($B53,'Section 2'!$C$18:$T$317,COLUMNS('Section 2'!$C$14:I$15),0)))</f>
        <v/>
      </c>
      <c r="K53" s="234" t="str">
        <f>IF($D53="","",IF(ISBLANK(VLOOKUP($B53,'Section 2'!$C$18:$T$317,COLUMNS('Section 2'!$C$14:J$15),0)),"",VLOOKUP($B53,'Section 2'!$C$18:$T$317,COLUMNS('Section 2'!$C$14:J$15),0)))</f>
        <v/>
      </c>
      <c r="L53" s="234" t="str">
        <f>IF($D53="","",IF(ISBLANK(VLOOKUP($B53,'Section 2'!$C$18:$T$317,COLUMNS('Section 2'!$C$14:K$15),0)),"",VLOOKUP($B53,'Section 2'!$C$18:$T$317,COLUMNS('Section 2'!$C$14:K$15),0)))</f>
        <v/>
      </c>
      <c r="M53" s="234" t="str">
        <f>IF($D53="","",IF(ISBLANK(VLOOKUP($B53,'Section 2'!$C$18:$T$317,COLUMNS('Section 2'!$C$14:L$15),0)),"",VLOOKUP($B53,'Section 2'!$C$18:$T$317,COLUMNS('Section 2'!$C$14:L$15),0)))</f>
        <v/>
      </c>
      <c r="N53" s="234" t="str">
        <f>IF($D53="","",IF(ISBLANK(VLOOKUP($B53,'Section 2'!$C$18:$T$317,COLUMNS('Section 2'!$C$14:M$15),0)),"",VLOOKUP($B53,'Section 2'!$C$18:$T$317,COLUMNS('Section 2'!$C$14:M$15),0)))</f>
        <v/>
      </c>
      <c r="O53" s="234" t="str">
        <f>IF($D53="","",IF(ISBLANK(VLOOKUP($B53,'Section 2'!$C$18:$T$317,COLUMNS('Section 2'!$C$14:N$15),0)),"",VLOOKUP($B53,'Section 2'!$C$18:$T$317,COLUMNS('Section 2'!$C$14:N$15),0)))</f>
        <v/>
      </c>
      <c r="P53" s="234" t="str">
        <f>IF($D53="","",IF(ISBLANK(VLOOKUP($B53,'Section 2'!$C$18:$T$317,COLUMNS('Section 2'!$C$14:O$15),0)),"",VLOOKUP($B53,'Section 2'!$C$18:$T$317,COLUMNS('Section 2'!$C$14:O$15),0)))</f>
        <v/>
      </c>
      <c r="Q53" s="234" t="str">
        <f>IF($D53="","",IF(ISBLANK(VLOOKUP($B53,'Section 2'!$C$18:$T$317,COLUMNS('Section 2'!$C$14:P$15),0)),"",VLOOKUP($B53,'Section 2'!$C$18:$T$317,COLUMNS('Section 2'!$C$14:P$15),0)))</f>
        <v/>
      </c>
      <c r="R53" s="234" t="str">
        <f>IF($D53="","",IF(ISBLANK(VLOOKUP($B53,'Section 2'!$C$18:$T$317,COLUMNS('Section 2'!$C$14:Q$15),0)),"",VLOOKUP($B53,'Section 2'!$C$18:$T$317,COLUMNS('Section 2'!$C$14:Q$15),0)))</f>
        <v/>
      </c>
      <c r="S53" s="234" t="str">
        <f>IF($D53="","",IF(ISBLANK(PROPER(VLOOKUP($B53,'Section 2'!$C$18:$T$317,COLUMNS('Section 2'!$C$14:R$15),0))),"",PROPER(VLOOKUP($B53,'Section 2'!$C$18:$T$317,COLUMNS('Section 2'!$C$14:R$15),0))))</f>
        <v/>
      </c>
      <c r="T53" s="234" t="str">
        <f>IF($D53="","",IF(ISBLANK(PROPER(VLOOKUP($B53,'Section 2'!$C$18:$T$317,COLUMNS('Section 2'!$C$14:S$15),0))),"",IF(VLOOKUP($B53,'Section 2'!$C$18:$T$317,COLUMNS('Section 2'!$C$14:S$15),0)="2nd Party Trans", "2nd Party Trans", IF(VLOOKUP($B53,'Section 2'!$C$18:$T$317,COLUMNS('Section 2'!$C$14:S$15),0)="2nd Party Dest", "2nd Party Dest", PROPER(VLOOKUP($B53,'Section 2'!$C$18:$T$317,COLUMNS('Section 2'!$C$14:S$15),0))))))</f>
        <v/>
      </c>
      <c r="U53" s="235" t="str">
        <f>IF($D53="","",IF(ISBLANK(VLOOKUP($B53,'Section 2'!$C$18:$T$317,COLUMNS('Section 2'!$C$14:T$15),0)),"",VLOOKUP($B53,'Section 2'!$C$18:$T$317,COLUMNS('Section 2'!$C$14:T$15),0)))</f>
        <v/>
      </c>
    </row>
    <row r="54" spans="1:21" s="233" customFormat="1" ht="12.75" customHeight="1" x14ac:dyDescent="0.25">
      <c r="A54" s="233" t="str">
        <f>IF(D54="","",ROWS($A$1:A54))</f>
        <v/>
      </c>
      <c r="B54" s="232">
        <v>53</v>
      </c>
      <c r="C54" s="234" t="str">
        <f t="shared" si="0"/>
        <v/>
      </c>
      <c r="D54" s="234" t="str">
        <f>IFERROR(VLOOKUP($B54,'Section 2'!$C$18:$T$317,COLUMNS('Section 2'!$C$14:C$15),0),"")</f>
        <v/>
      </c>
      <c r="E54" s="235" t="str">
        <f>IF($D54="","",IF(ISBLANK(VLOOKUP($B54,'Section 2'!$C$18:$T$317,COLUMNS('Section 2'!$C$14:D$15),0)),"",VLOOKUP($B54,'Section 2'!$C$18:$T$317,COLUMNS('Section 2'!$C$14:D$15),0)))</f>
        <v/>
      </c>
      <c r="F54" s="234" t="str">
        <f>IF($D54="","",IF(ISBLANK(VLOOKUP($B54,'Section 2'!$C$18:$T$317,COLUMNS('Section 2'!$C$14:E$15),0)),"",VLOOKUP($B54,'Section 2'!$C$18:$T$317,COLUMNS('Section 2'!$C$14:E$15),0)))</f>
        <v/>
      </c>
      <c r="G54" s="234" t="str">
        <f>IF($D54="","",IF(ISBLANK(VLOOKUP($B54,'Section 2'!$C$18:$T$317,COLUMNS('Section 2'!$C$14:F$15),0)),"",VLOOKUP($B54,'Section 2'!$C$18:$T$317,COLUMNS('Section 2'!$C$14:F$15),0)))</f>
        <v/>
      </c>
      <c r="H54" s="234" t="str">
        <f>IF($D54="","",IF(ISBLANK(VLOOKUP($B54,'Section 2'!$C$18:$T$317,COLUMNS('Section 2'!$C$14:G$15),0)),"",VLOOKUP($B54,'Section 2'!$C$18:$T$317,COLUMNS('Section 2'!$C$14:G$15),0)))</f>
        <v/>
      </c>
      <c r="I54" s="234" t="str">
        <f>IF($D54="","",IF(ISBLANK(VLOOKUP($B54,'Section 2'!$C$18:$T$317,COLUMNS('Section 2'!$C$14:H$15),0)),"",VLOOKUP($B54,'Section 2'!$C$18:$T$317,COLUMNS('Section 2'!$C$14:H$15),0)))</f>
        <v/>
      </c>
      <c r="J54" s="234" t="str">
        <f>IF($D54="","",IF(ISBLANK(VLOOKUP($B54,'Section 2'!$C$18:$T$317,COLUMNS('Section 2'!$C$14:I$15),0)),"",VLOOKUP($B54,'Section 2'!$C$18:$T$317,COLUMNS('Section 2'!$C$14:I$15),0)))</f>
        <v/>
      </c>
      <c r="K54" s="234" t="str">
        <f>IF($D54="","",IF(ISBLANK(VLOOKUP($B54,'Section 2'!$C$18:$T$317,COLUMNS('Section 2'!$C$14:J$15),0)),"",VLOOKUP($B54,'Section 2'!$C$18:$T$317,COLUMNS('Section 2'!$C$14:J$15),0)))</f>
        <v/>
      </c>
      <c r="L54" s="234" t="str">
        <f>IF($D54="","",IF(ISBLANK(VLOOKUP($B54,'Section 2'!$C$18:$T$317,COLUMNS('Section 2'!$C$14:K$15),0)),"",VLOOKUP($B54,'Section 2'!$C$18:$T$317,COLUMNS('Section 2'!$C$14:K$15),0)))</f>
        <v/>
      </c>
      <c r="M54" s="234" t="str">
        <f>IF($D54="","",IF(ISBLANK(VLOOKUP($B54,'Section 2'!$C$18:$T$317,COLUMNS('Section 2'!$C$14:L$15),0)),"",VLOOKUP($B54,'Section 2'!$C$18:$T$317,COLUMNS('Section 2'!$C$14:L$15),0)))</f>
        <v/>
      </c>
      <c r="N54" s="234" t="str">
        <f>IF($D54="","",IF(ISBLANK(VLOOKUP($B54,'Section 2'!$C$18:$T$317,COLUMNS('Section 2'!$C$14:M$15),0)),"",VLOOKUP($B54,'Section 2'!$C$18:$T$317,COLUMNS('Section 2'!$C$14:M$15),0)))</f>
        <v/>
      </c>
      <c r="O54" s="234" t="str">
        <f>IF($D54="","",IF(ISBLANK(VLOOKUP($B54,'Section 2'!$C$18:$T$317,COLUMNS('Section 2'!$C$14:N$15),0)),"",VLOOKUP($B54,'Section 2'!$C$18:$T$317,COLUMNS('Section 2'!$C$14:N$15),0)))</f>
        <v/>
      </c>
      <c r="P54" s="234" t="str">
        <f>IF($D54="","",IF(ISBLANK(VLOOKUP($B54,'Section 2'!$C$18:$T$317,COLUMNS('Section 2'!$C$14:O$15),0)),"",VLOOKUP($B54,'Section 2'!$C$18:$T$317,COLUMNS('Section 2'!$C$14:O$15),0)))</f>
        <v/>
      </c>
      <c r="Q54" s="234" t="str">
        <f>IF($D54="","",IF(ISBLANK(VLOOKUP($B54,'Section 2'!$C$18:$T$317,COLUMNS('Section 2'!$C$14:P$15),0)),"",VLOOKUP($B54,'Section 2'!$C$18:$T$317,COLUMNS('Section 2'!$C$14:P$15),0)))</f>
        <v/>
      </c>
      <c r="R54" s="234" t="str">
        <f>IF($D54="","",IF(ISBLANK(VLOOKUP($B54,'Section 2'!$C$18:$T$317,COLUMNS('Section 2'!$C$14:Q$15),0)),"",VLOOKUP($B54,'Section 2'!$C$18:$T$317,COLUMNS('Section 2'!$C$14:Q$15),0)))</f>
        <v/>
      </c>
      <c r="S54" s="234" t="str">
        <f>IF($D54="","",IF(ISBLANK(PROPER(VLOOKUP($B54,'Section 2'!$C$18:$T$317,COLUMNS('Section 2'!$C$14:R$15),0))),"",PROPER(VLOOKUP($B54,'Section 2'!$C$18:$T$317,COLUMNS('Section 2'!$C$14:R$15),0))))</f>
        <v/>
      </c>
      <c r="T54" s="234" t="str">
        <f>IF($D54="","",IF(ISBLANK(PROPER(VLOOKUP($B54,'Section 2'!$C$18:$T$317,COLUMNS('Section 2'!$C$14:S$15),0))),"",IF(VLOOKUP($B54,'Section 2'!$C$18:$T$317,COLUMNS('Section 2'!$C$14:S$15),0)="2nd Party Trans", "2nd Party Trans", IF(VLOOKUP($B54,'Section 2'!$C$18:$T$317,COLUMNS('Section 2'!$C$14:S$15),0)="2nd Party Dest", "2nd Party Dest", PROPER(VLOOKUP($B54,'Section 2'!$C$18:$T$317,COLUMNS('Section 2'!$C$14:S$15),0))))))</f>
        <v/>
      </c>
      <c r="U54" s="235" t="str">
        <f>IF($D54="","",IF(ISBLANK(VLOOKUP($B54,'Section 2'!$C$18:$T$317,COLUMNS('Section 2'!$C$14:T$15),0)),"",VLOOKUP($B54,'Section 2'!$C$18:$T$317,COLUMNS('Section 2'!$C$14:T$15),0)))</f>
        <v/>
      </c>
    </row>
    <row r="55" spans="1:21" s="233" customFormat="1" ht="12.75" customHeight="1" x14ac:dyDescent="0.25">
      <c r="A55" s="233" t="str">
        <f>IF(D55="","",ROWS($A$1:A55))</f>
        <v/>
      </c>
      <c r="B55" s="232">
        <v>54</v>
      </c>
      <c r="C55" s="234" t="str">
        <f t="shared" si="0"/>
        <v/>
      </c>
      <c r="D55" s="234" t="str">
        <f>IFERROR(VLOOKUP($B55,'Section 2'!$C$18:$T$317,COLUMNS('Section 2'!$C$14:C$15),0),"")</f>
        <v/>
      </c>
      <c r="E55" s="235" t="str">
        <f>IF($D55="","",IF(ISBLANK(VLOOKUP($B55,'Section 2'!$C$18:$T$317,COLUMNS('Section 2'!$C$14:D$15),0)),"",VLOOKUP($B55,'Section 2'!$C$18:$T$317,COLUMNS('Section 2'!$C$14:D$15),0)))</f>
        <v/>
      </c>
      <c r="F55" s="234" t="str">
        <f>IF($D55="","",IF(ISBLANK(VLOOKUP($B55,'Section 2'!$C$18:$T$317,COLUMNS('Section 2'!$C$14:E$15),0)),"",VLOOKUP($B55,'Section 2'!$C$18:$T$317,COLUMNS('Section 2'!$C$14:E$15),0)))</f>
        <v/>
      </c>
      <c r="G55" s="234" t="str">
        <f>IF($D55="","",IF(ISBLANK(VLOOKUP($B55,'Section 2'!$C$18:$T$317,COLUMNS('Section 2'!$C$14:F$15),0)),"",VLOOKUP($B55,'Section 2'!$C$18:$T$317,COLUMNS('Section 2'!$C$14:F$15),0)))</f>
        <v/>
      </c>
      <c r="H55" s="234" t="str">
        <f>IF($D55="","",IF(ISBLANK(VLOOKUP($B55,'Section 2'!$C$18:$T$317,COLUMNS('Section 2'!$C$14:G$15),0)),"",VLOOKUP($B55,'Section 2'!$C$18:$T$317,COLUMNS('Section 2'!$C$14:G$15),0)))</f>
        <v/>
      </c>
      <c r="I55" s="234" t="str">
        <f>IF($D55="","",IF(ISBLANK(VLOOKUP($B55,'Section 2'!$C$18:$T$317,COLUMNS('Section 2'!$C$14:H$15),0)),"",VLOOKUP($B55,'Section 2'!$C$18:$T$317,COLUMNS('Section 2'!$C$14:H$15),0)))</f>
        <v/>
      </c>
      <c r="J55" s="234" t="str">
        <f>IF($D55="","",IF(ISBLANK(VLOOKUP($B55,'Section 2'!$C$18:$T$317,COLUMNS('Section 2'!$C$14:I$15),0)),"",VLOOKUP($B55,'Section 2'!$C$18:$T$317,COLUMNS('Section 2'!$C$14:I$15),0)))</f>
        <v/>
      </c>
      <c r="K55" s="234" t="str">
        <f>IF($D55="","",IF(ISBLANK(VLOOKUP($B55,'Section 2'!$C$18:$T$317,COLUMNS('Section 2'!$C$14:J$15),0)),"",VLOOKUP($B55,'Section 2'!$C$18:$T$317,COLUMNS('Section 2'!$C$14:J$15),0)))</f>
        <v/>
      </c>
      <c r="L55" s="234" t="str">
        <f>IF($D55="","",IF(ISBLANK(VLOOKUP($B55,'Section 2'!$C$18:$T$317,COLUMNS('Section 2'!$C$14:K$15),0)),"",VLOOKUP($B55,'Section 2'!$C$18:$T$317,COLUMNS('Section 2'!$C$14:K$15),0)))</f>
        <v/>
      </c>
      <c r="M55" s="234" t="str">
        <f>IF($D55="","",IF(ISBLANK(VLOOKUP($B55,'Section 2'!$C$18:$T$317,COLUMNS('Section 2'!$C$14:L$15),0)),"",VLOOKUP($B55,'Section 2'!$C$18:$T$317,COLUMNS('Section 2'!$C$14:L$15),0)))</f>
        <v/>
      </c>
      <c r="N55" s="234" t="str">
        <f>IF($D55="","",IF(ISBLANK(VLOOKUP($B55,'Section 2'!$C$18:$T$317,COLUMNS('Section 2'!$C$14:M$15),0)),"",VLOOKUP($B55,'Section 2'!$C$18:$T$317,COLUMNS('Section 2'!$C$14:M$15),0)))</f>
        <v/>
      </c>
      <c r="O55" s="234" t="str">
        <f>IF($D55="","",IF(ISBLANK(VLOOKUP($B55,'Section 2'!$C$18:$T$317,COLUMNS('Section 2'!$C$14:N$15),0)),"",VLOOKUP($B55,'Section 2'!$C$18:$T$317,COLUMNS('Section 2'!$C$14:N$15),0)))</f>
        <v/>
      </c>
      <c r="P55" s="234" t="str">
        <f>IF($D55="","",IF(ISBLANK(VLOOKUP($B55,'Section 2'!$C$18:$T$317,COLUMNS('Section 2'!$C$14:O$15),0)),"",VLOOKUP($B55,'Section 2'!$C$18:$T$317,COLUMNS('Section 2'!$C$14:O$15),0)))</f>
        <v/>
      </c>
      <c r="Q55" s="234" t="str">
        <f>IF($D55="","",IF(ISBLANK(VLOOKUP($B55,'Section 2'!$C$18:$T$317,COLUMNS('Section 2'!$C$14:P$15),0)),"",VLOOKUP($B55,'Section 2'!$C$18:$T$317,COLUMNS('Section 2'!$C$14:P$15),0)))</f>
        <v/>
      </c>
      <c r="R55" s="234" t="str">
        <f>IF($D55="","",IF(ISBLANK(VLOOKUP($B55,'Section 2'!$C$18:$T$317,COLUMNS('Section 2'!$C$14:Q$15),0)),"",VLOOKUP($B55,'Section 2'!$C$18:$T$317,COLUMNS('Section 2'!$C$14:Q$15),0)))</f>
        <v/>
      </c>
      <c r="S55" s="234" t="str">
        <f>IF($D55="","",IF(ISBLANK(PROPER(VLOOKUP($B55,'Section 2'!$C$18:$T$317,COLUMNS('Section 2'!$C$14:R$15),0))),"",PROPER(VLOOKUP($B55,'Section 2'!$C$18:$T$317,COLUMNS('Section 2'!$C$14:R$15),0))))</f>
        <v/>
      </c>
      <c r="T55" s="234" t="str">
        <f>IF($D55="","",IF(ISBLANK(PROPER(VLOOKUP($B55,'Section 2'!$C$18:$T$317,COLUMNS('Section 2'!$C$14:S$15),0))),"",IF(VLOOKUP($B55,'Section 2'!$C$18:$T$317,COLUMNS('Section 2'!$C$14:S$15),0)="2nd Party Trans", "2nd Party Trans", IF(VLOOKUP($B55,'Section 2'!$C$18:$T$317,COLUMNS('Section 2'!$C$14:S$15),0)="2nd Party Dest", "2nd Party Dest", PROPER(VLOOKUP($B55,'Section 2'!$C$18:$T$317,COLUMNS('Section 2'!$C$14:S$15),0))))))</f>
        <v/>
      </c>
      <c r="U55" s="235" t="str">
        <f>IF($D55="","",IF(ISBLANK(VLOOKUP($B55,'Section 2'!$C$18:$T$317,COLUMNS('Section 2'!$C$14:T$15),0)),"",VLOOKUP($B55,'Section 2'!$C$18:$T$317,COLUMNS('Section 2'!$C$14:T$15),0)))</f>
        <v/>
      </c>
    </row>
    <row r="56" spans="1:21" s="233" customFormat="1" ht="12.75" customHeight="1" x14ac:dyDescent="0.25">
      <c r="A56" s="233" t="str">
        <f>IF(D56="","",ROWS($A$1:A56))</f>
        <v/>
      </c>
      <c r="B56" s="232">
        <v>55</v>
      </c>
      <c r="C56" s="234" t="str">
        <f t="shared" si="0"/>
        <v/>
      </c>
      <c r="D56" s="234" t="str">
        <f>IFERROR(VLOOKUP($B56,'Section 2'!$C$18:$T$317,COLUMNS('Section 2'!$C$14:C$15),0),"")</f>
        <v/>
      </c>
      <c r="E56" s="235" t="str">
        <f>IF($D56="","",IF(ISBLANK(VLOOKUP($B56,'Section 2'!$C$18:$T$317,COLUMNS('Section 2'!$C$14:D$15),0)),"",VLOOKUP($B56,'Section 2'!$C$18:$T$317,COLUMNS('Section 2'!$C$14:D$15),0)))</f>
        <v/>
      </c>
      <c r="F56" s="234" t="str">
        <f>IF($D56="","",IF(ISBLANK(VLOOKUP($B56,'Section 2'!$C$18:$T$317,COLUMNS('Section 2'!$C$14:E$15),0)),"",VLOOKUP($B56,'Section 2'!$C$18:$T$317,COLUMNS('Section 2'!$C$14:E$15),0)))</f>
        <v/>
      </c>
      <c r="G56" s="234" t="str">
        <f>IF($D56="","",IF(ISBLANK(VLOOKUP($B56,'Section 2'!$C$18:$T$317,COLUMNS('Section 2'!$C$14:F$15),0)),"",VLOOKUP($B56,'Section 2'!$C$18:$T$317,COLUMNS('Section 2'!$C$14:F$15),0)))</f>
        <v/>
      </c>
      <c r="H56" s="234" t="str">
        <f>IF($D56="","",IF(ISBLANK(VLOOKUP($B56,'Section 2'!$C$18:$T$317,COLUMNS('Section 2'!$C$14:G$15),0)),"",VLOOKUP($B56,'Section 2'!$C$18:$T$317,COLUMNS('Section 2'!$C$14:G$15),0)))</f>
        <v/>
      </c>
      <c r="I56" s="234" t="str">
        <f>IF($D56="","",IF(ISBLANK(VLOOKUP($B56,'Section 2'!$C$18:$T$317,COLUMNS('Section 2'!$C$14:H$15),0)),"",VLOOKUP($B56,'Section 2'!$C$18:$T$317,COLUMNS('Section 2'!$C$14:H$15),0)))</f>
        <v/>
      </c>
      <c r="J56" s="234" t="str">
        <f>IF($D56="","",IF(ISBLANK(VLOOKUP($B56,'Section 2'!$C$18:$T$317,COLUMNS('Section 2'!$C$14:I$15),0)),"",VLOOKUP($B56,'Section 2'!$C$18:$T$317,COLUMNS('Section 2'!$C$14:I$15),0)))</f>
        <v/>
      </c>
      <c r="K56" s="234" t="str">
        <f>IF($D56="","",IF(ISBLANK(VLOOKUP($B56,'Section 2'!$C$18:$T$317,COLUMNS('Section 2'!$C$14:J$15),0)),"",VLOOKUP($B56,'Section 2'!$C$18:$T$317,COLUMNS('Section 2'!$C$14:J$15),0)))</f>
        <v/>
      </c>
      <c r="L56" s="234" t="str">
        <f>IF($D56="","",IF(ISBLANK(VLOOKUP($B56,'Section 2'!$C$18:$T$317,COLUMNS('Section 2'!$C$14:K$15),0)),"",VLOOKUP($B56,'Section 2'!$C$18:$T$317,COLUMNS('Section 2'!$C$14:K$15),0)))</f>
        <v/>
      </c>
      <c r="M56" s="234" t="str">
        <f>IF($D56="","",IF(ISBLANK(VLOOKUP($B56,'Section 2'!$C$18:$T$317,COLUMNS('Section 2'!$C$14:L$15),0)),"",VLOOKUP($B56,'Section 2'!$C$18:$T$317,COLUMNS('Section 2'!$C$14:L$15),0)))</f>
        <v/>
      </c>
      <c r="N56" s="234" t="str">
        <f>IF($D56="","",IF(ISBLANK(VLOOKUP($B56,'Section 2'!$C$18:$T$317,COLUMNS('Section 2'!$C$14:M$15),0)),"",VLOOKUP($B56,'Section 2'!$C$18:$T$317,COLUMNS('Section 2'!$C$14:M$15),0)))</f>
        <v/>
      </c>
      <c r="O56" s="234" t="str">
        <f>IF($D56="","",IF(ISBLANK(VLOOKUP($B56,'Section 2'!$C$18:$T$317,COLUMNS('Section 2'!$C$14:N$15),0)),"",VLOOKUP($B56,'Section 2'!$C$18:$T$317,COLUMNS('Section 2'!$C$14:N$15),0)))</f>
        <v/>
      </c>
      <c r="P56" s="234" t="str">
        <f>IF($D56="","",IF(ISBLANK(VLOOKUP($B56,'Section 2'!$C$18:$T$317,COLUMNS('Section 2'!$C$14:O$15),0)),"",VLOOKUP($B56,'Section 2'!$C$18:$T$317,COLUMNS('Section 2'!$C$14:O$15),0)))</f>
        <v/>
      </c>
      <c r="Q56" s="234" t="str">
        <f>IF($D56="","",IF(ISBLANK(VLOOKUP($B56,'Section 2'!$C$18:$T$317,COLUMNS('Section 2'!$C$14:P$15),0)),"",VLOOKUP($B56,'Section 2'!$C$18:$T$317,COLUMNS('Section 2'!$C$14:P$15),0)))</f>
        <v/>
      </c>
      <c r="R56" s="234" t="str">
        <f>IF($D56="","",IF(ISBLANK(VLOOKUP($B56,'Section 2'!$C$18:$T$317,COLUMNS('Section 2'!$C$14:Q$15),0)),"",VLOOKUP($B56,'Section 2'!$C$18:$T$317,COLUMNS('Section 2'!$C$14:Q$15),0)))</f>
        <v/>
      </c>
      <c r="S56" s="234" t="str">
        <f>IF($D56="","",IF(ISBLANK(PROPER(VLOOKUP($B56,'Section 2'!$C$18:$T$317,COLUMNS('Section 2'!$C$14:R$15),0))),"",PROPER(VLOOKUP($B56,'Section 2'!$C$18:$T$317,COLUMNS('Section 2'!$C$14:R$15),0))))</f>
        <v/>
      </c>
      <c r="T56" s="234" t="str">
        <f>IF($D56="","",IF(ISBLANK(PROPER(VLOOKUP($B56,'Section 2'!$C$18:$T$317,COLUMNS('Section 2'!$C$14:S$15),0))),"",IF(VLOOKUP($B56,'Section 2'!$C$18:$T$317,COLUMNS('Section 2'!$C$14:S$15),0)="2nd Party Trans", "2nd Party Trans", IF(VLOOKUP($B56,'Section 2'!$C$18:$T$317,COLUMNS('Section 2'!$C$14:S$15),0)="2nd Party Dest", "2nd Party Dest", PROPER(VLOOKUP($B56,'Section 2'!$C$18:$T$317,COLUMNS('Section 2'!$C$14:S$15),0))))))</f>
        <v/>
      </c>
      <c r="U56" s="235" t="str">
        <f>IF($D56="","",IF(ISBLANK(VLOOKUP($B56,'Section 2'!$C$18:$T$317,COLUMNS('Section 2'!$C$14:T$15),0)),"",VLOOKUP($B56,'Section 2'!$C$18:$T$317,COLUMNS('Section 2'!$C$14:T$15),0)))</f>
        <v/>
      </c>
    </row>
    <row r="57" spans="1:21" s="233" customFormat="1" ht="12.75" customHeight="1" x14ac:dyDescent="0.25">
      <c r="A57" s="233" t="str">
        <f>IF(D57="","",ROWS($A$1:A57))</f>
        <v/>
      </c>
      <c r="B57" s="232">
        <v>56</v>
      </c>
      <c r="C57" s="234" t="str">
        <f t="shared" si="0"/>
        <v/>
      </c>
      <c r="D57" s="234" t="str">
        <f>IFERROR(VLOOKUP($B57,'Section 2'!$C$18:$T$317,COLUMNS('Section 2'!$C$14:C$15),0),"")</f>
        <v/>
      </c>
      <c r="E57" s="235" t="str">
        <f>IF($D57="","",IF(ISBLANK(VLOOKUP($B57,'Section 2'!$C$18:$T$317,COLUMNS('Section 2'!$C$14:D$15),0)),"",VLOOKUP($B57,'Section 2'!$C$18:$T$317,COLUMNS('Section 2'!$C$14:D$15),0)))</f>
        <v/>
      </c>
      <c r="F57" s="234" t="str">
        <f>IF($D57="","",IF(ISBLANK(VLOOKUP($B57,'Section 2'!$C$18:$T$317,COLUMNS('Section 2'!$C$14:E$15),0)),"",VLOOKUP($B57,'Section 2'!$C$18:$T$317,COLUMNS('Section 2'!$C$14:E$15),0)))</f>
        <v/>
      </c>
      <c r="G57" s="234" t="str">
        <f>IF($D57="","",IF(ISBLANK(VLOOKUP($B57,'Section 2'!$C$18:$T$317,COLUMNS('Section 2'!$C$14:F$15),0)),"",VLOOKUP($B57,'Section 2'!$C$18:$T$317,COLUMNS('Section 2'!$C$14:F$15),0)))</f>
        <v/>
      </c>
      <c r="H57" s="234" t="str">
        <f>IF($D57="","",IF(ISBLANK(VLOOKUP($B57,'Section 2'!$C$18:$T$317,COLUMNS('Section 2'!$C$14:G$15),0)),"",VLOOKUP($B57,'Section 2'!$C$18:$T$317,COLUMNS('Section 2'!$C$14:G$15),0)))</f>
        <v/>
      </c>
      <c r="I57" s="234" t="str">
        <f>IF($D57="","",IF(ISBLANK(VLOOKUP($B57,'Section 2'!$C$18:$T$317,COLUMNS('Section 2'!$C$14:H$15),0)),"",VLOOKUP($B57,'Section 2'!$C$18:$T$317,COLUMNS('Section 2'!$C$14:H$15),0)))</f>
        <v/>
      </c>
      <c r="J57" s="234" t="str">
        <f>IF($D57="","",IF(ISBLANK(VLOOKUP($B57,'Section 2'!$C$18:$T$317,COLUMNS('Section 2'!$C$14:I$15),0)),"",VLOOKUP($B57,'Section 2'!$C$18:$T$317,COLUMNS('Section 2'!$C$14:I$15),0)))</f>
        <v/>
      </c>
      <c r="K57" s="234" t="str">
        <f>IF($D57="","",IF(ISBLANK(VLOOKUP($B57,'Section 2'!$C$18:$T$317,COLUMNS('Section 2'!$C$14:J$15),0)),"",VLOOKUP($B57,'Section 2'!$C$18:$T$317,COLUMNS('Section 2'!$C$14:J$15),0)))</f>
        <v/>
      </c>
      <c r="L57" s="234" t="str">
        <f>IF($D57="","",IF(ISBLANK(VLOOKUP($B57,'Section 2'!$C$18:$T$317,COLUMNS('Section 2'!$C$14:K$15),0)),"",VLOOKUP($B57,'Section 2'!$C$18:$T$317,COLUMNS('Section 2'!$C$14:K$15),0)))</f>
        <v/>
      </c>
      <c r="M57" s="234" t="str">
        <f>IF($D57="","",IF(ISBLANK(VLOOKUP($B57,'Section 2'!$C$18:$T$317,COLUMNS('Section 2'!$C$14:L$15),0)),"",VLOOKUP($B57,'Section 2'!$C$18:$T$317,COLUMNS('Section 2'!$C$14:L$15),0)))</f>
        <v/>
      </c>
      <c r="N57" s="234" t="str">
        <f>IF($D57="","",IF(ISBLANK(VLOOKUP($B57,'Section 2'!$C$18:$T$317,COLUMNS('Section 2'!$C$14:M$15),0)),"",VLOOKUP($B57,'Section 2'!$C$18:$T$317,COLUMNS('Section 2'!$C$14:M$15),0)))</f>
        <v/>
      </c>
      <c r="O57" s="234" t="str">
        <f>IF($D57="","",IF(ISBLANK(VLOOKUP($B57,'Section 2'!$C$18:$T$317,COLUMNS('Section 2'!$C$14:N$15),0)),"",VLOOKUP($B57,'Section 2'!$C$18:$T$317,COLUMNS('Section 2'!$C$14:N$15),0)))</f>
        <v/>
      </c>
      <c r="P57" s="234" t="str">
        <f>IF($D57="","",IF(ISBLANK(VLOOKUP($B57,'Section 2'!$C$18:$T$317,COLUMNS('Section 2'!$C$14:O$15),0)),"",VLOOKUP($B57,'Section 2'!$C$18:$T$317,COLUMNS('Section 2'!$C$14:O$15),0)))</f>
        <v/>
      </c>
      <c r="Q57" s="234" t="str">
        <f>IF($D57="","",IF(ISBLANK(VLOOKUP($B57,'Section 2'!$C$18:$T$317,COLUMNS('Section 2'!$C$14:P$15),0)),"",VLOOKUP($B57,'Section 2'!$C$18:$T$317,COLUMNS('Section 2'!$C$14:P$15),0)))</f>
        <v/>
      </c>
      <c r="R57" s="234" t="str">
        <f>IF($D57="","",IF(ISBLANK(VLOOKUP($B57,'Section 2'!$C$18:$T$317,COLUMNS('Section 2'!$C$14:Q$15),0)),"",VLOOKUP($B57,'Section 2'!$C$18:$T$317,COLUMNS('Section 2'!$C$14:Q$15),0)))</f>
        <v/>
      </c>
      <c r="S57" s="234" t="str">
        <f>IF($D57="","",IF(ISBLANK(PROPER(VLOOKUP($B57,'Section 2'!$C$18:$T$317,COLUMNS('Section 2'!$C$14:R$15),0))),"",PROPER(VLOOKUP($B57,'Section 2'!$C$18:$T$317,COLUMNS('Section 2'!$C$14:R$15),0))))</f>
        <v/>
      </c>
      <c r="T57" s="234" t="str">
        <f>IF($D57="","",IF(ISBLANK(PROPER(VLOOKUP($B57,'Section 2'!$C$18:$T$317,COLUMNS('Section 2'!$C$14:S$15),0))),"",IF(VLOOKUP($B57,'Section 2'!$C$18:$T$317,COLUMNS('Section 2'!$C$14:S$15),0)="2nd Party Trans", "2nd Party Trans", IF(VLOOKUP($B57,'Section 2'!$C$18:$T$317,COLUMNS('Section 2'!$C$14:S$15),0)="2nd Party Dest", "2nd Party Dest", PROPER(VLOOKUP($B57,'Section 2'!$C$18:$T$317,COLUMNS('Section 2'!$C$14:S$15),0))))))</f>
        <v/>
      </c>
      <c r="U57" s="235" t="str">
        <f>IF($D57="","",IF(ISBLANK(VLOOKUP($B57,'Section 2'!$C$18:$T$317,COLUMNS('Section 2'!$C$14:T$15),0)),"",VLOOKUP($B57,'Section 2'!$C$18:$T$317,COLUMNS('Section 2'!$C$14:T$15),0)))</f>
        <v/>
      </c>
    </row>
    <row r="58" spans="1:21" s="233" customFormat="1" ht="12.75" customHeight="1" x14ac:dyDescent="0.25">
      <c r="A58" s="233" t="str">
        <f>IF(D58="","",ROWS($A$1:A58))</f>
        <v/>
      </c>
      <c r="B58" s="232">
        <v>57</v>
      </c>
      <c r="C58" s="234" t="str">
        <f t="shared" si="0"/>
        <v/>
      </c>
      <c r="D58" s="234" t="str">
        <f>IFERROR(VLOOKUP($B58,'Section 2'!$C$18:$T$317,COLUMNS('Section 2'!$C$14:C$15),0),"")</f>
        <v/>
      </c>
      <c r="E58" s="235" t="str">
        <f>IF($D58="","",IF(ISBLANK(VLOOKUP($B58,'Section 2'!$C$18:$T$317,COLUMNS('Section 2'!$C$14:D$15),0)),"",VLOOKUP($B58,'Section 2'!$C$18:$T$317,COLUMNS('Section 2'!$C$14:D$15),0)))</f>
        <v/>
      </c>
      <c r="F58" s="234" t="str">
        <f>IF($D58="","",IF(ISBLANK(VLOOKUP($B58,'Section 2'!$C$18:$T$317,COLUMNS('Section 2'!$C$14:E$15),0)),"",VLOOKUP($B58,'Section 2'!$C$18:$T$317,COLUMNS('Section 2'!$C$14:E$15),0)))</f>
        <v/>
      </c>
      <c r="G58" s="234" t="str">
        <f>IF($D58="","",IF(ISBLANK(VLOOKUP($B58,'Section 2'!$C$18:$T$317,COLUMNS('Section 2'!$C$14:F$15),0)),"",VLOOKUP($B58,'Section 2'!$C$18:$T$317,COLUMNS('Section 2'!$C$14:F$15),0)))</f>
        <v/>
      </c>
      <c r="H58" s="234" t="str">
        <f>IF($D58="","",IF(ISBLANK(VLOOKUP($B58,'Section 2'!$C$18:$T$317,COLUMNS('Section 2'!$C$14:G$15),0)),"",VLOOKUP($B58,'Section 2'!$C$18:$T$317,COLUMNS('Section 2'!$C$14:G$15),0)))</f>
        <v/>
      </c>
      <c r="I58" s="234" t="str">
        <f>IF($D58="","",IF(ISBLANK(VLOOKUP($B58,'Section 2'!$C$18:$T$317,COLUMNS('Section 2'!$C$14:H$15),0)),"",VLOOKUP($B58,'Section 2'!$C$18:$T$317,COLUMNS('Section 2'!$C$14:H$15),0)))</f>
        <v/>
      </c>
      <c r="J58" s="234" t="str">
        <f>IF($D58="","",IF(ISBLANK(VLOOKUP($B58,'Section 2'!$C$18:$T$317,COLUMNS('Section 2'!$C$14:I$15),0)),"",VLOOKUP($B58,'Section 2'!$C$18:$T$317,COLUMNS('Section 2'!$C$14:I$15),0)))</f>
        <v/>
      </c>
      <c r="K58" s="234" t="str">
        <f>IF($D58="","",IF(ISBLANK(VLOOKUP($B58,'Section 2'!$C$18:$T$317,COLUMNS('Section 2'!$C$14:J$15),0)),"",VLOOKUP($B58,'Section 2'!$C$18:$T$317,COLUMNS('Section 2'!$C$14:J$15),0)))</f>
        <v/>
      </c>
      <c r="L58" s="234" t="str">
        <f>IF($D58="","",IF(ISBLANK(VLOOKUP($B58,'Section 2'!$C$18:$T$317,COLUMNS('Section 2'!$C$14:K$15),0)),"",VLOOKUP($B58,'Section 2'!$C$18:$T$317,COLUMNS('Section 2'!$C$14:K$15),0)))</f>
        <v/>
      </c>
      <c r="M58" s="234" t="str">
        <f>IF($D58="","",IF(ISBLANK(VLOOKUP($B58,'Section 2'!$C$18:$T$317,COLUMNS('Section 2'!$C$14:L$15),0)),"",VLOOKUP($B58,'Section 2'!$C$18:$T$317,COLUMNS('Section 2'!$C$14:L$15),0)))</f>
        <v/>
      </c>
      <c r="N58" s="234" t="str">
        <f>IF($D58="","",IF(ISBLANK(VLOOKUP($B58,'Section 2'!$C$18:$T$317,COLUMNS('Section 2'!$C$14:M$15),0)),"",VLOOKUP($B58,'Section 2'!$C$18:$T$317,COLUMNS('Section 2'!$C$14:M$15),0)))</f>
        <v/>
      </c>
      <c r="O58" s="234" t="str">
        <f>IF($D58="","",IF(ISBLANK(VLOOKUP($B58,'Section 2'!$C$18:$T$317,COLUMNS('Section 2'!$C$14:N$15),0)),"",VLOOKUP($B58,'Section 2'!$C$18:$T$317,COLUMNS('Section 2'!$C$14:N$15),0)))</f>
        <v/>
      </c>
      <c r="P58" s="234" t="str">
        <f>IF($D58="","",IF(ISBLANK(VLOOKUP($B58,'Section 2'!$C$18:$T$317,COLUMNS('Section 2'!$C$14:O$15),0)),"",VLOOKUP($B58,'Section 2'!$C$18:$T$317,COLUMNS('Section 2'!$C$14:O$15),0)))</f>
        <v/>
      </c>
      <c r="Q58" s="234" t="str">
        <f>IF($D58="","",IF(ISBLANK(VLOOKUP($B58,'Section 2'!$C$18:$T$317,COLUMNS('Section 2'!$C$14:P$15),0)),"",VLOOKUP($B58,'Section 2'!$C$18:$T$317,COLUMNS('Section 2'!$C$14:P$15),0)))</f>
        <v/>
      </c>
      <c r="R58" s="234" t="str">
        <f>IF($D58="","",IF(ISBLANK(VLOOKUP($B58,'Section 2'!$C$18:$T$317,COLUMNS('Section 2'!$C$14:Q$15),0)),"",VLOOKUP($B58,'Section 2'!$C$18:$T$317,COLUMNS('Section 2'!$C$14:Q$15),0)))</f>
        <v/>
      </c>
      <c r="S58" s="234" t="str">
        <f>IF($D58="","",IF(ISBLANK(PROPER(VLOOKUP($B58,'Section 2'!$C$18:$T$317,COLUMNS('Section 2'!$C$14:R$15),0))),"",PROPER(VLOOKUP($B58,'Section 2'!$C$18:$T$317,COLUMNS('Section 2'!$C$14:R$15),0))))</f>
        <v/>
      </c>
      <c r="T58" s="234" t="str">
        <f>IF($D58="","",IF(ISBLANK(PROPER(VLOOKUP($B58,'Section 2'!$C$18:$T$317,COLUMNS('Section 2'!$C$14:S$15),0))),"",IF(VLOOKUP($B58,'Section 2'!$C$18:$T$317,COLUMNS('Section 2'!$C$14:S$15),0)="2nd Party Trans", "2nd Party Trans", IF(VLOOKUP($B58,'Section 2'!$C$18:$T$317,COLUMNS('Section 2'!$C$14:S$15),0)="2nd Party Dest", "2nd Party Dest", PROPER(VLOOKUP($B58,'Section 2'!$C$18:$T$317,COLUMNS('Section 2'!$C$14:S$15),0))))))</f>
        <v/>
      </c>
      <c r="U58" s="235" t="str">
        <f>IF($D58="","",IF(ISBLANK(VLOOKUP($B58,'Section 2'!$C$18:$T$317,COLUMNS('Section 2'!$C$14:T$15),0)),"",VLOOKUP($B58,'Section 2'!$C$18:$T$317,COLUMNS('Section 2'!$C$14:T$15),0)))</f>
        <v/>
      </c>
    </row>
    <row r="59" spans="1:21" s="233" customFormat="1" ht="12.75" customHeight="1" x14ac:dyDescent="0.25">
      <c r="A59" s="233" t="str">
        <f>IF(D59="","",ROWS($A$1:A59))</f>
        <v/>
      </c>
      <c r="B59" s="232">
        <v>58</v>
      </c>
      <c r="C59" s="234" t="str">
        <f t="shared" si="0"/>
        <v/>
      </c>
      <c r="D59" s="234" t="str">
        <f>IFERROR(VLOOKUP($B59,'Section 2'!$C$18:$T$317,COLUMNS('Section 2'!$C$14:C$15),0),"")</f>
        <v/>
      </c>
      <c r="E59" s="235" t="str">
        <f>IF($D59="","",IF(ISBLANK(VLOOKUP($B59,'Section 2'!$C$18:$T$317,COLUMNS('Section 2'!$C$14:D$15),0)),"",VLOOKUP($B59,'Section 2'!$C$18:$T$317,COLUMNS('Section 2'!$C$14:D$15),0)))</f>
        <v/>
      </c>
      <c r="F59" s="234" t="str">
        <f>IF($D59="","",IF(ISBLANK(VLOOKUP($B59,'Section 2'!$C$18:$T$317,COLUMNS('Section 2'!$C$14:E$15),0)),"",VLOOKUP($B59,'Section 2'!$C$18:$T$317,COLUMNS('Section 2'!$C$14:E$15),0)))</f>
        <v/>
      </c>
      <c r="G59" s="234" t="str">
        <f>IF($D59="","",IF(ISBLANK(VLOOKUP($B59,'Section 2'!$C$18:$T$317,COLUMNS('Section 2'!$C$14:F$15),0)),"",VLOOKUP($B59,'Section 2'!$C$18:$T$317,COLUMNS('Section 2'!$C$14:F$15),0)))</f>
        <v/>
      </c>
      <c r="H59" s="234" t="str">
        <f>IF($D59="","",IF(ISBLANK(VLOOKUP($B59,'Section 2'!$C$18:$T$317,COLUMNS('Section 2'!$C$14:G$15),0)),"",VLOOKUP($B59,'Section 2'!$C$18:$T$317,COLUMNS('Section 2'!$C$14:G$15),0)))</f>
        <v/>
      </c>
      <c r="I59" s="234" t="str">
        <f>IF($D59="","",IF(ISBLANK(VLOOKUP($B59,'Section 2'!$C$18:$T$317,COLUMNS('Section 2'!$C$14:H$15),0)),"",VLOOKUP($B59,'Section 2'!$C$18:$T$317,COLUMNS('Section 2'!$C$14:H$15),0)))</f>
        <v/>
      </c>
      <c r="J59" s="234" t="str">
        <f>IF($D59="","",IF(ISBLANK(VLOOKUP($B59,'Section 2'!$C$18:$T$317,COLUMNS('Section 2'!$C$14:I$15),0)),"",VLOOKUP($B59,'Section 2'!$C$18:$T$317,COLUMNS('Section 2'!$C$14:I$15),0)))</f>
        <v/>
      </c>
      <c r="K59" s="234" t="str">
        <f>IF($D59="","",IF(ISBLANK(VLOOKUP($B59,'Section 2'!$C$18:$T$317,COLUMNS('Section 2'!$C$14:J$15),0)),"",VLOOKUP($B59,'Section 2'!$C$18:$T$317,COLUMNS('Section 2'!$C$14:J$15),0)))</f>
        <v/>
      </c>
      <c r="L59" s="234" t="str">
        <f>IF($D59="","",IF(ISBLANK(VLOOKUP($B59,'Section 2'!$C$18:$T$317,COLUMNS('Section 2'!$C$14:K$15),0)),"",VLOOKUP($B59,'Section 2'!$C$18:$T$317,COLUMNS('Section 2'!$C$14:K$15),0)))</f>
        <v/>
      </c>
      <c r="M59" s="234" t="str">
        <f>IF($D59="","",IF(ISBLANK(VLOOKUP($B59,'Section 2'!$C$18:$T$317,COLUMNS('Section 2'!$C$14:L$15),0)),"",VLOOKUP($B59,'Section 2'!$C$18:$T$317,COLUMNS('Section 2'!$C$14:L$15),0)))</f>
        <v/>
      </c>
      <c r="N59" s="234" t="str">
        <f>IF($D59="","",IF(ISBLANK(VLOOKUP($B59,'Section 2'!$C$18:$T$317,COLUMNS('Section 2'!$C$14:M$15),0)),"",VLOOKUP($B59,'Section 2'!$C$18:$T$317,COLUMNS('Section 2'!$C$14:M$15),0)))</f>
        <v/>
      </c>
      <c r="O59" s="234" t="str">
        <f>IF($D59="","",IF(ISBLANK(VLOOKUP($B59,'Section 2'!$C$18:$T$317,COLUMNS('Section 2'!$C$14:N$15),0)),"",VLOOKUP($B59,'Section 2'!$C$18:$T$317,COLUMNS('Section 2'!$C$14:N$15),0)))</f>
        <v/>
      </c>
      <c r="P59" s="234" t="str">
        <f>IF($D59="","",IF(ISBLANK(VLOOKUP($B59,'Section 2'!$C$18:$T$317,COLUMNS('Section 2'!$C$14:O$15),0)),"",VLOOKUP($B59,'Section 2'!$C$18:$T$317,COLUMNS('Section 2'!$C$14:O$15),0)))</f>
        <v/>
      </c>
      <c r="Q59" s="234" t="str">
        <f>IF($D59="","",IF(ISBLANK(VLOOKUP($B59,'Section 2'!$C$18:$T$317,COLUMNS('Section 2'!$C$14:P$15),0)),"",VLOOKUP($B59,'Section 2'!$C$18:$T$317,COLUMNS('Section 2'!$C$14:P$15),0)))</f>
        <v/>
      </c>
      <c r="R59" s="234" t="str">
        <f>IF($D59="","",IF(ISBLANK(VLOOKUP($B59,'Section 2'!$C$18:$T$317,COLUMNS('Section 2'!$C$14:Q$15),0)),"",VLOOKUP($B59,'Section 2'!$C$18:$T$317,COLUMNS('Section 2'!$C$14:Q$15),0)))</f>
        <v/>
      </c>
      <c r="S59" s="234" t="str">
        <f>IF($D59="","",IF(ISBLANK(PROPER(VLOOKUP($B59,'Section 2'!$C$18:$T$317,COLUMNS('Section 2'!$C$14:R$15),0))),"",PROPER(VLOOKUP($B59,'Section 2'!$C$18:$T$317,COLUMNS('Section 2'!$C$14:R$15),0))))</f>
        <v/>
      </c>
      <c r="T59" s="234" t="str">
        <f>IF($D59="","",IF(ISBLANK(PROPER(VLOOKUP($B59,'Section 2'!$C$18:$T$317,COLUMNS('Section 2'!$C$14:S$15),0))),"",IF(VLOOKUP($B59,'Section 2'!$C$18:$T$317,COLUMNS('Section 2'!$C$14:S$15),0)="2nd Party Trans", "2nd Party Trans", IF(VLOOKUP($B59,'Section 2'!$C$18:$T$317,COLUMNS('Section 2'!$C$14:S$15),0)="2nd Party Dest", "2nd Party Dest", PROPER(VLOOKUP($B59,'Section 2'!$C$18:$T$317,COLUMNS('Section 2'!$C$14:S$15),0))))))</f>
        <v/>
      </c>
      <c r="U59" s="235" t="str">
        <f>IF($D59="","",IF(ISBLANK(VLOOKUP($B59,'Section 2'!$C$18:$T$317,COLUMNS('Section 2'!$C$14:T$15),0)),"",VLOOKUP($B59,'Section 2'!$C$18:$T$317,COLUMNS('Section 2'!$C$14:T$15),0)))</f>
        <v/>
      </c>
    </row>
    <row r="60" spans="1:21" s="233" customFormat="1" ht="12.75" customHeight="1" x14ac:dyDescent="0.25">
      <c r="A60" s="233" t="str">
        <f>IF(D60="","",ROWS($A$1:A60))</f>
        <v/>
      </c>
      <c r="B60" s="232">
        <v>59</v>
      </c>
      <c r="C60" s="234" t="str">
        <f t="shared" si="0"/>
        <v/>
      </c>
      <c r="D60" s="234" t="str">
        <f>IFERROR(VLOOKUP($B60,'Section 2'!$C$18:$T$317,COLUMNS('Section 2'!$C$14:C$15),0),"")</f>
        <v/>
      </c>
      <c r="E60" s="235" t="str">
        <f>IF($D60="","",IF(ISBLANK(VLOOKUP($B60,'Section 2'!$C$18:$T$317,COLUMNS('Section 2'!$C$14:D$15),0)),"",VLOOKUP($B60,'Section 2'!$C$18:$T$317,COLUMNS('Section 2'!$C$14:D$15),0)))</f>
        <v/>
      </c>
      <c r="F60" s="234" t="str">
        <f>IF($D60="","",IF(ISBLANK(VLOOKUP($B60,'Section 2'!$C$18:$T$317,COLUMNS('Section 2'!$C$14:E$15),0)),"",VLOOKUP($B60,'Section 2'!$C$18:$T$317,COLUMNS('Section 2'!$C$14:E$15),0)))</f>
        <v/>
      </c>
      <c r="G60" s="234" t="str">
        <f>IF($D60="","",IF(ISBLANK(VLOOKUP($B60,'Section 2'!$C$18:$T$317,COLUMNS('Section 2'!$C$14:F$15),0)),"",VLOOKUP($B60,'Section 2'!$C$18:$T$317,COLUMNS('Section 2'!$C$14:F$15),0)))</f>
        <v/>
      </c>
      <c r="H60" s="234" t="str">
        <f>IF($D60="","",IF(ISBLANK(VLOOKUP($B60,'Section 2'!$C$18:$T$317,COLUMNS('Section 2'!$C$14:G$15),0)),"",VLOOKUP($B60,'Section 2'!$C$18:$T$317,COLUMNS('Section 2'!$C$14:G$15),0)))</f>
        <v/>
      </c>
      <c r="I60" s="234" t="str">
        <f>IF($D60="","",IF(ISBLANK(VLOOKUP($B60,'Section 2'!$C$18:$T$317,COLUMNS('Section 2'!$C$14:H$15),0)),"",VLOOKUP($B60,'Section 2'!$C$18:$T$317,COLUMNS('Section 2'!$C$14:H$15),0)))</f>
        <v/>
      </c>
      <c r="J60" s="234" t="str">
        <f>IF($D60="","",IF(ISBLANK(VLOOKUP($B60,'Section 2'!$C$18:$T$317,COLUMNS('Section 2'!$C$14:I$15),0)),"",VLOOKUP($B60,'Section 2'!$C$18:$T$317,COLUMNS('Section 2'!$C$14:I$15),0)))</f>
        <v/>
      </c>
      <c r="K60" s="234" t="str">
        <f>IF($D60="","",IF(ISBLANK(VLOOKUP($B60,'Section 2'!$C$18:$T$317,COLUMNS('Section 2'!$C$14:J$15),0)),"",VLOOKUP($B60,'Section 2'!$C$18:$T$317,COLUMNS('Section 2'!$C$14:J$15),0)))</f>
        <v/>
      </c>
      <c r="L60" s="234" t="str">
        <f>IF($D60="","",IF(ISBLANK(VLOOKUP($B60,'Section 2'!$C$18:$T$317,COLUMNS('Section 2'!$C$14:K$15),0)),"",VLOOKUP($B60,'Section 2'!$C$18:$T$317,COLUMNS('Section 2'!$C$14:K$15),0)))</f>
        <v/>
      </c>
      <c r="M60" s="234" t="str">
        <f>IF($D60="","",IF(ISBLANK(VLOOKUP($B60,'Section 2'!$C$18:$T$317,COLUMNS('Section 2'!$C$14:L$15),0)),"",VLOOKUP($B60,'Section 2'!$C$18:$T$317,COLUMNS('Section 2'!$C$14:L$15),0)))</f>
        <v/>
      </c>
      <c r="N60" s="234" t="str">
        <f>IF($D60="","",IF(ISBLANK(VLOOKUP($B60,'Section 2'!$C$18:$T$317,COLUMNS('Section 2'!$C$14:M$15),0)),"",VLOOKUP($B60,'Section 2'!$C$18:$T$317,COLUMNS('Section 2'!$C$14:M$15),0)))</f>
        <v/>
      </c>
      <c r="O60" s="234" t="str">
        <f>IF($D60="","",IF(ISBLANK(VLOOKUP($B60,'Section 2'!$C$18:$T$317,COLUMNS('Section 2'!$C$14:N$15),0)),"",VLOOKUP($B60,'Section 2'!$C$18:$T$317,COLUMNS('Section 2'!$C$14:N$15),0)))</f>
        <v/>
      </c>
      <c r="P60" s="234" t="str">
        <f>IF($D60="","",IF(ISBLANK(VLOOKUP($B60,'Section 2'!$C$18:$T$317,COLUMNS('Section 2'!$C$14:O$15),0)),"",VLOOKUP($B60,'Section 2'!$C$18:$T$317,COLUMNS('Section 2'!$C$14:O$15),0)))</f>
        <v/>
      </c>
      <c r="Q60" s="234" t="str">
        <f>IF($D60="","",IF(ISBLANK(VLOOKUP($B60,'Section 2'!$C$18:$T$317,COLUMNS('Section 2'!$C$14:P$15),0)),"",VLOOKUP($B60,'Section 2'!$C$18:$T$317,COLUMNS('Section 2'!$C$14:P$15),0)))</f>
        <v/>
      </c>
      <c r="R60" s="234" t="str">
        <f>IF($D60="","",IF(ISBLANK(VLOOKUP($B60,'Section 2'!$C$18:$T$317,COLUMNS('Section 2'!$C$14:Q$15),0)),"",VLOOKUP($B60,'Section 2'!$C$18:$T$317,COLUMNS('Section 2'!$C$14:Q$15),0)))</f>
        <v/>
      </c>
      <c r="S60" s="234" t="str">
        <f>IF($D60="","",IF(ISBLANK(PROPER(VLOOKUP($B60,'Section 2'!$C$18:$T$317,COLUMNS('Section 2'!$C$14:R$15),0))),"",PROPER(VLOOKUP($B60,'Section 2'!$C$18:$T$317,COLUMNS('Section 2'!$C$14:R$15),0))))</f>
        <v/>
      </c>
      <c r="T60" s="234" t="str">
        <f>IF($D60="","",IF(ISBLANK(PROPER(VLOOKUP($B60,'Section 2'!$C$18:$T$317,COLUMNS('Section 2'!$C$14:S$15),0))),"",IF(VLOOKUP($B60,'Section 2'!$C$18:$T$317,COLUMNS('Section 2'!$C$14:S$15),0)="2nd Party Trans", "2nd Party Trans", IF(VLOOKUP($B60,'Section 2'!$C$18:$T$317,COLUMNS('Section 2'!$C$14:S$15),0)="2nd Party Dest", "2nd Party Dest", PROPER(VLOOKUP($B60,'Section 2'!$C$18:$T$317,COLUMNS('Section 2'!$C$14:S$15),0))))))</f>
        <v/>
      </c>
      <c r="U60" s="235" t="str">
        <f>IF($D60="","",IF(ISBLANK(VLOOKUP($B60,'Section 2'!$C$18:$T$317,COLUMNS('Section 2'!$C$14:T$15),0)),"",VLOOKUP($B60,'Section 2'!$C$18:$T$317,COLUMNS('Section 2'!$C$14:T$15),0)))</f>
        <v/>
      </c>
    </row>
    <row r="61" spans="1:21" s="233" customFormat="1" ht="12.75" customHeight="1" x14ac:dyDescent="0.25">
      <c r="A61" s="233" t="str">
        <f>IF(D61="","",ROWS($A$1:A61))</f>
        <v/>
      </c>
      <c r="B61" s="232">
        <v>60</v>
      </c>
      <c r="C61" s="234" t="str">
        <f t="shared" si="0"/>
        <v/>
      </c>
      <c r="D61" s="234" t="str">
        <f>IFERROR(VLOOKUP($B61,'Section 2'!$C$18:$T$317,COLUMNS('Section 2'!$C$14:C$15),0),"")</f>
        <v/>
      </c>
      <c r="E61" s="235" t="str">
        <f>IF($D61="","",IF(ISBLANK(VLOOKUP($B61,'Section 2'!$C$18:$T$317,COLUMNS('Section 2'!$C$14:D$15),0)),"",VLOOKUP($B61,'Section 2'!$C$18:$T$317,COLUMNS('Section 2'!$C$14:D$15),0)))</f>
        <v/>
      </c>
      <c r="F61" s="234" t="str">
        <f>IF($D61="","",IF(ISBLANK(VLOOKUP($B61,'Section 2'!$C$18:$T$317,COLUMNS('Section 2'!$C$14:E$15),0)),"",VLOOKUP($B61,'Section 2'!$C$18:$T$317,COLUMNS('Section 2'!$C$14:E$15),0)))</f>
        <v/>
      </c>
      <c r="G61" s="234" t="str">
        <f>IF($D61="","",IF(ISBLANK(VLOOKUP($B61,'Section 2'!$C$18:$T$317,COLUMNS('Section 2'!$C$14:F$15),0)),"",VLOOKUP($B61,'Section 2'!$C$18:$T$317,COLUMNS('Section 2'!$C$14:F$15),0)))</f>
        <v/>
      </c>
      <c r="H61" s="234" t="str">
        <f>IF($D61="","",IF(ISBLANK(VLOOKUP($B61,'Section 2'!$C$18:$T$317,COLUMNS('Section 2'!$C$14:G$15),0)),"",VLOOKUP($B61,'Section 2'!$C$18:$T$317,COLUMNS('Section 2'!$C$14:G$15),0)))</f>
        <v/>
      </c>
      <c r="I61" s="234" t="str">
        <f>IF($D61="","",IF(ISBLANK(VLOOKUP($B61,'Section 2'!$C$18:$T$317,COLUMNS('Section 2'!$C$14:H$15),0)),"",VLOOKUP($B61,'Section 2'!$C$18:$T$317,COLUMNS('Section 2'!$C$14:H$15),0)))</f>
        <v/>
      </c>
      <c r="J61" s="234" t="str">
        <f>IF($D61="","",IF(ISBLANK(VLOOKUP($B61,'Section 2'!$C$18:$T$317,COLUMNS('Section 2'!$C$14:I$15),0)),"",VLOOKUP($B61,'Section 2'!$C$18:$T$317,COLUMNS('Section 2'!$C$14:I$15),0)))</f>
        <v/>
      </c>
      <c r="K61" s="234" t="str">
        <f>IF($D61="","",IF(ISBLANK(VLOOKUP($B61,'Section 2'!$C$18:$T$317,COLUMNS('Section 2'!$C$14:J$15),0)),"",VLOOKUP($B61,'Section 2'!$C$18:$T$317,COLUMNS('Section 2'!$C$14:J$15),0)))</f>
        <v/>
      </c>
      <c r="L61" s="234" t="str">
        <f>IF($D61="","",IF(ISBLANK(VLOOKUP($B61,'Section 2'!$C$18:$T$317,COLUMNS('Section 2'!$C$14:K$15),0)),"",VLOOKUP($B61,'Section 2'!$C$18:$T$317,COLUMNS('Section 2'!$C$14:K$15),0)))</f>
        <v/>
      </c>
      <c r="M61" s="234" t="str">
        <f>IF($D61="","",IF(ISBLANK(VLOOKUP($B61,'Section 2'!$C$18:$T$317,COLUMNS('Section 2'!$C$14:L$15),0)),"",VLOOKUP($B61,'Section 2'!$C$18:$T$317,COLUMNS('Section 2'!$C$14:L$15),0)))</f>
        <v/>
      </c>
      <c r="N61" s="234" t="str">
        <f>IF($D61="","",IF(ISBLANK(VLOOKUP($B61,'Section 2'!$C$18:$T$317,COLUMNS('Section 2'!$C$14:M$15),0)),"",VLOOKUP($B61,'Section 2'!$C$18:$T$317,COLUMNS('Section 2'!$C$14:M$15),0)))</f>
        <v/>
      </c>
      <c r="O61" s="234" t="str">
        <f>IF($D61="","",IF(ISBLANK(VLOOKUP($B61,'Section 2'!$C$18:$T$317,COLUMNS('Section 2'!$C$14:N$15),0)),"",VLOOKUP($B61,'Section 2'!$C$18:$T$317,COLUMNS('Section 2'!$C$14:N$15),0)))</f>
        <v/>
      </c>
      <c r="P61" s="234" t="str">
        <f>IF($D61="","",IF(ISBLANK(VLOOKUP($B61,'Section 2'!$C$18:$T$317,COLUMNS('Section 2'!$C$14:O$15),0)),"",VLOOKUP($B61,'Section 2'!$C$18:$T$317,COLUMNS('Section 2'!$C$14:O$15),0)))</f>
        <v/>
      </c>
      <c r="Q61" s="234" t="str">
        <f>IF($D61="","",IF(ISBLANK(VLOOKUP($B61,'Section 2'!$C$18:$T$317,COLUMNS('Section 2'!$C$14:P$15),0)),"",VLOOKUP($B61,'Section 2'!$C$18:$T$317,COLUMNS('Section 2'!$C$14:P$15),0)))</f>
        <v/>
      </c>
      <c r="R61" s="234" t="str">
        <f>IF($D61="","",IF(ISBLANK(VLOOKUP($B61,'Section 2'!$C$18:$T$317,COLUMNS('Section 2'!$C$14:Q$15),0)),"",VLOOKUP($B61,'Section 2'!$C$18:$T$317,COLUMNS('Section 2'!$C$14:Q$15),0)))</f>
        <v/>
      </c>
      <c r="S61" s="234" t="str">
        <f>IF($D61="","",IF(ISBLANK(PROPER(VLOOKUP($B61,'Section 2'!$C$18:$T$317,COLUMNS('Section 2'!$C$14:R$15),0))),"",PROPER(VLOOKUP($B61,'Section 2'!$C$18:$T$317,COLUMNS('Section 2'!$C$14:R$15),0))))</f>
        <v/>
      </c>
      <c r="T61" s="234" t="str">
        <f>IF($D61="","",IF(ISBLANK(PROPER(VLOOKUP($B61,'Section 2'!$C$18:$T$317,COLUMNS('Section 2'!$C$14:S$15),0))),"",IF(VLOOKUP($B61,'Section 2'!$C$18:$T$317,COLUMNS('Section 2'!$C$14:S$15),0)="2nd Party Trans", "2nd Party Trans", IF(VLOOKUP($B61,'Section 2'!$C$18:$T$317,COLUMNS('Section 2'!$C$14:S$15),0)="2nd Party Dest", "2nd Party Dest", PROPER(VLOOKUP($B61,'Section 2'!$C$18:$T$317,COLUMNS('Section 2'!$C$14:S$15),0))))))</f>
        <v/>
      </c>
      <c r="U61" s="235" t="str">
        <f>IF($D61="","",IF(ISBLANK(VLOOKUP($B61,'Section 2'!$C$18:$T$317,COLUMNS('Section 2'!$C$14:T$15),0)),"",VLOOKUP($B61,'Section 2'!$C$18:$T$317,COLUMNS('Section 2'!$C$14:T$15),0)))</f>
        <v/>
      </c>
    </row>
    <row r="62" spans="1:21" s="233" customFormat="1" ht="12.75" customHeight="1" x14ac:dyDescent="0.25">
      <c r="A62" s="233" t="str">
        <f>IF(D62="","",ROWS($A$1:A62))</f>
        <v/>
      </c>
      <c r="B62" s="232">
        <v>61</v>
      </c>
      <c r="C62" s="234" t="str">
        <f t="shared" si="0"/>
        <v/>
      </c>
      <c r="D62" s="234" t="str">
        <f>IFERROR(VLOOKUP($B62,'Section 2'!$C$18:$T$317,COLUMNS('Section 2'!$C$14:C$15),0),"")</f>
        <v/>
      </c>
      <c r="E62" s="235" t="str">
        <f>IF($D62="","",IF(ISBLANK(VLOOKUP($B62,'Section 2'!$C$18:$T$317,COLUMNS('Section 2'!$C$14:D$15),0)),"",VLOOKUP($B62,'Section 2'!$C$18:$T$317,COLUMNS('Section 2'!$C$14:D$15),0)))</f>
        <v/>
      </c>
      <c r="F62" s="234" t="str">
        <f>IF($D62="","",IF(ISBLANK(VLOOKUP($B62,'Section 2'!$C$18:$T$317,COLUMNS('Section 2'!$C$14:E$15),0)),"",VLOOKUP($B62,'Section 2'!$C$18:$T$317,COLUMNS('Section 2'!$C$14:E$15),0)))</f>
        <v/>
      </c>
      <c r="G62" s="234" t="str">
        <f>IF($D62="","",IF(ISBLANK(VLOOKUP($B62,'Section 2'!$C$18:$T$317,COLUMNS('Section 2'!$C$14:F$15),0)),"",VLOOKUP($B62,'Section 2'!$C$18:$T$317,COLUMNS('Section 2'!$C$14:F$15),0)))</f>
        <v/>
      </c>
      <c r="H62" s="234" t="str">
        <f>IF($D62="","",IF(ISBLANK(VLOOKUP($B62,'Section 2'!$C$18:$T$317,COLUMNS('Section 2'!$C$14:G$15),0)),"",VLOOKUP($B62,'Section 2'!$C$18:$T$317,COLUMNS('Section 2'!$C$14:G$15),0)))</f>
        <v/>
      </c>
      <c r="I62" s="234" t="str">
        <f>IF($D62="","",IF(ISBLANK(VLOOKUP($B62,'Section 2'!$C$18:$T$317,COLUMNS('Section 2'!$C$14:H$15),0)),"",VLOOKUP($B62,'Section 2'!$C$18:$T$317,COLUMNS('Section 2'!$C$14:H$15),0)))</f>
        <v/>
      </c>
      <c r="J62" s="234" t="str">
        <f>IF($D62="","",IF(ISBLANK(VLOOKUP($B62,'Section 2'!$C$18:$T$317,COLUMNS('Section 2'!$C$14:I$15),0)),"",VLOOKUP($B62,'Section 2'!$C$18:$T$317,COLUMNS('Section 2'!$C$14:I$15),0)))</f>
        <v/>
      </c>
      <c r="K62" s="234" t="str">
        <f>IF($D62="","",IF(ISBLANK(VLOOKUP($B62,'Section 2'!$C$18:$T$317,COLUMNS('Section 2'!$C$14:J$15),0)),"",VLOOKUP($B62,'Section 2'!$C$18:$T$317,COLUMNS('Section 2'!$C$14:J$15),0)))</f>
        <v/>
      </c>
      <c r="L62" s="234" t="str">
        <f>IF($D62="","",IF(ISBLANK(VLOOKUP($B62,'Section 2'!$C$18:$T$317,COLUMNS('Section 2'!$C$14:K$15),0)),"",VLOOKUP($B62,'Section 2'!$C$18:$T$317,COLUMNS('Section 2'!$C$14:K$15),0)))</f>
        <v/>
      </c>
      <c r="M62" s="234" t="str">
        <f>IF($D62="","",IF(ISBLANK(VLOOKUP($B62,'Section 2'!$C$18:$T$317,COLUMNS('Section 2'!$C$14:L$15),0)),"",VLOOKUP($B62,'Section 2'!$C$18:$T$317,COLUMNS('Section 2'!$C$14:L$15),0)))</f>
        <v/>
      </c>
      <c r="N62" s="234" t="str">
        <f>IF($D62="","",IF(ISBLANK(VLOOKUP($B62,'Section 2'!$C$18:$T$317,COLUMNS('Section 2'!$C$14:M$15),0)),"",VLOOKUP($B62,'Section 2'!$C$18:$T$317,COLUMNS('Section 2'!$C$14:M$15),0)))</f>
        <v/>
      </c>
      <c r="O62" s="234" t="str">
        <f>IF($D62="","",IF(ISBLANK(VLOOKUP($B62,'Section 2'!$C$18:$T$317,COLUMNS('Section 2'!$C$14:N$15),0)),"",VLOOKUP($B62,'Section 2'!$C$18:$T$317,COLUMNS('Section 2'!$C$14:N$15),0)))</f>
        <v/>
      </c>
      <c r="P62" s="234" t="str">
        <f>IF($D62="","",IF(ISBLANK(VLOOKUP($B62,'Section 2'!$C$18:$T$317,COLUMNS('Section 2'!$C$14:O$15),0)),"",VLOOKUP($B62,'Section 2'!$C$18:$T$317,COLUMNS('Section 2'!$C$14:O$15),0)))</f>
        <v/>
      </c>
      <c r="Q62" s="234" t="str">
        <f>IF($D62="","",IF(ISBLANK(VLOOKUP($B62,'Section 2'!$C$18:$T$317,COLUMNS('Section 2'!$C$14:P$15),0)),"",VLOOKUP($B62,'Section 2'!$C$18:$T$317,COLUMNS('Section 2'!$C$14:P$15),0)))</f>
        <v/>
      </c>
      <c r="R62" s="234" t="str">
        <f>IF($D62="","",IF(ISBLANK(VLOOKUP($B62,'Section 2'!$C$18:$T$317,COLUMNS('Section 2'!$C$14:Q$15),0)),"",VLOOKUP($B62,'Section 2'!$C$18:$T$317,COLUMNS('Section 2'!$C$14:Q$15),0)))</f>
        <v/>
      </c>
      <c r="S62" s="234" t="str">
        <f>IF($D62="","",IF(ISBLANK(PROPER(VLOOKUP($B62,'Section 2'!$C$18:$T$317,COLUMNS('Section 2'!$C$14:R$15),0))),"",PROPER(VLOOKUP($B62,'Section 2'!$C$18:$T$317,COLUMNS('Section 2'!$C$14:R$15),0))))</f>
        <v/>
      </c>
      <c r="T62" s="234" t="str">
        <f>IF($D62="","",IF(ISBLANK(PROPER(VLOOKUP($B62,'Section 2'!$C$18:$T$317,COLUMNS('Section 2'!$C$14:S$15),0))),"",IF(VLOOKUP($B62,'Section 2'!$C$18:$T$317,COLUMNS('Section 2'!$C$14:S$15),0)="2nd Party Trans", "2nd Party Trans", IF(VLOOKUP($B62,'Section 2'!$C$18:$T$317,COLUMNS('Section 2'!$C$14:S$15),0)="2nd Party Dest", "2nd Party Dest", PROPER(VLOOKUP($B62,'Section 2'!$C$18:$T$317,COLUMNS('Section 2'!$C$14:S$15),0))))))</f>
        <v/>
      </c>
      <c r="U62" s="235" t="str">
        <f>IF($D62="","",IF(ISBLANK(VLOOKUP($B62,'Section 2'!$C$18:$T$317,COLUMNS('Section 2'!$C$14:T$15),0)),"",VLOOKUP($B62,'Section 2'!$C$18:$T$317,COLUMNS('Section 2'!$C$14:T$15),0)))</f>
        <v/>
      </c>
    </row>
    <row r="63" spans="1:21" s="233" customFormat="1" ht="12.75" customHeight="1" x14ac:dyDescent="0.25">
      <c r="A63" s="233" t="str">
        <f>IF(D63="","",ROWS($A$1:A63))</f>
        <v/>
      </c>
      <c r="B63" s="232">
        <v>62</v>
      </c>
      <c r="C63" s="234" t="str">
        <f t="shared" si="0"/>
        <v/>
      </c>
      <c r="D63" s="234" t="str">
        <f>IFERROR(VLOOKUP($B63,'Section 2'!$C$18:$T$317,COLUMNS('Section 2'!$C$14:C$15),0),"")</f>
        <v/>
      </c>
      <c r="E63" s="235" t="str">
        <f>IF($D63="","",IF(ISBLANK(VLOOKUP($B63,'Section 2'!$C$18:$T$317,COLUMNS('Section 2'!$C$14:D$15),0)),"",VLOOKUP($B63,'Section 2'!$C$18:$T$317,COLUMNS('Section 2'!$C$14:D$15),0)))</f>
        <v/>
      </c>
      <c r="F63" s="234" t="str">
        <f>IF($D63="","",IF(ISBLANK(VLOOKUP($B63,'Section 2'!$C$18:$T$317,COLUMNS('Section 2'!$C$14:E$15),0)),"",VLOOKUP($B63,'Section 2'!$C$18:$T$317,COLUMNS('Section 2'!$C$14:E$15),0)))</f>
        <v/>
      </c>
      <c r="G63" s="234" t="str">
        <f>IF($D63="","",IF(ISBLANK(VLOOKUP($B63,'Section 2'!$C$18:$T$317,COLUMNS('Section 2'!$C$14:F$15),0)),"",VLOOKUP($B63,'Section 2'!$C$18:$T$317,COLUMNS('Section 2'!$C$14:F$15),0)))</f>
        <v/>
      </c>
      <c r="H63" s="234" t="str">
        <f>IF($D63="","",IF(ISBLANK(VLOOKUP($B63,'Section 2'!$C$18:$T$317,COLUMNS('Section 2'!$C$14:G$15),0)),"",VLOOKUP($B63,'Section 2'!$C$18:$T$317,COLUMNS('Section 2'!$C$14:G$15),0)))</f>
        <v/>
      </c>
      <c r="I63" s="234" t="str">
        <f>IF($D63="","",IF(ISBLANK(VLOOKUP($B63,'Section 2'!$C$18:$T$317,COLUMNS('Section 2'!$C$14:H$15),0)),"",VLOOKUP($B63,'Section 2'!$C$18:$T$317,COLUMNS('Section 2'!$C$14:H$15),0)))</f>
        <v/>
      </c>
      <c r="J63" s="234" t="str">
        <f>IF($D63="","",IF(ISBLANK(VLOOKUP($B63,'Section 2'!$C$18:$T$317,COLUMNS('Section 2'!$C$14:I$15),0)),"",VLOOKUP($B63,'Section 2'!$C$18:$T$317,COLUMNS('Section 2'!$C$14:I$15),0)))</f>
        <v/>
      </c>
      <c r="K63" s="234" t="str">
        <f>IF($D63="","",IF(ISBLANK(VLOOKUP($B63,'Section 2'!$C$18:$T$317,COLUMNS('Section 2'!$C$14:J$15),0)),"",VLOOKUP($B63,'Section 2'!$C$18:$T$317,COLUMNS('Section 2'!$C$14:J$15),0)))</f>
        <v/>
      </c>
      <c r="L63" s="234" t="str">
        <f>IF($D63="","",IF(ISBLANK(VLOOKUP($B63,'Section 2'!$C$18:$T$317,COLUMNS('Section 2'!$C$14:K$15),0)),"",VLOOKUP($B63,'Section 2'!$C$18:$T$317,COLUMNS('Section 2'!$C$14:K$15),0)))</f>
        <v/>
      </c>
      <c r="M63" s="234" t="str">
        <f>IF($D63="","",IF(ISBLANK(VLOOKUP($B63,'Section 2'!$C$18:$T$317,COLUMNS('Section 2'!$C$14:L$15),0)),"",VLOOKUP($B63,'Section 2'!$C$18:$T$317,COLUMNS('Section 2'!$C$14:L$15),0)))</f>
        <v/>
      </c>
      <c r="N63" s="234" t="str">
        <f>IF($D63="","",IF(ISBLANK(VLOOKUP($B63,'Section 2'!$C$18:$T$317,COLUMNS('Section 2'!$C$14:M$15),0)),"",VLOOKUP($B63,'Section 2'!$C$18:$T$317,COLUMNS('Section 2'!$C$14:M$15),0)))</f>
        <v/>
      </c>
      <c r="O63" s="234" t="str">
        <f>IF($D63="","",IF(ISBLANK(VLOOKUP($B63,'Section 2'!$C$18:$T$317,COLUMNS('Section 2'!$C$14:N$15),0)),"",VLOOKUP($B63,'Section 2'!$C$18:$T$317,COLUMNS('Section 2'!$C$14:N$15),0)))</f>
        <v/>
      </c>
      <c r="P63" s="234" t="str">
        <f>IF($D63="","",IF(ISBLANK(VLOOKUP($B63,'Section 2'!$C$18:$T$317,COLUMNS('Section 2'!$C$14:O$15),0)),"",VLOOKUP($B63,'Section 2'!$C$18:$T$317,COLUMNS('Section 2'!$C$14:O$15),0)))</f>
        <v/>
      </c>
      <c r="Q63" s="234" t="str">
        <f>IF($D63="","",IF(ISBLANK(VLOOKUP($B63,'Section 2'!$C$18:$T$317,COLUMNS('Section 2'!$C$14:P$15),0)),"",VLOOKUP($B63,'Section 2'!$C$18:$T$317,COLUMNS('Section 2'!$C$14:P$15),0)))</f>
        <v/>
      </c>
      <c r="R63" s="234" t="str">
        <f>IF($D63="","",IF(ISBLANK(VLOOKUP($B63,'Section 2'!$C$18:$T$317,COLUMNS('Section 2'!$C$14:Q$15),0)),"",VLOOKUP($B63,'Section 2'!$C$18:$T$317,COLUMNS('Section 2'!$C$14:Q$15),0)))</f>
        <v/>
      </c>
      <c r="S63" s="234" t="str">
        <f>IF($D63="","",IF(ISBLANK(PROPER(VLOOKUP($B63,'Section 2'!$C$18:$T$317,COLUMNS('Section 2'!$C$14:R$15),0))),"",PROPER(VLOOKUP($B63,'Section 2'!$C$18:$T$317,COLUMNS('Section 2'!$C$14:R$15),0))))</f>
        <v/>
      </c>
      <c r="T63" s="234" t="str">
        <f>IF($D63="","",IF(ISBLANK(PROPER(VLOOKUP($B63,'Section 2'!$C$18:$T$317,COLUMNS('Section 2'!$C$14:S$15),0))),"",IF(VLOOKUP($B63,'Section 2'!$C$18:$T$317,COLUMNS('Section 2'!$C$14:S$15),0)="2nd Party Trans", "2nd Party Trans", IF(VLOOKUP($B63,'Section 2'!$C$18:$T$317,COLUMNS('Section 2'!$C$14:S$15),0)="2nd Party Dest", "2nd Party Dest", PROPER(VLOOKUP($B63,'Section 2'!$C$18:$T$317,COLUMNS('Section 2'!$C$14:S$15),0))))))</f>
        <v/>
      </c>
      <c r="U63" s="235" t="str">
        <f>IF($D63="","",IF(ISBLANK(VLOOKUP($B63,'Section 2'!$C$18:$T$317,COLUMNS('Section 2'!$C$14:T$15),0)),"",VLOOKUP($B63,'Section 2'!$C$18:$T$317,COLUMNS('Section 2'!$C$14:T$15),0)))</f>
        <v/>
      </c>
    </row>
    <row r="64" spans="1:21" s="233" customFormat="1" ht="12.75" customHeight="1" x14ac:dyDescent="0.25">
      <c r="A64" s="233" t="str">
        <f>IF(D64="","",ROWS($A$1:A64))</f>
        <v/>
      </c>
      <c r="B64" s="232">
        <v>63</v>
      </c>
      <c r="C64" s="234" t="str">
        <f t="shared" si="0"/>
        <v/>
      </c>
      <c r="D64" s="234" t="str">
        <f>IFERROR(VLOOKUP($B64,'Section 2'!$C$18:$T$317,COLUMNS('Section 2'!$C$14:C$15),0),"")</f>
        <v/>
      </c>
      <c r="E64" s="235" t="str">
        <f>IF($D64="","",IF(ISBLANK(VLOOKUP($B64,'Section 2'!$C$18:$T$317,COLUMNS('Section 2'!$C$14:D$15),0)),"",VLOOKUP($B64,'Section 2'!$C$18:$T$317,COLUMNS('Section 2'!$C$14:D$15),0)))</f>
        <v/>
      </c>
      <c r="F64" s="234" t="str">
        <f>IF($D64="","",IF(ISBLANK(VLOOKUP($B64,'Section 2'!$C$18:$T$317,COLUMNS('Section 2'!$C$14:E$15),0)),"",VLOOKUP($B64,'Section 2'!$C$18:$T$317,COLUMNS('Section 2'!$C$14:E$15),0)))</f>
        <v/>
      </c>
      <c r="G64" s="234" t="str">
        <f>IF($D64="","",IF(ISBLANK(VLOOKUP($B64,'Section 2'!$C$18:$T$317,COLUMNS('Section 2'!$C$14:F$15),0)),"",VLOOKUP($B64,'Section 2'!$C$18:$T$317,COLUMNS('Section 2'!$C$14:F$15),0)))</f>
        <v/>
      </c>
      <c r="H64" s="234" t="str">
        <f>IF($D64="","",IF(ISBLANK(VLOOKUP($B64,'Section 2'!$C$18:$T$317,COLUMNS('Section 2'!$C$14:G$15),0)),"",VLOOKUP($B64,'Section 2'!$C$18:$T$317,COLUMNS('Section 2'!$C$14:G$15),0)))</f>
        <v/>
      </c>
      <c r="I64" s="234" t="str">
        <f>IF($D64="","",IF(ISBLANK(VLOOKUP($B64,'Section 2'!$C$18:$T$317,COLUMNS('Section 2'!$C$14:H$15),0)),"",VLOOKUP($B64,'Section 2'!$C$18:$T$317,COLUMNS('Section 2'!$C$14:H$15),0)))</f>
        <v/>
      </c>
      <c r="J64" s="234" t="str">
        <f>IF($D64="","",IF(ISBLANK(VLOOKUP($B64,'Section 2'!$C$18:$T$317,COLUMNS('Section 2'!$C$14:I$15),0)),"",VLOOKUP($B64,'Section 2'!$C$18:$T$317,COLUMNS('Section 2'!$C$14:I$15),0)))</f>
        <v/>
      </c>
      <c r="K64" s="234" t="str">
        <f>IF($D64="","",IF(ISBLANK(VLOOKUP($B64,'Section 2'!$C$18:$T$317,COLUMNS('Section 2'!$C$14:J$15),0)),"",VLOOKUP($B64,'Section 2'!$C$18:$T$317,COLUMNS('Section 2'!$C$14:J$15),0)))</f>
        <v/>
      </c>
      <c r="L64" s="234" t="str">
        <f>IF($D64="","",IF(ISBLANK(VLOOKUP($B64,'Section 2'!$C$18:$T$317,COLUMNS('Section 2'!$C$14:K$15),0)),"",VLOOKUP($B64,'Section 2'!$C$18:$T$317,COLUMNS('Section 2'!$C$14:K$15),0)))</f>
        <v/>
      </c>
      <c r="M64" s="234" t="str">
        <f>IF($D64="","",IF(ISBLANK(VLOOKUP($B64,'Section 2'!$C$18:$T$317,COLUMNS('Section 2'!$C$14:L$15),0)),"",VLOOKUP($B64,'Section 2'!$C$18:$T$317,COLUMNS('Section 2'!$C$14:L$15),0)))</f>
        <v/>
      </c>
      <c r="N64" s="234" t="str">
        <f>IF($D64="","",IF(ISBLANK(VLOOKUP($B64,'Section 2'!$C$18:$T$317,COLUMNS('Section 2'!$C$14:M$15),0)),"",VLOOKUP($B64,'Section 2'!$C$18:$T$317,COLUMNS('Section 2'!$C$14:M$15),0)))</f>
        <v/>
      </c>
      <c r="O64" s="234" t="str">
        <f>IF($D64="","",IF(ISBLANK(VLOOKUP($B64,'Section 2'!$C$18:$T$317,COLUMNS('Section 2'!$C$14:N$15),0)),"",VLOOKUP($B64,'Section 2'!$C$18:$T$317,COLUMNS('Section 2'!$C$14:N$15),0)))</f>
        <v/>
      </c>
      <c r="P64" s="234" t="str">
        <f>IF($D64="","",IF(ISBLANK(VLOOKUP($B64,'Section 2'!$C$18:$T$317,COLUMNS('Section 2'!$C$14:O$15),0)),"",VLOOKUP($B64,'Section 2'!$C$18:$T$317,COLUMNS('Section 2'!$C$14:O$15),0)))</f>
        <v/>
      </c>
      <c r="Q64" s="234" t="str">
        <f>IF($D64="","",IF(ISBLANK(VLOOKUP($B64,'Section 2'!$C$18:$T$317,COLUMNS('Section 2'!$C$14:P$15),0)),"",VLOOKUP($B64,'Section 2'!$C$18:$T$317,COLUMNS('Section 2'!$C$14:P$15),0)))</f>
        <v/>
      </c>
      <c r="R64" s="234" t="str">
        <f>IF($D64="","",IF(ISBLANK(VLOOKUP($B64,'Section 2'!$C$18:$T$317,COLUMNS('Section 2'!$C$14:Q$15),0)),"",VLOOKUP($B64,'Section 2'!$C$18:$T$317,COLUMNS('Section 2'!$C$14:Q$15),0)))</f>
        <v/>
      </c>
      <c r="S64" s="234" t="str">
        <f>IF($D64="","",IF(ISBLANK(PROPER(VLOOKUP($B64,'Section 2'!$C$18:$T$317,COLUMNS('Section 2'!$C$14:R$15),0))),"",PROPER(VLOOKUP($B64,'Section 2'!$C$18:$T$317,COLUMNS('Section 2'!$C$14:R$15),0))))</f>
        <v/>
      </c>
      <c r="T64" s="234" t="str">
        <f>IF($D64="","",IF(ISBLANK(PROPER(VLOOKUP($B64,'Section 2'!$C$18:$T$317,COLUMNS('Section 2'!$C$14:S$15),0))),"",IF(VLOOKUP($B64,'Section 2'!$C$18:$T$317,COLUMNS('Section 2'!$C$14:S$15),0)="2nd Party Trans", "2nd Party Trans", IF(VLOOKUP($B64,'Section 2'!$C$18:$T$317,COLUMNS('Section 2'!$C$14:S$15),0)="2nd Party Dest", "2nd Party Dest", PROPER(VLOOKUP($B64,'Section 2'!$C$18:$T$317,COLUMNS('Section 2'!$C$14:S$15),0))))))</f>
        <v/>
      </c>
      <c r="U64" s="235" t="str">
        <f>IF($D64="","",IF(ISBLANK(VLOOKUP($B64,'Section 2'!$C$18:$T$317,COLUMNS('Section 2'!$C$14:T$15),0)),"",VLOOKUP($B64,'Section 2'!$C$18:$T$317,COLUMNS('Section 2'!$C$14:T$15),0)))</f>
        <v/>
      </c>
    </row>
    <row r="65" spans="1:21" s="233" customFormat="1" ht="12.75" customHeight="1" x14ac:dyDescent="0.25">
      <c r="A65" s="233" t="str">
        <f>IF(D65="","",ROWS($A$1:A65))</f>
        <v/>
      </c>
      <c r="B65" s="232">
        <v>64</v>
      </c>
      <c r="C65" s="234" t="str">
        <f t="shared" si="0"/>
        <v/>
      </c>
      <c r="D65" s="234" t="str">
        <f>IFERROR(VLOOKUP($B65,'Section 2'!$C$18:$T$317,COLUMNS('Section 2'!$C$14:C$15),0),"")</f>
        <v/>
      </c>
      <c r="E65" s="235" t="str">
        <f>IF($D65="","",IF(ISBLANK(VLOOKUP($B65,'Section 2'!$C$18:$T$317,COLUMNS('Section 2'!$C$14:D$15),0)),"",VLOOKUP($B65,'Section 2'!$C$18:$T$317,COLUMNS('Section 2'!$C$14:D$15),0)))</f>
        <v/>
      </c>
      <c r="F65" s="234" t="str">
        <f>IF($D65="","",IF(ISBLANK(VLOOKUP($B65,'Section 2'!$C$18:$T$317,COLUMNS('Section 2'!$C$14:E$15),0)),"",VLOOKUP($B65,'Section 2'!$C$18:$T$317,COLUMNS('Section 2'!$C$14:E$15),0)))</f>
        <v/>
      </c>
      <c r="G65" s="234" t="str">
        <f>IF($D65="","",IF(ISBLANK(VLOOKUP($B65,'Section 2'!$C$18:$T$317,COLUMNS('Section 2'!$C$14:F$15),0)),"",VLOOKUP($B65,'Section 2'!$C$18:$T$317,COLUMNS('Section 2'!$C$14:F$15),0)))</f>
        <v/>
      </c>
      <c r="H65" s="234" t="str">
        <f>IF($D65="","",IF(ISBLANK(VLOOKUP($B65,'Section 2'!$C$18:$T$317,COLUMNS('Section 2'!$C$14:G$15),0)),"",VLOOKUP($B65,'Section 2'!$C$18:$T$317,COLUMNS('Section 2'!$C$14:G$15),0)))</f>
        <v/>
      </c>
      <c r="I65" s="234" t="str">
        <f>IF($D65="","",IF(ISBLANK(VLOOKUP($B65,'Section 2'!$C$18:$T$317,COLUMNS('Section 2'!$C$14:H$15),0)),"",VLOOKUP($B65,'Section 2'!$C$18:$T$317,COLUMNS('Section 2'!$C$14:H$15),0)))</f>
        <v/>
      </c>
      <c r="J65" s="234" t="str">
        <f>IF($D65="","",IF(ISBLANK(VLOOKUP($B65,'Section 2'!$C$18:$T$317,COLUMNS('Section 2'!$C$14:I$15),0)),"",VLOOKUP($B65,'Section 2'!$C$18:$T$317,COLUMNS('Section 2'!$C$14:I$15),0)))</f>
        <v/>
      </c>
      <c r="K65" s="234" t="str">
        <f>IF($D65="","",IF(ISBLANK(VLOOKUP($B65,'Section 2'!$C$18:$T$317,COLUMNS('Section 2'!$C$14:J$15),0)),"",VLOOKUP($B65,'Section 2'!$C$18:$T$317,COLUMNS('Section 2'!$C$14:J$15),0)))</f>
        <v/>
      </c>
      <c r="L65" s="234" t="str">
        <f>IF($D65="","",IF(ISBLANK(VLOOKUP($B65,'Section 2'!$C$18:$T$317,COLUMNS('Section 2'!$C$14:K$15),0)),"",VLOOKUP($B65,'Section 2'!$C$18:$T$317,COLUMNS('Section 2'!$C$14:K$15),0)))</f>
        <v/>
      </c>
      <c r="M65" s="234" t="str">
        <f>IF($D65="","",IF(ISBLANK(VLOOKUP($B65,'Section 2'!$C$18:$T$317,COLUMNS('Section 2'!$C$14:L$15),0)),"",VLOOKUP($B65,'Section 2'!$C$18:$T$317,COLUMNS('Section 2'!$C$14:L$15),0)))</f>
        <v/>
      </c>
      <c r="N65" s="234" t="str">
        <f>IF($D65="","",IF(ISBLANK(VLOOKUP($B65,'Section 2'!$C$18:$T$317,COLUMNS('Section 2'!$C$14:M$15),0)),"",VLOOKUP($B65,'Section 2'!$C$18:$T$317,COLUMNS('Section 2'!$C$14:M$15),0)))</f>
        <v/>
      </c>
      <c r="O65" s="234" t="str">
        <f>IF($D65="","",IF(ISBLANK(VLOOKUP($B65,'Section 2'!$C$18:$T$317,COLUMNS('Section 2'!$C$14:N$15),0)),"",VLOOKUP($B65,'Section 2'!$C$18:$T$317,COLUMNS('Section 2'!$C$14:N$15),0)))</f>
        <v/>
      </c>
      <c r="P65" s="234" t="str">
        <f>IF($D65="","",IF(ISBLANK(VLOOKUP($B65,'Section 2'!$C$18:$T$317,COLUMNS('Section 2'!$C$14:O$15),0)),"",VLOOKUP($B65,'Section 2'!$C$18:$T$317,COLUMNS('Section 2'!$C$14:O$15),0)))</f>
        <v/>
      </c>
      <c r="Q65" s="234" t="str">
        <f>IF($D65="","",IF(ISBLANK(VLOOKUP($B65,'Section 2'!$C$18:$T$317,COLUMNS('Section 2'!$C$14:P$15),0)),"",VLOOKUP($B65,'Section 2'!$C$18:$T$317,COLUMNS('Section 2'!$C$14:P$15),0)))</f>
        <v/>
      </c>
      <c r="R65" s="234" t="str">
        <f>IF($D65="","",IF(ISBLANK(VLOOKUP($B65,'Section 2'!$C$18:$T$317,COLUMNS('Section 2'!$C$14:Q$15),0)),"",VLOOKUP($B65,'Section 2'!$C$18:$T$317,COLUMNS('Section 2'!$C$14:Q$15),0)))</f>
        <v/>
      </c>
      <c r="S65" s="234" t="str">
        <f>IF($D65="","",IF(ISBLANK(PROPER(VLOOKUP($B65,'Section 2'!$C$18:$T$317,COLUMNS('Section 2'!$C$14:R$15),0))),"",PROPER(VLOOKUP($B65,'Section 2'!$C$18:$T$317,COLUMNS('Section 2'!$C$14:R$15),0))))</f>
        <v/>
      </c>
      <c r="T65" s="234" t="str">
        <f>IF($D65="","",IF(ISBLANK(PROPER(VLOOKUP($B65,'Section 2'!$C$18:$T$317,COLUMNS('Section 2'!$C$14:S$15),0))),"",IF(VLOOKUP($B65,'Section 2'!$C$18:$T$317,COLUMNS('Section 2'!$C$14:S$15),0)="2nd Party Trans", "2nd Party Trans", IF(VLOOKUP($B65,'Section 2'!$C$18:$T$317,COLUMNS('Section 2'!$C$14:S$15),0)="2nd Party Dest", "2nd Party Dest", PROPER(VLOOKUP($B65,'Section 2'!$C$18:$T$317,COLUMNS('Section 2'!$C$14:S$15),0))))))</f>
        <v/>
      </c>
      <c r="U65" s="235" t="str">
        <f>IF($D65="","",IF(ISBLANK(VLOOKUP($B65,'Section 2'!$C$18:$T$317,COLUMNS('Section 2'!$C$14:T$15),0)),"",VLOOKUP($B65,'Section 2'!$C$18:$T$317,COLUMNS('Section 2'!$C$14:T$15),0)))</f>
        <v/>
      </c>
    </row>
    <row r="66" spans="1:21" s="233" customFormat="1" ht="12.75" customHeight="1" x14ac:dyDescent="0.25">
      <c r="A66" s="233" t="str">
        <f>IF(D66="","",ROWS($A$1:A66))</f>
        <v/>
      </c>
      <c r="B66" s="232">
        <v>65</v>
      </c>
      <c r="C66" s="234" t="str">
        <f t="shared" si="0"/>
        <v/>
      </c>
      <c r="D66" s="234" t="str">
        <f>IFERROR(VLOOKUP($B66,'Section 2'!$C$18:$T$317,COLUMNS('Section 2'!$C$14:C$15),0),"")</f>
        <v/>
      </c>
      <c r="E66" s="235" t="str">
        <f>IF($D66="","",IF(ISBLANK(VLOOKUP($B66,'Section 2'!$C$18:$T$317,COLUMNS('Section 2'!$C$14:D$15),0)),"",VLOOKUP($B66,'Section 2'!$C$18:$T$317,COLUMNS('Section 2'!$C$14:D$15),0)))</f>
        <v/>
      </c>
      <c r="F66" s="234" t="str">
        <f>IF($D66="","",IF(ISBLANK(VLOOKUP($B66,'Section 2'!$C$18:$T$317,COLUMNS('Section 2'!$C$14:E$15),0)),"",VLOOKUP($B66,'Section 2'!$C$18:$T$317,COLUMNS('Section 2'!$C$14:E$15),0)))</f>
        <v/>
      </c>
      <c r="G66" s="234" t="str">
        <f>IF($D66="","",IF(ISBLANK(VLOOKUP($B66,'Section 2'!$C$18:$T$317,COLUMNS('Section 2'!$C$14:F$15),0)),"",VLOOKUP($B66,'Section 2'!$C$18:$T$317,COLUMNS('Section 2'!$C$14:F$15),0)))</f>
        <v/>
      </c>
      <c r="H66" s="234" t="str">
        <f>IF($D66="","",IF(ISBLANK(VLOOKUP($B66,'Section 2'!$C$18:$T$317,COLUMNS('Section 2'!$C$14:G$15),0)),"",VLOOKUP($B66,'Section 2'!$C$18:$T$317,COLUMNS('Section 2'!$C$14:G$15),0)))</f>
        <v/>
      </c>
      <c r="I66" s="234" t="str">
        <f>IF($D66="","",IF(ISBLANK(VLOOKUP($B66,'Section 2'!$C$18:$T$317,COLUMNS('Section 2'!$C$14:H$15),0)),"",VLOOKUP($B66,'Section 2'!$C$18:$T$317,COLUMNS('Section 2'!$C$14:H$15),0)))</f>
        <v/>
      </c>
      <c r="J66" s="234" t="str">
        <f>IF($D66="","",IF(ISBLANK(VLOOKUP($B66,'Section 2'!$C$18:$T$317,COLUMNS('Section 2'!$C$14:I$15),0)),"",VLOOKUP($B66,'Section 2'!$C$18:$T$317,COLUMNS('Section 2'!$C$14:I$15),0)))</f>
        <v/>
      </c>
      <c r="K66" s="234" t="str">
        <f>IF($D66="","",IF(ISBLANK(VLOOKUP($B66,'Section 2'!$C$18:$T$317,COLUMNS('Section 2'!$C$14:J$15),0)),"",VLOOKUP($B66,'Section 2'!$C$18:$T$317,COLUMNS('Section 2'!$C$14:J$15),0)))</f>
        <v/>
      </c>
      <c r="L66" s="234" t="str">
        <f>IF($D66="","",IF(ISBLANK(VLOOKUP($B66,'Section 2'!$C$18:$T$317,COLUMNS('Section 2'!$C$14:K$15),0)),"",VLOOKUP($B66,'Section 2'!$C$18:$T$317,COLUMNS('Section 2'!$C$14:K$15),0)))</f>
        <v/>
      </c>
      <c r="M66" s="234" t="str">
        <f>IF($D66="","",IF(ISBLANK(VLOOKUP($B66,'Section 2'!$C$18:$T$317,COLUMNS('Section 2'!$C$14:L$15),0)),"",VLOOKUP($B66,'Section 2'!$C$18:$T$317,COLUMNS('Section 2'!$C$14:L$15),0)))</f>
        <v/>
      </c>
      <c r="N66" s="234" t="str">
        <f>IF($D66="","",IF(ISBLANK(VLOOKUP($B66,'Section 2'!$C$18:$T$317,COLUMNS('Section 2'!$C$14:M$15),0)),"",VLOOKUP($B66,'Section 2'!$C$18:$T$317,COLUMNS('Section 2'!$C$14:M$15),0)))</f>
        <v/>
      </c>
      <c r="O66" s="234" t="str">
        <f>IF($D66="","",IF(ISBLANK(VLOOKUP($B66,'Section 2'!$C$18:$T$317,COLUMNS('Section 2'!$C$14:N$15),0)),"",VLOOKUP($B66,'Section 2'!$C$18:$T$317,COLUMNS('Section 2'!$C$14:N$15),0)))</f>
        <v/>
      </c>
      <c r="P66" s="234" t="str">
        <f>IF($D66="","",IF(ISBLANK(VLOOKUP($B66,'Section 2'!$C$18:$T$317,COLUMNS('Section 2'!$C$14:O$15),0)),"",VLOOKUP($B66,'Section 2'!$C$18:$T$317,COLUMNS('Section 2'!$C$14:O$15),0)))</f>
        <v/>
      </c>
      <c r="Q66" s="234" t="str">
        <f>IF($D66="","",IF(ISBLANK(VLOOKUP($B66,'Section 2'!$C$18:$T$317,COLUMNS('Section 2'!$C$14:P$15),0)),"",VLOOKUP($B66,'Section 2'!$C$18:$T$317,COLUMNS('Section 2'!$C$14:P$15),0)))</f>
        <v/>
      </c>
      <c r="R66" s="234" t="str">
        <f>IF($D66="","",IF(ISBLANK(VLOOKUP($B66,'Section 2'!$C$18:$T$317,COLUMNS('Section 2'!$C$14:Q$15),0)),"",VLOOKUP($B66,'Section 2'!$C$18:$T$317,COLUMNS('Section 2'!$C$14:Q$15),0)))</f>
        <v/>
      </c>
      <c r="S66" s="234" t="str">
        <f>IF($D66="","",IF(ISBLANK(PROPER(VLOOKUP($B66,'Section 2'!$C$18:$T$317,COLUMNS('Section 2'!$C$14:R$15),0))),"",PROPER(VLOOKUP($B66,'Section 2'!$C$18:$T$317,COLUMNS('Section 2'!$C$14:R$15),0))))</f>
        <v/>
      </c>
      <c r="T66" s="234" t="str">
        <f>IF($D66="","",IF(ISBLANK(PROPER(VLOOKUP($B66,'Section 2'!$C$18:$T$317,COLUMNS('Section 2'!$C$14:S$15),0))),"",IF(VLOOKUP($B66,'Section 2'!$C$18:$T$317,COLUMNS('Section 2'!$C$14:S$15),0)="2nd Party Trans", "2nd Party Trans", IF(VLOOKUP($B66,'Section 2'!$C$18:$T$317,COLUMNS('Section 2'!$C$14:S$15),0)="2nd Party Dest", "2nd Party Dest", PROPER(VLOOKUP($B66,'Section 2'!$C$18:$T$317,COLUMNS('Section 2'!$C$14:S$15),0))))))</f>
        <v/>
      </c>
      <c r="U66" s="235" t="str">
        <f>IF($D66="","",IF(ISBLANK(VLOOKUP($B66,'Section 2'!$C$18:$T$317,COLUMNS('Section 2'!$C$14:T$15),0)),"",VLOOKUP($B66,'Section 2'!$C$18:$T$317,COLUMNS('Section 2'!$C$14:T$15),0)))</f>
        <v/>
      </c>
    </row>
    <row r="67" spans="1:21" s="233" customFormat="1" ht="12.75" customHeight="1" x14ac:dyDescent="0.25">
      <c r="A67" s="233" t="str">
        <f>IF(D67="","",ROWS($A$1:A67))</f>
        <v/>
      </c>
      <c r="B67" s="232">
        <v>66</v>
      </c>
      <c r="C67" s="234" t="str">
        <f t="shared" ref="C67:C130" si="1">IF(D67="","",2)</f>
        <v/>
      </c>
      <c r="D67" s="234" t="str">
        <f>IFERROR(VLOOKUP($B67,'Section 2'!$C$18:$T$317,COLUMNS('Section 2'!$C$14:C$15),0),"")</f>
        <v/>
      </c>
      <c r="E67" s="235" t="str">
        <f>IF($D67="","",IF(ISBLANK(VLOOKUP($B67,'Section 2'!$C$18:$T$317,COLUMNS('Section 2'!$C$14:D$15),0)),"",VLOOKUP($B67,'Section 2'!$C$18:$T$317,COLUMNS('Section 2'!$C$14:D$15),0)))</f>
        <v/>
      </c>
      <c r="F67" s="234" t="str">
        <f>IF($D67="","",IF(ISBLANK(VLOOKUP($B67,'Section 2'!$C$18:$T$317,COLUMNS('Section 2'!$C$14:E$15),0)),"",VLOOKUP($B67,'Section 2'!$C$18:$T$317,COLUMNS('Section 2'!$C$14:E$15),0)))</f>
        <v/>
      </c>
      <c r="G67" s="234" t="str">
        <f>IF($D67="","",IF(ISBLANK(VLOOKUP($B67,'Section 2'!$C$18:$T$317,COLUMNS('Section 2'!$C$14:F$15),0)),"",VLOOKUP($B67,'Section 2'!$C$18:$T$317,COLUMNS('Section 2'!$C$14:F$15),0)))</f>
        <v/>
      </c>
      <c r="H67" s="234" t="str">
        <f>IF($D67="","",IF(ISBLANK(VLOOKUP($B67,'Section 2'!$C$18:$T$317,COLUMNS('Section 2'!$C$14:G$15),0)),"",VLOOKUP($B67,'Section 2'!$C$18:$T$317,COLUMNS('Section 2'!$C$14:G$15),0)))</f>
        <v/>
      </c>
      <c r="I67" s="234" t="str">
        <f>IF($D67="","",IF(ISBLANK(VLOOKUP($B67,'Section 2'!$C$18:$T$317,COLUMNS('Section 2'!$C$14:H$15),0)),"",VLOOKUP($B67,'Section 2'!$C$18:$T$317,COLUMNS('Section 2'!$C$14:H$15),0)))</f>
        <v/>
      </c>
      <c r="J67" s="234" t="str">
        <f>IF($D67="","",IF(ISBLANK(VLOOKUP($B67,'Section 2'!$C$18:$T$317,COLUMNS('Section 2'!$C$14:I$15),0)),"",VLOOKUP($B67,'Section 2'!$C$18:$T$317,COLUMNS('Section 2'!$C$14:I$15),0)))</f>
        <v/>
      </c>
      <c r="K67" s="234" t="str">
        <f>IF($D67="","",IF(ISBLANK(VLOOKUP($B67,'Section 2'!$C$18:$T$317,COLUMNS('Section 2'!$C$14:J$15),0)),"",VLOOKUP($B67,'Section 2'!$C$18:$T$317,COLUMNS('Section 2'!$C$14:J$15),0)))</f>
        <v/>
      </c>
      <c r="L67" s="234" t="str">
        <f>IF($D67="","",IF(ISBLANK(VLOOKUP($B67,'Section 2'!$C$18:$T$317,COLUMNS('Section 2'!$C$14:K$15),0)),"",VLOOKUP($B67,'Section 2'!$C$18:$T$317,COLUMNS('Section 2'!$C$14:K$15),0)))</f>
        <v/>
      </c>
      <c r="M67" s="234" t="str">
        <f>IF($D67="","",IF(ISBLANK(VLOOKUP($B67,'Section 2'!$C$18:$T$317,COLUMNS('Section 2'!$C$14:L$15),0)),"",VLOOKUP($B67,'Section 2'!$C$18:$T$317,COLUMNS('Section 2'!$C$14:L$15),0)))</f>
        <v/>
      </c>
      <c r="N67" s="234" t="str">
        <f>IF($D67="","",IF(ISBLANK(VLOOKUP($B67,'Section 2'!$C$18:$T$317,COLUMNS('Section 2'!$C$14:M$15),0)),"",VLOOKUP($B67,'Section 2'!$C$18:$T$317,COLUMNS('Section 2'!$C$14:M$15),0)))</f>
        <v/>
      </c>
      <c r="O67" s="234" t="str">
        <f>IF($D67="","",IF(ISBLANK(VLOOKUP($B67,'Section 2'!$C$18:$T$317,COLUMNS('Section 2'!$C$14:N$15),0)),"",VLOOKUP($B67,'Section 2'!$C$18:$T$317,COLUMNS('Section 2'!$C$14:N$15),0)))</f>
        <v/>
      </c>
      <c r="P67" s="234" t="str">
        <f>IF($D67="","",IF(ISBLANK(VLOOKUP($B67,'Section 2'!$C$18:$T$317,COLUMNS('Section 2'!$C$14:O$15),0)),"",VLOOKUP($B67,'Section 2'!$C$18:$T$317,COLUMNS('Section 2'!$C$14:O$15),0)))</f>
        <v/>
      </c>
      <c r="Q67" s="234" t="str">
        <f>IF($D67="","",IF(ISBLANK(VLOOKUP($B67,'Section 2'!$C$18:$T$317,COLUMNS('Section 2'!$C$14:P$15),0)),"",VLOOKUP($B67,'Section 2'!$C$18:$T$317,COLUMNS('Section 2'!$C$14:P$15),0)))</f>
        <v/>
      </c>
      <c r="R67" s="234" t="str">
        <f>IF($D67="","",IF(ISBLANK(VLOOKUP($B67,'Section 2'!$C$18:$T$317,COLUMNS('Section 2'!$C$14:Q$15),0)),"",VLOOKUP($B67,'Section 2'!$C$18:$T$317,COLUMNS('Section 2'!$C$14:Q$15),0)))</f>
        <v/>
      </c>
      <c r="S67" s="234" t="str">
        <f>IF($D67="","",IF(ISBLANK(PROPER(VLOOKUP($B67,'Section 2'!$C$18:$T$317,COLUMNS('Section 2'!$C$14:R$15),0))),"",PROPER(VLOOKUP($B67,'Section 2'!$C$18:$T$317,COLUMNS('Section 2'!$C$14:R$15),0))))</f>
        <v/>
      </c>
      <c r="T67" s="234" t="str">
        <f>IF($D67="","",IF(ISBLANK(PROPER(VLOOKUP($B67,'Section 2'!$C$18:$T$317,COLUMNS('Section 2'!$C$14:S$15),0))),"",IF(VLOOKUP($B67,'Section 2'!$C$18:$T$317,COLUMNS('Section 2'!$C$14:S$15),0)="2nd Party Trans", "2nd Party Trans", IF(VLOOKUP($B67,'Section 2'!$C$18:$T$317,COLUMNS('Section 2'!$C$14:S$15),0)="2nd Party Dest", "2nd Party Dest", PROPER(VLOOKUP($B67,'Section 2'!$C$18:$T$317,COLUMNS('Section 2'!$C$14:S$15),0))))))</f>
        <v/>
      </c>
      <c r="U67" s="235" t="str">
        <f>IF($D67="","",IF(ISBLANK(VLOOKUP($B67,'Section 2'!$C$18:$T$317,COLUMNS('Section 2'!$C$14:T$15),0)),"",VLOOKUP($B67,'Section 2'!$C$18:$T$317,COLUMNS('Section 2'!$C$14:T$15),0)))</f>
        <v/>
      </c>
    </row>
    <row r="68" spans="1:21" s="233" customFormat="1" ht="12.75" customHeight="1" x14ac:dyDescent="0.25">
      <c r="A68" s="233" t="str">
        <f>IF(D68="","",ROWS($A$1:A68))</f>
        <v/>
      </c>
      <c r="B68" s="232">
        <v>67</v>
      </c>
      <c r="C68" s="234" t="str">
        <f t="shared" si="1"/>
        <v/>
      </c>
      <c r="D68" s="234" t="str">
        <f>IFERROR(VLOOKUP($B68,'Section 2'!$C$18:$T$317,COLUMNS('Section 2'!$C$14:C$15),0),"")</f>
        <v/>
      </c>
      <c r="E68" s="235" t="str">
        <f>IF($D68="","",IF(ISBLANK(VLOOKUP($B68,'Section 2'!$C$18:$T$317,COLUMNS('Section 2'!$C$14:D$15),0)),"",VLOOKUP($B68,'Section 2'!$C$18:$T$317,COLUMNS('Section 2'!$C$14:D$15),0)))</f>
        <v/>
      </c>
      <c r="F68" s="234" t="str">
        <f>IF($D68="","",IF(ISBLANK(VLOOKUP($B68,'Section 2'!$C$18:$T$317,COLUMNS('Section 2'!$C$14:E$15),0)),"",VLOOKUP($B68,'Section 2'!$C$18:$T$317,COLUMNS('Section 2'!$C$14:E$15),0)))</f>
        <v/>
      </c>
      <c r="G68" s="234" t="str">
        <f>IF($D68="","",IF(ISBLANK(VLOOKUP($B68,'Section 2'!$C$18:$T$317,COLUMNS('Section 2'!$C$14:F$15),0)),"",VLOOKUP($B68,'Section 2'!$C$18:$T$317,COLUMNS('Section 2'!$C$14:F$15),0)))</f>
        <v/>
      </c>
      <c r="H68" s="234" t="str">
        <f>IF($D68="","",IF(ISBLANK(VLOOKUP($B68,'Section 2'!$C$18:$T$317,COLUMNS('Section 2'!$C$14:G$15),0)),"",VLOOKUP($B68,'Section 2'!$C$18:$T$317,COLUMNS('Section 2'!$C$14:G$15),0)))</f>
        <v/>
      </c>
      <c r="I68" s="234" t="str">
        <f>IF($D68="","",IF(ISBLANK(VLOOKUP($B68,'Section 2'!$C$18:$T$317,COLUMNS('Section 2'!$C$14:H$15),0)),"",VLOOKUP($B68,'Section 2'!$C$18:$T$317,COLUMNS('Section 2'!$C$14:H$15),0)))</f>
        <v/>
      </c>
      <c r="J68" s="234" t="str">
        <f>IF($D68="","",IF(ISBLANK(VLOOKUP($B68,'Section 2'!$C$18:$T$317,COLUMNS('Section 2'!$C$14:I$15),0)),"",VLOOKUP($B68,'Section 2'!$C$18:$T$317,COLUMNS('Section 2'!$C$14:I$15),0)))</f>
        <v/>
      </c>
      <c r="K68" s="234" t="str">
        <f>IF($D68="","",IF(ISBLANK(VLOOKUP($B68,'Section 2'!$C$18:$T$317,COLUMNS('Section 2'!$C$14:J$15),0)),"",VLOOKUP($B68,'Section 2'!$C$18:$T$317,COLUMNS('Section 2'!$C$14:J$15),0)))</f>
        <v/>
      </c>
      <c r="L68" s="234" t="str">
        <f>IF($D68="","",IF(ISBLANK(VLOOKUP($B68,'Section 2'!$C$18:$T$317,COLUMNS('Section 2'!$C$14:K$15),0)),"",VLOOKUP($B68,'Section 2'!$C$18:$T$317,COLUMNS('Section 2'!$C$14:K$15),0)))</f>
        <v/>
      </c>
      <c r="M68" s="234" t="str">
        <f>IF($D68="","",IF(ISBLANK(VLOOKUP($B68,'Section 2'!$C$18:$T$317,COLUMNS('Section 2'!$C$14:L$15),0)),"",VLOOKUP($B68,'Section 2'!$C$18:$T$317,COLUMNS('Section 2'!$C$14:L$15),0)))</f>
        <v/>
      </c>
      <c r="N68" s="234" t="str">
        <f>IF($D68="","",IF(ISBLANK(VLOOKUP($B68,'Section 2'!$C$18:$T$317,COLUMNS('Section 2'!$C$14:M$15),0)),"",VLOOKUP($B68,'Section 2'!$C$18:$T$317,COLUMNS('Section 2'!$C$14:M$15),0)))</f>
        <v/>
      </c>
      <c r="O68" s="234" t="str">
        <f>IF($D68="","",IF(ISBLANK(VLOOKUP($B68,'Section 2'!$C$18:$T$317,COLUMNS('Section 2'!$C$14:N$15),0)),"",VLOOKUP($B68,'Section 2'!$C$18:$T$317,COLUMNS('Section 2'!$C$14:N$15),0)))</f>
        <v/>
      </c>
      <c r="P68" s="234" t="str">
        <f>IF($D68="","",IF(ISBLANK(VLOOKUP($B68,'Section 2'!$C$18:$T$317,COLUMNS('Section 2'!$C$14:O$15),0)),"",VLOOKUP($B68,'Section 2'!$C$18:$T$317,COLUMNS('Section 2'!$C$14:O$15),0)))</f>
        <v/>
      </c>
      <c r="Q68" s="234" t="str">
        <f>IF($D68="","",IF(ISBLANK(VLOOKUP($B68,'Section 2'!$C$18:$T$317,COLUMNS('Section 2'!$C$14:P$15),0)),"",VLOOKUP($B68,'Section 2'!$C$18:$T$317,COLUMNS('Section 2'!$C$14:P$15),0)))</f>
        <v/>
      </c>
      <c r="R68" s="234" t="str">
        <f>IF($D68="","",IF(ISBLANK(VLOOKUP($B68,'Section 2'!$C$18:$T$317,COLUMNS('Section 2'!$C$14:Q$15),0)),"",VLOOKUP($B68,'Section 2'!$C$18:$T$317,COLUMNS('Section 2'!$C$14:Q$15),0)))</f>
        <v/>
      </c>
      <c r="S68" s="234" t="str">
        <f>IF($D68="","",IF(ISBLANK(PROPER(VLOOKUP($B68,'Section 2'!$C$18:$T$317,COLUMNS('Section 2'!$C$14:R$15),0))),"",PROPER(VLOOKUP($B68,'Section 2'!$C$18:$T$317,COLUMNS('Section 2'!$C$14:R$15),0))))</f>
        <v/>
      </c>
      <c r="T68" s="234" t="str">
        <f>IF($D68="","",IF(ISBLANK(PROPER(VLOOKUP($B68,'Section 2'!$C$18:$T$317,COLUMNS('Section 2'!$C$14:S$15),0))),"",IF(VLOOKUP($B68,'Section 2'!$C$18:$T$317,COLUMNS('Section 2'!$C$14:S$15),0)="2nd Party Trans", "2nd Party Trans", IF(VLOOKUP($B68,'Section 2'!$C$18:$T$317,COLUMNS('Section 2'!$C$14:S$15),0)="2nd Party Dest", "2nd Party Dest", PROPER(VLOOKUP($B68,'Section 2'!$C$18:$T$317,COLUMNS('Section 2'!$C$14:S$15),0))))))</f>
        <v/>
      </c>
      <c r="U68" s="235" t="str">
        <f>IF($D68="","",IF(ISBLANK(VLOOKUP($B68,'Section 2'!$C$18:$T$317,COLUMNS('Section 2'!$C$14:T$15),0)),"",VLOOKUP($B68,'Section 2'!$C$18:$T$317,COLUMNS('Section 2'!$C$14:T$15),0)))</f>
        <v/>
      </c>
    </row>
    <row r="69" spans="1:21" s="233" customFormat="1" ht="12.75" customHeight="1" x14ac:dyDescent="0.25">
      <c r="A69" s="233" t="str">
        <f>IF(D69="","",ROWS($A$1:A69))</f>
        <v/>
      </c>
      <c r="B69" s="232">
        <v>68</v>
      </c>
      <c r="C69" s="234" t="str">
        <f t="shared" si="1"/>
        <v/>
      </c>
      <c r="D69" s="234" t="str">
        <f>IFERROR(VLOOKUP($B69,'Section 2'!$C$18:$T$317,COLUMNS('Section 2'!$C$14:C$15),0),"")</f>
        <v/>
      </c>
      <c r="E69" s="235" t="str">
        <f>IF($D69="","",IF(ISBLANK(VLOOKUP($B69,'Section 2'!$C$18:$T$317,COLUMNS('Section 2'!$C$14:D$15),0)),"",VLOOKUP($B69,'Section 2'!$C$18:$T$317,COLUMNS('Section 2'!$C$14:D$15),0)))</f>
        <v/>
      </c>
      <c r="F69" s="234" t="str">
        <f>IF($D69="","",IF(ISBLANK(VLOOKUP($B69,'Section 2'!$C$18:$T$317,COLUMNS('Section 2'!$C$14:E$15),0)),"",VLOOKUP($B69,'Section 2'!$C$18:$T$317,COLUMNS('Section 2'!$C$14:E$15),0)))</f>
        <v/>
      </c>
      <c r="G69" s="234" t="str">
        <f>IF($D69="","",IF(ISBLANK(VLOOKUP($B69,'Section 2'!$C$18:$T$317,COLUMNS('Section 2'!$C$14:F$15),0)),"",VLOOKUP($B69,'Section 2'!$C$18:$T$317,COLUMNS('Section 2'!$C$14:F$15),0)))</f>
        <v/>
      </c>
      <c r="H69" s="234" t="str">
        <f>IF($D69="","",IF(ISBLANK(VLOOKUP($B69,'Section 2'!$C$18:$T$317,COLUMNS('Section 2'!$C$14:G$15),0)),"",VLOOKUP($B69,'Section 2'!$C$18:$T$317,COLUMNS('Section 2'!$C$14:G$15),0)))</f>
        <v/>
      </c>
      <c r="I69" s="234" t="str">
        <f>IF($D69="","",IF(ISBLANK(VLOOKUP($B69,'Section 2'!$C$18:$T$317,COLUMNS('Section 2'!$C$14:H$15),0)),"",VLOOKUP($B69,'Section 2'!$C$18:$T$317,COLUMNS('Section 2'!$C$14:H$15),0)))</f>
        <v/>
      </c>
      <c r="J69" s="234" t="str">
        <f>IF($D69="","",IF(ISBLANK(VLOOKUP($B69,'Section 2'!$C$18:$T$317,COLUMNS('Section 2'!$C$14:I$15),0)),"",VLOOKUP($B69,'Section 2'!$C$18:$T$317,COLUMNS('Section 2'!$C$14:I$15),0)))</f>
        <v/>
      </c>
      <c r="K69" s="234" t="str">
        <f>IF($D69="","",IF(ISBLANK(VLOOKUP($B69,'Section 2'!$C$18:$T$317,COLUMNS('Section 2'!$C$14:J$15),0)),"",VLOOKUP($B69,'Section 2'!$C$18:$T$317,COLUMNS('Section 2'!$C$14:J$15),0)))</f>
        <v/>
      </c>
      <c r="L69" s="234" t="str">
        <f>IF($D69="","",IF(ISBLANK(VLOOKUP($B69,'Section 2'!$C$18:$T$317,COLUMNS('Section 2'!$C$14:K$15),0)),"",VLOOKUP($B69,'Section 2'!$C$18:$T$317,COLUMNS('Section 2'!$C$14:K$15),0)))</f>
        <v/>
      </c>
      <c r="M69" s="234" t="str">
        <f>IF($D69="","",IF(ISBLANK(VLOOKUP($B69,'Section 2'!$C$18:$T$317,COLUMNS('Section 2'!$C$14:L$15),0)),"",VLOOKUP($B69,'Section 2'!$C$18:$T$317,COLUMNS('Section 2'!$C$14:L$15),0)))</f>
        <v/>
      </c>
      <c r="N69" s="234" t="str">
        <f>IF($D69="","",IF(ISBLANK(VLOOKUP($B69,'Section 2'!$C$18:$T$317,COLUMNS('Section 2'!$C$14:M$15),0)),"",VLOOKUP($B69,'Section 2'!$C$18:$T$317,COLUMNS('Section 2'!$C$14:M$15),0)))</f>
        <v/>
      </c>
      <c r="O69" s="234" t="str">
        <f>IF($D69="","",IF(ISBLANK(VLOOKUP($B69,'Section 2'!$C$18:$T$317,COLUMNS('Section 2'!$C$14:N$15),0)),"",VLOOKUP($B69,'Section 2'!$C$18:$T$317,COLUMNS('Section 2'!$C$14:N$15),0)))</f>
        <v/>
      </c>
      <c r="P69" s="234" t="str">
        <f>IF($D69="","",IF(ISBLANK(VLOOKUP($B69,'Section 2'!$C$18:$T$317,COLUMNS('Section 2'!$C$14:O$15),0)),"",VLOOKUP($B69,'Section 2'!$C$18:$T$317,COLUMNS('Section 2'!$C$14:O$15),0)))</f>
        <v/>
      </c>
      <c r="Q69" s="234" t="str">
        <f>IF($D69="","",IF(ISBLANK(VLOOKUP($B69,'Section 2'!$C$18:$T$317,COLUMNS('Section 2'!$C$14:P$15),0)),"",VLOOKUP($B69,'Section 2'!$C$18:$T$317,COLUMNS('Section 2'!$C$14:P$15),0)))</f>
        <v/>
      </c>
      <c r="R69" s="234" t="str">
        <f>IF($D69="","",IF(ISBLANK(VLOOKUP($B69,'Section 2'!$C$18:$T$317,COLUMNS('Section 2'!$C$14:Q$15),0)),"",VLOOKUP($B69,'Section 2'!$C$18:$T$317,COLUMNS('Section 2'!$C$14:Q$15),0)))</f>
        <v/>
      </c>
      <c r="S69" s="234" t="str">
        <f>IF($D69="","",IF(ISBLANK(PROPER(VLOOKUP($B69,'Section 2'!$C$18:$T$317,COLUMNS('Section 2'!$C$14:R$15),0))),"",PROPER(VLOOKUP($B69,'Section 2'!$C$18:$T$317,COLUMNS('Section 2'!$C$14:R$15),0))))</f>
        <v/>
      </c>
      <c r="T69" s="234" t="str">
        <f>IF($D69="","",IF(ISBLANK(PROPER(VLOOKUP($B69,'Section 2'!$C$18:$T$317,COLUMNS('Section 2'!$C$14:S$15),0))),"",IF(VLOOKUP($B69,'Section 2'!$C$18:$T$317,COLUMNS('Section 2'!$C$14:S$15),0)="2nd Party Trans", "2nd Party Trans", IF(VLOOKUP($B69,'Section 2'!$C$18:$T$317,COLUMNS('Section 2'!$C$14:S$15),0)="2nd Party Dest", "2nd Party Dest", PROPER(VLOOKUP($B69,'Section 2'!$C$18:$T$317,COLUMNS('Section 2'!$C$14:S$15),0))))))</f>
        <v/>
      </c>
      <c r="U69" s="235" t="str">
        <f>IF($D69="","",IF(ISBLANK(VLOOKUP($B69,'Section 2'!$C$18:$T$317,COLUMNS('Section 2'!$C$14:T$15),0)),"",VLOOKUP($B69,'Section 2'!$C$18:$T$317,COLUMNS('Section 2'!$C$14:T$15),0)))</f>
        <v/>
      </c>
    </row>
    <row r="70" spans="1:21" s="233" customFormat="1" ht="12.75" customHeight="1" x14ac:dyDescent="0.25">
      <c r="A70" s="233" t="str">
        <f>IF(D70="","",ROWS($A$1:A70))</f>
        <v/>
      </c>
      <c r="B70" s="232">
        <v>69</v>
      </c>
      <c r="C70" s="234" t="str">
        <f t="shared" si="1"/>
        <v/>
      </c>
      <c r="D70" s="234" t="str">
        <f>IFERROR(VLOOKUP($B70,'Section 2'!$C$18:$T$317,COLUMNS('Section 2'!$C$14:C$15),0),"")</f>
        <v/>
      </c>
      <c r="E70" s="235" t="str">
        <f>IF($D70="","",IF(ISBLANK(VLOOKUP($B70,'Section 2'!$C$18:$T$317,COLUMNS('Section 2'!$C$14:D$15),0)),"",VLOOKUP($B70,'Section 2'!$C$18:$T$317,COLUMNS('Section 2'!$C$14:D$15),0)))</f>
        <v/>
      </c>
      <c r="F70" s="234" t="str">
        <f>IF($D70="","",IF(ISBLANK(VLOOKUP($B70,'Section 2'!$C$18:$T$317,COLUMNS('Section 2'!$C$14:E$15),0)),"",VLOOKUP($B70,'Section 2'!$C$18:$T$317,COLUMNS('Section 2'!$C$14:E$15),0)))</f>
        <v/>
      </c>
      <c r="G70" s="234" t="str">
        <f>IF($D70="","",IF(ISBLANK(VLOOKUP($B70,'Section 2'!$C$18:$T$317,COLUMNS('Section 2'!$C$14:F$15),0)),"",VLOOKUP($B70,'Section 2'!$C$18:$T$317,COLUMNS('Section 2'!$C$14:F$15),0)))</f>
        <v/>
      </c>
      <c r="H70" s="234" t="str">
        <f>IF($D70="","",IF(ISBLANK(VLOOKUP($B70,'Section 2'!$C$18:$T$317,COLUMNS('Section 2'!$C$14:G$15),0)),"",VLOOKUP($B70,'Section 2'!$C$18:$T$317,COLUMNS('Section 2'!$C$14:G$15),0)))</f>
        <v/>
      </c>
      <c r="I70" s="234" t="str">
        <f>IF($D70="","",IF(ISBLANK(VLOOKUP($B70,'Section 2'!$C$18:$T$317,COLUMNS('Section 2'!$C$14:H$15),0)),"",VLOOKUP($B70,'Section 2'!$C$18:$T$317,COLUMNS('Section 2'!$C$14:H$15),0)))</f>
        <v/>
      </c>
      <c r="J70" s="234" t="str">
        <f>IF($D70="","",IF(ISBLANK(VLOOKUP($B70,'Section 2'!$C$18:$T$317,COLUMNS('Section 2'!$C$14:I$15),0)),"",VLOOKUP($B70,'Section 2'!$C$18:$T$317,COLUMNS('Section 2'!$C$14:I$15),0)))</f>
        <v/>
      </c>
      <c r="K70" s="234" t="str">
        <f>IF($D70="","",IF(ISBLANK(VLOOKUP($B70,'Section 2'!$C$18:$T$317,COLUMNS('Section 2'!$C$14:J$15),0)),"",VLOOKUP($B70,'Section 2'!$C$18:$T$317,COLUMNS('Section 2'!$C$14:J$15),0)))</f>
        <v/>
      </c>
      <c r="L70" s="234" t="str">
        <f>IF($D70="","",IF(ISBLANK(VLOOKUP($B70,'Section 2'!$C$18:$T$317,COLUMNS('Section 2'!$C$14:K$15),0)),"",VLOOKUP($B70,'Section 2'!$C$18:$T$317,COLUMNS('Section 2'!$C$14:K$15),0)))</f>
        <v/>
      </c>
      <c r="M70" s="234" t="str">
        <f>IF($D70="","",IF(ISBLANK(VLOOKUP($B70,'Section 2'!$C$18:$T$317,COLUMNS('Section 2'!$C$14:L$15),0)),"",VLOOKUP($B70,'Section 2'!$C$18:$T$317,COLUMNS('Section 2'!$C$14:L$15),0)))</f>
        <v/>
      </c>
      <c r="N70" s="234" t="str">
        <f>IF($D70="","",IF(ISBLANK(VLOOKUP($B70,'Section 2'!$C$18:$T$317,COLUMNS('Section 2'!$C$14:M$15),0)),"",VLOOKUP($B70,'Section 2'!$C$18:$T$317,COLUMNS('Section 2'!$C$14:M$15),0)))</f>
        <v/>
      </c>
      <c r="O70" s="234" t="str">
        <f>IF($D70="","",IF(ISBLANK(VLOOKUP($B70,'Section 2'!$C$18:$T$317,COLUMNS('Section 2'!$C$14:N$15),0)),"",VLOOKUP($B70,'Section 2'!$C$18:$T$317,COLUMNS('Section 2'!$C$14:N$15),0)))</f>
        <v/>
      </c>
      <c r="P70" s="234" t="str">
        <f>IF($D70="","",IF(ISBLANK(VLOOKUP($B70,'Section 2'!$C$18:$T$317,COLUMNS('Section 2'!$C$14:O$15),0)),"",VLOOKUP($B70,'Section 2'!$C$18:$T$317,COLUMNS('Section 2'!$C$14:O$15),0)))</f>
        <v/>
      </c>
      <c r="Q70" s="234" t="str">
        <f>IF($D70="","",IF(ISBLANK(VLOOKUP($B70,'Section 2'!$C$18:$T$317,COLUMNS('Section 2'!$C$14:P$15),0)),"",VLOOKUP($B70,'Section 2'!$C$18:$T$317,COLUMNS('Section 2'!$C$14:P$15),0)))</f>
        <v/>
      </c>
      <c r="R70" s="234" t="str">
        <f>IF($D70="","",IF(ISBLANK(VLOOKUP($B70,'Section 2'!$C$18:$T$317,COLUMNS('Section 2'!$C$14:Q$15),0)),"",VLOOKUP($B70,'Section 2'!$C$18:$T$317,COLUMNS('Section 2'!$C$14:Q$15),0)))</f>
        <v/>
      </c>
      <c r="S70" s="234" t="str">
        <f>IF($D70="","",IF(ISBLANK(PROPER(VLOOKUP($B70,'Section 2'!$C$18:$T$317,COLUMNS('Section 2'!$C$14:R$15),0))),"",PROPER(VLOOKUP($B70,'Section 2'!$C$18:$T$317,COLUMNS('Section 2'!$C$14:R$15),0))))</f>
        <v/>
      </c>
      <c r="T70" s="234" t="str">
        <f>IF($D70="","",IF(ISBLANK(PROPER(VLOOKUP($B70,'Section 2'!$C$18:$T$317,COLUMNS('Section 2'!$C$14:S$15),0))),"",IF(VLOOKUP($B70,'Section 2'!$C$18:$T$317,COLUMNS('Section 2'!$C$14:S$15),0)="2nd Party Trans", "2nd Party Trans", IF(VLOOKUP($B70,'Section 2'!$C$18:$T$317,COLUMNS('Section 2'!$C$14:S$15),0)="2nd Party Dest", "2nd Party Dest", PROPER(VLOOKUP($B70,'Section 2'!$C$18:$T$317,COLUMNS('Section 2'!$C$14:S$15),0))))))</f>
        <v/>
      </c>
      <c r="U70" s="235" t="str">
        <f>IF($D70="","",IF(ISBLANK(VLOOKUP($B70,'Section 2'!$C$18:$T$317,COLUMNS('Section 2'!$C$14:T$15),0)),"",VLOOKUP($B70,'Section 2'!$C$18:$T$317,COLUMNS('Section 2'!$C$14:T$15),0)))</f>
        <v/>
      </c>
    </row>
    <row r="71" spans="1:21" s="233" customFormat="1" ht="12.75" customHeight="1" x14ac:dyDescent="0.25">
      <c r="A71" s="233" t="str">
        <f>IF(D71="","",ROWS($A$1:A71))</f>
        <v/>
      </c>
      <c r="B71" s="232">
        <v>70</v>
      </c>
      <c r="C71" s="234" t="str">
        <f t="shared" si="1"/>
        <v/>
      </c>
      <c r="D71" s="234" t="str">
        <f>IFERROR(VLOOKUP($B71,'Section 2'!$C$18:$T$317,COLUMNS('Section 2'!$C$14:C$15),0),"")</f>
        <v/>
      </c>
      <c r="E71" s="235" t="str">
        <f>IF($D71="","",IF(ISBLANK(VLOOKUP($B71,'Section 2'!$C$18:$T$317,COLUMNS('Section 2'!$C$14:D$15),0)),"",VLOOKUP($B71,'Section 2'!$C$18:$T$317,COLUMNS('Section 2'!$C$14:D$15),0)))</f>
        <v/>
      </c>
      <c r="F71" s="234" t="str">
        <f>IF($D71="","",IF(ISBLANK(VLOOKUP($B71,'Section 2'!$C$18:$T$317,COLUMNS('Section 2'!$C$14:E$15),0)),"",VLOOKUP($B71,'Section 2'!$C$18:$T$317,COLUMNS('Section 2'!$C$14:E$15),0)))</f>
        <v/>
      </c>
      <c r="G71" s="234" t="str">
        <f>IF($D71="","",IF(ISBLANK(VLOOKUP($B71,'Section 2'!$C$18:$T$317,COLUMNS('Section 2'!$C$14:F$15),0)),"",VLOOKUP($B71,'Section 2'!$C$18:$T$317,COLUMNS('Section 2'!$C$14:F$15),0)))</f>
        <v/>
      </c>
      <c r="H71" s="234" t="str">
        <f>IF($D71="","",IF(ISBLANK(VLOOKUP($B71,'Section 2'!$C$18:$T$317,COLUMNS('Section 2'!$C$14:G$15),0)),"",VLOOKUP($B71,'Section 2'!$C$18:$T$317,COLUMNS('Section 2'!$C$14:G$15),0)))</f>
        <v/>
      </c>
      <c r="I71" s="234" t="str">
        <f>IF($D71="","",IF(ISBLANK(VLOOKUP($B71,'Section 2'!$C$18:$T$317,COLUMNS('Section 2'!$C$14:H$15),0)),"",VLOOKUP($B71,'Section 2'!$C$18:$T$317,COLUMNS('Section 2'!$C$14:H$15),0)))</f>
        <v/>
      </c>
      <c r="J71" s="234" t="str">
        <f>IF($D71="","",IF(ISBLANK(VLOOKUP($B71,'Section 2'!$C$18:$T$317,COLUMNS('Section 2'!$C$14:I$15),0)),"",VLOOKUP($B71,'Section 2'!$C$18:$T$317,COLUMNS('Section 2'!$C$14:I$15),0)))</f>
        <v/>
      </c>
      <c r="K71" s="234" t="str">
        <f>IF($D71="","",IF(ISBLANK(VLOOKUP($B71,'Section 2'!$C$18:$T$317,COLUMNS('Section 2'!$C$14:J$15),0)),"",VLOOKUP($B71,'Section 2'!$C$18:$T$317,COLUMNS('Section 2'!$C$14:J$15),0)))</f>
        <v/>
      </c>
      <c r="L71" s="234" t="str">
        <f>IF($D71="","",IF(ISBLANK(VLOOKUP($B71,'Section 2'!$C$18:$T$317,COLUMNS('Section 2'!$C$14:K$15),0)),"",VLOOKUP($B71,'Section 2'!$C$18:$T$317,COLUMNS('Section 2'!$C$14:K$15),0)))</f>
        <v/>
      </c>
      <c r="M71" s="234" t="str">
        <f>IF($D71="","",IF(ISBLANK(VLOOKUP($B71,'Section 2'!$C$18:$T$317,COLUMNS('Section 2'!$C$14:L$15),0)),"",VLOOKUP($B71,'Section 2'!$C$18:$T$317,COLUMNS('Section 2'!$C$14:L$15),0)))</f>
        <v/>
      </c>
      <c r="N71" s="234" t="str">
        <f>IF($D71="","",IF(ISBLANK(VLOOKUP($B71,'Section 2'!$C$18:$T$317,COLUMNS('Section 2'!$C$14:M$15),0)),"",VLOOKUP($B71,'Section 2'!$C$18:$T$317,COLUMNS('Section 2'!$C$14:M$15),0)))</f>
        <v/>
      </c>
      <c r="O71" s="234" t="str">
        <f>IF($D71="","",IF(ISBLANK(VLOOKUP($B71,'Section 2'!$C$18:$T$317,COLUMNS('Section 2'!$C$14:N$15),0)),"",VLOOKUP($B71,'Section 2'!$C$18:$T$317,COLUMNS('Section 2'!$C$14:N$15),0)))</f>
        <v/>
      </c>
      <c r="P71" s="234" t="str">
        <f>IF($D71="","",IF(ISBLANK(VLOOKUP($B71,'Section 2'!$C$18:$T$317,COLUMNS('Section 2'!$C$14:O$15),0)),"",VLOOKUP($B71,'Section 2'!$C$18:$T$317,COLUMNS('Section 2'!$C$14:O$15),0)))</f>
        <v/>
      </c>
      <c r="Q71" s="234" t="str">
        <f>IF($D71="","",IF(ISBLANK(VLOOKUP($B71,'Section 2'!$C$18:$T$317,COLUMNS('Section 2'!$C$14:P$15),0)),"",VLOOKUP($B71,'Section 2'!$C$18:$T$317,COLUMNS('Section 2'!$C$14:P$15),0)))</f>
        <v/>
      </c>
      <c r="R71" s="234" t="str">
        <f>IF($D71="","",IF(ISBLANK(VLOOKUP($B71,'Section 2'!$C$18:$T$317,COLUMNS('Section 2'!$C$14:Q$15),0)),"",VLOOKUP($B71,'Section 2'!$C$18:$T$317,COLUMNS('Section 2'!$C$14:Q$15),0)))</f>
        <v/>
      </c>
      <c r="S71" s="234" t="str">
        <f>IF($D71="","",IF(ISBLANK(PROPER(VLOOKUP($B71,'Section 2'!$C$18:$T$317,COLUMNS('Section 2'!$C$14:R$15),0))),"",PROPER(VLOOKUP($B71,'Section 2'!$C$18:$T$317,COLUMNS('Section 2'!$C$14:R$15),0))))</f>
        <v/>
      </c>
      <c r="T71" s="234" t="str">
        <f>IF($D71="","",IF(ISBLANK(PROPER(VLOOKUP($B71,'Section 2'!$C$18:$T$317,COLUMNS('Section 2'!$C$14:S$15),0))),"",IF(VLOOKUP($B71,'Section 2'!$C$18:$T$317,COLUMNS('Section 2'!$C$14:S$15),0)="2nd Party Trans", "2nd Party Trans", IF(VLOOKUP($B71,'Section 2'!$C$18:$T$317,COLUMNS('Section 2'!$C$14:S$15),0)="2nd Party Dest", "2nd Party Dest", PROPER(VLOOKUP($B71,'Section 2'!$C$18:$T$317,COLUMNS('Section 2'!$C$14:S$15),0))))))</f>
        <v/>
      </c>
      <c r="U71" s="235" t="str">
        <f>IF($D71="","",IF(ISBLANK(VLOOKUP($B71,'Section 2'!$C$18:$T$317,COLUMNS('Section 2'!$C$14:T$15),0)),"",VLOOKUP($B71,'Section 2'!$C$18:$T$317,COLUMNS('Section 2'!$C$14:T$15),0)))</f>
        <v/>
      </c>
    </row>
    <row r="72" spans="1:21" s="233" customFormat="1" ht="12.75" customHeight="1" x14ac:dyDescent="0.25">
      <c r="A72" s="233" t="str">
        <f>IF(D72="","",ROWS($A$1:A72))</f>
        <v/>
      </c>
      <c r="B72" s="232">
        <v>71</v>
      </c>
      <c r="C72" s="234" t="str">
        <f t="shared" si="1"/>
        <v/>
      </c>
      <c r="D72" s="234" t="str">
        <f>IFERROR(VLOOKUP($B72,'Section 2'!$C$18:$T$317,COLUMNS('Section 2'!$C$14:C$15),0),"")</f>
        <v/>
      </c>
      <c r="E72" s="235" t="str">
        <f>IF($D72="","",IF(ISBLANK(VLOOKUP($B72,'Section 2'!$C$18:$T$317,COLUMNS('Section 2'!$C$14:D$15),0)),"",VLOOKUP($B72,'Section 2'!$C$18:$T$317,COLUMNS('Section 2'!$C$14:D$15),0)))</f>
        <v/>
      </c>
      <c r="F72" s="234" t="str">
        <f>IF($D72="","",IF(ISBLANK(VLOOKUP($B72,'Section 2'!$C$18:$T$317,COLUMNS('Section 2'!$C$14:E$15),0)),"",VLOOKUP($B72,'Section 2'!$C$18:$T$317,COLUMNS('Section 2'!$C$14:E$15),0)))</f>
        <v/>
      </c>
      <c r="G72" s="234" t="str">
        <f>IF($D72="","",IF(ISBLANK(VLOOKUP($B72,'Section 2'!$C$18:$T$317,COLUMNS('Section 2'!$C$14:F$15),0)),"",VLOOKUP($B72,'Section 2'!$C$18:$T$317,COLUMNS('Section 2'!$C$14:F$15),0)))</f>
        <v/>
      </c>
      <c r="H72" s="234" t="str">
        <f>IF($D72="","",IF(ISBLANK(VLOOKUP($B72,'Section 2'!$C$18:$T$317,COLUMNS('Section 2'!$C$14:G$15),0)),"",VLOOKUP($B72,'Section 2'!$C$18:$T$317,COLUMNS('Section 2'!$C$14:G$15),0)))</f>
        <v/>
      </c>
      <c r="I72" s="234" t="str">
        <f>IF($D72="","",IF(ISBLANK(VLOOKUP($B72,'Section 2'!$C$18:$T$317,COLUMNS('Section 2'!$C$14:H$15),0)),"",VLOOKUP($B72,'Section 2'!$C$18:$T$317,COLUMNS('Section 2'!$C$14:H$15),0)))</f>
        <v/>
      </c>
      <c r="J72" s="234" t="str">
        <f>IF($D72="","",IF(ISBLANK(VLOOKUP($B72,'Section 2'!$C$18:$T$317,COLUMNS('Section 2'!$C$14:I$15),0)),"",VLOOKUP($B72,'Section 2'!$C$18:$T$317,COLUMNS('Section 2'!$C$14:I$15),0)))</f>
        <v/>
      </c>
      <c r="K72" s="234" t="str">
        <f>IF($D72="","",IF(ISBLANK(VLOOKUP($B72,'Section 2'!$C$18:$T$317,COLUMNS('Section 2'!$C$14:J$15),0)),"",VLOOKUP($B72,'Section 2'!$C$18:$T$317,COLUMNS('Section 2'!$C$14:J$15),0)))</f>
        <v/>
      </c>
      <c r="L72" s="234" t="str">
        <f>IF($D72="","",IF(ISBLANK(VLOOKUP($B72,'Section 2'!$C$18:$T$317,COLUMNS('Section 2'!$C$14:K$15),0)),"",VLOOKUP($B72,'Section 2'!$C$18:$T$317,COLUMNS('Section 2'!$C$14:K$15),0)))</f>
        <v/>
      </c>
      <c r="M72" s="234" t="str">
        <f>IF($D72="","",IF(ISBLANK(VLOOKUP($B72,'Section 2'!$C$18:$T$317,COLUMNS('Section 2'!$C$14:L$15),0)),"",VLOOKUP($B72,'Section 2'!$C$18:$T$317,COLUMNS('Section 2'!$C$14:L$15),0)))</f>
        <v/>
      </c>
      <c r="N72" s="234" t="str">
        <f>IF($D72="","",IF(ISBLANK(VLOOKUP($B72,'Section 2'!$C$18:$T$317,COLUMNS('Section 2'!$C$14:M$15),0)),"",VLOOKUP($B72,'Section 2'!$C$18:$T$317,COLUMNS('Section 2'!$C$14:M$15),0)))</f>
        <v/>
      </c>
      <c r="O72" s="234" t="str">
        <f>IF($D72="","",IF(ISBLANK(VLOOKUP($B72,'Section 2'!$C$18:$T$317,COLUMNS('Section 2'!$C$14:N$15),0)),"",VLOOKUP($B72,'Section 2'!$C$18:$T$317,COLUMNS('Section 2'!$C$14:N$15),0)))</f>
        <v/>
      </c>
      <c r="P72" s="234" t="str">
        <f>IF($D72="","",IF(ISBLANK(VLOOKUP($B72,'Section 2'!$C$18:$T$317,COLUMNS('Section 2'!$C$14:O$15),0)),"",VLOOKUP($B72,'Section 2'!$C$18:$T$317,COLUMNS('Section 2'!$C$14:O$15),0)))</f>
        <v/>
      </c>
      <c r="Q72" s="234" t="str">
        <f>IF($D72="","",IF(ISBLANK(VLOOKUP($B72,'Section 2'!$C$18:$T$317,COLUMNS('Section 2'!$C$14:P$15),0)),"",VLOOKUP($B72,'Section 2'!$C$18:$T$317,COLUMNS('Section 2'!$C$14:P$15),0)))</f>
        <v/>
      </c>
      <c r="R72" s="234" t="str">
        <f>IF($D72="","",IF(ISBLANK(VLOOKUP($B72,'Section 2'!$C$18:$T$317,COLUMNS('Section 2'!$C$14:Q$15),0)),"",VLOOKUP($B72,'Section 2'!$C$18:$T$317,COLUMNS('Section 2'!$C$14:Q$15),0)))</f>
        <v/>
      </c>
      <c r="S72" s="234" t="str">
        <f>IF($D72="","",IF(ISBLANK(PROPER(VLOOKUP($B72,'Section 2'!$C$18:$T$317,COLUMNS('Section 2'!$C$14:R$15),0))),"",PROPER(VLOOKUP($B72,'Section 2'!$C$18:$T$317,COLUMNS('Section 2'!$C$14:R$15),0))))</f>
        <v/>
      </c>
      <c r="T72" s="234" t="str">
        <f>IF($D72="","",IF(ISBLANK(PROPER(VLOOKUP($B72,'Section 2'!$C$18:$T$317,COLUMNS('Section 2'!$C$14:S$15),0))),"",IF(VLOOKUP($B72,'Section 2'!$C$18:$T$317,COLUMNS('Section 2'!$C$14:S$15),0)="2nd Party Trans", "2nd Party Trans", IF(VLOOKUP($B72,'Section 2'!$C$18:$T$317,COLUMNS('Section 2'!$C$14:S$15),0)="2nd Party Dest", "2nd Party Dest", PROPER(VLOOKUP($B72,'Section 2'!$C$18:$T$317,COLUMNS('Section 2'!$C$14:S$15),0))))))</f>
        <v/>
      </c>
      <c r="U72" s="235" t="str">
        <f>IF($D72="","",IF(ISBLANK(VLOOKUP($B72,'Section 2'!$C$18:$T$317,COLUMNS('Section 2'!$C$14:T$15),0)),"",VLOOKUP($B72,'Section 2'!$C$18:$T$317,COLUMNS('Section 2'!$C$14:T$15),0)))</f>
        <v/>
      </c>
    </row>
    <row r="73" spans="1:21" s="233" customFormat="1" ht="12.75" customHeight="1" x14ac:dyDescent="0.25">
      <c r="A73" s="233" t="str">
        <f>IF(D73="","",ROWS($A$1:A73))</f>
        <v/>
      </c>
      <c r="B73" s="232">
        <v>72</v>
      </c>
      <c r="C73" s="234" t="str">
        <f t="shared" si="1"/>
        <v/>
      </c>
      <c r="D73" s="234" t="str">
        <f>IFERROR(VLOOKUP($B73,'Section 2'!$C$18:$T$317,COLUMNS('Section 2'!$C$14:C$15),0),"")</f>
        <v/>
      </c>
      <c r="E73" s="235" t="str">
        <f>IF($D73="","",IF(ISBLANK(VLOOKUP($B73,'Section 2'!$C$18:$T$317,COLUMNS('Section 2'!$C$14:D$15),0)),"",VLOOKUP($B73,'Section 2'!$C$18:$T$317,COLUMNS('Section 2'!$C$14:D$15),0)))</f>
        <v/>
      </c>
      <c r="F73" s="234" t="str">
        <f>IF($D73="","",IF(ISBLANK(VLOOKUP($B73,'Section 2'!$C$18:$T$317,COLUMNS('Section 2'!$C$14:E$15),0)),"",VLOOKUP($B73,'Section 2'!$C$18:$T$317,COLUMNS('Section 2'!$C$14:E$15),0)))</f>
        <v/>
      </c>
      <c r="G73" s="234" t="str">
        <f>IF($D73="","",IF(ISBLANK(VLOOKUP($B73,'Section 2'!$C$18:$T$317,COLUMNS('Section 2'!$C$14:F$15),0)),"",VLOOKUP($B73,'Section 2'!$C$18:$T$317,COLUMNS('Section 2'!$C$14:F$15),0)))</f>
        <v/>
      </c>
      <c r="H73" s="234" t="str">
        <f>IF($D73="","",IF(ISBLANK(VLOOKUP($B73,'Section 2'!$C$18:$T$317,COLUMNS('Section 2'!$C$14:G$15),0)),"",VLOOKUP($B73,'Section 2'!$C$18:$T$317,COLUMNS('Section 2'!$C$14:G$15),0)))</f>
        <v/>
      </c>
      <c r="I73" s="234" t="str">
        <f>IF($D73="","",IF(ISBLANK(VLOOKUP($B73,'Section 2'!$C$18:$T$317,COLUMNS('Section 2'!$C$14:H$15),0)),"",VLOOKUP($B73,'Section 2'!$C$18:$T$317,COLUMNS('Section 2'!$C$14:H$15),0)))</f>
        <v/>
      </c>
      <c r="J73" s="234" t="str">
        <f>IF($D73="","",IF(ISBLANK(VLOOKUP($B73,'Section 2'!$C$18:$T$317,COLUMNS('Section 2'!$C$14:I$15),0)),"",VLOOKUP($B73,'Section 2'!$C$18:$T$317,COLUMNS('Section 2'!$C$14:I$15),0)))</f>
        <v/>
      </c>
      <c r="K73" s="234" t="str">
        <f>IF($D73="","",IF(ISBLANK(VLOOKUP($B73,'Section 2'!$C$18:$T$317,COLUMNS('Section 2'!$C$14:J$15),0)),"",VLOOKUP($B73,'Section 2'!$C$18:$T$317,COLUMNS('Section 2'!$C$14:J$15),0)))</f>
        <v/>
      </c>
      <c r="L73" s="234" t="str">
        <f>IF($D73="","",IF(ISBLANK(VLOOKUP($B73,'Section 2'!$C$18:$T$317,COLUMNS('Section 2'!$C$14:K$15),0)),"",VLOOKUP($B73,'Section 2'!$C$18:$T$317,COLUMNS('Section 2'!$C$14:K$15),0)))</f>
        <v/>
      </c>
      <c r="M73" s="234" t="str">
        <f>IF($D73="","",IF(ISBLANK(VLOOKUP($B73,'Section 2'!$C$18:$T$317,COLUMNS('Section 2'!$C$14:L$15),0)),"",VLOOKUP($B73,'Section 2'!$C$18:$T$317,COLUMNS('Section 2'!$C$14:L$15),0)))</f>
        <v/>
      </c>
      <c r="N73" s="234" t="str">
        <f>IF($D73="","",IF(ISBLANK(VLOOKUP($B73,'Section 2'!$C$18:$T$317,COLUMNS('Section 2'!$C$14:M$15),0)),"",VLOOKUP($B73,'Section 2'!$C$18:$T$317,COLUMNS('Section 2'!$C$14:M$15),0)))</f>
        <v/>
      </c>
      <c r="O73" s="234" t="str">
        <f>IF($D73="","",IF(ISBLANK(VLOOKUP($B73,'Section 2'!$C$18:$T$317,COLUMNS('Section 2'!$C$14:N$15),0)),"",VLOOKUP($B73,'Section 2'!$C$18:$T$317,COLUMNS('Section 2'!$C$14:N$15),0)))</f>
        <v/>
      </c>
      <c r="P73" s="234" t="str">
        <f>IF($D73="","",IF(ISBLANK(VLOOKUP($B73,'Section 2'!$C$18:$T$317,COLUMNS('Section 2'!$C$14:O$15),0)),"",VLOOKUP($B73,'Section 2'!$C$18:$T$317,COLUMNS('Section 2'!$C$14:O$15),0)))</f>
        <v/>
      </c>
      <c r="Q73" s="234" t="str">
        <f>IF($D73="","",IF(ISBLANK(VLOOKUP($B73,'Section 2'!$C$18:$T$317,COLUMNS('Section 2'!$C$14:P$15),0)),"",VLOOKUP($B73,'Section 2'!$C$18:$T$317,COLUMNS('Section 2'!$C$14:P$15),0)))</f>
        <v/>
      </c>
      <c r="R73" s="234" t="str">
        <f>IF($D73="","",IF(ISBLANK(VLOOKUP($B73,'Section 2'!$C$18:$T$317,COLUMNS('Section 2'!$C$14:Q$15),0)),"",VLOOKUP($B73,'Section 2'!$C$18:$T$317,COLUMNS('Section 2'!$C$14:Q$15),0)))</f>
        <v/>
      </c>
      <c r="S73" s="234" t="str">
        <f>IF($D73="","",IF(ISBLANK(PROPER(VLOOKUP($B73,'Section 2'!$C$18:$T$317,COLUMNS('Section 2'!$C$14:R$15),0))),"",PROPER(VLOOKUP($B73,'Section 2'!$C$18:$T$317,COLUMNS('Section 2'!$C$14:R$15),0))))</f>
        <v/>
      </c>
      <c r="T73" s="234" t="str">
        <f>IF($D73="","",IF(ISBLANK(PROPER(VLOOKUP($B73,'Section 2'!$C$18:$T$317,COLUMNS('Section 2'!$C$14:S$15),0))),"",IF(VLOOKUP($B73,'Section 2'!$C$18:$T$317,COLUMNS('Section 2'!$C$14:S$15),0)="2nd Party Trans", "2nd Party Trans", IF(VLOOKUP($B73,'Section 2'!$C$18:$T$317,COLUMNS('Section 2'!$C$14:S$15),0)="2nd Party Dest", "2nd Party Dest", PROPER(VLOOKUP($B73,'Section 2'!$C$18:$T$317,COLUMNS('Section 2'!$C$14:S$15),0))))))</f>
        <v/>
      </c>
      <c r="U73" s="235" t="str">
        <f>IF($D73="","",IF(ISBLANK(VLOOKUP($B73,'Section 2'!$C$18:$T$317,COLUMNS('Section 2'!$C$14:T$15),0)),"",VLOOKUP($B73,'Section 2'!$C$18:$T$317,COLUMNS('Section 2'!$C$14:T$15),0)))</f>
        <v/>
      </c>
    </row>
    <row r="74" spans="1:21" s="233" customFormat="1" ht="12.75" customHeight="1" x14ac:dyDescent="0.25">
      <c r="A74" s="233" t="str">
        <f>IF(D74="","",ROWS($A$1:A74))</f>
        <v/>
      </c>
      <c r="B74" s="232">
        <v>73</v>
      </c>
      <c r="C74" s="234" t="str">
        <f t="shared" si="1"/>
        <v/>
      </c>
      <c r="D74" s="234" t="str">
        <f>IFERROR(VLOOKUP($B74,'Section 2'!$C$18:$T$317,COLUMNS('Section 2'!$C$14:C$15),0),"")</f>
        <v/>
      </c>
      <c r="E74" s="235" t="str">
        <f>IF($D74="","",IF(ISBLANK(VLOOKUP($B74,'Section 2'!$C$18:$T$317,COLUMNS('Section 2'!$C$14:D$15),0)),"",VLOOKUP($B74,'Section 2'!$C$18:$T$317,COLUMNS('Section 2'!$C$14:D$15),0)))</f>
        <v/>
      </c>
      <c r="F74" s="234" t="str">
        <f>IF($D74="","",IF(ISBLANK(VLOOKUP($B74,'Section 2'!$C$18:$T$317,COLUMNS('Section 2'!$C$14:E$15),0)),"",VLOOKUP($B74,'Section 2'!$C$18:$T$317,COLUMNS('Section 2'!$C$14:E$15),0)))</f>
        <v/>
      </c>
      <c r="G74" s="234" t="str">
        <f>IF($D74="","",IF(ISBLANK(VLOOKUP($B74,'Section 2'!$C$18:$T$317,COLUMNS('Section 2'!$C$14:F$15),0)),"",VLOOKUP($B74,'Section 2'!$C$18:$T$317,COLUMNS('Section 2'!$C$14:F$15),0)))</f>
        <v/>
      </c>
      <c r="H74" s="234" t="str">
        <f>IF($D74="","",IF(ISBLANK(VLOOKUP($B74,'Section 2'!$C$18:$T$317,COLUMNS('Section 2'!$C$14:G$15),0)),"",VLOOKUP($B74,'Section 2'!$C$18:$T$317,COLUMNS('Section 2'!$C$14:G$15),0)))</f>
        <v/>
      </c>
      <c r="I74" s="234" t="str">
        <f>IF($D74="","",IF(ISBLANK(VLOOKUP($B74,'Section 2'!$C$18:$T$317,COLUMNS('Section 2'!$C$14:H$15),0)),"",VLOOKUP($B74,'Section 2'!$C$18:$T$317,COLUMNS('Section 2'!$C$14:H$15),0)))</f>
        <v/>
      </c>
      <c r="J74" s="234" t="str">
        <f>IF($D74="","",IF(ISBLANK(VLOOKUP($B74,'Section 2'!$C$18:$T$317,COLUMNS('Section 2'!$C$14:I$15),0)),"",VLOOKUP($B74,'Section 2'!$C$18:$T$317,COLUMNS('Section 2'!$C$14:I$15),0)))</f>
        <v/>
      </c>
      <c r="K74" s="234" t="str">
        <f>IF($D74="","",IF(ISBLANK(VLOOKUP($B74,'Section 2'!$C$18:$T$317,COLUMNS('Section 2'!$C$14:J$15),0)),"",VLOOKUP($B74,'Section 2'!$C$18:$T$317,COLUMNS('Section 2'!$C$14:J$15),0)))</f>
        <v/>
      </c>
      <c r="L74" s="234" t="str">
        <f>IF($D74="","",IF(ISBLANK(VLOOKUP($B74,'Section 2'!$C$18:$T$317,COLUMNS('Section 2'!$C$14:K$15),0)),"",VLOOKUP($B74,'Section 2'!$C$18:$T$317,COLUMNS('Section 2'!$C$14:K$15),0)))</f>
        <v/>
      </c>
      <c r="M74" s="234" t="str">
        <f>IF($D74="","",IF(ISBLANK(VLOOKUP($B74,'Section 2'!$C$18:$T$317,COLUMNS('Section 2'!$C$14:L$15),0)),"",VLOOKUP($B74,'Section 2'!$C$18:$T$317,COLUMNS('Section 2'!$C$14:L$15),0)))</f>
        <v/>
      </c>
      <c r="N74" s="234" t="str">
        <f>IF($D74="","",IF(ISBLANK(VLOOKUP($B74,'Section 2'!$C$18:$T$317,COLUMNS('Section 2'!$C$14:M$15),0)),"",VLOOKUP($B74,'Section 2'!$C$18:$T$317,COLUMNS('Section 2'!$C$14:M$15),0)))</f>
        <v/>
      </c>
      <c r="O74" s="234" t="str">
        <f>IF($D74="","",IF(ISBLANK(VLOOKUP($B74,'Section 2'!$C$18:$T$317,COLUMNS('Section 2'!$C$14:N$15),0)),"",VLOOKUP($B74,'Section 2'!$C$18:$T$317,COLUMNS('Section 2'!$C$14:N$15),0)))</f>
        <v/>
      </c>
      <c r="P74" s="234" t="str">
        <f>IF($D74="","",IF(ISBLANK(VLOOKUP($B74,'Section 2'!$C$18:$T$317,COLUMNS('Section 2'!$C$14:O$15),0)),"",VLOOKUP($B74,'Section 2'!$C$18:$T$317,COLUMNS('Section 2'!$C$14:O$15),0)))</f>
        <v/>
      </c>
      <c r="Q74" s="234" t="str">
        <f>IF($D74="","",IF(ISBLANK(VLOOKUP($B74,'Section 2'!$C$18:$T$317,COLUMNS('Section 2'!$C$14:P$15),0)),"",VLOOKUP($B74,'Section 2'!$C$18:$T$317,COLUMNS('Section 2'!$C$14:P$15),0)))</f>
        <v/>
      </c>
      <c r="R74" s="234" t="str">
        <f>IF($D74="","",IF(ISBLANK(VLOOKUP($B74,'Section 2'!$C$18:$T$317,COLUMNS('Section 2'!$C$14:Q$15),0)),"",VLOOKUP($B74,'Section 2'!$C$18:$T$317,COLUMNS('Section 2'!$C$14:Q$15),0)))</f>
        <v/>
      </c>
      <c r="S74" s="234" t="str">
        <f>IF($D74="","",IF(ISBLANK(PROPER(VLOOKUP($B74,'Section 2'!$C$18:$T$317,COLUMNS('Section 2'!$C$14:R$15),0))),"",PROPER(VLOOKUP($B74,'Section 2'!$C$18:$T$317,COLUMNS('Section 2'!$C$14:R$15),0))))</f>
        <v/>
      </c>
      <c r="T74" s="234" t="str">
        <f>IF($D74="","",IF(ISBLANK(PROPER(VLOOKUP($B74,'Section 2'!$C$18:$T$317,COLUMNS('Section 2'!$C$14:S$15),0))),"",IF(VLOOKUP($B74,'Section 2'!$C$18:$T$317,COLUMNS('Section 2'!$C$14:S$15),0)="2nd Party Trans", "2nd Party Trans", IF(VLOOKUP($B74,'Section 2'!$C$18:$T$317,COLUMNS('Section 2'!$C$14:S$15),0)="2nd Party Dest", "2nd Party Dest", PROPER(VLOOKUP($B74,'Section 2'!$C$18:$T$317,COLUMNS('Section 2'!$C$14:S$15),0))))))</f>
        <v/>
      </c>
      <c r="U74" s="235" t="str">
        <f>IF($D74="","",IF(ISBLANK(VLOOKUP($B74,'Section 2'!$C$18:$T$317,COLUMNS('Section 2'!$C$14:T$15),0)),"",VLOOKUP($B74,'Section 2'!$C$18:$T$317,COLUMNS('Section 2'!$C$14:T$15),0)))</f>
        <v/>
      </c>
    </row>
    <row r="75" spans="1:21" s="233" customFormat="1" ht="12.75" customHeight="1" x14ac:dyDescent="0.25">
      <c r="A75" s="233" t="str">
        <f>IF(D75="","",ROWS($A$1:A75))</f>
        <v/>
      </c>
      <c r="B75" s="232">
        <v>74</v>
      </c>
      <c r="C75" s="234" t="str">
        <f t="shared" si="1"/>
        <v/>
      </c>
      <c r="D75" s="234" t="str">
        <f>IFERROR(VLOOKUP($B75,'Section 2'!$C$18:$T$317,COLUMNS('Section 2'!$C$14:C$15),0),"")</f>
        <v/>
      </c>
      <c r="E75" s="235" t="str">
        <f>IF($D75="","",IF(ISBLANK(VLOOKUP($B75,'Section 2'!$C$18:$T$317,COLUMNS('Section 2'!$C$14:D$15),0)),"",VLOOKUP($B75,'Section 2'!$C$18:$T$317,COLUMNS('Section 2'!$C$14:D$15),0)))</f>
        <v/>
      </c>
      <c r="F75" s="234" t="str">
        <f>IF($D75="","",IF(ISBLANK(VLOOKUP($B75,'Section 2'!$C$18:$T$317,COLUMNS('Section 2'!$C$14:E$15),0)),"",VLOOKUP($B75,'Section 2'!$C$18:$T$317,COLUMNS('Section 2'!$C$14:E$15),0)))</f>
        <v/>
      </c>
      <c r="G75" s="234" t="str">
        <f>IF($D75="","",IF(ISBLANK(VLOOKUP($B75,'Section 2'!$C$18:$T$317,COLUMNS('Section 2'!$C$14:F$15),0)),"",VLOOKUP($B75,'Section 2'!$C$18:$T$317,COLUMNS('Section 2'!$C$14:F$15),0)))</f>
        <v/>
      </c>
      <c r="H75" s="234" t="str">
        <f>IF($D75="","",IF(ISBLANK(VLOOKUP($B75,'Section 2'!$C$18:$T$317,COLUMNS('Section 2'!$C$14:G$15),0)),"",VLOOKUP($B75,'Section 2'!$C$18:$T$317,COLUMNS('Section 2'!$C$14:G$15),0)))</f>
        <v/>
      </c>
      <c r="I75" s="234" t="str">
        <f>IF($D75="","",IF(ISBLANK(VLOOKUP($B75,'Section 2'!$C$18:$T$317,COLUMNS('Section 2'!$C$14:H$15),0)),"",VLOOKUP($B75,'Section 2'!$C$18:$T$317,COLUMNS('Section 2'!$C$14:H$15),0)))</f>
        <v/>
      </c>
      <c r="J75" s="234" t="str">
        <f>IF($D75="","",IF(ISBLANK(VLOOKUP($B75,'Section 2'!$C$18:$T$317,COLUMNS('Section 2'!$C$14:I$15),0)),"",VLOOKUP($B75,'Section 2'!$C$18:$T$317,COLUMNS('Section 2'!$C$14:I$15),0)))</f>
        <v/>
      </c>
      <c r="K75" s="234" t="str">
        <f>IF($D75="","",IF(ISBLANK(VLOOKUP($B75,'Section 2'!$C$18:$T$317,COLUMNS('Section 2'!$C$14:J$15),0)),"",VLOOKUP($B75,'Section 2'!$C$18:$T$317,COLUMNS('Section 2'!$C$14:J$15),0)))</f>
        <v/>
      </c>
      <c r="L75" s="234" t="str">
        <f>IF($D75="","",IF(ISBLANK(VLOOKUP($B75,'Section 2'!$C$18:$T$317,COLUMNS('Section 2'!$C$14:K$15),0)),"",VLOOKUP($B75,'Section 2'!$C$18:$T$317,COLUMNS('Section 2'!$C$14:K$15),0)))</f>
        <v/>
      </c>
      <c r="M75" s="234" t="str">
        <f>IF($D75="","",IF(ISBLANK(VLOOKUP($B75,'Section 2'!$C$18:$T$317,COLUMNS('Section 2'!$C$14:L$15),0)),"",VLOOKUP($B75,'Section 2'!$C$18:$T$317,COLUMNS('Section 2'!$C$14:L$15),0)))</f>
        <v/>
      </c>
      <c r="N75" s="234" t="str">
        <f>IF($D75="","",IF(ISBLANK(VLOOKUP($B75,'Section 2'!$C$18:$T$317,COLUMNS('Section 2'!$C$14:M$15),0)),"",VLOOKUP($B75,'Section 2'!$C$18:$T$317,COLUMNS('Section 2'!$C$14:M$15),0)))</f>
        <v/>
      </c>
      <c r="O75" s="234" t="str">
        <f>IF($D75="","",IF(ISBLANK(VLOOKUP($B75,'Section 2'!$C$18:$T$317,COLUMNS('Section 2'!$C$14:N$15),0)),"",VLOOKUP($B75,'Section 2'!$C$18:$T$317,COLUMNS('Section 2'!$C$14:N$15),0)))</f>
        <v/>
      </c>
      <c r="P75" s="234" t="str">
        <f>IF($D75="","",IF(ISBLANK(VLOOKUP($B75,'Section 2'!$C$18:$T$317,COLUMNS('Section 2'!$C$14:O$15),0)),"",VLOOKUP($B75,'Section 2'!$C$18:$T$317,COLUMNS('Section 2'!$C$14:O$15),0)))</f>
        <v/>
      </c>
      <c r="Q75" s="234" t="str">
        <f>IF($D75="","",IF(ISBLANK(VLOOKUP($B75,'Section 2'!$C$18:$T$317,COLUMNS('Section 2'!$C$14:P$15),0)),"",VLOOKUP($B75,'Section 2'!$C$18:$T$317,COLUMNS('Section 2'!$C$14:P$15),0)))</f>
        <v/>
      </c>
      <c r="R75" s="234" t="str">
        <f>IF($D75="","",IF(ISBLANK(VLOOKUP($B75,'Section 2'!$C$18:$T$317,COLUMNS('Section 2'!$C$14:Q$15),0)),"",VLOOKUP($B75,'Section 2'!$C$18:$T$317,COLUMNS('Section 2'!$C$14:Q$15),0)))</f>
        <v/>
      </c>
      <c r="S75" s="234" t="str">
        <f>IF($D75="","",IF(ISBLANK(PROPER(VLOOKUP($B75,'Section 2'!$C$18:$T$317,COLUMNS('Section 2'!$C$14:R$15),0))),"",PROPER(VLOOKUP($B75,'Section 2'!$C$18:$T$317,COLUMNS('Section 2'!$C$14:R$15),0))))</f>
        <v/>
      </c>
      <c r="T75" s="234" t="str">
        <f>IF($D75="","",IF(ISBLANK(PROPER(VLOOKUP($B75,'Section 2'!$C$18:$T$317,COLUMNS('Section 2'!$C$14:S$15),0))),"",IF(VLOOKUP($B75,'Section 2'!$C$18:$T$317,COLUMNS('Section 2'!$C$14:S$15),0)="2nd Party Trans", "2nd Party Trans", IF(VLOOKUP($B75,'Section 2'!$C$18:$T$317,COLUMNS('Section 2'!$C$14:S$15),0)="2nd Party Dest", "2nd Party Dest", PROPER(VLOOKUP($B75,'Section 2'!$C$18:$T$317,COLUMNS('Section 2'!$C$14:S$15),0))))))</f>
        <v/>
      </c>
      <c r="U75" s="235" t="str">
        <f>IF($D75="","",IF(ISBLANK(VLOOKUP($B75,'Section 2'!$C$18:$T$317,COLUMNS('Section 2'!$C$14:T$15),0)),"",VLOOKUP($B75,'Section 2'!$C$18:$T$317,COLUMNS('Section 2'!$C$14:T$15),0)))</f>
        <v/>
      </c>
    </row>
    <row r="76" spans="1:21" s="233" customFormat="1" ht="12.75" customHeight="1" x14ac:dyDescent="0.25">
      <c r="A76" s="233" t="str">
        <f>IF(D76="","",ROWS($A$1:A76))</f>
        <v/>
      </c>
      <c r="B76" s="232">
        <v>75</v>
      </c>
      <c r="C76" s="234" t="str">
        <f t="shared" si="1"/>
        <v/>
      </c>
      <c r="D76" s="234" t="str">
        <f>IFERROR(VLOOKUP($B76,'Section 2'!$C$18:$T$317,COLUMNS('Section 2'!$C$14:C$15),0),"")</f>
        <v/>
      </c>
      <c r="E76" s="235" t="str">
        <f>IF($D76="","",IF(ISBLANK(VLOOKUP($B76,'Section 2'!$C$18:$T$317,COLUMNS('Section 2'!$C$14:D$15),0)),"",VLOOKUP($B76,'Section 2'!$C$18:$T$317,COLUMNS('Section 2'!$C$14:D$15),0)))</f>
        <v/>
      </c>
      <c r="F76" s="234" t="str">
        <f>IF($D76="","",IF(ISBLANK(VLOOKUP($B76,'Section 2'!$C$18:$T$317,COLUMNS('Section 2'!$C$14:E$15),0)),"",VLOOKUP($B76,'Section 2'!$C$18:$T$317,COLUMNS('Section 2'!$C$14:E$15),0)))</f>
        <v/>
      </c>
      <c r="G76" s="234" t="str">
        <f>IF($D76="","",IF(ISBLANK(VLOOKUP($B76,'Section 2'!$C$18:$T$317,COLUMNS('Section 2'!$C$14:F$15),0)),"",VLOOKUP($B76,'Section 2'!$C$18:$T$317,COLUMNS('Section 2'!$C$14:F$15),0)))</f>
        <v/>
      </c>
      <c r="H76" s="234" t="str">
        <f>IF($D76="","",IF(ISBLANK(VLOOKUP($B76,'Section 2'!$C$18:$T$317,COLUMNS('Section 2'!$C$14:G$15),0)),"",VLOOKUP($B76,'Section 2'!$C$18:$T$317,COLUMNS('Section 2'!$C$14:G$15),0)))</f>
        <v/>
      </c>
      <c r="I76" s="234" t="str">
        <f>IF($D76="","",IF(ISBLANK(VLOOKUP($B76,'Section 2'!$C$18:$T$317,COLUMNS('Section 2'!$C$14:H$15),0)),"",VLOOKUP($B76,'Section 2'!$C$18:$T$317,COLUMNS('Section 2'!$C$14:H$15),0)))</f>
        <v/>
      </c>
      <c r="J76" s="234" t="str">
        <f>IF($D76="","",IF(ISBLANK(VLOOKUP($B76,'Section 2'!$C$18:$T$317,COLUMNS('Section 2'!$C$14:I$15),0)),"",VLOOKUP($B76,'Section 2'!$C$18:$T$317,COLUMNS('Section 2'!$C$14:I$15),0)))</f>
        <v/>
      </c>
      <c r="K76" s="234" t="str">
        <f>IF($D76="","",IF(ISBLANK(VLOOKUP($B76,'Section 2'!$C$18:$T$317,COLUMNS('Section 2'!$C$14:J$15),0)),"",VLOOKUP($B76,'Section 2'!$C$18:$T$317,COLUMNS('Section 2'!$C$14:J$15),0)))</f>
        <v/>
      </c>
      <c r="L76" s="234" t="str">
        <f>IF($D76="","",IF(ISBLANK(VLOOKUP($B76,'Section 2'!$C$18:$T$317,COLUMNS('Section 2'!$C$14:K$15),0)),"",VLOOKUP($B76,'Section 2'!$C$18:$T$317,COLUMNS('Section 2'!$C$14:K$15),0)))</f>
        <v/>
      </c>
      <c r="M76" s="234" t="str">
        <f>IF($D76="","",IF(ISBLANK(VLOOKUP($B76,'Section 2'!$C$18:$T$317,COLUMNS('Section 2'!$C$14:L$15),0)),"",VLOOKUP($B76,'Section 2'!$C$18:$T$317,COLUMNS('Section 2'!$C$14:L$15),0)))</f>
        <v/>
      </c>
      <c r="N76" s="234" t="str">
        <f>IF($D76="","",IF(ISBLANK(VLOOKUP($B76,'Section 2'!$C$18:$T$317,COLUMNS('Section 2'!$C$14:M$15),0)),"",VLOOKUP($B76,'Section 2'!$C$18:$T$317,COLUMNS('Section 2'!$C$14:M$15),0)))</f>
        <v/>
      </c>
      <c r="O76" s="234" t="str">
        <f>IF($D76="","",IF(ISBLANK(VLOOKUP($B76,'Section 2'!$C$18:$T$317,COLUMNS('Section 2'!$C$14:N$15),0)),"",VLOOKUP($B76,'Section 2'!$C$18:$T$317,COLUMNS('Section 2'!$C$14:N$15),0)))</f>
        <v/>
      </c>
      <c r="P76" s="234" t="str">
        <f>IF($D76="","",IF(ISBLANK(VLOOKUP($B76,'Section 2'!$C$18:$T$317,COLUMNS('Section 2'!$C$14:O$15),0)),"",VLOOKUP($B76,'Section 2'!$C$18:$T$317,COLUMNS('Section 2'!$C$14:O$15),0)))</f>
        <v/>
      </c>
      <c r="Q76" s="234" t="str">
        <f>IF($D76="","",IF(ISBLANK(VLOOKUP($B76,'Section 2'!$C$18:$T$317,COLUMNS('Section 2'!$C$14:P$15),0)),"",VLOOKUP($B76,'Section 2'!$C$18:$T$317,COLUMNS('Section 2'!$C$14:P$15),0)))</f>
        <v/>
      </c>
      <c r="R76" s="234" t="str">
        <f>IF($D76="","",IF(ISBLANK(VLOOKUP($B76,'Section 2'!$C$18:$T$317,COLUMNS('Section 2'!$C$14:Q$15),0)),"",VLOOKUP($B76,'Section 2'!$C$18:$T$317,COLUMNS('Section 2'!$C$14:Q$15),0)))</f>
        <v/>
      </c>
      <c r="S76" s="234" t="str">
        <f>IF($D76="","",IF(ISBLANK(PROPER(VLOOKUP($B76,'Section 2'!$C$18:$T$317,COLUMNS('Section 2'!$C$14:R$15),0))),"",PROPER(VLOOKUP($B76,'Section 2'!$C$18:$T$317,COLUMNS('Section 2'!$C$14:R$15),0))))</f>
        <v/>
      </c>
      <c r="T76" s="234" t="str">
        <f>IF($D76="","",IF(ISBLANK(PROPER(VLOOKUP($B76,'Section 2'!$C$18:$T$317,COLUMNS('Section 2'!$C$14:S$15),0))),"",IF(VLOOKUP($B76,'Section 2'!$C$18:$T$317,COLUMNS('Section 2'!$C$14:S$15),0)="2nd Party Trans", "2nd Party Trans", IF(VLOOKUP($B76,'Section 2'!$C$18:$T$317,COLUMNS('Section 2'!$C$14:S$15),0)="2nd Party Dest", "2nd Party Dest", PROPER(VLOOKUP($B76,'Section 2'!$C$18:$T$317,COLUMNS('Section 2'!$C$14:S$15),0))))))</f>
        <v/>
      </c>
      <c r="U76" s="235" t="str">
        <f>IF($D76="","",IF(ISBLANK(VLOOKUP($B76,'Section 2'!$C$18:$T$317,COLUMNS('Section 2'!$C$14:T$15),0)),"",VLOOKUP($B76,'Section 2'!$C$18:$T$317,COLUMNS('Section 2'!$C$14:T$15),0)))</f>
        <v/>
      </c>
    </row>
    <row r="77" spans="1:21" s="233" customFormat="1" ht="12.75" customHeight="1" x14ac:dyDescent="0.25">
      <c r="A77" s="233" t="str">
        <f>IF(D77="","",ROWS($A$1:A77))</f>
        <v/>
      </c>
      <c r="B77" s="232">
        <v>76</v>
      </c>
      <c r="C77" s="234" t="str">
        <f t="shared" si="1"/>
        <v/>
      </c>
      <c r="D77" s="234" t="str">
        <f>IFERROR(VLOOKUP($B77,'Section 2'!$C$18:$T$317,COLUMNS('Section 2'!$C$14:C$15),0),"")</f>
        <v/>
      </c>
      <c r="E77" s="235" t="str">
        <f>IF($D77="","",IF(ISBLANK(VLOOKUP($B77,'Section 2'!$C$18:$T$317,COLUMNS('Section 2'!$C$14:D$15),0)),"",VLOOKUP($B77,'Section 2'!$C$18:$T$317,COLUMNS('Section 2'!$C$14:D$15),0)))</f>
        <v/>
      </c>
      <c r="F77" s="234" t="str">
        <f>IF($D77="","",IF(ISBLANK(VLOOKUP($B77,'Section 2'!$C$18:$T$317,COLUMNS('Section 2'!$C$14:E$15),0)),"",VLOOKUP($B77,'Section 2'!$C$18:$T$317,COLUMNS('Section 2'!$C$14:E$15),0)))</f>
        <v/>
      </c>
      <c r="G77" s="234" t="str">
        <f>IF($D77="","",IF(ISBLANK(VLOOKUP($B77,'Section 2'!$C$18:$T$317,COLUMNS('Section 2'!$C$14:F$15),0)),"",VLOOKUP($B77,'Section 2'!$C$18:$T$317,COLUMNS('Section 2'!$C$14:F$15),0)))</f>
        <v/>
      </c>
      <c r="H77" s="234" t="str">
        <f>IF($D77="","",IF(ISBLANK(VLOOKUP($B77,'Section 2'!$C$18:$T$317,COLUMNS('Section 2'!$C$14:G$15),0)),"",VLOOKUP($B77,'Section 2'!$C$18:$T$317,COLUMNS('Section 2'!$C$14:G$15),0)))</f>
        <v/>
      </c>
      <c r="I77" s="234" t="str">
        <f>IF($D77="","",IF(ISBLANK(VLOOKUP($B77,'Section 2'!$C$18:$T$317,COLUMNS('Section 2'!$C$14:H$15),0)),"",VLOOKUP($B77,'Section 2'!$C$18:$T$317,COLUMNS('Section 2'!$C$14:H$15),0)))</f>
        <v/>
      </c>
      <c r="J77" s="234" t="str">
        <f>IF($D77="","",IF(ISBLANK(VLOOKUP($B77,'Section 2'!$C$18:$T$317,COLUMNS('Section 2'!$C$14:I$15),0)),"",VLOOKUP($B77,'Section 2'!$C$18:$T$317,COLUMNS('Section 2'!$C$14:I$15),0)))</f>
        <v/>
      </c>
      <c r="K77" s="234" t="str">
        <f>IF($D77="","",IF(ISBLANK(VLOOKUP($B77,'Section 2'!$C$18:$T$317,COLUMNS('Section 2'!$C$14:J$15),0)),"",VLOOKUP($B77,'Section 2'!$C$18:$T$317,COLUMNS('Section 2'!$C$14:J$15),0)))</f>
        <v/>
      </c>
      <c r="L77" s="234" t="str">
        <f>IF($D77="","",IF(ISBLANK(VLOOKUP($B77,'Section 2'!$C$18:$T$317,COLUMNS('Section 2'!$C$14:K$15),0)),"",VLOOKUP($B77,'Section 2'!$C$18:$T$317,COLUMNS('Section 2'!$C$14:K$15),0)))</f>
        <v/>
      </c>
      <c r="M77" s="234" t="str">
        <f>IF($D77="","",IF(ISBLANK(VLOOKUP($B77,'Section 2'!$C$18:$T$317,COLUMNS('Section 2'!$C$14:L$15),0)),"",VLOOKUP($B77,'Section 2'!$C$18:$T$317,COLUMNS('Section 2'!$C$14:L$15),0)))</f>
        <v/>
      </c>
      <c r="N77" s="234" t="str">
        <f>IF($D77="","",IF(ISBLANK(VLOOKUP($B77,'Section 2'!$C$18:$T$317,COLUMNS('Section 2'!$C$14:M$15),0)),"",VLOOKUP($B77,'Section 2'!$C$18:$T$317,COLUMNS('Section 2'!$C$14:M$15),0)))</f>
        <v/>
      </c>
      <c r="O77" s="234" t="str">
        <f>IF($D77="","",IF(ISBLANK(VLOOKUP($B77,'Section 2'!$C$18:$T$317,COLUMNS('Section 2'!$C$14:N$15),0)),"",VLOOKUP($B77,'Section 2'!$C$18:$T$317,COLUMNS('Section 2'!$C$14:N$15),0)))</f>
        <v/>
      </c>
      <c r="P77" s="234" t="str">
        <f>IF($D77="","",IF(ISBLANK(VLOOKUP($B77,'Section 2'!$C$18:$T$317,COLUMNS('Section 2'!$C$14:O$15),0)),"",VLOOKUP($B77,'Section 2'!$C$18:$T$317,COLUMNS('Section 2'!$C$14:O$15),0)))</f>
        <v/>
      </c>
      <c r="Q77" s="234" t="str">
        <f>IF($D77="","",IF(ISBLANK(VLOOKUP($B77,'Section 2'!$C$18:$T$317,COLUMNS('Section 2'!$C$14:P$15),0)),"",VLOOKUP($B77,'Section 2'!$C$18:$T$317,COLUMNS('Section 2'!$C$14:P$15),0)))</f>
        <v/>
      </c>
      <c r="R77" s="234" t="str">
        <f>IF($D77="","",IF(ISBLANK(VLOOKUP($B77,'Section 2'!$C$18:$T$317,COLUMNS('Section 2'!$C$14:Q$15),0)),"",VLOOKUP($B77,'Section 2'!$C$18:$T$317,COLUMNS('Section 2'!$C$14:Q$15),0)))</f>
        <v/>
      </c>
      <c r="S77" s="234" t="str">
        <f>IF($D77="","",IF(ISBLANK(PROPER(VLOOKUP($B77,'Section 2'!$C$18:$T$317,COLUMNS('Section 2'!$C$14:R$15),0))),"",PROPER(VLOOKUP($B77,'Section 2'!$C$18:$T$317,COLUMNS('Section 2'!$C$14:R$15),0))))</f>
        <v/>
      </c>
      <c r="T77" s="234" t="str">
        <f>IF($D77="","",IF(ISBLANK(PROPER(VLOOKUP($B77,'Section 2'!$C$18:$T$317,COLUMNS('Section 2'!$C$14:S$15),0))),"",IF(VLOOKUP($B77,'Section 2'!$C$18:$T$317,COLUMNS('Section 2'!$C$14:S$15),0)="2nd Party Trans", "2nd Party Trans", IF(VLOOKUP($B77,'Section 2'!$C$18:$T$317,COLUMNS('Section 2'!$C$14:S$15),0)="2nd Party Dest", "2nd Party Dest", PROPER(VLOOKUP($B77,'Section 2'!$C$18:$T$317,COLUMNS('Section 2'!$C$14:S$15),0))))))</f>
        <v/>
      </c>
      <c r="U77" s="235" t="str">
        <f>IF($D77="","",IF(ISBLANK(VLOOKUP($B77,'Section 2'!$C$18:$T$317,COLUMNS('Section 2'!$C$14:T$15),0)),"",VLOOKUP($B77,'Section 2'!$C$18:$T$317,COLUMNS('Section 2'!$C$14:T$15),0)))</f>
        <v/>
      </c>
    </row>
    <row r="78" spans="1:21" s="233" customFormat="1" ht="12.75" customHeight="1" x14ac:dyDescent="0.25">
      <c r="A78" s="233" t="str">
        <f>IF(D78="","",ROWS($A$1:A78))</f>
        <v/>
      </c>
      <c r="B78" s="232">
        <v>77</v>
      </c>
      <c r="C78" s="234" t="str">
        <f t="shared" si="1"/>
        <v/>
      </c>
      <c r="D78" s="234" t="str">
        <f>IFERROR(VLOOKUP($B78,'Section 2'!$C$18:$T$317,COLUMNS('Section 2'!$C$14:C$15),0),"")</f>
        <v/>
      </c>
      <c r="E78" s="235" t="str">
        <f>IF($D78="","",IF(ISBLANK(VLOOKUP($B78,'Section 2'!$C$18:$T$317,COLUMNS('Section 2'!$C$14:D$15),0)),"",VLOOKUP($B78,'Section 2'!$C$18:$T$317,COLUMNS('Section 2'!$C$14:D$15),0)))</f>
        <v/>
      </c>
      <c r="F78" s="234" t="str">
        <f>IF($D78="","",IF(ISBLANK(VLOOKUP($B78,'Section 2'!$C$18:$T$317,COLUMNS('Section 2'!$C$14:E$15),0)),"",VLOOKUP($B78,'Section 2'!$C$18:$T$317,COLUMNS('Section 2'!$C$14:E$15),0)))</f>
        <v/>
      </c>
      <c r="G78" s="234" t="str">
        <f>IF($D78="","",IF(ISBLANK(VLOOKUP($B78,'Section 2'!$C$18:$T$317,COLUMNS('Section 2'!$C$14:F$15),0)),"",VLOOKUP($B78,'Section 2'!$C$18:$T$317,COLUMNS('Section 2'!$C$14:F$15),0)))</f>
        <v/>
      </c>
      <c r="H78" s="234" t="str">
        <f>IF($D78="","",IF(ISBLANK(VLOOKUP($B78,'Section 2'!$C$18:$T$317,COLUMNS('Section 2'!$C$14:G$15),0)),"",VLOOKUP($B78,'Section 2'!$C$18:$T$317,COLUMNS('Section 2'!$C$14:G$15),0)))</f>
        <v/>
      </c>
      <c r="I78" s="234" t="str">
        <f>IF($D78="","",IF(ISBLANK(VLOOKUP($B78,'Section 2'!$C$18:$T$317,COLUMNS('Section 2'!$C$14:H$15),0)),"",VLOOKUP($B78,'Section 2'!$C$18:$T$317,COLUMNS('Section 2'!$C$14:H$15),0)))</f>
        <v/>
      </c>
      <c r="J78" s="234" t="str">
        <f>IF($D78="","",IF(ISBLANK(VLOOKUP($B78,'Section 2'!$C$18:$T$317,COLUMNS('Section 2'!$C$14:I$15),0)),"",VLOOKUP($B78,'Section 2'!$C$18:$T$317,COLUMNS('Section 2'!$C$14:I$15),0)))</f>
        <v/>
      </c>
      <c r="K78" s="234" t="str">
        <f>IF($D78="","",IF(ISBLANK(VLOOKUP($B78,'Section 2'!$C$18:$T$317,COLUMNS('Section 2'!$C$14:J$15),0)),"",VLOOKUP($B78,'Section 2'!$C$18:$T$317,COLUMNS('Section 2'!$C$14:J$15),0)))</f>
        <v/>
      </c>
      <c r="L78" s="234" t="str">
        <f>IF($D78="","",IF(ISBLANK(VLOOKUP($B78,'Section 2'!$C$18:$T$317,COLUMNS('Section 2'!$C$14:K$15),0)),"",VLOOKUP($B78,'Section 2'!$C$18:$T$317,COLUMNS('Section 2'!$C$14:K$15),0)))</f>
        <v/>
      </c>
      <c r="M78" s="234" t="str">
        <f>IF($D78="","",IF(ISBLANK(VLOOKUP($B78,'Section 2'!$C$18:$T$317,COLUMNS('Section 2'!$C$14:L$15),0)),"",VLOOKUP($B78,'Section 2'!$C$18:$T$317,COLUMNS('Section 2'!$C$14:L$15),0)))</f>
        <v/>
      </c>
      <c r="N78" s="234" t="str">
        <f>IF($D78="","",IF(ISBLANK(VLOOKUP($B78,'Section 2'!$C$18:$T$317,COLUMNS('Section 2'!$C$14:M$15),0)),"",VLOOKUP($B78,'Section 2'!$C$18:$T$317,COLUMNS('Section 2'!$C$14:M$15),0)))</f>
        <v/>
      </c>
      <c r="O78" s="234" t="str">
        <f>IF($D78="","",IF(ISBLANK(VLOOKUP($B78,'Section 2'!$C$18:$T$317,COLUMNS('Section 2'!$C$14:N$15),0)),"",VLOOKUP($B78,'Section 2'!$C$18:$T$317,COLUMNS('Section 2'!$C$14:N$15),0)))</f>
        <v/>
      </c>
      <c r="P78" s="234" t="str">
        <f>IF($D78="","",IF(ISBLANK(VLOOKUP($B78,'Section 2'!$C$18:$T$317,COLUMNS('Section 2'!$C$14:O$15),0)),"",VLOOKUP($B78,'Section 2'!$C$18:$T$317,COLUMNS('Section 2'!$C$14:O$15),0)))</f>
        <v/>
      </c>
      <c r="Q78" s="234" t="str">
        <f>IF($D78="","",IF(ISBLANK(VLOOKUP($B78,'Section 2'!$C$18:$T$317,COLUMNS('Section 2'!$C$14:P$15),0)),"",VLOOKUP($B78,'Section 2'!$C$18:$T$317,COLUMNS('Section 2'!$C$14:P$15),0)))</f>
        <v/>
      </c>
      <c r="R78" s="234" t="str">
        <f>IF($D78="","",IF(ISBLANK(VLOOKUP($B78,'Section 2'!$C$18:$T$317,COLUMNS('Section 2'!$C$14:Q$15),0)),"",VLOOKUP($B78,'Section 2'!$C$18:$T$317,COLUMNS('Section 2'!$C$14:Q$15),0)))</f>
        <v/>
      </c>
      <c r="S78" s="234" t="str">
        <f>IF($D78="","",IF(ISBLANK(PROPER(VLOOKUP($B78,'Section 2'!$C$18:$T$317,COLUMNS('Section 2'!$C$14:R$15),0))),"",PROPER(VLOOKUP($B78,'Section 2'!$C$18:$T$317,COLUMNS('Section 2'!$C$14:R$15),0))))</f>
        <v/>
      </c>
      <c r="T78" s="234" t="str">
        <f>IF($D78="","",IF(ISBLANK(PROPER(VLOOKUP($B78,'Section 2'!$C$18:$T$317,COLUMNS('Section 2'!$C$14:S$15),0))),"",IF(VLOOKUP($B78,'Section 2'!$C$18:$T$317,COLUMNS('Section 2'!$C$14:S$15),0)="2nd Party Trans", "2nd Party Trans", IF(VLOOKUP($B78,'Section 2'!$C$18:$T$317,COLUMNS('Section 2'!$C$14:S$15),0)="2nd Party Dest", "2nd Party Dest", PROPER(VLOOKUP($B78,'Section 2'!$C$18:$T$317,COLUMNS('Section 2'!$C$14:S$15),0))))))</f>
        <v/>
      </c>
      <c r="U78" s="235" t="str">
        <f>IF($D78="","",IF(ISBLANK(VLOOKUP($B78,'Section 2'!$C$18:$T$317,COLUMNS('Section 2'!$C$14:T$15),0)),"",VLOOKUP($B78,'Section 2'!$C$18:$T$317,COLUMNS('Section 2'!$C$14:T$15),0)))</f>
        <v/>
      </c>
    </row>
    <row r="79" spans="1:21" s="233" customFormat="1" ht="12.75" customHeight="1" x14ac:dyDescent="0.25">
      <c r="A79" s="233" t="str">
        <f>IF(D79="","",ROWS($A$1:A79))</f>
        <v/>
      </c>
      <c r="B79" s="232">
        <v>78</v>
      </c>
      <c r="C79" s="234" t="str">
        <f t="shared" si="1"/>
        <v/>
      </c>
      <c r="D79" s="234" t="str">
        <f>IFERROR(VLOOKUP($B79,'Section 2'!$C$18:$T$317,COLUMNS('Section 2'!$C$14:C$15),0),"")</f>
        <v/>
      </c>
      <c r="E79" s="235" t="str">
        <f>IF($D79="","",IF(ISBLANK(VLOOKUP($B79,'Section 2'!$C$18:$T$317,COLUMNS('Section 2'!$C$14:D$15),0)),"",VLOOKUP($B79,'Section 2'!$C$18:$T$317,COLUMNS('Section 2'!$C$14:D$15),0)))</f>
        <v/>
      </c>
      <c r="F79" s="234" t="str">
        <f>IF($D79="","",IF(ISBLANK(VLOOKUP($B79,'Section 2'!$C$18:$T$317,COLUMNS('Section 2'!$C$14:E$15),0)),"",VLOOKUP($B79,'Section 2'!$C$18:$T$317,COLUMNS('Section 2'!$C$14:E$15),0)))</f>
        <v/>
      </c>
      <c r="G79" s="234" t="str">
        <f>IF($D79="","",IF(ISBLANK(VLOOKUP($B79,'Section 2'!$C$18:$T$317,COLUMNS('Section 2'!$C$14:F$15),0)),"",VLOOKUP($B79,'Section 2'!$C$18:$T$317,COLUMNS('Section 2'!$C$14:F$15),0)))</f>
        <v/>
      </c>
      <c r="H79" s="234" t="str">
        <f>IF($D79="","",IF(ISBLANK(VLOOKUP($B79,'Section 2'!$C$18:$T$317,COLUMNS('Section 2'!$C$14:G$15),0)),"",VLOOKUP($B79,'Section 2'!$C$18:$T$317,COLUMNS('Section 2'!$C$14:G$15),0)))</f>
        <v/>
      </c>
      <c r="I79" s="234" t="str">
        <f>IF($D79="","",IF(ISBLANK(VLOOKUP($B79,'Section 2'!$C$18:$T$317,COLUMNS('Section 2'!$C$14:H$15),0)),"",VLOOKUP($B79,'Section 2'!$C$18:$T$317,COLUMNS('Section 2'!$C$14:H$15),0)))</f>
        <v/>
      </c>
      <c r="J79" s="234" t="str">
        <f>IF($D79="","",IF(ISBLANK(VLOOKUP($B79,'Section 2'!$C$18:$T$317,COLUMNS('Section 2'!$C$14:I$15),0)),"",VLOOKUP($B79,'Section 2'!$C$18:$T$317,COLUMNS('Section 2'!$C$14:I$15),0)))</f>
        <v/>
      </c>
      <c r="K79" s="234" t="str">
        <f>IF($D79="","",IF(ISBLANK(VLOOKUP($B79,'Section 2'!$C$18:$T$317,COLUMNS('Section 2'!$C$14:J$15),0)),"",VLOOKUP($B79,'Section 2'!$C$18:$T$317,COLUMNS('Section 2'!$C$14:J$15),0)))</f>
        <v/>
      </c>
      <c r="L79" s="234" t="str">
        <f>IF($D79="","",IF(ISBLANK(VLOOKUP($B79,'Section 2'!$C$18:$T$317,COLUMNS('Section 2'!$C$14:K$15),0)),"",VLOOKUP($B79,'Section 2'!$C$18:$T$317,COLUMNS('Section 2'!$C$14:K$15),0)))</f>
        <v/>
      </c>
      <c r="M79" s="234" t="str">
        <f>IF($D79="","",IF(ISBLANK(VLOOKUP($B79,'Section 2'!$C$18:$T$317,COLUMNS('Section 2'!$C$14:L$15),0)),"",VLOOKUP($B79,'Section 2'!$C$18:$T$317,COLUMNS('Section 2'!$C$14:L$15),0)))</f>
        <v/>
      </c>
      <c r="N79" s="234" t="str">
        <f>IF($D79="","",IF(ISBLANK(VLOOKUP($B79,'Section 2'!$C$18:$T$317,COLUMNS('Section 2'!$C$14:M$15),0)),"",VLOOKUP($B79,'Section 2'!$C$18:$T$317,COLUMNS('Section 2'!$C$14:M$15),0)))</f>
        <v/>
      </c>
      <c r="O79" s="234" t="str">
        <f>IF($D79="","",IF(ISBLANK(VLOOKUP($B79,'Section 2'!$C$18:$T$317,COLUMNS('Section 2'!$C$14:N$15),0)),"",VLOOKUP($B79,'Section 2'!$C$18:$T$317,COLUMNS('Section 2'!$C$14:N$15),0)))</f>
        <v/>
      </c>
      <c r="P79" s="234" t="str">
        <f>IF($D79="","",IF(ISBLANK(VLOOKUP($B79,'Section 2'!$C$18:$T$317,COLUMNS('Section 2'!$C$14:O$15),0)),"",VLOOKUP($B79,'Section 2'!$C$18:$T$317,COLUMNS('Section 2'!$C$14:O$15),0)))</f>
        <v/>
      </c>
      <c r="Q79" s="234" t="str">
        <f>IF($D79="","",IF(ISBLANK(VLOOKUP($B79,'Section 2'!$C$18:$T$317,COLUMNS('Section 2'!$C$14:P$15),0)),"",VLOOKUP($B79,'Section 2'!$C$18:$T$317,COLUMNS('Section 2'!$C$14:P$15),0)))</f>
        <v/>
      </c>
      <c r="R79" s="234" t="str">
        <f>IF($D79="","",IF(ISBLANK(VLOOKUP($B79,'Section 2'!$C$18:$T$317,COLUMNS('Section 2'!$C$14:Q$15),0)),"",VLOOKUP($B79,'Section 2'!$C$18:$T$317,COLUMNS('Section 2'!$C$14:Q$15),0)))</f>
        <v/>
      </c>
      <c r="S79" s="234" t="str">
        <f>IF($D79="","",IF(ISBLANK(PROPER(VLOOKUP($B79,'Section 2'!$C$18:$T$317,COLUMNS('Section 2'!$C$14:R$15),0))),"",PROPER(VLOOKUP($B79,'Section 2'!$C$18:$T$317,COLUMNS('Section 2'!$C$14:R$15),0))))</f>
        <v/>
      </c>
      <c r="T79" s="234" t="str">
        <f>IF($D79="","",IF(ISBLANK(PROPER(VLOOKUP($B79,'Section 2'!$C$18:$T$317,COLUMNS('Section 2'!$C$14:S$15),0))),"",IF(VLOOKUP($B79,'Section 2'!$C$18:$T$317,COLUMNS('Section 2'!$C$14:S$15),0)="2nd Party Trans", "2nd Party Trans", IF(VLOOKUP($B79,'Section 2'!$C$18:$T$317,COLUMNS('Section 2'!$C$14:S$15),0)="2nd Party Dest", "2nd Party Dest", PROPER(VLOOKUP($B79,'Section 2'!$C$18:$T$317,COLUMNS('Section 2'!$C$14:S$15),0))))))</f>
        <v/>
      </c>
      <c r="U79" s="235" t="str">
        <f>IF($D79="","",IF(ISBLANK(VLOOKUP($B79,'Section 2'!$C$18:$T$317,COLUMNS('Section 2'!$C$14:T$15),0)),"",VLOOKUP($B79,'Section 2'!$C$18:$T$317,COLUMNS('Section 2'!$C$14:T$15),0)))</f>
        <v/>
      </c>
    </row>
    <row r="80" spans="1:21" s="233" customFormat="1" ht="12.75" customHeight="1" x14ac:dyDescent="0.25">
      <c r="A80" s="233" t="str">
        <f>IF(D80="","",ROWS($A$1:A80))</f>
        <v/>
      </c>
      <c r="B80" s="232">
        <v>79</v>
      </c>
      <c r="C80" s="234" t="str">
        <f t="shared" si="1"/>
        <v/>
      </c>
      <c r="D80" s="234" t="str">
        <f>IFERROR(VLOOKUP($B80,'Section 2'!$C$18:$T$317,COLUMNS('Section 2'!$C$14:C$15),0),"")</f>
        <v/>
      </c>
      <c r="E80" s="235" t="str">
        <f>IF($D80="","",IF(ISBLANK(VLOOKUP($B80,'Section 2'!$C$18:$T$317,COLUMNS('Section 2'!$C$14:D$15),0)),"",VLOOKUP($B80,'Section 2'!$C$18:$T$317,COLUMNS('Section 2'!$C$14:D$15),0)))</f>
        <v/>
      </c>
      <c r="F80" s="234" t="str">
        <f>IF($D80="","",IF(ISBLANK(VLOOKUP($B80,'Section 2'!$C$18:$T$317,COLUMNS('Section 2'!$C$14:E$15),0)),"",VLOOKUP($B80,'Section 2'!$C$18:$T$317,COLUMNS('Section 2'!$C$14:E$15),0)))</f>
        <v/>
      </c>
      <c r="G80" s="234" t="str">
        <f>IF($D80="","",IF(ISBLANK(VLOOKUP($B80,'Section 2'!$C$18:$T$317,COLUMNS('Section 2'!$C$14:F$15),0)),"",VLOOKUP($B80,'Section 2'!$C$18:$T$317,COLUMNS('Section 2'!$C$14:F$15),0)))</f>
        <v/>
      </c>
      <c r="H80" s="234" t="str">
        <f>IF($D80="","",IF(ISBLANK(VLOOKUP($B80,'Section 2'!$C$18:$T$317,COLUMNS('Section 2'!$C$14:G$15),0)),"",VLOOKUP($B80,'Section 2'!$C$18:$T$317,COLUMNS('Section 2'!$C$14:G$15),0)))</f>
        <v/>
      </c>
      <c r="I80" s="234" t="str">
        <f>IF($D80="","",IF(ISBLANK(VLOOKUP($B80,'Section 2'!$C$18:$T$317,COLUMNS('Section 2'!$C$14:H$15),0)),"",VLOOKUP($B80,'Section 2'!$C$18:$T$317,COLUMNS('Section 2'!$C$14:H$15),0)))</f>
        <v/>
      </c>
      <c r="J80" s="234" t="str">
        <f>IF($D80="","",IF(ISBLANK(VLOOKUP($B80,'Section 2'!$C$18:$T$317,COLUMNS('Section 2'!$C$14:I$15),0)),"",VLOOKUP($B80,'Section 2'!$C$18:$T$317,COLUMNS('Section 2'!$C$14:I$15),0)))</f>
        <v/>
      </c>
      <c r="K80" s="234" t="str">
        <f>IF($D80="","",IF(ISBLANK(VLOOKUP($B80,'Section 2'!$C$18:$T$317,COLUMNS('Section 2'!$C$14:J$15),0)),"",VLOOKUP($B80,'Section 2'!$C$18:$T$317,COLUMNS('Section 2'!$C$14:J$15),0)))</f>
        <v/>
      </c>
      <c r="L80" s="234" t="str">
        <f>IF($D80="","",IF(ISBLANK(VLOOKUP($B80,'Section 2'!$C$18:$T$317,COLUMNS('Section 2'!$C$14:K$15),0)),"",VLOOKUP($B80,'Section 2'!$C$18:$T$317,COLUMNS('Section 2'!$C$14:K$15),0)))</f>
        <v/>
      </c>
      <c r="M80" s="234" t="str">
        <f>IF($D80="","",IF(ISBLANK(VLOOKUP($B80,'Section 2'!$C$18:$T$317,COLUMNS('Section 2'!$C$14:L$15),0)),"",VLOOKUP($B80,'Section 2'!$C$18:$T$317,COLUMNS('Section 2'!$C$14:L$15),0)))</f>
        <v/>
      </c>
      <c r="N80" s="234" t="str">
        <f>IF($D80="","",IF(ISBLANK(VLOOKUP($B80,'Section 2'!$C$18:$T$317,COLUMNS('Section 2'!$C$14:M$15),0)),"",VLOOKUP($B80,'Section 2'!$C$18:$T$317,COLUMNS('Section 2'!$C$14:M$15),0)))</f>
        <v/>
      </c>
      <c r="O80" s="234" t="str">
        <f>IF($D80="","",IF(ISBLANK(VLOOKUP($B80,'Section 2'!$C$18:$T$317,COLUMNS('Section 2'!$C$14:N$15),0)),"",VLOOKUP($B80,'Section 2'!$C$18:$T$317,COLUMNS('Section 2'!$C$14:N$15),0)))</f>
        <v/>
      </c>
      <c r="P80" s="234" t="str">
        <f>IF($D80="","",IF(ISBLANK(VLOOKUP($B80,'Section 2'!$C$18:$T$317,COLUMNS('Section 2'!$C$14:O$15),0)),"",VLOOKUP($B80,'Section 2'!$C$18:$T$317,COLUMNS('Section 2'!$C$14:O$15),0)))</f>
        <v/>
      </c>
      <c r="Q80" s="234" t="str">
        <f>IF($D80="","",IF(ISBLANK(VLOOKUP($B80,'Section 2'!$C$18:$T$317,COLUMNS('Section 2'!$C$14:P$15),0)),"",VLOOKUP($B80,'Section 2'!$C$18:$T$317,COLUMNS('Section 2'!$C$14:P$15),0)))</f>
        <v/>
      </c>
      <c r="R80" s="234" t="str">
        <f>IF($D80="","",IF(ISBLANK(VLOOKUP($B80,'Section 2'!$C$18:$T$317,COLUMNS('Section 2'!$C$14:Q$15),0)),"",VLOOKUP($B80,'Section 2'!$C$18:$T$317,COLUMNS('Section 2'!$C$14:Q$15),0)))</f>
        <v/>
      </c>
      <c r="S80" s="234" t="str">
        <f>IF($D80="","",IF(ISBLANK(PROPER(VLOOKUP($B80,'Section 2'!$C$18:$T$317,COLUMNS('Section 2'!$C$14:R$15),0))),"",PROPER(VLOOKUP($B80,'Section 2'!$C$18:$T$317,COLUMNS('Section 2'!$C$14:R$15),0))))</f>
        <v/>
      </c>
      <c r="T80" s="234" t="str">
        <f>IF($D80="","",IF(ISBLANK(PROPER(VLOOKUP($B80,'Section 2'!$C$18:$T$317,COLUMNS('Section 2'!$C$14:S$15),0))),"",IF(VLOOKUP($B80,'Section 2'!$C$18:$T$317,COLUMNS('Section 2'!$C$14:S$15),0)="2nd Party Trans", "2nd Party Trans", IF(VLOOKUP($B80,'Section 2'!$C$18:$T$317,COLUMNS('Section 2'!$C$14:S$15),0)="2nd Party Dest", "2nd Party Dest", PROPER(VLOOKUP($B80,'Section 2'!$C$18:$T$317,COLUMNS('Section 2'!$C$14:S$15),0))))))</f>
        <v/>
      </c>
      <c r="U80" s="235" t="str">
        <f>IF($D80="","",IF(ISBLANK(VLOOKUP($B80,'Section 2'!$C$18:$T$317,COLUMNS('Section 2'!$C$14:T$15),0)),"",VLOOKUP($B80,'Section 2'!$C$18:$T$317,COLUMNS('Section 2'!$C$14:T$15),0)))</f>
        <v/>
      </c>
    </row>
    <row r="81" spans="1:21" s="233" customFormat="1" ht="12.75" customHeight="1" x14ac:dyDescent="0.25">
      <c r="A81" s="233" t="str">
        <f>IF(D81="","",ROWS($A$1:A81))</f>
        <v/>
      </c>
      <c r="B81" s="232">
        <v>80</v>
      </c>
      <c r="C81" s="234" t="str">
        <f t="shared" si="1"/>
        <v/>
      </c>
      <c r="D81" s="234" t="str">
        <f>IFERROR(VLOOKUP($B81,'Section 2'!$C$18:$T$317,COLUMNS('Section 2'!$C$14:C$15),0),"")</f>
        <v/>
      </c>
      <c r="E81" s="235" t="str">
        <f>IF($D81="","",IF(ISBLANK(VLOOKUP($B81,'Section 2'!$C$18:$T$317,COLUMNS('Section 2'!$C$14:D$15),0)),"",VLOOKUP($B81,'Section 2'!$C$18:$T$317,COLUMNS('Section 2'!$C$14:D$15),0)))</f>
        <v/>
      </c>
      <c r="F81" s="234" t="str">
        <f>IF($D81="","",IF(ISBLANK(VLOOKUP($B81,'Section 2'!$C$18:$T$317,COLUMNS('Section 2'!$C$14:E$15),0)),"",VLOOKUP($B81,'Section 2'!$C$18:$T$317,COLUMNS('Section 2'!$C$14:E$15),0)))</f>
        <v/>
      </c>
      <c r="G81" s="234" t="str">
        <f>IF($D81="","",IF(ISBLANK(VLOOKUP($B81,'Section 2'!$C$18:$T$317,COLUMNS('Section 2'!$C$14:F$15),0)),"",VLOOKUP($B81,'Section 2'!$C$18:$T$317,COLUMNS('Section 2'!$C$14:F$15),0)))</f>
        <v/>
      </c>
      <c r="H81" s="234" t="str">
        <f>IF($D81="","",IF(ISBLANK(VLOOKUP($B81,'Section 2'!$C$18:$T$317,COLUMNS('Section 2'!$C$14:G$15),0)),"",VLOOKUP($B81,'Section 2'!$C$18:$T$317,COLUMNS('Section 2'!$C$14:G$15),0)))</f>
        <v/>
      </c>
      <c r="I81" s="234" t="str">
        <f>IF($D81="","",IF(ISBLANK(VLOOKUP($B81,'Section 2'!$C$18:$T$317,COLUMNS('Section 2'!$C$14:H$15),0)),"",VLOOKUP($B81,'Section 2'!$C$18:$T$317,COLUMNS('Section 2'!$C$14:H$15),0)))</f>
        <v/>
      </c>
      <c r="J81" s="234" t="str">
        <f>IF($D81="","",IF(ISBLANK(VLOOKUP($B81,'Section 2'!$C$18:$T$317,COLUMNS('Section 2'!$C$14:I$15),0)),"",VLOOKUP($B81,'Section 2'!$C$18:$T$317,COLUMNS('Section 2'!$C$14:I$15),0)))</f>
        <v/>
      </c>
      <c r="K81" s="234" t="str">
        <f>IF($D81="","",IF(ISBLANK(VLOOKUP($B81,'Section 2'!$C$18:$T$317,COLUMNS('Section 2'!$C$14:J$15),0)),"",VLOOKUP($B81,'Section 2'!$C$18:$T$317,COLUMNS('Section 2'!$C$14:J$15),0)))</f>
        <v/>
      </c>
      <c r="L81" s="234" t="str">
        <f>IF($D81="","",IF(ISBLANK(VLOOKUP($B81,'Section 2'!$C$18:$T$317,COLUMNS('Section 2'!$C$14:K$15),0)),"",VLOOKUP($B81,'Section 2'!$C$18:$T$317,COLUMNS('Section 2'!$C$14:K$15),0)))</f>
        <v/>
      </c>
      <c r="M81" s="234" t="str">
        <f>IF($D81="","",IF(ISBLANK(VLOOKUP($B81,'Section 2'!$C$18:$T$317,COLUMNS('Section 2'!$C$14:L$15),0)),"",VLOOKUP($B81,'Section 2'!$C$18:$T$317,COLUMNS('Section 2'!$C$14:L$15),0)))</f>
        <v/>
      </c>
      <c r="N81" s="234" t="str">
        <f>IF($D81="","",IF(ISBLANK(VLOOKUP($B81,'Section 2'!$C$18:$T$317,COLUMNS('Section 2'!$C$14:M$15),0)),"",VLOOKUP($B81,'Section 2'!$C$18:$T$317,COLUMNS('Section 2'!$C$14:M$15),0)))</f>
        <v/>
      </c>
      <c r="O81" s="234" t="str">
        <f>IF($D81="","",IF(ISBLANK(VLOOKUP($B81,'Section 2'!$C$18:$T$317,COLUMNS('Section 2'!$C$14:N$15),0)),"",VLOOKUP($B81,'Section 2'!$C$18:$T$317,COLUMNS('Section 2'!$C$14:N$15),0)))</f>
        <v/>
      </c>
      <c r="P81" s="234" t="str">
        <f>IF($D81="","",IF(ISBLANK(VLOOKUP($B81,'Section 2'!$C$18:$T$317,COLUMNS('Section 2'!$C$14:O$15),0)),"",VLOOKUP($B81,'Section 2'!$C$18:$T$317,COLUMNS('Section 2'!$C$14:O$15),0)))</f>
        <v/>
      </c>
      <c r="Q81" s="234" t="str">
        <f>IF($D81="","",IF(ISBLANK(VLOOKUP($B81,'Section 2'!$C$18:$T$317,COLUMNS('Section 2'!$C$14:P$15),0)),"",VLOOKUP($B81,'Section 2'!$C$18:$T$317,COLUMNS('Section 2'!$C$14:P$15),0)))</f>
        <v/>
      </c>
      <c r="R81" s="234" t="str">
        <f>IF($D81="","",IF(ISBLANK(VLOOKUP($B81,'Section 2'!$C$18:$T$317,COLUMNS('Section 2'!$C$14:Q$15),0)),"",VLOOKUP($B81,'Section 2'!$C$18:$T$317,COLUMNS('Section 2'!$C$14:Q$15),0)))</f>
        <v/>
      </c>
      <c r="S81" s="234" t="str">
        <f>IF($D81="","",IF(ISBLANK(PROPER(VLOOKUP($B81,'Section 2'!$C$18:$T$317,COLUMNS('Section 2'!$C$14:R$15),0))),"",PROPER(VLOOKUP($B81,'Section 2'!$C$18:$T$317,COLUMNS('Section 2'!$C$14:R$15),0))))</f>
        <v/>
      </c>
      <c r="T81" s="234" t="str">
        <f>IF($D81="","",IF(ISBLANK(PROPER(VLOOKUP($B81,'Section 2'!$C$18:$T$317,COLUMNS('Section 2'!$C$14:S$15),0))),"",IF(VLOOKUP($B81,'Section 2'!$C$18:$T$317,COLUMNS('Section 2'!$C$14:S$15),0)="2nd Party Trans", "2nd Party Trans", IF(VLOOKUP($B81,'Section 2'!$C$18:$T$317,COLUMNS('Section 2'!$C$14:S$15),0)="2nd Party Dest", "2nd Party Dest", PROPER(VLOOKUP($B81,'Section 2'!$C$18:$T$317,COLUMNS('Section 2'!$C$14:S$15),0))))))</f>
        <v/>
      </c>
      <c r="U81" s="235" t="str">
        <f>IF($D81="","",IF(ISBLANK(VLOOKUP($B81,'Section 2'!$C$18:$T$317,COLUMNS('Section 2'!$C$14:T$15),0)),"",VLOOKUP($B81,'Section 2'!$C$18:$T$317,COLUMNS('Section 2'!$C$14:T$15),0)))</f>
        <v/>
      </c>
    </row>
    <row r="82" spans="1:21" s="233" customFormat="1" ht="12.75" customHeight="1" x14ac:dyDescent="0.25">
      <c r="A82" s="233" t="str">
        <f>IF(D82="","",ROWS($A$1:A82))</f>
        <v/>
      </c>
      <c r="B82" s="232">
        <v>81</v>
      </c>
      <c r="C82" s="234" t="str">
        <f t="shared" si="1"/>
        <v/>
      </c>
      <c r="D82" s="234" t="str">
        <f>IFERROR(VLOOKUP($B82,'Section 2'!$C$18:$T$317,COLUMNS('Section 2'!$C$14:C$15),0),"")</f>
        <v/>
      </c>
      <c r="E82" s="235" t="str">
        <f>IF($D82="","",IF(ISBLANK(VLOOKUP($B82,'Section 2'!$C$18:$T$317,COLUMNS('Section 2'!$C$14:D$15),0)),"",VLOOKUP($B82,'Section 2'!$C$18:$T$317,COLUMNS('Section 2'!$C$14:D$15),0)))</f>
        <v/>
      </c>
      <c r="F82" s="234" t="str">
        <f>IF($D82="","",IF(ISBLANK(VLOOKUP($B82,'Section 2'!$C$18:$T$317,COLUMNS('Section 2'!$C$14:E$15),0)),"",VLOOKUP($B82,'Section 2'!$C$18:$T$317,COLUMNS('Section 2'!$C$14:E$15),0)))</f>
        <v/>
      </c>
      <c r="G82" s="234" t="str">
        <f>IF($D82="","",IF(ISBLANK(VLOOKUP($B82,'Section 2'!$C$18:$T$317,COLUMNS('Section 2'!$C$14:F$15),0)),"",VLOOKUP($B82,'Section 2'!$C$18:$T$317,COLUMNS('Section 2'!$C$14:F$15),0)))</f>
        <v/>
      </c>
      <c r="H82" s="234" t="str">
        <f>IF($D82="","",IF(ISBLANK(VLOOKUP($B82,'Section 2'!$C$18:$T$317,COLUMNS('Section 2'!$C$14:G$15),0)),"",VLOOKUP($B82,'Section 2'!$C$18:$T$317,COLUMNS('Section 2'!$C$14:G$15),0)))</f>
        <v/>
      </c>
      <c r="I82" s="234" t="str">
        <f>IF($D82="","",IF(ISBLANK(VLOOKUP($B82,'Section 2'!$C$18:$T$317,COLUMNS('Section 2'!$C$14:H$15),0)),"",VLOOKUP($B82,'Section 2'!$C$18:$T$317,COLUMNS('Section 2'!$C$14:H$15),0)))</f>
        <v/>
      </c>
      <c r="J82" s="234" t="str">
        <f>IF($D82="","",IF(ISBLANK(VLOOKUP($B82,'Section 2'!$C$18:$T$317,COLUMNS('Section 2'!$C$14:I$15),0)),"",VLOOKUP($B82,'Section 2'!$C$18:$T$317,COLUMNS('Section 2'!$C$14:I$15),0)))</f>
        <v/>
      </c>
      <c r="K82" s="234" t="str">
        <f>IF($D82="","",IF(ISBLANK(VLOOKUP($B82,'Section 2'!$C$18:$T$317,COLUMNS('Section 2'!$C$14:J$15),0)),"",VLOOKUP($B82,'Section 2'!$C$18:$T$317,COLUMNS('Section 2'!$C$14:J$15),0)))</f>
        <v/>
      </c>
      <c r="L82" s="234" t="str">
        <f>IF($D82="","",IF(ISBLANK(VLOOKUP($B82,'Section 2'!$C$18:$T$317,COLUMNS('Section 2'!$C$14:K$15),0)),"",VLOOKUP($B82,'Section 2'!$C$18:$T$317,COLUMNS('Section 2'!$C$14:K$15),0)))</f>
        <v/>
      </c>
      <c r="M82" s="234" t="str">
        <f>IF($D82="","",IF(ISBLANK(VLOOKUP($B82,'Section 2'!$C$18:$T$317,COLUMNS('Section 2'!$C$14:L$15),0)),"",VLOOKUP($B82,'Section 2'!$C$18:$T$317,COLUMNS('Section 2'!$C$14:L$15),0)))</f>
        <v/>
      </c>
      <c r="N82" s="234" t="str">
        <f>IF($D82="","",IF(ISBLANK(VLOOKUP($B82,'Section 2'!$C$18:$T$317,COLUMNS('Section 2'!$C$14:M$15),0)),"",VLOOKUP($B82,'Section 2'!$C$18:$T$317,COLUMNS('Section 2'!$C$14:M$15),0)))</f>
        <v/>
      </c>
      <c r="O82" s="234" t="str">
        <f>IF($D82="","",IF(ISBLANK(VLOOKUP($B82,'Section 2'!$C$18:$T$317,COLUMNS('Section 2'!$C$14:N$15),0)),"",VLOOKUP($B82,'Section 2'!$C$18:$T$317,COLUMNS('Section 2'!$C$14:N$15),0)))</f>
        <v/>
      </c>
      <c r="P82" s="234" t="str">
        <f>IF($D82="","",IF(ISBLANK(VLOOKUP($B82,'Section 2'!$C$18:$T$317,COLUMNS('Section 2'!$C$14:O$15),0)),"",VLOOKUP($B82,'Section 2'!$C$18:$T$317,COLUMNS('Section 2'!$C$14:O$15),0)))</f>
        <v/>
      </c>
      <c r="Q82" s="234" t="str">
        <f>IF($D82="","",IF(ISBLANK(VLOOKUP($B82,'Section 2'!$C$18:$T$317,COLUMNS('Section 2'!$C$14:P$15),0)),"",VLOOKUP($B82,'Section 2'!$C$18:$T$317,COLUMNS('Section 2'!$C$14:P$15),0)))</f>
        <v/>
      </c>
      <c r="R82" s="234" t="str">
        <f>IF($D82="","",IF(ISBLANK(VLOOKUP($B82,'Section 2'!$C$18:$T$317,COLUMNS('Section 2'!$C$14:Q$15),0)),"",VLOOKUP($B82,'Section 2'!$C$18:$T$317,COLUMNS('Section 2'!$C$14:Q$15),0)))</f>
        <v/>
      </c>
      <c r="S82" s="234" t="str">
        <f>IF($D82="","",IF(ISBLANK(PROPER(VLOOKUP($B82,'Section 2'!$C$18:$T$317,COLUMNS('Section 2'!$C$14:R$15),0))),"",PROPER(VLOOKUP($B82,'Section 2'!$C$18:$T$317,COLUMNS('Section 2'!$C$14:R$15),0))))</f>
        <v/>
      </c>
      <c r="T82" s="234" t="str">
        <f>IF($D82="","",IF(ISBLANK(PROPER(VLOOKUP($B82,'Section 2'!$C$18:$T$317,COLUMNS('Section 2'!$C$14:S$15),0))),"",IF(VLOOKUP($B82,'Section 2'!$C$18:$T$317,COLUMNS('Section 2'!$C$14:S$15),0)="2nd Party Trans", "2nd Party Trans", IF(VLOOKUP($B82,'Section 2'!$C$18:$T$317,COLUMNS('Section 2'!$C$14:S$15),0)="2nd Party Dest", "2nd Party Dest", PROPER(VLOOKUP($B82,'Section 2'!$C$18:$T$317,COLUMNS('Section 2'!$C$14:S$15),0))))))</f>
        <v/>
      </c>
      <c r="U82" s="235" t="str">
        <f>IF($D82="","",IF(ISBLANK(VLOOKUP($B82,'Section 2'!$C$18:$T$317,COLUMNS('Section 2'!$C$14:T$15),0)),"",VLOOKUP($B82,'Section 2'!$C$18:$T$317,COLUMNS('Section 2'!$C$14:T$15),0)))</f>
        <v/>
      </c>
    </row>
    <row r="83" spans="1:21" s="233" customFormat="1" ht="12.75" customHeight="1" x14ac:dyDescent="0.25">
      <c r="A83" s="233" t="str">
        <f>IF(D83="","",ROWS($A$1:A83))</f>
        <v/>
      </c>
      <c r="B83" s="232">
        <v>82</v>
      </c>
      <c r="C83" s="234" t="str">
        <f t="shared" si="1"/>
        <v/>
      </c>
      <c r="D83" s="234" t="str">
        <f>IFERROR(VLOOKUP($B83,'Section 2'!$C$18:$T$317,COLUMNS('Section 2'!$C$14:C$15),0),"")</f>
        <v/>
      </c>
      <c r="E83" s="235" t="str">
        <f>IF($D83="","",IF(ISBLANK(VLOOKUP($B83,'Section 2'!$C$18:$T$317,COLUMNS('Section 2'!$C$14:D$15),0)),"",VLOOKUP($B83,'Section 2'!$C$18:$T$317,COLUMNS('Section 2'!$C$14:D$15),0)))</f>
        <v/>
      </c>
      <c r="F83" s="234" t="str">
        <f>IF($D83="","",IF(ISBLANK(VLOOKUP($B83,'Section 2'!$C$18:$T$317,COLUMNS('Section 2'!$C$14:E$15),0)),"",VLOOKUP($B83,'Section 2'!$C$18:$T$317,COLUMNS('Section 2'!$C$14:E$15),0)))</f>
        <v/>
      </c>
      <c r="G83" s="234" t="str">
        <f>IF($D83="","",IF(ISBLANK(VLOOKUP($B83,'Section 2'!$C$18:$T$317,COLUMNS('Section 2'!$C$14:F$15),0)),"",VLOOKUP($B83,'Section 2'!$C$18:$T$317,COLUMNS('Section 2'!$C$14:F$15),0)))</f>
        <v/>
      </c>
      <c r="H83" s="234" t="str">
        <f>IF($D83="","",IF(ISBLANK(VLOOKUP($B83,'Section 2'!$C$18:$T$317,COLUMNS('Section 2'!$C$14:G$15),0)),"",VLOOKUP($B83,'Section 2'!$C$18:$T$317,COLUMNS('Section 2'!$C$14:G$15),0)))</f>
        <v/>
      </c>
      <c r="I83" s="234" t="str">
        <f>IF($D83="","",IF(ISBLANK(VLOOKUP($B83,'Section 2'!$C$18:$T$317,COLUMNS('Section 2'!$C$14:H$15),0)),"",VLOOKUP($B83,'Section 2'!$C$18:$T$317,COLUMNS('Section 2'!$C$14:H$15),0)))</f>
        <v/>
      </c>
      <c r="J83" s="234" t="str">
        <f>IF($D83="","",IF(ISBLANK(VLOOKUP($B83,'Section 2'!$C$18:$T$317,COLUMNS('Section 2'!$C$14:I$15),0)),"",VLOOKUP($B83,'Section 2'!$C$18:$T$317,COLUMNS('Section 2'!$C$14:I$15),0)))</f>
        <v/>
      </c>
      <c r="K83" s="234" t="str">
        <f>IF($D83="","",IF(ISBLANK(VLOOKUP($B83,'Section 2'!$C$18:$T$317,COLUMNS('Section 2'!$C$14:J$15),0)),"",VLOOKUP($B83,'Section 2'!$C$18:$T$317,COLUMNS('Section 2'!$C$14:J$15),0)))</f>
        <v/>
      </c>
      <c r="L83" s="234" t="str">
        <f>IF($D83="","",IF(ISBLANK(VLOOKUP($B83,'Section 2'!$C$18:$T$317,COLUMNS('Section 2'!$C$14:K$15),0)),"",VLOOKUP($B83,'Section 2'!$C$18:$T$317,COLUMNS('Section 2'!$C$14:K$15),0)))</f>
        <v/>
      </c>
      <c r="M83" s="234" t="str">
        <f>IF($D83="","",IF(ISBLANK(VLOOKUP($B83,'Section 2'!$C$18:$T$317,COLUMNS('Section 2'!$C$14:L$15),0)),"",VLOOKUP($B83,'Section 2'!$C$18:$T$317,COLUMNS('Section 2'!$C$14:L$15),0)))</f>
        <v/>
      </c>
      <c r="N83" s="234" t="str">
        <f>IF($D83="","",IF(ISBLANK(VLOOKUP($B83,'Section 2'!$C$18:$T$317,COLUMNS('Section 2'!$C$14:M$15),0)),"",VLOOKUP($B83,'Section 2'!$C$18:$T$317,COLUMNS('Section 2'!$C$14:M$15),0)))</f>
        <v/>
      </c>
      <c r="O83" s="234" t="str">
        <f>IF($D83="","",IF(ISBLANK(VLOOKUP($B83,'Section 2'!$C$18:$T$317,COLUMNS('Section 2'!$C$14:N$15),0)),"",VLOOKUP($B83,'Section 2'!$C$18:$T$317,COLUMNS('Section 2'!$C$14:N$15),0)))</f>
        <v/>
      </c>
      <c r="P83" s="234" t="str">
        <f>IF($D83="","",IF(ISBLANK(VLOOKUP($B83,'Section 2'!$C$18:$T$317,COLUMNS('Section 2'!$C$14:O$15),0)),"",VLOOKUP($B83,'Section 2'!$C$18:$T$317,COLUMNS('Section 2'!$C$14:O$15),0)))</f>
        <v/>
      </c>
      <c r="Q83" s="234" t="str">
        <f>IF($D83="","",IF(ISBLANK(VLOOKUP($B83,'Section 2'!$C$18:$T$317,COLUMNS('Section 2'!$C$14:P$15),0)),"",VLOOKUP($B83,'Section 2'!$C$18:$T$317,COLUMNS('Section 2'!$C$14:P$15),0)))</f>
        <v/>
      </c>
      <c r="R83" s="234" t="str">
        <f>IF($D83="","",IF(ISBLANK(VLOOKUP($B83,'Section 2'!$C$18:$T$317,COLUMNS('Section 2'!$C$14:Q$15),0)),"",VLOOKUP($B83,'Section 2'!$C$18:$T$317,COLUMNS('Section 2'!$C$14:Q$15),0)))</f>
        <v/>
      </c>
      <c r="S83" s="234" t="str">
        <f>IF($D83="","",IF(ISBLANK(PROPER(VLOOKUP($B83,'Section 2'!$C$18:$T$317,COLUMNS('Section 2'!$C$14:R$15),0))),"",PROPER(VLOOKUP($B83,'Section 2'!$C$18:$T$317,COLUMNS('Section 2'!$C$14:R$15),0))))</f>
        <v/>
      </c>
      <c r="T83" s="234" t="str">
        <f>IF($D83="","",IF(ISBLANK(PROPER(VLOOKUP($B83,'Section 2'!$C$18:$T$317,COLUMNS('Section 2'!$C$14:S$15),0))),"",IF(VLOOKUP($B83,'Section 2'!$C$18:$T$317,COLUMNS('Section 2'!$C$14:S$15),0)="2nd Party Trans", "2nd Party Trans", IF(VLOOKUP($B83,'Section 2'!$C$18:$T$317,COLUMNS('Section 2'!$C$14:S$15),0)="2nd Party Dest", "2nd Party Dest", PROPER(VLOOKUP($B83,'Section 2'!$C$18:$T$317,COLUMNS('Section 2'!$C$14:S$15),0))))))</f>
        <v/>
      </c>
      <c r="U83" s="235" t="str">
        <f>IF($D83="","",IF(ISBLANK(VLOOKUP($B83,'Section 2'!$C$18:$T$317,COLUMNS('Section 2'!$C$14:T$15),0)),"",VLOOKUP($B83,'Section 2'!$C$18:$T$317,COLUMNS('Section 2'!$C$14:T$15),0)))</f>
        <v/>
      </c>
    </row>
    <row r="84" spans="1:21" s="233" customFormat="1" ht="12.75" customHeight="1" x14ac:dyDescent="0.25">
      <c r="A84" s="233" t="str">
        <f>IF(D84="","",ROWS($A$1:A84))</f>
        <v/>
      </c>
      <c r="B84" s="232">
        <v>83</v>
      </c>
      <c r="C84" s="234" t="str">
        <f t="shared" si="1"/>
        <v/>
      </c>
      <c r="D84" s="234" t="str">
        <f>IFERROR(VLOOKUP($B84,'Section 2'!$C$18:$T$317,COLUMNS('Section 2'!$C$14:C$15),0),"")</f>
        <v/>
      </c>
      <c r="E84" s="235" t="str">
        <f>IF($D84="","",IF(ISBLANK(VLOOKUP($B84,'Section 2'!$C$18:$T$317,COLUMNS('Section 2'!$C$14:D$15),0)),"",VLOOKUP($B84,'Section 2'!$C$18:$T$317,COLUMNS('Section 2'!$C$14:D$15),0)))</f>
        <v/>
      </c>
      <c r="F84" s="234" t="str">
        <f>IF($D84="","",IF(ISBLANK(VLOOKUP($B84,'Section 2'!$C$18:$T$317,COLUMNS('Section 2'!$C$14:E$15),0)),"",VLOOKUP($B84,'Section 2'!$C$18:$T$317,COLUMNS('Section 2'!$C$14:E$15),0)))</f>
        <v/>
      </c>
      <c r="G84" s="234" t="str">
        <f>IF($D84="","",IF(ISBLANK(VLOOKUP($B84,'Section 2'!$C$18:$T$317,COLUMNS('Section 2'!$C$14:F$15),0)),"",VLOOKUP($B84,'Section 2'!$C$18:$T$317,COLUMNS('Section 2'!$C$14:F$15),0)))</f>
        <v/>
      </c>
      <c r="H84" s="234" t="str">
        <f>IF($D84="","",IF(ISBLANK(VLOOKUP($B84,'Section 2'!$C$18:$T$317,COLUMNS('Section 2'!$C$14:G$15),0)),"",VLOOKUP($B84,'Section 2'!$C$18:$T$317,COLUMNS('Section 2'!$C$14:G$15),0)))</f>
        <v/>
      </c>
      <c r="I84" s="234" t="str">
        <f>IF($D84="","",IF(ISBLANK(VLOOKUP($B84,'Section 2'!$C$18:$T$317,COLUMNS('Section 2'!$C$14:H$15),0)),"",VLOOKUP($B84,'Section 2'!$C$18:$T$317,COLUMNS('Section 2'!$C$14:H$15),0)))</f>
        <v/>
      </c>
      <c r="J84" s="234" t="str">
        <f>IF($D84="","",IF(ISBLANK(VLOOKUP($B84,'Section 2'!$C$18:$T$317,COLUMNS('Section 2'!$C$14:I$15),0)),"",VLOOKUP($B84,'Section 2'!$C$18:$T$317,COLUMNS('Section 2'!$C$14:I$15),0)))</f>
        <v/>
      </c>
      <c r="K84" s="234" t="str">
        <f>IF($D84="","",IF(ISBLANK(VLOOKUP($B84,'Section 2'!$C$18:$T$317,COLUMNS('Section 2'!$C$14:J$15),0)),"",VLOOKUP($B84,'Section 2'!$C$18:$T$317,COLUMNS('Section 2'!$C$14:J$15),0)))</f>
        <v/>
      </c>
      <c r="L84" s="234" t="str">
        <f>IF($D84="","",IF(ISBLANK(VLOOKUP($B84,'Section 2'!$C$18:$T$317,COLUMNS('Section 2'!$C$14:K$15),0)),"",VLOOKUP($B84,'Section 2'!$C$18:$T$317,COLUMNS('Section 2'!$C$14:K$15),0)))</f>
        <v/>
      </c>
      <c r="M84" s="234" t="str">
        <f>IF($D84="","",IF(ISBLANK(VLOOKUP($B84,'Section 2'!$C$18:$T$317,COLUMNS('Section 2'!$C$14:L$15),0)),"",VLOOKUP($B84,'Section 2'!$C$18:$T$317,COLUMNS('Section 2'!$C$14:L$15),0)))</f>
        <v/>
      </c>
      <c r="N84" s="234" t="str">
        <f>IF($D84="","",IF(ISBLANK(VLOOKUP($B84,'Section 2'!$C$18:$T$317,COLUMNS('Section 2'!$C$14:M$15),0)),"",VLOOKUP($B84,'Section 2'!$C$18:$T$317,COLUMNS('Section 2'!$C$14:M$15),0)))</f>
        <v/>
      </c>
      <c r="O84" s="234" t="str">
        <f>IF($D84="","",IF(ISBLANK(VLOOKUP($B84,'Section 2'!$C$18:$T$317,COLUMNS('Section 2'!$C$14:N$15),0)),"",VLOOKUP($B84,'Section 2'!$C$18:$T$317,COLUMNS('Section 2'!$C$14:N$15),0)))</f>
        <v/>
      </c>
      <c r="P84" s="234" t="str">
        <f>IF($D84="","",IF(ISBLANK(VLOOKUP($B84,'Section 2'!$C$18:$T$317,COLUMNS('Section 2'!$C$14:O$15),0)),"",VLOOKUP($B84,'Section 2'!$C$18:$T$317,COLUMNS('Section 2'!$C$14:O$15),0)))</f>
        <v/>
      </c>
      <c r="Q84" s="234" t="str">
        <f>IF($D84="","",IF(ISBLANK(VLOOKUP($B84,'Section 2'!$C$18:$T$317,COLUMNS('Section 2'!$C$14:P$15),0)),"",VLOOKUP($B84,'Section 2'!$C$18:$T$317,COLUMNS('Section 2'!$C$14:P$15),0)))</f>
        <v/>
      </c>
      <c r="R84" s="234" t="str">
        <f>IF($D84="","",IF(ISBLANK(VLOOKUP($B84,'Section 2'!$C$18:$T$317,COLUMNS('Section 2'!$C$14:Q$15),0)),"",VLOOKUP($B84,'Section 2'!$C$18:$T$317,COLUMNS('Section 2'!$C$14:Q$15),0)))</f>
        <v/>
      </c>
      <c r="S84" s="234" t="str">
        <f>IF($D84="","",IF(ISBLANK(PROPER(VLOOKUP($B84,'Section 2'!$C$18:$T$317,COLUMNS('Section 2'!$C$14:R$15),0))),"",PROPER(VLOOKUP($B84,'Section 2'!$C$18:$T$317,COLUMNS('Section 2'!$C$14:R$15),0))))</f>
        <v/>
      </c>
      <c r="T84" s="234" t="str">
        <f>IF($D84="","",IF(ISBLANK(PROPER(VLOOKUP($B84,'Section 2'!$C$18:$T$317,COLUMNS('Section 2'!$C$14:S$15),0))),"",IF(VLOOKUP($B84,'Section 2'!$C$18:$T$317,COLUMNS('Section 2'!$C$14:S$15),0)="2nd Party Trans", "2nd Party Trans", IF(VLOOKUP($B84,'Section 2'!$C$18:$T$317,COLUMNS('Section 2'!$C$14:S$15),0)="2nd Party Dest", "2nd Party Dest", PROPER(VLOOKUP($B84,'Section 2'!$C$18:$T$317,COLUMNS('Section 2'!$C$14:S$15),0))))))</f>
        <v/>
      </c>
      <c r="U84" s="235" t="str">
        <f>IF($D84="","",IF(ISBLANK(VLOOKUP($B84,'Section 2'!$C$18:$T$317,COLUMNS('Section 2'!$C$14:T$15),0)),"",VLOOKUP($B84,'Section 2'!$C$18:$T$317,COLUMNS('Section 2'!$C$14:T$15),0)))</f>
        <v/>
      </c>
    </row>
    <row r="85" spans="1:21" s="233" customFormat="1" ht="12.75" customHeight="1" x14ac:dyDescent="0.25">
      <c r="A85" s="233" t="str">
        <f>IF(D85="","",ROWS($A$1:A85))</f>
        <v/>
      </c>
      <c r="B85" s="232">
        <v>84</v>
      </c>
      <c r="C85" s="234" t="str">
        <f t="shared" si="1"/>
        <v/>
      </c>
      <c r="D85" s="234" t="str">
        <f>IFERROR(VLOOKUP($B85,'Section 2'!$C$18:$T$317,COLUMNS('Section 2'!$C$14:C$15),0),"")</f>
        <v/>
      </c>
      <c r="E85" s="235" t="str">
        <f>IF($D85="","",IF(ISBLANK(VLOOKUP($B85,'Section 2'!$C$18:$T$317,COLUMNS('Section 2'!$C$14:D$15),0)),"",VLOOKUP($B85,'Section 2'!$C$18:$T$317,COLUMNS('Section 2'!$C$14:D$15),0)))</f>
        <v/>
      </c>
      <c r="F85" s="234" t="str">
        <f>IF($D85="","",IF(ISBLANK(VLOOKUP($B85,'Section 2'!$C$18:$T$317,COLUMNS('Section 2'!$C$14:E$15),0)),"",VLOOKUP($B85,'Section 2'!$C$18:$T$317,COLUMNS('Section 2'!$C$14:E$15),0)))</f>
        <v/>
      </c>
      <c r="G85" s="234" t="str">
        <f>IF($D85="","",IF(ISBLANK(VLOOKUP($B85,'Section 2'!$C$18:$T$317,COLUMNS('Section 2'!$C$14:F$15),0)),"",VLOOKUP($B85,'Section 2'!$C$18:$T$317,COLUMNS('Section 2'!$C$14:F$15),0)))</f>
        <v/>
      </c>
      <c r="H85" s="234" t="str">
        <f>IF($D85="","",IF(ISBLANK(VLOOKUP($B85,'Section 2'!$C$18:$T$317,COLUMNS('Section 2'!$C$14:G$15),0)),"",VLOOKUP($B85,'Section 2'!$C$18:$T$317,COLUMNS('Section 2'!$C$14:G$15),0)))</f>
        <v/>
      </c>
      <c r="I85" s="234" t="str">
        <f>IF($D85="","",IF(ISBLANK(VLOOKUP($B85,'Section 2'!$C$18:$T$317,COLUMNS('Section 2'!$C$14:H$15),0)),"",VLOOKUP($B85,'Section 2'!$C$18:$T$317,COLUMNS('Section 2'!$C$14:H$15),0)))</f>
        <v/>
      </c>
      <c r="J85" s="234" t="str">
        <f>IF($D85="","",IF(ISBLANK(VLOOKUP($B85,'Section 2'!$C$18:$T$317,COLUMNS('Section 2'!$C$14:I$15),0)),"",VLOOKUP($B85,'Section 2'!$C$18:$T$317,COLUMNS('Section 2'!$C$14:I$15),0)))</f>
        <v/>
      </c>
      <c r="K85" s="234" t="str">
        <f>IF($D85="","",IF(ISBLANK(VLOOKUP($B85,'Section 2'!$C$18:$T$317,COLUMNS('Section 2'!$C$14:J$15),0)),"",VLOOKUP($B85,'Section 2'!$C$18:$T$317,COLUMNS('Section 2'!$C$14:J$15),0)))</f>
        <v/>
      </c>
      <c r="L85" s="234" t="str">
        <f>IF($D85="","",IF(ISBLANK(VLOOKUP($B85,'Section 2'!$C$18:$T$317,COLUMNS('Section 2'!$C$14:K$15),0)),"",VLOOKUP($B85,'Section 2'!$C$18:$T$317,COLUMNS('Section 2'!$C$14:K$15),0)))</f>
        <v/>
      </c>
      <c r="M85" s="234" t="str">
        <f>IF($D85="","",IF(ISBLANK(VLOOKUP($B85,'Section 2'!$C$18:$T$317,COLUMNS('Section 2'!$C$14:L$15),0)),"",VLOOKUP($B85,'Section 2'!$C$18:$T$317,COLUMNS('Section 2'!$C$14:L$15),0)))</f>
        <v/>
      </c>
      <c r="N85" s="234" t="str">
        <f>IF($D85="","",IF(ISBLANK(VLOOKUP($B85,'Section 2'!$C$18:$T$317,COLUMNS('Section 2'!$C$14:M$15),0)),"",VLOOKUP($B85,'Section 2'!$C$18:$T$317,COLUMNS('Section 2'!$C$14:M$15),0)))</f>
        <v/>
      </c>
      <c r="O85" s="234" t="str">
        <f>IF($D85="","",IF(ISBLANK(VLOOKUP($B85,'Section 2'!$C$18:$T$317,COLUMNS('Section 2'!$C$14:N$15),0)),"",VLOOKUP($B85,'Section 2'!$C$18:$T$317,COLUMNS('Section 2'!$C$14:N$15),0)))</f>
        <v/>
      </c>
      <c r="P85" s="234" t="str">
        <f>IF($D85="","",IF(ISBLANK(VLOOKUP($B85,'Section 2'!$C$18:$T$317,COLUMNS('Section 2'!$C$14:O$15),0)),"",VLOOKUP($B85,'Section 2'!$C$18:$T$317,COLUMNS('Section 2'!$C$14:O$15),0)))</f>
        <v/>
      </c>
      <c r="Q85" s="234" t="str">
        <f>IF($D85="","",IF(ISBLANK(VLOOKUP($B85,'Section 2'!$C$18:$T$317,COLUMNS('Section 2'!$C$14:P$15),0)),"",VLOOKUP($B85,'Section 2'!$C$18:$T$317,COLUMNS('Section 2'!$C$14:P$15),0)))</f>
        <v/>
      </c>
      <c r="R85" s="234" t="str">
        <f>IF($D85="","",IF(ISBLANK(VLOOKUP($B85,'Section 2'!$C$18:$T$317,COLUMNS('Section 2'!$C$14:Q$15),0)),"",VLOOKUP($B85,'Section 2'!$C$18:$T$317,COLUMNS('Section 2'!$C$14:Q$15),0)))</f>
        <v/>
      </c>
      <c r="S85" s="234" t="str">
        <f>IF($D85="","",IF(ISBLANK(PROPER(VLOOKUP($B85,'Section 2'!$C$18:$T$317,COLUMNS('Section 2'!$C$14:R$15),0))),"",PROPER(VLOOKUP($B85,'Section 2'!$C$18:$T$317,COLUMNS('Section 2'!$C$14:R$15),0))))</f>
        <v/>
      </c>
      <c r="T85" s="234" t="str">
        <f>IF($D85="","",IF(ISBLANK(PROPER(VLOOKUP($B85,'Section 2'!$C$18:$T$317,COLUMNS('Section 2'!$C$14:S$15),0))),"",IF(VLOOKUP($B85,'Section 2'!$C$18:$T$317,COLUMNS('Section 2'!$C$14:S$15),0)="2nd Party Trans", "2nd Party Trans", IF(VLOOKUP($B85,'Section 2'!$C$18:$T$317,COLUMNS('Section 2'!$C$14:S$15),0)="2nd Party Dest", "2nd Party Dest", PROPER(VLOOKUP($B85,'Section 2'!$C$18:$T$317,COLUMNS('Section 2'!$C$14:S$15),0))))))</f>
        <v/>
      </c>
      <c r="U85" s="235" t="str">
        <f>IF($D85="","",IF(ISBLANK(VLOOKUP($B85,'Section 2'!$C$18:$T$317,COLUMNS('Section 2'!$C$14:T$15),0)),"",VLOOKUP($B85,'Section 2'!$C$18:$T$317,COLUMNS('Section 2'!$C$14:T$15),0)))</f>
        <v/>
      </c>
    </row>
    <row r="86" spans="1:21" s="233" customFormat="1" ht="12.75" customHeight="1" x14ac:dyDescent="0.25">
      <c r="A86" s="233" t="str">
        <f>IF(D86="","",ROWS($A$1:A86))</f>
        <v/>
      </c>
      <c r="B86" s="232">
        <v>85</v>
      </c>
      <c r="C86" s="234" t="str">
        <f t="shared" si="1"/>
        <v/>
      </c>
      <c r="D86" s="234" t="str">
        <f>IFERROR(VLOOKUP($B86,'Section 2'!$C$18:$T$317,COLUMNS('Section 2'!$C$14:C$15),0),"")</f>
        <v/>
      </c>
      <c r="E86" s="235" t="str">
        <f>IF($D86="","",IF(ISBLANK(VLOOKUP($B86,'Section 2'!$C$18:$T$317,COLUMNS('Section 2'!$C$14:D$15),0)),"",VLOOKUP($B86,'Section 2'!$C$18:$T$317,COLUMNS('Section 2'!$C$14:D$15),0)))</f>
        <v/>
      </c>
      <c r="F86" s="234" t="str">
        <f>IF($D86="","",IF(ISBLANK(VLOOKUP($B86,'Section 2'!$C$18:$T$317,COLUMNS('Section 2'!$C$14:E$15),0)),"",VLOOKUP($B86,'Section 2'!$C$18:$T$317,COLUMNS('Section 2'!$C$14:E$15),0)))</f>
        <v/>
      </c>
      <c r="G86" s="234" t="str">
        <f>IF($D86="","",IF(ISBLANK(VLOOKUP($B86,'Section 2'!$C$18:$T$317,COLUMNS('Section 2'!$C$14:F$15),0)),"",VLOOKUP($B86,'Section 2'!$C$18:$T$317,COLUMNS('Section 2'!$C$14:F$15),0)))</f>
        <v/>
      </c>
      <c r="H86" s="234" t="str">
        <f>IF($D86="","",IF(ISBLANK(VLOOKUP($B86,'Section 2'!$C$18:$T$317,COLUMNS('Section 2'!$C$14:G$15),0)),"",VLOOKUP($B86,'Section 2'!$C$18:$T$317,COLUMNS('Section 2'!$C$14:G$15),0)))</f>
        <v/>
      </c>
      <c r="I86" s="234" t="str">
        <f>IF($D86="","",IF(ISBLANK(VLOOKUP($B86,'Section 2'!$C$18:$T$317,COLUMNS('Section 2'!$C$14:H$15),0)),"",VLOOKUP($B86,'Section 2'!$C$18:$T$317,COLUMNS('Section 2'!$C$14:H$15),0)))</f>
        <v/>
      </c>
      <c r="J86" s="234" t="str">
        <f>IF($D86="","",IF(ISBLANK(VLOOKUP($B86,'Section 2'!$C$18:$T$317,COLUMNS('Section 2'!$C$14:I$15),0)),"",VLOOKUP($B86,'Section 2'!$C$18:$T$317,COLUMNS('Section 2'!$C$14:I$15),0)))</f>
        <v/>
      </c>
      <c r="K86" s="234" t="str">
        <f>IF($D86="","",IF(ISBLANK(VLOOKUP($B86,'Section 2'!$C$18:$T$317,COLUMNS('Section 2'!$C$14:J$15),0)),"",VLOOKUP($B86,'Section 2'!$C$18:$T$317,COLUMNS('Section 2'!$C$14:J$15),0)))</f>
        <v/>
      </c>
      <c r="L86" s="234" t="str">
        <f>IF($D86="","",IF(ISBLANK(VLOOKUP($B86,'Section 2'!$C$18:$T$317,COLUMNS('Section 2'!$C$14:K$15),0)),"",VLOOKUP($B86,'Section 2'!$C$18:$T$317,COLUMNS('Section 2'!$C$14:K$15),0)))</f>
        <v/>
      </c>
      <c r="M86" s="234" t="str">
        <f>IF($D86="","",IF(ISBLANK(VLOOKUP($B86,'Section 2'!$C$18:$T$317,COLUMNS('Section 2'!$C$14:L$15),0)),"",VLOOKUP($B86,'Section 2'!$C$18:$T$317,COLUMNS('Section 2'!$C$14:L$15),0)))</f>
        <v/>
      </c>
      <c r="N86" s="234" t="str">
        <f>IF($D86="","",IF(ISBLANK(VLOOKUP($B86,'Section 2'!$C$18:$T$317,COLUMNS('Section 2'!$C$14:M$15),0)),"",VLOOKUP($B86,'Section 2'!$C$18:$T$317,COLUMNS('Section 2'!$C$14:M$15),0)))</f>
        <v/>
      </c>
      <c r="O86" s="234" t="str">
        <f>IF($D86="","",IF(ISBLANK(VLOOKUP($B86,'Section 2'!$C$18:$T$317,COLUMNS('Section 2'!$C$14:N$15),0)),"",VLOOKUP($B86,'Section 2'!$C$18:$T$317,COLUMNS('Section 2'!$C$14:N$15),0)))</f>
        <v/>
      </c>
      <c r="P86" s="234" t="str">
        <f>IF($D86="","",IF(ISBLANK(VLOOKUP($B86,'Section 2'!$C$18:$T$317,COLUMNS('Section 2'!$C$14:O$15),0)),"",VLOOKUP($B86,'Section 2'!$C$18:$T$317,COLUMNS('Section 2'!$C$14:O$15),0)))</f>
        <v/>
      </c>
      <c r="Q86" s="234" t="str">
        <f>IF($D86="","",IF(ISBLANK(VLOOKUP($B86,'Section 2'!$C$18:$T$317,COLUMNS('Section 2'!$C$14:P$15),0)),"",VLOOKUP($B86,'Section 2'!$C$18:$T$317,COLUMNS('Section 2'!$C$14:P$15),0)))</f>
        <v/>
      </c>
      <c r="R86" s="234" t="str">
        <f>IF($D86="","",IF(ISBLANK(VLOOKUP($B86,'Section 2'!$C$18:$T$317,COLUMNS('Section 2'!$C$14:Q$15),0)),"",VLOOKUP($B86,'Section 2'!$C$18:$T$317,COLUMNS('Section 2'!$C$14:Q$15),0)))</f>
        <v/>
      </c>
      <c r="S86" s="234" t="str">
        <f>IF($D86="","",IF(ISBLANK(PROPER(VLOOKUP($B86,'Section 2'!$C$18:$T$317,COLUMNS('Section 2'!$C$14:R$15),0))),"",PROPER(VLOOKUP($B86,'Section 2'!$C$18:$T$317,COLUMNS('Section 2'!$C$14:R$15),0))))</f>
        <v/>
      </c>
      <c r="T86" s="234" t="str">
        <f>IF($D86="","",IF(ISBLANK(PROPER(VLOOKUP($B86,'Section 2'!$C$18:$T$317,COLUMNS('Section 2'!$C$14:S$15),0))),"",IF(VLOOKUP($B86,'Section 2'!$C$18:$T$317,COLUMNS('Section 2'!$C$14:S$15),0)="2nd Party Trans", "2nd Party Trans", IF(VLOOKUP($B86,'Section 2'!$C$18:$T$317,COLUMNS('Section 2'!$C$14:S$15),0)="2nd Party Dest", "2nd Party Dest", PROPER(VLOOKUP($B86,'Section 2'!$C$18:$T$317,COLUMNS('Section 2'!$C$14:S$15),0))))))</f>
        <v/>
      </c>
      <c r="U86" s="235" t="str">
        <f>IF($D86="","",IF(ISBLANK(VLOOKUP($B86,'Section 2'!$C$18:$T$317,COLUMNS('Section 2'!$C$14:T$15),0)),"",VLOOKUP($B86,'Section 2'!$C$18:$T$317,COLUMNS('Section 2'!$C$14:T$15),0)))</f>
        <v/>
      </c>
    </row>
    <row r="87" spans="1:21" s="233" customFormat="1" ht="12.75" customHeight="1" x14ac:dyDescent="0.25">
      <c r="A87" s="233" t="str">
        <f>IF(D87="","",ROWS($A$1:A87))</f>
        <v/>
      </c>
      <c r="B87" s="232">
        <v>86</v>
      </c>
      <c r="C87" s="234" t="str">
        <f t="shared" si="1"/>
        <v/>
      </c>
      <c r="D87" s="234" t="str">
        <f>IFERROR(VLOOKUP($B87,'Section 2'!$C$18:$T$317,COLUMNS('Section 2'!$C$14:C$15),0),"")</f>
        <v/>
      </c>
      <c r="E87" s="235" t="str">
        <f>IF($D87="","",IF(ISBLANK(VLOOKUP($B87,'Section 2'!$C$18:$T$317,COLUMNS('Section 2'!$C$14:D$15),0)),"",VLOOKUP($B87,'Section 2'!$C$18:$T$317,COLUMNS('Section 2'!$C$14:D$15),0)))</f>
        <v/>
      </c>
      <c r="F87" s="234" t="str">
        <f>IF($D87="","",IF(ISBLANK(VLOOKUP($B87,'Section 2'!$C$18:$T$317,COLUMNS('Section 2'!$C$14:E$15),0)),"",VLOOKUP($B87,'Section 2'!$C$18:$T$317,COLUMNS('Section 2'!$C$14:E$15),0)))</f>
        <v/>
      </c>
      <c r="G87" s="234" t="str">
        <f>IF($D87="","",IF(ISBLANK(VLOOKUP($B87,'Section 2'!$C$18:$T$317,COLUMNS('Section 2'!$C$14:F$15),0)),"",VLOOKUP($B87,'Section 2'!$C$18:$T$317,COLUMNS('Section 2'!$C$14:F$15),0)))</f>
        <v/>
      </c>
      <c r="H87" s="234" t="str">
        <f>IF($D87="","",IF(ISBLANK(VLOOKUP($B87,'Section 2'!$C$18:$T$317,COLUMNS('Section 2'!$C$14:G$15),0)),"",VLOOKUP($B87,'Section 2'!$C$18:$T$317,COLUMNS('Section 2'!$C$14:G$15),0)))</f>
        <v/>
      </c>
      <c r="I87" s="234" t="str">
        <f>IF($D87="","",IF(ISBLANK(VLOOKUP($B87,'Section 2'!$C$18:$T$317,COLUMNS('Section 2'!$C$14:H$15),0)),"",VLOOKUP($B87,'Section 2'!$C$18:$T$317,COLUMNS('Section 2'!$C$14:H$15),0)))</f>
        <v/>
      </c>
      <c r="J87" s="234" t="str">
        <f>IF($D87="","",IF(ISBLANK(VLOOKUP($B87,'Section 2'!$C$18:$T$317,COLUMNS('Section 2'!$C$14:I$15),0)),"",VLOOKUP($B87,'Section 2'!$C$18:$T$317,COLUMNS('Section 2'!$C$14:I$15),0)))</f>
        <v/>
      </c>
      <c r="K87" s="234" t="str">
        <f>IF($D87="","",IF(ISBLANK(VLOOKUP($B87,'Section 2'!$C$18:$T$317,COLUMNS('Section 2'!$C$14:J$15),0)),"",VLOOKUP($B87,'Section 2'!$C$18:$T$317,COLUMNS('Section 2'!$C$14:J$15),0)))</f>
        <v/>
      </c>
      <c r="L87" s="234" t="str">
        <f>IF($D87="","",IF(ISBLANK(VLOOKUP($B87,'Section 2'!$C$18:$T$317,COLUMNS('Section 2'!$C$14:K$15),0)),"",VLOOKUP($B87,'Section 2'!$C$18:$T$317,COLUMNS('Section 2'!$C$14:K$15),0)))</f>
        <v/>
      </c>
      <c r="M87" s="234" t="str">
        <f>IF($D87="","",IF(ISBLANK(VLOOKUP($B87,'Section 2'!$C$18:$T$317,COLUMNS('Section 2'!$C$14:L$15),0)),"",VLOOKUP($B87,'Section 2'!$C$18:$T$317,COLUMNS('Section 2'!$C$14:L$15),0)))</f>
        <v/>
      </c>
      <c r="N87" s="234" t="str">
        <f>IF($D87="","",IF(ISBLANK(VLOOKUP($B87,'Section 2'!$C$18:$T$317,COLUMNS('Section 2'!$C$14:M$15),0)),"",VLOOKUP($B87,'Section 2'!$C$18:$T$317,COLUMNS('Section 2'!$C$14:M$15),0)))</f>
        <v/>
      </c>
      <c r="O87" s="234" t="str">
        <f>IF($D87="","",IF(ISBLANK(VLOOKUP($B87,'Section 2'!$C$18:$T$317,COLUMNS('Section 2'!$C$14:N$15),0)),"",VLOOKUP($B87,'Section 2'!$C$18:$T$317,COLUMNS('Section 2'!$C$14:N$15),0)))</f>
        <v/>
      </c>
      <c r="P87" s="234" t="str">
        <f>IF($D87="","",IF(ISBLANK(VLOOKUP($B87,'Section 2'!$C$18:$T$317,COLUMNS('Section 2'!$C$14:O$15),0)),"",VLOOKUP($B87,'Section 2'!$C$18:$T$317,COLUMNS('Section 2'!$C$14:O$15),0)))</f>
        <v/>
      </c>
      <c r="Q87" s="234" t="str">
        <f>IF($D87="","",IF(ISBLANK(VLOOKUP($B87,'Section 2'!$C$18:$T$317,COLUMNS('Section 2'!$C$14:P$15),0)),"",VLOOKUP($B87,'Section 2'!$C$18:$T$317,COLUMNS('Section 2'!$C$14:P$15),0)))</f>
        <v/>
      </c>
      <c r="R87" s="234" t="str">
        <f>IF($D87="","",IF(ISBLANK(VLOOKUP($B87,'Section 2'!$C$18:$T$317,COLUMNS('Section 2'!$C$14:Q$15),0)),"",VLOOKUP($B87,'Section 2'!$C$18:$T$317,COLUMNS('Section 2'!$C$14:Q$15),0)))</f>
        <v/>
      </c>
      <c r="S87" s="234" t="str">
        <f>IF($D87="","",IF(ISBLANK(PROPER(VLOOKUP($B87,'Section 2'!$C$18:$T$317,COLUMNS('Section 2'!$C$14:R$15),0))),"",PROPER(VLOOKUP($B87,'Section 2'!$C$18:$T$317,COLUMNS('Section 2'!$C$14:R$15),0))))</f>
        <v/>
      </c>
      <c r="T87" s="234" t="str">
        <f>IF($D87="","",IF(ISBLANK(PROPER(VLOOKUP($B87,'Section 2'!$C$18:$T$317,COLUMNS('Section 2'!$C$14:S$15),0))),"",IF(VLOOKUP($B87,'Section 2'!$C$18:$T$317,COLUMNS('Section 2'!$C$14:S$15),0)="2nd Party Trans", "2nd Party Trans", IF(VLOOKUP($B87,'Section 2'!$C$18:$T$317,COLUMNS('Section 2'!$C$14:S$15),0)="2nd Party Dest", "2nd Party Dest", PROPER(VLOOKUP($B87,'Section 2'!$C$18:$T$317,COLUMNS('Section 2'!$C$14:S$15),0))))))</f>
        <v/>
      </c>
      <c r="U87" s="235" t="str">
        <f>IF($D87="","",IF(ISBLANK(VLOOKUP($B87,'Section 2'!$C$18:$T$317,COLUMNS('Section 2'!$C$14:T$15),0)),"",VLOOKUP($B87,'Section 2'!$C$18:$T$317,COLUMNS('Section 2'!$C$14:T$15),0)))</f>
        <v/>
      </c>
    </row>
    <row r="88" spans="1:21" s="233" customFormat="1" ht="12.75" customHeight="1" x14ac:dyDescent="0.25">
      <c r="A88" s="233" t="str">
        <f>IF(D88="","",ROWS($A$1:A88))</f>
        <v/>
      </c>
      <c r="B88" s="232">
        <v>87</v>
      </c>
      <c r="C88" s="234" t="str">
        <f t="shared" si="1"/>
        <v/>
      </c>
      <c r="D88" s="234" t="str">
        <f>IFERROR(VLOOKUP($B88,'Section 2'!$C$18:$T$317,COLUMNS('Section 2'!$C$14:C$15),0),"")</f>
        <v/>
      </c>
      <c r="E88" s="235" t="str">
        <f>IF($D88="","",IF(ISBLANK(VLOOKUP($B88,'Section 2'!$C$18:$T$317,COLUMNS('Section 2'!$C$14:D$15),0)),"",VLOOKUP($B88,'Section 2'!$C$18:$T$317,COLUMNS('Section 2'!$C$14:D$15),0)))</f>
        <v/>
      </c>
      <c r="F88" s="234" t="str">
        <f>IF($D88="","",IF(ISBLANK(VLOOKUP($B88,'Section 2'!$C$18:$T$317,COLUMNS('Section 2'!$C$14:E$15),0)),"",VLOOKUP($B88,'Section 2'!$C$18:$T$317,COLUMNS('Section 2'!$C$14:E$15),0)))</f>
        <v/>
      </c>
      <c r="G88" s="234" t="str">
        <f>IF($D88="","",IF(ISBLANK(VLOOKUP($B88,'Section 2'!$C$18:$T$317,COLUMNS('Section 2'!$C$14:F$15),0)),"",VLOOKUP($B88,'Section 2'!$C$18:$T$317,COLUMNS('Section 2'!$C$14:F$15),0)))</f>
        <v/>
      </c>
      <c r="H88" s="234" t="str">
        <f>IF($D88="","",IF(ISBLANK(VLOOKUP($B88,'Section 2'!$C$18:$T$317,COLUMNS('Section 2'!$C$14:G$15),0)),"",VLOOKUP($B88,'Section 2'!$C$18:$T$317,COLUMNS('Section 2'!$C$14:G$15),0)))</f>
        <v/>
      </c>
      <c r="I88" s="234" t="str">
        <f>IF($D88="","",IF(ISBLANK(VLOOKUP($B88,'Section 2'!$C$18:$T$317,COLUMNS('Section 2'!$C$14:H$15),0)),"",VLOOKUP($B88,'Section 2'!$C$18:$T$317,COLUMNS('Section 2'!$C$14:H$15),0)))</f>
        <v/>
      </c>
      <c r="J88" s="234" t="str">
        <f>IF($D88="","",IF(ISBLANK(VLOOKUP($B88,'Section 2'!$C$18:$T$317,COLUMNS('Section 2'!$C$14:I$15),0)),"",VLOOKUP($B88,'Section 2'!$C$18:$T$317,COLUMNS('Section 2'!$C$14:I$15),0)))</f>
        <v/>
      </c>
      <c r="K88" s="234" t="str">
        <f>IF($D88="","",IF(ISBLANK(VLOOKUP($B88,'Section 2'!$C$18:$T$317,COLUMNS('Section 2'!$C$14:J$15),0)),"",VLOOKUP($B88,'Section 2'!$C$18:$T$317,COLUMNS('Section 2'!$C$14:J$15),0)))</f>
        <v/>
      </c>
      <c r="L88" s="234" t="str">
        <f>IF($D88="","",IF(ISBLANK(VLOOKUP($B88,'Section 2'!$C$18:$T$317,COLUMNS('Section 2'!$C$14:K$15),0)),"",VLOOKUP($B88,'Section 2'!$C$18:$T$317,COLUMNS('Section 2'!$C$14:K$15),0)))</f>
        <v/>
      </c>
      <c r="M88" s="234" t="str">
        <f>IF($D88="","",IF(ISBLANK(VLOOKUP($B88,'Section 2'!$C$18:$T$317,COLUMNS('Section 2'!$C$14:L$15),0)),"",VLOOKUP($B88,'Section 2'!$C$18:$T$317,COLUMNS('Section 2'!$C$14:L$15),0)))</f>
        <v/>
      </c>
      <c r="N88" s="234" t="str">
        <f>IF($D88="","",IF(ISBLANK(VLOOKUP($B88,'Section 2'!$C$18:$T$317,COLUMNS('Section 2'!$C$14:M$15),0)),"",VLOOKUP($B88,'Section 2'!$C$18:$T$317,COLUMNS('Section 2'!$C$14:M$15),0)))</f>
        <v/>
      </c>
      <c r="O88" s="234" t="str">
        <f>IF($D88="","",IF(ISBLANK(VLOOKUP($B88,'Section 2'!$C$18:$T$317,COLUMNS('Section 2'!$C$14:N$15),0)),"",VLOOKUP($B88,'Section 2'!$C$18:$T$317,COLUMNS('Section 2'!$C$14:N$15),0)))</f>
        <v/>
      </c>
      <c r="P88" s="234" t="str">
        <f>IF($D88="","",IF(ISBLANK(VLOOKUP($B88,'Section 2'!$C$18:$T$317,COLUMNS('Section 2'!$C$14:O$15),0)),"",VLOOKUP($B88,'Section 2'!$C$18:$T$317,COLUMNS('Section 2'!$C$14:O$15),0)))</f>
        <v/>
      </c>
      <c r="Q88" s="234" t="str">
        <f>IF($D88="","",IF(ISBLANK(VLOOKUP($B88,'Section 2'!$C$18:$T$317,COLUMNS('Section 2'!$C$14:P$15),0)),"",VLOOKUP($B88,'Section 2'!$C$18:$T$317,COLUMNS('Section 2'!$C$14:P$15),0)))</f>
        <v/>
      </c>
      <c r="R88" s="234" t="str">
        <f>IF($D88="","",IF(ISBLANK(VLOOKUP($B88,'Section 2'!$C$18:$T$317,COLUMNS('Section 2'!$C$14:Q$15),0)),"",VLOOKUP($B88,'Section 2'!$C$18:$T$317,COLUMNS('Section 2'!$C$14:Q$15),0)))</f>
        <v/>
      </c>
      <c r="S88" s="234" t="str">
        <f>IF($D88="","",IF(ISBLANK(PROPER(VLOOKUP($B88,'Section 2'!$C$18:$T$317,COLUMNS('Section 2'!$C$14:R$15),0))),"",PROPER(VLOOKUP($B88,'Section 2'!$C$18:$T$317,COLUMNS('Section 2'!$C$14:R$15),0))))</f>
        <v/>
      </c>
      <c r="T88" s="234" t="str">
        <f>IF($D88="","",IF(ISBLANK(PROPER(VLOOKUP($B88,'Section 2'!$C$18:$T$317,COLUMNS('Section 2'!$C$14:S$15),0))),"",IF(VLOOKUP($B88,'Section 2'!$C$18:$T$317,COLUMNS('Section 2'!$C$14:S$15),0)="2nd Party Trans", "2nd Party Trans", IF(VLOOKUP($B88,'Section 2'!$C$18:$T$317,COLUMNS('Section 2'!$C$14:S$15),0)="2nd Party Dest", "2nd Party Dest", PROPER(VLOOKUP($B88,'Section 2'!$C$18:$T$317,COLUMNS('Section 2'!$C$14:S$15),0))))))</f>
        <v/>
      </c>
      <c r="U88" s="235" t="str">
        <f>IF($D88="","",IF(ISBLANK(VLOOKUP($B88,'Section 2'!$C$18:$T$317,COLUMNS('Section 2'!$C$14:T$15),0)),"",VLOOKUP($B88,'Section 2'!$C$18:$T$317,COLUMNS('Section 2'!$C$14:T$15),0)))</f>
        <v/>
      </c>
    </row>
    <row r="89" spans="1:21" s="233" customFormat="1" ht="12.75" customHeight="1" x14ac:dyDescent="0.25">
      <c r="A89" s="233" t="str">
        <f>IF(D89="","",ROWS($A$1:A89))</f>
        <v/>
      </c>
      <c r="B89" s="232">
        <v>88</v>
      </c>
      <c r="C89" s="234" t="str">
        <f t="shared" si="1"/>
        <v/>
      </c>
      <c r="D89" s="234" t="str">
        <f>IFERROR(VLOOKUP($B89,'Section 2'!$C$18:$T$317,COLUMNS('Section 2'!$C$14:C$15),0),"")</f>
        <v/>
      </c>
      <c r="E89" s="235" t="str">
        <f>IF($D89="","",IF(ISBLANK(VLOOKUP($B89,'Section 2'!$C$18:$T$317,COLUMNS('Section 2'!$C$14:D$15),0)),"",VLOOKUP($B89,'Section 2'!$C$18:$T$317,COLUMNS('Section 2'!$C$14:D$15),0)))</f>
        <v/>
      </c>
      <c r="F89" s="234" t="str">
        <f>IF($D89="","",IF(ISBLANK(VLOOKUP($B89,'Section 2'!$C$18:$T$317,COLUMNS('Section 2'!$C$14:E$15),0)),"",VLOOKUP($B89,'Section 2'!$C$18:$T$317,COLUMNS('Section 2'!$C$14:E$15),0)))</f>
        <v/>
      </c>
      <c r="G89" s="234" t="str">
        <f>IF($D89="","",IF(ISBLANK(VLOOKUP($B89,'Section 2'!$C$18:$T$317,COLUMNS('Section 2'!$C$14:F$15),0)),"",VLOOKUP($B89,'Section 2'!$C$18:$T$317,COLUMNS('Section 2'!$C$14:F$15),0)))</f>
        <v/>
      </c>
      <c r="H89" s="234" t="str">
        <f>IF($D89="","",IF(ISBLANK(VLOOKUP($B89,'Section 2'!$C$18:$T$317,COLUMNS('Section 2'!$C$14:G$15),0)),"",VLOOKUP($B89,'Section 2'!$C$18:$T$317,COLUMNS('Section 2'!$C$14:G$15),0)))</f>
        <v/>
      </c>
      <c r="I89" s="234" t="str">
        <f>IF($D89="","",IF(ISBLANK(VLOOKUP($B89,'Section 2'!$C$18:$T$317,COLUMNS('Section 2'!$C$14:H$15),0)),"",VLOOKUP($B89,'Section 2'!$C$18:$T$317,COLUMNS('Section 2'!$C$14:H$15),0)))</f>
        <v/>
      </c>
      <c r="J89" s="234" t="str">
        <f>IF($D89="","",IF(ISBLANK(VLOOKUP($B89,'Section 2'!$C$18:$T$317,COLUMNS('Section 2'!$C$14:I$15),0)),"",VLOOKUP($B89,'Section 2'!$C$18:$T$317,COLUMNS('Section 2'!$C$14:I$15),0)))</f>
        <v/>
      </c>
      <c r="K89" s="234" t="str">
        <f>IF($D89="","",IF(ISBLANK(VLOOKUP($B89,'Section 2'!$C$18:$T$317,COLUMNS('Section 2'!$C$14:J$15),0)),"",VLOOKUP($B89,'Section 2'!$C$18:$T$317,COLUMNS('Section 2'!$C$14:J$15),0)))</f>
        <v/>
      </c>
      <c r="L89" s="234" t="str">
        <f>IF($D89="","",IF(ISBLANK(VLOOKUP($B89,'Section 2'!$C$18:$T$317,COLUMNS('Section 2'!$C$14:K$15),0)),"",VLOOKUP($B89,'Section 2'!$C$18:$T$317,COLUMNS('Section 2'!$C$14:K$15),0)))</f>
        <v/>
      </c>
      <c r="M89" s="234" t="str">
        <f>IF($D89="","",IF(ISBLANK(VLOOKUP($B89,'Section 2'!$C$18:$T$317,COLUMNS('Section 2'!$C$14:L$15),0)),"",VLOOKUP($B89,'Section 2'!$C$18:$T$317,COLUMNS('Section 2'!$C$14:L$15),0)))</f>
        <v/>
      </c>
      <c r="N89" s="234" t="str">
        <f>IF($D89="","",IF(ISBLANK(VLOOKUP($B89,'Section 2'!$C$18:$T$317,COLUMNS('Section 2'!$C$14:M$15),0)),"",VLOOKUP($B89,'Section 2'!$C$18:$T$317,COLUMNS('Section 2'!$C$14:M$15),0)))</f>
        <v/>
      </c>
      <c r="O89" s="234" t="str">
        <f>IF($D89="","",IF(ISBLANK(VLOOKUP($B89,'Section 2'!$C$18:$T$317,COLUMNS('Section 2'!$C$14:N$15),0)),"",VLOOKUP($B89,'Section 2'!$C$18:$T$317,COLUMNS('Section 2'!$C$14:N$15),0)))</f>
        <v/>
      </c>
      <c r="P89" s="234" t="str">
        <f>IF($D89="","",IF(ISBLANK(VLOOKUP($B89,'Section 2'!$C$18:$T$317,COLUMNS('Section 2'!$C$14:O$15),0)),"",VLOOKUP($B89,'Section 2'!$C$18:$T$317,COLUMNS('Section 2'!$C$14:O$15),0)))</f>
        <v/>
      </c>
      <c r="Q89" s="234" t="str">
        <f>IF($D89="","",IF(ISBLANK(VLOOKUP($B89,'Section 2'!$C$18:$T$317,COLUMNS('Section 2'!$C$14:P$15),0)),"",VLOOKUP($B89,'Section 2'!$C$18:$T$317,COLUMNS('Section 2'!$C$14:P$15),0)))</f>
        <v/>
      </c>
      <c r="R89" s="234" t="str">
        <f>IF($D89="","",IF(ISBLANK(VLOOKUP($B89,'Section 2'!$C$18:$T$317,COLUMNS('Section 2'!$C$14:Q$15),0)),"",VLOOKUP($B89,'Section 2'!$C$18:$T$317,COLUMNS('Section 2'!$C$14:Q$15),0)))</f>
        <v/>
      </c>
      <c r="S89" s="234" t="str">
        <f>IF($D89="","",IF(ISBLANK(PROPER(VLOOKUP($B89,'Section 2'!$C$18:$T$317,COLUMNS('Section 2'!$C$14:R$15),0))),"",PROPER(VLOOKUP($B89,'Section 2'!$C$18:$T$317,COLUMNS('Section 2'!$C$14:R$15),0))))</f>
        <v/>
      </c>
      <c r="T89" s="234" t="str">
        <f>IF($D89="","",IF(ISBLANK(PROPER(VLOOKUP($B89,'Section 2'!$C$18:$T$317,COLUMNS('Section 2'!$C$14:S$15),0))),"",IF(VLOOKUP($B89,'Section 2'!$C$18:$T$317,COLUMNS('Section 2'!$C$14:S$15),0)="2nd Party Trans", "2nd Party Trans", IF(VLOOKUP($B89,'Section 2'!$C$18:$T$317,COLUMNS('Section 2'!$C$14:S$15),0)="2nd Party Dest", "2nd Party Dest", PROPER(VLOOKUP($B89,'Section 2'!$C$18:$T$317,COLUMNS('Section 2'!$C$14:S$15),0))))))</f>
        <v/>
      </c>
      <c r="U89" s="235" t="str">
        <f>IF($D89="","",IF(ISBLANK(VLOOKUP($B89,'Section 2'!$C$18:$T$317,COLUMNS('Section 2'!$C$14:T$15),0)),"",VLOOKUP($B89,'Section 2'!$C$18:$T$317,COLUMNS('Section 2'!$C$14:T$15),0)))</f>
        <v/>
      </c>
    </row>
    <row r="90" spans="1:21" s="233" customFormat="1" ht="12.75" customHeight="1" x14ac:dyDescent="0.25">
      <c r="A90" s="233" t="str">
        <f>IF(D90="","",ROWS($A$1:A90))</f>
        <v/>
      </c>
      <c r="B90" s="232">
        <v>89</v>
      </c>
      <c r="C90" s="234" t="str">
        <f t="shared" si="1"/>
        <v/>
      </c>
      <c r="D90" s="234" t="str">
        <f>IFERROR(VLOOKUP($B90,'Section 2'!$C$18:$T$317,COLUMNS('Section 2'!$C$14:C$15),0),"")</f>
        <v/>
      </c>
      <c r="E90" s="235" t="str">
        <f>IF($D90="","",IF(ISBLANK(VLOOKUP($B90,'Section 2'!$C$18:$T$317,COLUMNS('Section 2'!$C$14:D$15),0)),"",VLOOKUP($B90,'Section 2'!$C$18:$T$317,COLUMNS('Section 2'!$C$14:D$15),0)))</f>
        <v/>
      </c>
      <c r="F90" s="234" t="str">
        <f>IF($D90="","",IF(ISBLANK(VLOOKUP($B90,'Section 2'!$C$18:$T$317,COLUMNS('Section 2'!$C$14:E$15),0)),"",VLOOKUP($B90,'Section 2'!$C$18:$T$317,COLUMNS('Section 2'!$C$14:E$15),0)))</f>
        <v/>
      </c>
      <c r="G90" s="234" t="str">
        <f>IF($D90="","",IF(ISBLANK(VLOOKUP($B90,'Section 2'!$C$18:$T$317,COLUMNS('Section 2'!$C$14:F$15),0)),"",VLOOKUP($B90,'Section 2'!$C$18:$T$317,COLUMNS('Section 2'!$C$14:F$15),0)))</f>
        <v/>
      </c>
      <c r="H90" s="234" t="str">
        <f>IF($D90="","",IF(ISBLANK(VLOOKUP($B90,'Section 2'!$C$18:$T$317,COLUMNS('Section 2'!$C$14:G$15),0)),"",VLOOKUP($B90,'Section 2'!$C$18:$T$317,COLUMNS('Section 2'!$C$14:G$15),0)))</f>
        <v/>
      </c>
      <c r="I90" s="234" t="str">
        <f>IF($D90="","",IF(ISBLANK(VLOOKUP($B90,'Section 2'!$C$18:$T$317,COLUMNS('Section 2'!$C$14:H$15),0)),"",VLOOKUP($B90,'Section 2'!$C$18:$T$317,COLUMNS('Section 2'!$C$14:H$15),0)))</f>
        <v/>
      </c>
      <c r="J90" s="234" t="str">
        <f>IF($D90="","",IF(ISBLANK(VLOOKUP($B90,'Section 2'!$C$18:$T$317,COLUMNS('Section 2'!$C$14:I$15),0)),"",VLOOKUP($B90,'Section 2'!$C$18:$T$317,COLUMNS('Section 2'!$C$14:I$15),0)))</f>
        <v/>
      </c>
      <c r="K90" s="234" t="str">
        <f>IF($D90="","",IF(ISBLANK(VLOOKUP($B90,'Section 2'!$C$18:$T$317,COLUMNS('Section 2'!$C$14:J$15),0)),"",VLOOKUP($B90,'Section 2'!$C$18:$T$317,COLUMNS('Section 2'!$C$14:J$15),0)))</f>
        <v/>
      </c>
      <c r="L90" s="234" t="str">
        <f>IF($D90="","",IF(ISBLANK(VLOOKUP($B90,'Section 2'!$C$18:$T$317,COLUMNS('Section 2'!$C$14:K$15),0)),"",VLOOKUP($B90,'Section 2'!$C$18:$T$317,COLUMNS('Section 2'!$C$14:K$15),0)))</f>
        <v/>
      </c>
      <c r="M90" s="234" t="str">
        <f>IF($D90="","",IF(ISBLANK(VLOOKUP($B90,'Section 2'!$C$18:$T$317,COLUMNS('Section 2'!$C$14:L$15),0)),"",VLOOKUP($B90,'Section 2'!$C$18:$T$317,COLUMNS('Section 2'!$C$14:L$15),0)))</f>
        <v/>
      </c>
      <c r="N90" s="234" t="str">
        <f>IF($D90="","",IF(ISBLANK(VLOOKUP($B90,'Section 2'!$C$18:$T$317,COLUMNS('Section 2'!$C$14:M$15),0)),"",VLOOKUP($B90,'Section 2'!$C$18:$T$317,COLUMNS('Section 2'!$C$14:M$15),0)))</f>
        <v/>
      </c>
      <c r="O90" s="234" t="str">
        <f>IF($D90="","",IF(ISBLANK(VLOOKUP($B90,'Section 2'!$C$18:$T$317,COLUMNS('Section 2'!$C$14:N$15),0)),"",VLOOKUP($B90,'Section 2'!$C$18:$T$317,COLUMNS('Section 2'!$C$14:N$15),0)))</f>
        <v/>
      </c>
      <c r="P90" s="234" t="str">
        <f>IF($D90="","",IF(ISBLANK(VLOOKUP($B90,'Section 2'!$C$18:$T$317,COLUMNS('Section 2'!$C$14:O$15),0)),"",VLOOKUP($B90,'Section 2'!$C$18:$T$317,COLUMNS('Section 2'!$C$14:O$15),0)))</f>
        <v/>
      </c>
      <c r="Q90" s="234" t="str">
        <f>IF($D90="","",IF(ISBLANK(VLOOKUP($B90,'Section 2'!$C$18:$T$317,COLUMNS('Section 2'!$C$14:P$15),0)),"",VLOOKUP($B90,'Section 2'!$C$18:$T$317,COLUMNS('Section 2'!$C$14:P$15),0)))</f>
        <v/>
      </c>
      <c r="R90" s="234" t="str">
        <f>IF($D90="","",IF(ISBLANK(VLOOKUP($B90,'Section 2'!$C$18:$T$317,COLUMNS('Section 2'!$C$14:Q$15),0)),"",VLOOKUP($B90,'Section 2'!$C$18:$T$317,COLUMNS('Section 2'!$C$14:Q$15),0)))</f>
        <v/>
      </c>
      <c r="S90" s="234" t="str">
        <f>IF($D90="","",IF(ISBLANK(PROPER(VLOOKUP($B90,'Section 2'!$C$18:$T$317,COLUMNS('Section 2'!$C$14:R$15),0))),"",PROPER(VLOOKUP($B90,'Section 2'!$C$18:$T$317,COLUMNS('Section 2'!$C$14:R$15),0))))</f>
        <v/>
      </c>
      <c r="T90" s="234" t="str">
        <f>IF($D90="","",IF(ISBLANK(PROPER(VLOOKUP($B90,'Section 2'!$C$18:$T$317,COLUMNS('Section 2'!$C$14:S$15),0))),"",IF(VLOOKUP($B90,'Section 2'!$C$18:$T$317,COLUMNS('Section 2'!$C$14:S$15),0)="2nd Party Trans", "2nd Party Trans", IF(VLOOKUP($B90,'Section 2'!$C$18:$T$317,COLUMNS('Section 2'!$C$14:S$15),0)="2nd Party Dest", "2nd Party Dest", PROPER(VLOOKUP($B90,'Section 2'!$C$18:$T$317,COLUMNS('Section 2'!$C$14:S$15),0))))))</f>
        <v/>
      </c>
      <c r="U90" s="235" t="str">
        <f>IF($D90="","",IF(ISBLANK(VLOOKUP($B90,'Section 2'!$C$18:$T$317,COLUMNS('Section 2'!$C$14:T$15),0)),"",VLOOKUP($B90,'Section 2'!$C$18:$T$317,COLUMNS('Section 2'!$C$14:T$15),0)))</f>
        <v/>
      </c>
    </row>
    <row r="91" spans="1:21" s="233" customFormat="1" ht="12.75" customHeight="1" x14ac:dyDescent="0.25">
      <c r="A91" s="233" t="str">
        <f>IF(D91="","",ROWS($A$1:A91))</f>
        <v/>
      </c>
      <c r="B91" s="232">
        <v>90</v>
      </c>
      <c r="C91" s="234" t="str">
        <f t="shared" si="1"/>
        <v/>
      </c>
      <c r="D91" s="234" t="str">
        <f>IFERROR(VLOOKUP($B91,'Section 2'!$C$18:$T$317,COLUMNS('Section 2'!$C$14:C$15),0),"")</f>
        <v/>
      </c>
      <c r="E91" s="235" t="str">
        <f>IF($D91="","",IF(ISBLANK(VLOOKUP($B91,'Section 2'!$C$18:$T$317,COLUMNS('Section 2'!$C$14:D$15),0)),"",VLOOKUP($B91,'Section 2'!$C$18:$T$317,COLUMNS('Section 2'!$C$14:D$15),0)))</f>
        <v/>
      </c>
      <c r="F91" s="234" t="str">
        <f>IF($D91="","",IF(ISBLANK(VLOOKUP($B91,'Section 2'!$C$18:$T$317,COLUMNS('Section 2'!$C$14:E$15),0)),"",VLOOKUP($B91,'Section 2'!$C$18:$T$317,COLUMNS('Section 2'!$C$14:E$15),0)))</f>
        <v/>
      </c>
      <c r="G91" s="234" t="str">
        <f>IF($D91="","",IF(ISBLANK(VLOOKUP($B91,'Section 2'!$C$18:$T$317,COLUMNS('Section 2'!$C$14:F$15),0)),"",VLOOKUP($B91,'Section 2'!$C$18:$T$317,COLUMNS('Section 2'!$C$14:F$15),0)))</f>
        <v/>
      </c>
      <c r="H91" s="234" t="str">
        <f>IF($D91="","",IF(ISBLANK(VLOOKUP($B91,'Section 2'!$C$18:$T$317,COLUMNS('Section 2'!$C$14:G$15),0)),"",VLOOKUP($B91,'Section 2'!$C$18:$T$317,COLUMNS('Section 2'!$C$14:G$15),0)))</f>
        <v/>
      </c>
      <c r="I91" s="234" t="str">
        <f>IF($D91="","",IF(ISBLANK(VLOOKUP($B91,'Section 2'!$C$18:$T$317,COLUMNS('Section 2'!$C$14:H$15),0)),"",VLOOKUP($B91,'Section 2'!$C$18:$T$317,COLUMNS('Section 2'!$C$14:H$15),0)))</f>
        <v/>
      </c>
      <c r="J91" s="234" t="str">
        <f>IF($D91="","",IF(ISBLANK(VLOOKUP($B91,'Section 2'!$C$18:$T$317,COLUMNS('Section 2'!$C$14:I$15),0)),"",VLOOKUP($B91,'Section 2'!$C$18:$T$317,COLUMNS('Section 2'!$C$14:I$15),0)))</f>
        <v/>
      </c>
      <c r="K91" s="234" t="str">
        <f>IF($D91="","",IF(ISBLANK(VLOOKUP($B91,'Section 2'!$C$18:$T$317,COLUMNS('Section 2'!$C$14:J$15),0)),"",VLOOKUP($B91,'Section 2'!$C$18:$T$317,COLUMNS('Section 2'!$C$14:J$15),0)))</f>
        <v/>
      </c>
      <c r="L91" s="234" t="str">
        <f>IF($D91="","",IF(ISBLANK(VLOOKUP($B91,'Section 2'!$C$18:$T$317,COLUMNS('Section 2'!$C$14:K$15),0)),"",VLOOKUP($B91,'Section 2'!$C$18:$T$317,COLUMNS('Section 2'!$C$14:K$15),0)))</f>
        <v/>
      </c>
      <c r="M91" s="234" t="str">
        <f>IF($D91="","",IF(ISBLANK(VLOOKUP($B91,'Section 2'!$C$18:$T$317,COLUMNS('Section 2'!$C$14:L$15),0)),"",VLOOKUP($B91,'Section 2'!$C$18:$T$317,COLUMNS('Section 2'!$C$14:L$15),0)))</f>
        <v/>
      </c>
      <c r="N91" s="234" t="str">
        <f>IF($D91="","",IF(ISBLANK(VLOOKUP($B91,'Section 2'!$C$18:$T$317,COLUMNS('Section 2'!$C$14:M$15),0)),"",VLOOKUP($B91,'Section 2'!$C$18:$T$317,COLUMNS('Section 2'!$C$14:M$15),0)))</f>
        <v/>
      </c>
      <c r="O91" s="234" t="str">
        <f>IF($D91="","",IF(ISBLANK(VLOOKUP($B91,'Section 2'!$C$18:$T$317,COLUMNS('Section 2'!$C$14:N$15),0)),"",VLOOKUP($B91,'Section 2'!$C$18:$T$317,COLUMNS('Section 2'!$C$14:N$15),0)))</f>
        <v/>
      </c>
      <c r="P91" s="234" t="str">
        <f>IF($D91="","",IF(ISBLANK(VLOOKUP($B91,'Section 2'!$C$18:$T$317,COLUMNS('Section 2'!$C$14:O$15),0)),"",VLOOKUP($B91,'Section 2'!$C$18:$T$317,COLUMNS('Section 2'!$C$14:O$15),0)))</f>
        <v/>
      </c>
      <c r="Q91" s="234" t="str">
        <f>IF($D91="","",IF(ISBLANK(VLOOKUP($B91,'Section 2'!$C$18:$T$317,COLUMNS('Section 2'!$C$14:P$15),0)),"",VLOOKUP($B91,'Section 2'!$C$18:$T$317,COLUMNS('Section 2'!$C$14:P$15),0)))</f>
        <v/>
      </c>
      <c r="R91" s="234" t="str">
        <f>IF($D91="","",IF(ISBLANK(VLOOKUP($B91,'Section 2'!$C$18:$T$317,COLUMNS('Section 2'!$C$14:Q$15),0)),"",VLOOKUP($B91,'Section 2'!$C$18:$T$317,COLUMNS('Section 2'!$C$14:Q$15),0)))</f>
        <v/>
      </c>
      <c r="S91" s="234" t="str">
        <f>IF($D91="","",IF(ISBLANK(PROPER(VLOOKUP($B91,'Section 2'!$C$18:$T$317,COLUMNS('Section 2'!$C$14:R$15),0))),"",PROPER(VLOOKUP($B91,'Section 2'!$C$18:$T$317,COLUMNS('Section 2'!$C$14:R$15),0))))</f>
        <v/>
      </c>
      <c r="T91" s="234" t="str">
        <f>IF($D91="","",IF(ISBLANK(PROPER(VLOOKUP($B91,'Section 2'!$C$18:$T$317,COLUMNS('Section 2'!$C$14:S$15),0))),"",IF(VLOOKUP($B91,'Section 2'!$C$18:$T$317,COLUMNS('Section 2'!$C$14:S$15),0)="2nd Party Trans", "2nd Party Trans", IF(VLOOKUP($B91,'Section 2'!$C$18:$T$317,COLUMNS('Section 2'!$C$14:S$15),0)="2nd Party Dest", "2nd Party Dest", PROPER(VLOOKUP($B91,'Section 2'!$C$18:$T$317,COLUMNS('Section 2'!$C$14:S$15),0))))))</f>
        <v/>
      </c>
      <c r="U91" s="235" t="str">
        <f>IF($D91="","",IF(ISBLANK(VLOOKUP($B91,'Section 2'!$C$18:$T$317,COLUMNS('Section 2'!$C$14:T$15),0)),"",VLOOKUP($B91,'Section 2'!$C$18:$T$317,COLUMNS('Section 2'!$C$14:T$15),0)))</f>
        <v/>
      </c>
    </row>
    <row r="92" spans="1:21" s="233" customFormat="1" ht="12.75" customHeight="1" x14ac:dyDescent="0.25">
      <c r="A92" s="233" t="str">
        <f>IF(D92="","",ROWS($A$1:A92))</f>
        <v/>
      </c>
      <c r="B92" s="232">
        <v>91</v>
      </c>
      <c r="C92" s="234" t="str">
        <f t="shared" si="1"/>
        <v/>
      </c>
      <c r="D92" s="234" t="str">
        <f>IFERROR(VLOOKUP($B92,'Section 2'!$C$18:$T$317,COLUMNS('Section 2'!$C$14:C$15),0),"")</f>
        <v/>
      </c>
      <c r="E92" s="235" t="str">
        <f>IF($D92="","",IF(ISBLANK(VLOOKUP($B92,'Section 2'!$C$18:$T$317,COLUMNS('Section 2'!$C$14:D$15),0)),"",VLOOKUP($B92,'Section 2'!$C$18:$T$317,COLUMNS('Section 2'!$C$14:D$15),0)))</f>
        <v/>
      </c>
      <c r="F92" s="234" t="str">
        <f>IF($D92="","",IF(ISBLANK(VLOOKUP($B92,'Section 2'!$C$18:$T$317,COLUMNS('Section 2'!$C$14:E$15),0)),"",VLOOKUP($B92,'Section 2'!$C$18:$T$317,COLUMNS('Section 2'!$C$14:E$15),0)))</f>
        <v/>
      </c>
      <c r="G92" s="234" t="str">
        <f>IF($D92="","",IF(ISBLANK(VLOOKUP($B92,'Section 2'!$C$18:$T$317,COLUMNS('Section 2'!$C$14:F$15),0)),"",VLOOKUP($B92,'Section 2'!$C$18:$T$317,COLUMNS('Section 2'!$C$14:F$15),0)))</f>
        <v/>
      </c>
      <c r="H92" s="234" t="str">
        <f>IF($D92="","",IF(ISBLANK(VLOOKUP($B92,'Section 2'!$C$18:$T$317,COLUMNS('Section 2'!$C$14:G$15),0)),"",VLOOKUP($B92,'Section 2'!$C$18:$T$317,COLUMNS('Section 2'!$C$14:G$15),0)))</f>
        <v/>
      </c>
      <c r="I92" s="234" t="str">
        <f>IF($D92="","",IF(ISBLANK(VLOOKUP($B92,'Section 2'!$C$18:$T$317,COLUMNS('Section 2'!$C$14:H$15),0)),"",VLOOKUP($B92,'Section 2'!$C$18:$T$317,COLUMNS('Section 2'!$C$14:H$15),0)))</f>
        <v/>
      </c>
      <c r="J92" s="234" t="str">
        <f>IF($D92="","",IF(ISBLANK(VLOOKUP($B92,'Section 2'!$C$18:$T$317,COLUMNS('Section 2'!$C$14:I$15),0)),"",VLOOKUP($B92,'Section 2'!$C$18:$T$317,COLUMNS('Section 2'!$C$14:I$15),0)))</f>
        <v/>
      </c>
      <c r="K92" s="234" t="str">
        <f>IF($D92="","",IF(ISBLANK(VLOOKUP($B92,'Section 2'!$C$18:$T$317,COLUMNS('Section 2'!$C$14:J$15),0)),"",VLOOKUP($B92,'Section 2'!$C$18:$T$317,COLUMNS('Section 2'!$C$14:J$15),0)))</f>
        <v/>
      </c>
      <c r="L92" s="234" t="str">
        <f>IF($D92="","",IF(ISBLANK(VLOOKUP($B92,'Section 2'!$C$18:$T$317,COLUMNS('Section 2'!$C$14:K$15),0)),"",VLOOKUP($B92,'Section 2'!$C$18:$T$317,COLUMNS('Section 2'!$C$14:K$15),0)))</f>
        <v/>
      </c>
      <c r="M92" s="234" t="str">
        <f>IF($D92="","",IF(ISBLANK(VLOOKUP($B92,'Section 2'!$C$18:$T$317,COLUMNS('Section 2'!$C$14:L$15),0)),"",VLOOKUP($B92,'Section 2'!$C$18:$T$317,COLUMNS('Section 2'!$C$14:L$15),0)))</f>
        <v/>
      </c>
      <c r="N92" s="234" t="str">
        <f>IF($D92="","",IF(ISBLANK(VLOOKUP($B92,'Section 2'!$C$18:$T$317,COLUMNS('Section 2'!$C$14:M$15),0)),"",VLOOKUP($B92,'Section 2'!$C$18:$T$317,COLUMNS('Section 2'!$C$14:M$15),0)))</f>
        <v/>
      </c>
      <c r="O92" s="234" t="str">
        <f>IF($D92="","",IF(ISBLANK(VLOOKUP($B92,'Section 2'!$C$18:$T$317,COLUMNS('Section 2'!$C$14:N$15),0)),"",VLOOKUP($B92,'Section 2'!$C$18:$T$317,COLUMNS('Section 2'!$C$14:N$15),0)))</f>
        <v/>
      </c>
      <c r="P92" s="234" t="str">
        <f>IF($D92="","",IF(ISBLANK(VLOOKUP($B92,'Section 2'!$C$18:$T$317,COLUMNS('Section 2'!$C$14:O$15),0)),"",VLOOKUP($B92,'Section 2'!$C$18:$T$317,COLUMNS('Section 2'!$C$14:O$15),0)))</f>
        <v/>
      </c>
      <c r="Q92" s="234" t="str">
        <f>IF($D92="","",IF(ISBLANK(VLOOKUP($B92,'Section 2'!$C$18:$T$317,COLUMNS('Section 2'!$C$14:P$15),0)),"",VLOOKUP($B92,'Section 2'!$C$18:$T$317,COLUMNS('Section 2'!$C$14:P$15),0)))</f>
        <v/>
      </c>
      <c r="R92" s="234" t="str">
        <f>IF($D92="","",IF(ISBLANK(VLOOKUP($B92,'Section 2'!$C$18:$T$317,COLUMNS('Section 2'!$C$14:Q$15),0)),"",VLOOKUP($B92,'Section 2'!$C$18:$T$317,COLUMNS('Section 2'!$C$14:Q$15),0)))</f>
        <v/>
      </c>
      <c r="S92" s="234" t="str">
        <f>IF($D92="","",IF(ISBLANK(PROPER(VLOOKUP($B92,'Section 2'!$C$18:$T$317,COLUMNS('Section 2'!$C$14:R$15),0))),"",PROPER(VLOOKUP($B92,'Section 2'!$C$18:$T$317,COLUMNS('Section 2'!$C$14:R$15),0))))</f>
        <v/>
      </c>
      <c r="T92" s="234" t="str">
        <f>IF($D92="","",IF(ISBLANK(PROPER(VLOOKUP($B92,'Section 2'!$C$18:$T$317,COLUMNS('Section 2'!$C$14:S$15),0))),"",IF(VLOOKUP($B92,'Section 2'!$C$18:$T$317,COLUMNS('Section 2'!$C$14:S$15),0)="2nd Party Trans", "2nd Party Trans", IF(VLOOKUP($B92,'Section 2'!$C$18:$T$317,COLUMNS('Section 2'!$C$14:S$15),0)="2nd Party Dest", "2nd Party Dest", PROPER(VLOOKUP($B92,'Section 2'!$C$18:$T$317,COLUMNS('Section 2'!$C$14:S$15),0))))))</f>
        <v/>
      </c>
      <c r="U92" s="235" t="str">
        <f>IF($D92="","",IF(ISBLANK(VLOOKUP($B92,'Section 2'!$C$18:$T$317,COLUMNS('Section 2'!$C$14:T$15),0)),"",VLOOKUP($B92,'Section 2'!$C$18:$T$317,COLUMNS('Section 2'!$C$14:T$15),0)))</f>
        <v/>
      </c>
    </row>
    <row r="93" spans="1:21" s="233" customFormat="1" ht="12.75" customHeight="1" x14ac:dyDescent="0.25">
      <c r="A93" s="233" t="str">
        <f>IF(D93="","",ROWS($A$1:A93))</f>
        <v/>
      </c>
      <c r="B93" s="232">
        <v>92</v>
      </c>
      <c r="C93" s="234" t="str">
        <f t="shared" si="1"/>
        <v/>
      </c>
      <c r="D93" s="234" t="str">
        <f>IFERROR(VLOOKUP($B93,'Section 2'!$C$18:$T$317,COLUMNS('Section 2'!$C$14:C$15),0),"")</f>
        <v/>
      </c>
      <c r="E93" s="235" t="str">
        <f>IF($D93="","",IF(ISBLANK(VLOOKUP($B93,'Section 2'!$C$18:$T$317,COLUMNS('Section 2'!$C$14:D$15),0)),"",VLOOKUP($B93,'Section 2'!$C$18:$T$317,COLUMNS('Section 2'!$C$14:D$15),0)))</f>
        <v/>
      </c>
      <c r="F93" s="234" t="str">
        <f>IF($D93="","",IF(ISBLANK(VLOOKUP($B93,'Section 2'!$C$18:$T$317,COLUMNS('Section 2'!$C$14:E$15),0)),"",VLOOKUP($B93,'Section 2'!$C$18:$T$317,COLUMNS('Section 2'!$C$14:E$15),0)))</f>
        <v/>
      </c>
      <c r="G93" s="234" t="str">
        <f>IF($D93="","",IF(ISBLANK(VLOOKUP($B93,'Section 2'!$C$18:$T$317,COLUMNS('Section 2'!$C$14:F$15),0)),"",VLOOKUP($B93,'Section 2'!$C$18:$T$317,COLUMNS('Section 2'!$C$14:F$15),0)))</f>
        <v/>
      </c>
      <c r="H93" s="234" t="str">
        <f>IF($D93="","",IF(ISBLANK(VLOOKUP($B93,'Section 2'!$C$18:$T$317,COLUMNS('Section 2'!$C$14:G$15),0)),"",VLOOKUP($B93,'Section 2'!$C$18:$T$317,COLUMNS('Section 2'!$C$14:G$15),0)))</f>
        <v/>
      </c>
      <c r="I93" s="234" t="str">
        <f>IF($D93="","",IF(ISBLANK(VLOOKUP($B93,'Section 2'!$C$18:$T$317,COLUMNS('Section 2'!$C$14:H$15),0)),"",VLOOKUP($B93,'Section 2'!$C$18:$T$317,COLUMNS('Section 2'!$C$14:H$15),0)))</f>
        <v/>
      </c>
      <c r="J93" s="234" t="str">
        <f>IF($D93="","",IF(ISBLANK(VLOOKUP($B93,'Section 2'!$C$18:$T$317,COLUMNS('Section 2'!$C$14:I$15),0)),"",VLOOKUP($B93,'Section 2'!$C$18:$T$317,COLUMNS('Section 2'!$C$14:I$15),0)))</f>
        <v/>
      </c>
      <c r="K93" s="234" t="str">
        <f>IF($D93="","",IF(ISBLANK(VLOOKUP($B93,'Section 2'!$C$18:$T$317,COLUMNS('Section 2'!$C$14:J$15),0)),"",VLOOKUP($B93,'Section 2'!$C$18:$T$317,COLUMNS('Section 2'!$C$14:J$15),0)))</f>
        <v/>
      </c>
      <c r="L93" s="234" t="str">
        <f>IF($D93="","",IF(ISBLANK(VLOOKUP($B93,'Section 2'!$C$18:$T$317,COLUMNS('Section 2'!$C$14:K$15),0)),"",VLOOKUP($B93,'Section 2'!$C$18:$T$317,COLUMNS('Section 2'!$C$14:K$15),0)))</f>
        <v/>
      </c>
      <c r="M93" s="234" t="str">
        <f>IF($D93="","",IF(ISBLANK(VLOOKUP($B93,'Section 2'!$C$18:$T$317,COLUMNS('Section 2'!$C$14:L$15),0)),"",VLOOKUP($B93,'Section 2'!$C$18:$T$317,COLUMNS('Section 2'!$C$14:L$15),0)))</f>
        <v/>
      </c>
      <c r="N93" s="234" t="str">
        <f>IF($D93="","",IF(ISBLANK(VLOOKUP($B93,'Section 2'!$C$18:$T$317,COLUMNS('Section 2'!$C$14:M$15),0)),"",VLOOKUP($B93,'Section 2'!$C$18:$T$317,COLUMNS('Section 2'!$C$14:M$15),0)))</f>
        <v/>
      </c>
      <c r="O93" s="234" t="str">
        <f>IF($D93="","",IF(ISBLANK(VLOOKUP($B93,'Section 2'!$C$18:$T$317,COLUMNS('Section 2'!$C$14:N$15),0)),"",VLOOKUP($B93,'Section 2'!$C$18:$T$317,COLUMNS('Section 2'!$C$14:N$15),0)))</f>
        <v/>
      </c>
      <c r="P93" s="234" t="str">
        <f>IF($D93="","",IF(ISBLANK(VLOOKUP($B93,'Section 2'!$C$18:$T$317,COLUMNS('Section 2'!$C$14:O$15),0)),"",VLOOKUP($B93,'Section 2'!$C$18:$T$317,COLUMNS('Section 2'!$C$14:O$15),0)))</f>
        <v/>
      </c>
      <c r="Q93" s="234" t="str">
        <f>IF($D93="","",IF(ISBLANK(VLOOKUP($B93,'Section 2'!$C$18:$T$317,COLUMNS('Section 2'!$C$14:P$15),0)),"",VLOOKUP($B93,'Section 2'!$C$18:$T$317,COLUMNS('Section 2'!$C$14:P$15),0)))</f>
        <v/>
      </c>
      <c r="R93" s="234" t="str">
        <f>IF($D93="","",IF(ISBLANK(VLOOKUP($B93,'Section 2'!$C$18:$T$317,COLUMNS('Section 2'!$C$14:Q$15),0)),"",VLOOKUP($B93,'Section 2'!$C$18:$T$317,COLUMNS('Section 2'!$C$14:Q$15),0)))</f>
        <v/>
      </c>
      <c r="S93" s="234" t="str">
        <f>IF($D93="","",IF(ISBLANK(PROPER(VLOOKUP($B93,'Section 2'!$C$18:$T$317,COLUMNS('Section 2'!$C$14:R$15),0))),"",PROPER(VLOOKUP($B93,'Section 2'!$C$18:$T$317,COLUMNS('Section 2'!$C$14:R$15),0))))</f>
        <v/>
      </c>
      <c r="T93" s="234" t="str">
        <f>IF($D93="","",IF(ISBLANK(PROPER(VLOOKUP($B93,'Section 2'!$C$18:$T$317,COLUMNS('Section 2'!$C$14:S$15),0))),"",IF(VLOOKUP($B93,'Section 2'!$C$18:$T$317,COLUMNS('Section 2'!$C$14:S$15),0)="2nd Party Trans", "2nd Party Trans", IF(VLOOKUP($B93,'Section 2'!$C$18:$T$317,COLUMNS('Section 2'!$C$14:S$15),0)="2nd Party Dest", "2nd Party Dest", PROPER(VLOOKUP($B93,'Section 2'!$C$18:$T$317,COLUMNS('Section 2'!$C$14:S$15),0))))))</f>
        <v/>
      </c>
      <c r="U93" s="235" t="str">
        <f>IF($D93="","",IF(ISBLANK(VLOOKUP($B93,'Section 2'!$C$18:$T$317,COLUMNS('Section 2'!$C$14:T$15),0)),"",VLOOKUP($B93,'Section 2'!$C$18:$T$317,COLUMNS('Section 2'!$C$14:T$15),0)))</f>
        <v/>
      </c>
    </row>
    <row r="94" spans="1:21" s="233" customFormat="1" ht="12.75" customHeight="1" x14ac:dyDescent="0.25">
      <c r="A94" s="233" t="str">
        <f>IF(D94="","",ROWS($A$1:A94))</f>
        <v/>
      </c>
      <c r="B94" s="232">
        <v>93</v>
      </c>
      <c r="C94" s="234" t="str">
        <f t="shared" si="1"/>
        <v/>
      </c>
      <c r="D94" s="234" t="str">
        <f>IFERROR(VLOOKUP($B94,'Section 2'!$C$18:$T$317,COLUMNS('Section 2'!$C$14:C$15),0),"")</f>
        <v/>
      </c>
      <c r="E94" s="235" t="str">
        <f>IF($D94="","",IF(ISBLANK(VLOOKUP($B94,'Section 2'!$C$18:$T$317,COLUMNS('Section 2'!$C$14:D$15),0)),"",VLOOKUP($B94,'Section 2'!$C$18:$T$317,COLUMNS('Section 2'!$C$14:D$15),0)))</f>
        <v/>
      </c>
      <c r="F94" s="234" t="str">
        <f>IF($D94="","",IF(ISBLANK(VLOOKUP($B94,'Section 2'!$C$18:$T$317,COLUMNS('Section 2'!$C$14:E$15),0)),"",VLOOKUP($B94,'Section 2'!$C$18:$T$317,COLUMNS('Section 2'!$C$14:E$15),0)))</f>
        <v/>
      </c>
      <c r="G94" s="234" t="str">
        <f>IF($D94="","",IF(ISBLANK(VLOOKUP($B94,'Section 2'!$C$18:$T$317,COLUMNS('Section 2'!$C$14:F$15),0)),"",VLOOKUP($B94,'Section 2'!$C$18:$T$317,COLUMNS('Section 2'!$C$14:F$15),0)))</f>
        <v/>
      </c>
      <c r="H94" s="234" t="str">
        <f>IF($D94="","",IF(ISBLANK(VLOOKUP($B94,'Section 2'!$C$18:$T$317,COLUMNS('Section 2'!$C$14:G$15),0)),"",VLOOKUP($B94,'Section 2'!$C$18:$T$317,COLUMNS('Section 2'!$C$14:G$15),0)))</f>
        <v/>
      </c>
      <c r="I94" s="234" t="str">
        <f>IF($D94="","",IF(ISBLANK(VLOOKUP($B94,'Section 2'!$C$18:$T$317,COLUMNS('Section 2'!$C$14:H$15),0)),"",VLOOKUP($B94,'Section 2'!$C$18:$T$317,COLUMNS('Section 2'!$C$14:H$15),0)))</f>
        <v/>
      </c>
      <c r="J94" s="234" t="str">
        <f>IF($D94="","",IF(ISBLANK(VLOOKUP($B94,'Section 2'!$C$18:$T$317,COLUMNS('Section 2'!$C$14:I$15),0)),"",VLOOKUP($B94,'Section 2'!$C$18:$T$317,COLUMNS('Section 2'!$C$14:I$15),0)))</f>
        <v/>
      </c>
      <c r="K94" s="234" t="str">
        <f>IF($D94="","",IF(ISBLANK(VLOOKUP($B94,'Section 2'!$C$18:$T$317,COLUMNS('Section 2'!$C$14:J$15),0)),"",VLOOKUP($B94,'Section 2'!$C$18:$T$317,COLUMNS('Section 2'!$C$14:J$15),0)))</f>
        <v/>
      </c>
      <c r="L94" s="234" t="str">
        <f>IF($D94="","",IF(ISBLANK(VLOOKUP($B94,'Section 2'!$C$18:$T$317,COLUMNS('Section 2'!$C$14:K$15),0)),"",VLOOKUP($B94,'Section 2'!$C$18:$T$317,COLUMNS('Section 2'!$C$14:K$15),0)))</f>
        <v/>
      </c>
      <c r="M94" s="234" t="str">
        <f>IF($D94="","",IF(ISBLANK(VLOOKUP($B94,'Section 2'!$C$18:$T$317,COLUMNS('Section 2'!$C$14:L$15),0)),"",VLOOKUP($B94,'Section 2'!$C$18:$T$317,COLUMNS('Section 2'!$C$14:L$15),0)))</f>
        <v/>
      </c>
      <c r="N94" s="234" t="str">
        <f>IF($D94="","",IF(ISBLANK(VLOOKUP($B94,'Section 2'!$C$18:$T$317,COLUMNS('Section 2'!$C$14:M$15),0)),"",VLOOKUP($B94,'Section 2'!$C$18:$T$317,COLUMNS('Section 2'!$C$14:M$15),0)))</f>
        <v/>
      </c>
      <c r="O94" s="234" t="str">
        <f>IF($D94="","",IF(ISBLANK(VLOOKUP($B94,'Section 2'!$C$18:$T$317,COLUMNS('Section 2'!$C$14:N$15),0)),"",VLOOKUP($B94,'Section 2'!$C$18:$T$317,COLUMNS('Section 2'!$C$14:N$15),0)))</f>
        <v/>
      </c>
      <c r="P94" s="234" t="str">
        <f>IF($D94="","",IF(ISBLANK(VLOOKUP($B94,'Section 2'!$C$18:$T$317,COLUMNS('Section 2'!$C$14:O$15),0)),"",VLOOKUP($B94,'Section 2'!$C$18:$T$317,COLUMNS('Section 2'!$C$14:O$15),0)))</f>
        <v/>
      </c>
      <c r="Q94" s="234" t="str">
        <f>IF($D94="","",IF(ISBLANK(VLOOKUP($B94,'Section 2'!$C$18:$T$317,COLUMNS('Section 2'!$C$14:P$15),0)),"",VLOOKUP($B94,'Section 2'!$C$18:$T$317,COLUMNS('Section 2'!$C$14:P$15),0)))</f>
        <v/>
      </c>
      <c r="R94" s="234" t="str">
        <f>IF($D94="","",IF(ISBLANK(VLOOKUP($B94,'Section 2'!$C$18:$T$317,COLUMNS('Section 2'!$C$14:Q$15),0)),"",VLOOKUP($B94,'Section 2'!$C$18:$T$317,COLUMNS('Section 2'!$C$14:Q$15),0)))</f>
        <v/>
      </c>
      <c r="S94" s="234" t="str">
        <f>IF($D94="","",IF(ISBLANK(PROPER(VLOOKUP($B94,'Section 2'!$C$18:$T$317,COLUMNS('Section 2'!$C$14:R$15),0))),"",PROPER(VLOOKUP($B94,'Section 2'!$C$18:$T$317,COLUMNS('Section 2'!$C$14:R$15),0))))</f>
        <v/>
      </c>
      <c r="T94" s="234" t="str">
        <f>IF($D94="","",IF(ISBLANK(PROPER(VLOOKUP($B94,'Section 2'!$C$18:$T$317,COLUMNS('Section 2'!$C$14:S$15),0))),"",IF(VLOOKUP($B94,'Section 2'!$C$18:$T$317,COLUMNS('Section 2'!$C$14:S$15),0)="2nd Party Trans", "2nd Party Trans", IF(VLOOKUP($B94,'Section 2'!$C$18:$T$317,COLUMNS('Section 2'!$C$14:S$15),0)="2nd Party Dest", "2nd Party Dest", PROPER(VLOOKUP($B94,'Section 2'!$C$18:$T$317,COLUMNS('Section 2'!$C$14:S$15),0))))))</f>
        <v/>
      </c>
      <c r="U94" s="235" t="str">
        <f>IF($D94="","",IF(ISBLANK(VLOOKUP($B94,'Section 2'!$C$18:$T$317,COLUMNS('Section 2'!$C$14:T$15),0)),"",VLOOKUP($B94,'Section 2'!$C$18:$T$317,COLUMNS('Section 2'!$C$14:T$15),0)))</f>
        <v/>
      </c>
    </row>
    <row r="95" spans="1:21" s="233" customFormat="1" ht="12.75" customHeight="1" x14ac:dyDescent="0.25">
      <c r="A95" s="233" t="str">
        <f>IF(D95="","",ROWS($A$1:A95))</f>
        <v/>
      </c>
      <c r="B95" s="232">
        <v>94</v>
      </c>
      <c r="C95" s="234" t="str">
        <f t="shared" si="1"/>
        <v/>
      </c>
      <c r="D95" s="234" t="str">
        <f>IFERROR(VLOOKUP($B95,'Section 2'!$C$18:$T$317,COLUMNS('Section 2'!$C$14:C$15),0),"")</f>
        <v/>
      </c>
      <c r="E95" s="235" t="str">
        <f>IF($D95="","",IF(ISBLANK(VLOOKUP($B95,'Section 2'!$C$18:$T$317,COLUMNS('Section 2'!$C$14:D$15),0)),"",VLOOKUP($B95,'Section 2'!$C$18:$T$317,COLUMNS('Section 2'!$C$14:D$15),0)))</f>
        <v/>
      </c>
      <c r="F95" s="234" t="str">
        <f>IF($D95="","",IF(ISBLANK(VLOOKUP($B95,'Section 2'!$C$18:$T$317,COLUMNS('Section 2'!$C$14:E$15),0)),"",VLOOKUP($B95,'Section 2'!$C$18:$T$317,COLUMNS('Section 2'!$C$14:E$15),0)))</f>
        <v/>
      </c>
      <c r="G95" s="234" t="str">
        <f>IF($D95="","",IF(ISBLANK(VLOOKUP($B95,'Section 2'!$C$18:$T$317,COLUMNS('Section 2'!$C$14:F$15),0)),"",VLOOKUP($B95,'Section 2'!$C$18:$T$317,COLUMNS('Section 2'!$C$14:F$15),0)))</f>
        <v/>
      </c>
      <c r="H95" s="234" t="str">
        <f>IF($D95="","",IF(ISBLANK(VLOOKUP($B95,'Section 2'!$C$18:$T$317,COLUMNS('Section 2'!$C$14:G$15),0)),"",VLOOKUP($B95,'Section 2'!$C$18:$T$317,COLUMNS('Section 2'!$C$14:G$15),0)))</f>
        <v/>
      </c>
      <c r="I95" s="234" t="str">
        <f>IF($D95="","",IF(ISBLANK(VLOOKUP($B95,'Section 2'!$C$18:$T$317,COLUMNS('Section 2'!$C$14:H$15),0)),"",VLOOKUP($B95,'Section 2'!$C$18:$T$317,COLUMNS('Section 2'!$C$14:H$15),0)))</f>
        <v/>
      </c>
      <c r="J95" s="234" t="str">
        <f>IF($D95="","",IF(ISBLANK(VLOOKUP($B95,'Section 2'!$C$18:$T$317,COLUMNS('Section 2'!$C$14:I$15),0)),"",VLOOKUP($B95,'Section 2'!$C$18:$T$317,COLUMNS('Section 2'!$C$14:I$15),0)))</f>
        <v/>
      </c>
      <c r="K95" s="234" t="str">
        <f>IF($D95="","",IF(ISBLANK(VLOOKUP($B95,'Section 2'!$C$18:$T$317,COLUMNS('Section 2'!$C$14:J$15),0)),"",VLOOKUP($B95,'Section 2'!$C$18:$T$317,COLUMNS('Section 2'!$C$14:J$15),0)))</f>
        <v/>
      </c>
      <c r="L95" s="234" t="str">
        <f>IF($D95="","",IF(ISBLANK(VLOOKUP($B95,'Section 2'!$C$18:$T$317,COLUMNS('Section 2'!$C$14:K$15),0)),"",VLOOKUP($B95,'Section 2'!$C$18:$T$317,COLUMNS('Section 2'!$C$14:K$15),0)))</f>
        <v/>
      </c>
      <c r="M95" s="234" t="str">
        <f>IF($D95="","",IF(ISBLANK(VLOOKUP($B95,'Section 2'!$C$18:$T$317,COLUMNS('Section 2'!$C$14:L$15),0)),"",VLOOKUP($B95,'Section 2'!$C$18:$T$317,COLUMNS('Section 2'!$C$14:L$15),0)))</f>
        <v/>
      </c>
      <c r="N95" s="234" t="str">
        <f>IF($D95="","",IF(ISBLANK(VLOOKUP($B95,'Section 2'!$C$18:$T$317,COLUMNS('Section 2'!$C$14:M$15),0)),"",VLOOKUP($B95,'Section 2'!$C$18:$T$317,COLUMNS('Section 2'!$C$14:M$15),0)))</f>
        <v/>
      </c>
      <c r="O95" s="234" t="str">
        <f>IF($D95="","",IF(ISBLANK(VLOOKUP($B95,'Section 2'!$C$18:$T$317,COLUMNS('Section 2'!$C$14:N$15),0)),"",VLOOKUP($B95,'Section 2'!$C$18:$T$317,COLUMNS('Section 2'!$C$14:N$15),0)))</f>
        <v/>
      </c>
      <c r="P95" s="234" t="str">
        <f>IF($D95="","",IF(ISBLANK(VLOOKUP($B95,'Section 2'!$C$18:$T$317,COLUMNS('Section 2'!$C$14:O$15),0)),"",VLOOKUP($B95,'Section 2'!$C$18:$T$317,COLUMNS('Section 2'!$C$14:O$15),0)))</f>
        <v/>
      </c>
      <c r="Q95" s="234" t="str">
        <f>IF($D95="","",IF(ISBLANK(VLOOKUP($B95,'Section 2'!$C$18:$T$317,COLUMNS('Section 2'!$C$14:P$15),0)),"",VLOOKUP($B95,'Section 2'!$C$18:$T$317,COLUMNS('Section 2'!$C$14:P$15),0)))</f>
        <v/>
      </c>
      <c r="R95" s="234" t="str">
        <f>IF($D95="","",IF(ISBLANK(VLOOKUP($B95,'Section 2'!$C$18:$T$317,COLUMNS('Section 2'!$C$14:Q$15),0)),"",VLOOKUP($B95,'Section 2'!$C$18:$T$317,COLUMNS('Section 2'!$C$14:Q$15),0)))</f>
        <v/>
      </c>
      <c r="S95" s="234" t="str">
        <f>IF($D95="","",IF(ISBLANK(PROPER(VLOOKUP($B95,'Section 2'!$C$18:$T$317,COLUMNS('Section 2'!$C$14:R$15),0))),"",PROPER(VLOOKUP($B95,'Section 2'!$C$18:$T$317,COLUMNS('Section 2'!$C$14:R$15),0))))</f>
        <v/>
      </c>
      <c r="T95" s="234" t="str">
        <f>IF($D95="","",IF(ISBLANK(PROPER(VLOOKUP($B95,'Section 2'!$C$18:$T$317,COLUMNS('Section 2'!$C$14:S$15),0))),"",IF(VLOOKUP($B95,'Section 2'!$C$18:$T$317,COLUMNS('Section 2'!$C$14:S$15),0)="2nd Party Trans", "2nd Party Trans", IF(VLOOKUP($B95,'Section 2'!$C$18:$T$317,COLUMNS('Section 2'!$C$14:S$15),0)="2nd Party Dest", "2nd Party Dest", PROPER(VLOOKUP($B95,'Section 2'!$C$18:$T$317,COLUMNS('Section 2'!$C$14:S$15),0))))))</f>
        <v/>
      </c>
      <c r="U95" s="235" t="str">
        <f>IF($D95="","",IF(ISBLANK(VLOOKUP($B95,'Section 2'!$C$18:$T$317,COLUMNS('Section 2'!$C$14:T$15),0)),"",VLOOKUP($B95,'Section 2'!$C$18:$T$317,COLUMNS('Section 2'!$C$14:T$15),0)))</f>
        <v/>
      </c>
    </row>
    <row r="96" spans="1:21" s="233" customFormat="1" ht="12.75" customHeight="1" x14ac:dyDescent="0.25">
      <c r="A96" s="233" t="str">
        <f>IF(D96="","",ROWS($A$1:A96))</f>
        <v/>
      </c>
      <c r="B96" s="232">
        <v>95</v>
      </c>
      <c r="C96" s="234" t="str">
        <f t="shared" si="1"/>
        <v/>
      </c>
      <c r="D96" s="234" t="str">
        <f>IFERROR(VLOOKUP($B96,'Section 2'!$C$18:$T$317,COLUMNS('Section 2'!$C$14:C$15),0),"")</f>
        <v/>
      </c>
      <c r="E96" s="235" t="str">
        <f>IF($D96="","",IF(ISBLANK(VLOOKUP($B96,'Section 2'!$C$18:$T$317,COLUMNS('Section 2'!$C$14:D$15),0)),"",VLOOKUP($B96,'Section 2'!$C$18:$T$317,COLUMNS('Section 2'!$C$14:D$15),0)))</f>
        <v/>
      </c>
      <c r="F96" s="234" t="str">
        <f>IF($D96="","",IF(ISBLANK(VLOOKUP($B96,'Section 2'!$C$18:$T$317,COLUMNS('Section 2'!$C$14:E$15),0)),"",VLOOKUP($B96,'Section 2'!$C$18:$T$317,COLUMNS('Section 2'!$C$14:E$15),0)))</f>
        <v/>
      </c>
      <c r="G96" s="234" t="str">
        <f>IF($D96="","",IF(ISBLANK(VLOOKUP($B96,'Section 2'!$C$18:$T$317,COLUMNS('Section 2'!$C$14:F$15),0)),"",VLOOKUP($B96,'Section 2'!$C$18:$T$317,COLUMNS('Section 2'!$C$14:F$15),0)))</f>
        <v/>
      </c>
      <c r="H96" s="234" t="str">
        <f>IF($D96="","",IF(ISBLANK(VLOOKUP($B96,'Section 2'!$C$18:$T$317,COLUMNS('Section 2'!$C$14:G$15),0)),"",VLOOKUP($B96,'Section 2'!$C$18:$T$317,COLUMNS('Section 2'!$C$14:G$15),0)))</f>
        <v/>
      </c>
      <c r="I96" s="234" t="str">
        <f>IF($D96="","",IF(ISBLANK(VLOOKUP($B96,'Section 2'!$C$18:$T$317,COLUMNS('Section 2'!$C$14:H$15),0)),"",VLOOKUP($B96,'Section 2'!$C$18:$T$317,COLUMNS('Section 2'!$C$14:H$15),0)))</f>
        <v/>
      </c>
      <c r="J96" s="234" t="str">
        <f>IF($D96="","",IF(ISBLANK(VLOOKUP($B96,'Section 2'!$C$18:$T$317,COLUMNS('Section 2'!$C$14:I$15),0)),"",VLOOKUP($B96,'Section 2'!$C$18:$T$317,COLUMNS('Section 2'!$C$14:I$15),0)))</f>
        <v/>
      </c>
      <c r="K96" s="234" t="str">
        <f>IF($D96="","",IF(ISBLANK(VLOOKUP($B96,'Section 2'!$C$18:$T$317,COLUMNS('Section 2'!$C$14:J$15),0)),"",VLOOKUP($B96,'Section 2'!$C$18:$T$317,COLUMNS('Section 2'!$C$14:J$15),0)))</f>
        <v/>
      </c>
      <c r="L96" s="234" t="str">
        <f>IF($D96="","",IF(ISBLANK(VLOOKUP($B96,'Section 2'!$C$18:$T$317,COLUMNS('Section 2'!$C$14:K$15),0)),"",VLOOKUP($B96,'Section 2'!$C$18:$T$317,COLUMNS('Section 2'!$C$14:K$15),0)))</f>
        <v/>
      </c>
      <c r="M96" s="234" t="str">
        <f>IF($D96="","",IF(ISBLANK(VLOOKUP($B96,'Section 2'!$C$18:$T$317,COLUMNS('Section 2'!$C$14:L$15),0)),"",VLOOKUP($B96,'Section 2'!$C$18:$T$317,COLUMNS('Section 2'!$C$14:L$15),0)))</f>
        <v/>
      </c>
      <c r="N96" s="234" t="str">
        <f>IF($D96="","",IF(ISBLANK(VLOOKUP($B96,'Section 2'!$C$18:$T$317,COLUMNS('Section 2'!$C$14:M$15),0)),"",VLOOKUP($B96,'Section 2'!$C$18:$T$317,COLUMNS('Section 2'!$C$14:M$15),0)))</f>
        <v/>
      </c>
      <c r="O96" s="234" t="str">
        <f>IF($D96="","",IF(ISBLANK(VLOOKUP($B96,'Section 2'!$C$18:$T$317,COLUMNS('Section 2'!$C$14:N$15),0)),"",VLOOKUP($B96,'Section 2'!$C$18:$T$317,COLUMNS('Section 2'!$C$14:N$15),0)))</f>
        <v/>
      </c>
      <c r="P96" s="234" t="str">
        <f>IF($D96="","",IF(ISBLANK(VLOOKUP($B96,'Section 2'!$C$18:$T$317,COLUMNS('Section 2'!$C$14:O$15),0)),"",VLOOKUP($B96,'Section 2'!$C$18:$T$317,COLUMNS('Section 2'!$C$14:O$15),0)))</f>
        <v/>
      </c>
      <c r="Q96" s="234" t="str">
        <f>IF($D96="","",IF(ISBLANK(VLOOKUP($B96,'Section 2'!$C$18:$T$317,COLUMNS('Section 2'!$C$14:P$15),0)),"",VLOOKUP($B96,'Section 2'!$C$18:$T$317,COLUMNS('Section 2'!$C$14:P$15),0)))</f>
        <v/>
      </c>
      <c r="R96" s="234" t="str">
        <f>IF($D96="","",IF(ISBLANK(VLOOKUP($B96,'Section 2'!$C$18:$T$317,COLUMNS('Section 2'!$C$14:Q$15),0)),"",VLOOKUP($B96,'Section 2'!$C$18:$T$317,COLUMNS('Section 2'!$C$14:Q$15),0)))</f>
        <v/>
      </c>
      <c r="S96" s="234" t="str">
        <f>IF($D96="","",IF(ISBLANK(PROPER(VLOOKUP($B96,'Section 2'!$C$18:$T$317,COLUMNS('Section 2'!$C$14:R$15),0))),"",PROPER(VLOOKUP($B96,'Section 2'!$C$18:$T$317,COLUMNS('Section 2'!$C$14:R$15),0))))</f>
        <v/>
      </c>
      <c r="T96" s="234" t="str">
        <f>IF($D96="","",IF(ISBLANK(PROPER(VLOOKUP($B96,'Section 2'!$C$18:$T$317,COLUMNS('Section 2'!$C$14:S$15),0))),"",IF(VLOOKUP($B96,'Section 2'!$C$18:$T$317,COLUMNS('Section 2'!$C$14:S$15),0)="2nd Party Trans", "2nd Party Trans", IF(VLOOKUP($B96,'Section 2'!$C$18:$T$317,COLUMNS('Section 2'!$C$14:S$15),0)="2nd Party Dest", "2nd Party Dest", PROPER(VLOOKUP($B96,'Section 2'!$C$18:$T$317,COLUMNS('Section 2'!$C$14:S$15),0))))))</f>
        <v/>
      </c>
      <c r="U96" s="235" t="str">
        <f>IF($D96="","",IF(ISBLANK(VLOOKUP($B96,'Section 2'!$C$18:$T$317,COLUMNS('Section 2'!$C$14:T$15),0)),"",VLOOKUP($B96,'Section 2'!$C$18:$T$317,COLUMNS('Section 2'!$C$14:T$15),0)))</f>
        <v/>
      </c>
    </row>
    <row r="97" spans="1:21" s="233" customFormat="1" ht="12.75" customHeight="1" x14ac:dyDescent="0.25">
      <c r="A97" s="233" t="str">
        <f>IF(D97="","",ROWS($A$1:A97))</f>
        <v/>
      </c>
      <c r="B97" s="232">
        <v>96</v>
      </c>
      <c r="C97" s="234" t="str">
        <f t="shared" si="1"/>
        <v/>
      </c>
      <c r="D97" s="234" t="str">
        <f>IFERROR(VLOOKUP($B97,'Section 2'!$C$18:$T$317,COLUMNS('Section 2'!$C$14:C$15),0),"")</f>
        <v/>
      </c>
      <c r="E97" s="235" t="str">
        <f>IF($D97="","",IF(ISBLANK(VLOOKUP($B97,'Section 2'!$C$18:$T$317,COLUMNS('Section 2'!$C$14:D$15),0)),"",VLOOKUP($B97,'Section 2'!$C$18:$T$317,COLUMNS('Section 2'!$C$14:D$15),0)))</f>
        <v/>
      </c>
      <c r="F97" s="234" t="str">
        <f>IF($D97="","",IF(ISBLANK(VLOOKUP($B97,'Section 2'!$C$18:$T$317,COLUMNS('Section 2'!$C$14:E$15),0)),"",VLOOKUP($B97,'Section 2'!$C$18:$T$317,COLUMNS('Section 2'!$C$14:E$15),0)))</f>
        <v/>
      </c>
      <c r="G97" s="234" t="str">
        <f>IF($D97="","",IF(ISBLANK(VLOOKUP($B97,'Section 2'!$C$18:$T$317,COLUMNS('Section 2'!$C$14:F$15),0)),"",VLOOKUP($B97,'Section 2'!$C$18:$T$317,COLUMNS('Section 2'!$C$14:F$15),0)))</f>
        <v/>
      </c>
      <c r="H97" s="234" t="str">
        <f>IF($D97="","",IF(ISBLANK(VLOOKUP($B97,'Section 2'!$C$18:$T$317,COLUMNS('Section 2'!$C$14:G$15),0)),"",VLOOKUP($B97,'Section 2'!$C$18:$T$317,COLUMNS('Section 2'!$C$14:G$15),0)))</f>
        <v/>
      </c>
      <c r="I97" s="234" t="str">
        <f>IF($D97="","",IF(ISBLANK(VLOOKUP($B97,'Section 2'!$C$18:$T$317,COLUMNS('Section 2'!$C$14:H$15),0)),"",VLOOKUP($B97,'Section 2'!$C$18:$T$317,COLUMNS('Section 2'!$C$14:H$15),0)))</f>
        <v/>
      </c>
      <c r="J97" s="234" t="str">
        <f>IF($D97="","",IF(ISBLANK(VLOOKUP($B97,'Section 2'!$C$18:$T$317,COLUMNS('Section 2'!$C$14:I$15),0)),"",VLOOKUP($B97,'Section 2'!$C$18:$T$317,COLUMNS('Section 2'!$C$14:I$15),0)))</f>
        <v/>
      </c>
      <c r="K97" s="234" t="str">
        <f>IF($D97="","",IF(ISBLANK(VLOOKUP($B97,'Section 2'!$C$18:$T$317,COLUMNS('Section 2'!$C$14:J$15),0)),"",VLOOKUP($B97,'Section 2'!$C$18:$T$317,COLUMNS('Section 2'!$C$14:J$15),0)))</f>
        <v/>
      </c>
      <c r="L97" s="234" t="str">
        <f>IF($D97="","",IF(ISBLANK(VLOOKUP($B97,'Section 2'!$C$18:$T$317,COLUMNS('Section 2'!$C$14:K$15),0)),"",VLOOKUP($B97,'Section 2'!$C$18:$T$317,COLUMNS('Section 2'!$C$14:K$15),0)))</f>
        <v/>
      </c>
      <c r="M97" s="234" t="str">
        <f>IF($D97="","",IF(ISBLANK(VLOOKUP($B97,'Section 2'!$C$18:$T$317,COLUMNS('Section 2'!$C$14:L$15),0)),"",VLOOKUP($B97,'Section 2'!$C$18:$T$317,COLUMNS('Section 2'!$C$14:L$15),0)))</f>
        <v/>
      </c>
      <c r="N97" s="234" t="str">
        <f>IF($D97="","",IF(ISBLANK(VLOOKUP($B97,'Section 2'!$C$18:$T$317,COLUMNS('Section 2'!$C$14:M$15),0)),"",VLOOKUP($B97,'Section 2'!$C$18:$T$317,COLUMNS('Section 2'!$C$14:M$15),0)))</f>
        <v/>
      </c>
      <c r="O97" s="234" t="str">
        <f>IF($D97="","",IF(ISBLANK(VLOOKUP($B97,'Section 2'!$C$18:$T$317,COLUMNS('Section 2'!$C$14:N$15),0)),"",VLOOKUP($B97,'Section 2'!$C$18:$T$317,COLUMNS('Section 2'!$C$14:N$15),0)))</f>
        <v/>
      </c>
      <c r="P97" s="234" t="str">
        <f>IF($D97="","",IF(ISBLANK(VLOOKUP($B97,'Section 2'!$C$18:$T$317,COLUMNS('Section 2'!$C$14:O$15),0)),"",VLOOKUP($B97,'Section 2'!$C$18:$T$317,COLUMNS('Section 2'!$C$14:O$15),0)))</f>
        <v/>
      </c>
      <c r="Q97" s="234" t="str">
        <f>IF($D97="","",IF(ISBLANK(VLOOKUP($B97,'Section 2'!$C$18:$T$317,COLUMNS('Section 2'!$C$14:P$15),0)),"",VLOOKUP($B97,'Section 2'!$C$18:$T$317,COLUMNS('Section 2'!$C$14:P$15),0)))</f>
        <v/>
      </c>
      <c r="R97" s="234" t="str">
        <f>IF($D97="","",IF(ISBLANK(VLOOKUP($B97,'Section 2'!$C$18:$T$317,COLUMNS('Section 2'!$C$14:Q$15),0)),"",VLOOKUP($B97,'Section 2'!$C$18:$T$317,COLUMNS('Section 2'!$C$14:Q$15),0)))</f>
        <v/>
      </c>
      <c r="S97" s="234" t="str">
        <f>IF($D97="","",IF(ISBLANK(PROPER(VLOOKUP($B97,'Section 2'!$C$18:$T$317,COLUMNS('Section 2'!$C$14:R$15),0))),"",PROPER(VLOOKUP($B97,'Section 2'!$C$18:$T$317,COLUMNS('Section 2'!$C$14:R$15),0))))</f>
        <v/>
      </c>
      <c r="T97" s="234" t="str">
        <f>IF($D97="","",IF(ISBLANK(PROPER(VLOOKUP($B97,'Section 2'!$C$18:$T$317,COLUMNS('Section 2'!$C$14:S$15),0))),"",IF(VLOOKUP($B97,'Section 2'!$C$18:$T$317,COLUMNS('Section 2'!$C$14:S$15),0)="2nd Party Trans", "2nd Party Trans", IF(VLOOKUP($B97,'Section 2'!$C$18:$T$317,COLUMNS('Section 2'!$C$14:S$15),0)="2nd Party Dest", "2nd Party Dest", PROPER(VLOOKUP($B97,'Section 2'!$C$18:$T$317,COLUMNS('Section 2'!$C$14:S$15),0))))))</f>
        <v/>
      </c>
      <c r="U97" s="235" t="str">
        <f>IF($D97="","",IF(ISBLANK(VLOOKUP($B97,'Section 2'!$C$18:$T$317,COLUMNS('Section 2'!$C$14:T$15),0)),"",VLOOKUP($B97,'Section 2'!$C$18:$T$317,COLUMNS('Section 2'!$C$14:T$15),0)))</f>
        <v/>
      </c>
    </row>
    <row r="98" spans="1:21" s="233" customFormat="1" ht="12.75" customHeight="1" x14ac:dyDescent="0.25">
      <c r="A98" s="233" t="str">
        <f>IF(D98="","",ROWS($A$1:A98))</f>
        <v/>
      </c>
      <c r="B98" s="232">
        <v>97</v>
      </c>
      <c r="C98" s="234" t="str">
        <f t="shared" si="1"/>
        <v/>
      </c>
      <c r="D98" s="234" t="str">
        <f>IFERROR(VLOOKUP($B98,'Section 2'!$C$18:$T$317,COLUMNS('Section 2'!$C$14:C$15),0),"")</f>
        <v/>
      </c>
      <c r="E98" s="235" t="str">
        <f>IF($D98="","",IF(ISBLANK(VLOOKUP($B98,'Section 2'!$C$18:$T$317,COLUMNS('Section 2'!$C$14:D$15),0)),"",VLOOKUP($B98,'Section 2'!$C$18:$T$317,COLUMNS('Section 2'!$C$14:D$15),0)))</f>
        <v/>
      </c>
      <c r="F98" s="234" t="str">
        <f>IF($D98="","",IF(ISBLANK(VLOOKUP($B98,'Section 2'!$C$18:$T$317,COLUMNS('Section 2'!$C$14:E$15),0)),"",VLOOKUP($B98,'Section 2'!$C$18:$T$317,COLUMNS('Section 2'!$C$14:E$15),0)))</f>
        <v/>
      </c>
      <c r="G98" s="234" t="str">
        <f>IF($D98="","",IF(ISBLANK(VLOOKUP($B98,'Section 2'!$C$18:$T$317,COLUMNS('Section 2'!$C$14:F$15),0)),"",VLOOKUP($B98,'Section 2'!$C$18:$T$317,COLUMNS('Section 2'!$C$14:F$15),0)))</f>
        <v/>
      </c>
      <c r="H98" s="234" t="str">
        <f>IF($D98="","",IF(ISBLANK(VLOOKUP($B98,'Section 2'!$C$18:$T$317,COLUMNS('Section 2'!$C$14:G$15),0)),"",VLOOKUP($B98,'Section 2'!$C$18:$T$317,COLUMNS('Section 2'!$C$14:G$15),0)))</f>
        <v/>
      </c>
      <c r="I98" s="234" t="str">
        <f>IF($D98="","",IF(ISBLANK(VLOOKUP($B98,'Section 2'!$C$18:$T$317,COLUMNS('Section 2'!$C$14:H$15),0)),"",VLOOKUP($B98,'Section 2'!$C$18:$T$317,COLUMNS('Section 2'!$C$14:H$15),0)))</f>
        <v/>
      </c>
      <c r="J98" s="234" t="str">
        <f>IF($D98="","",IF(ISBLANK(VLOOKUP($B98,'Section 2'!$C$18:$T$317,COLUMNS('Section 2'!$C$14:I$15),0)),"",VLOOKUP($B98,'Section 2'!$C$18:$T$317,COLUMNS('Section 2'!$C$14:I$15),0)))</f>
        <v/>
      </c>
      <c r="K98" s="234" t="str">
        <f>IF($D98="","",IF(ISBLANK(VLOOKUP($B98,'Section 2'!$C$18:$T$317,COLUMNS('Section 2'!$C$14:J$15),0)),"",VLOOKUP($B98,'Section 2'!$C$18:$T$317,COLUMNS('Section 2'!$C$14:J$15),0)))</f>
        <v/>
      </c>
      <c r="L98" s="234" t="str">
        <f>IF($D98="","",IF(ISBLANK(VLOOKUP($B98,'Section 2'!$C$18:$T$317,COLUMNS('Section 2'!$C$14:K$15),0)),"",VLOOKUP($B98,'Section 2'!$C$18:$T$317,COLUMNS('Section 2'!$C$14:K$15),0)))</f>
        <v/>
      </c>
      <c r="M98" s="234" t="str">
        <f>IF($D98="","",IF(ISBLANK(VLOOKUP($B98,'Section 2'!$C$18:$T$317,COLUMNS('Section 2'!$C$14:L$15),0)),"",VLOOKUP($B98,'Section 2'!$C$18:$T$317,COLUMNS('Section 2'!$C$14:L$15),0)))</f>
        <v/>
      </c>
      <c r="N98" s="234" t="str">
        <f>IF($D98="","",IF(ISBLANK(VLOOKUP($B98,'Section 2'!$C$18:$T$317,COLUMNS('Section 2'!$C$14:M$15),0)),"",VLOOKUP($B98,'Section 2'!$C$18:$T$317,COLUMNS('Section 2'!$C$14:M$15),0)))</f>
        <v/>
      </c>
      <c r="O98" s="234" t="str">
        <f>IF($D98="","",IF(ISBLANK(VLOOKUP($B98,'Section 2'!$C$18:$T$317,COLUMNS('Section 2'!$C$14:N$15),0)),"",VLOOKUP($B98,'Section 2'!$C$18:$T$317,COLUMNS('Section 2'!$C$14:N$15),0)))</f>
        <v/>
      </c>
      <c r="P98" s="234" t="str">
        <f>IF($D98="","",IF(ISBLANK(VLOOKUP($B98,'Section 2'!$C$18:$T$317,COLUMNS('Section 2'!$C$14:O$15),0)),"",VLOOKUP($B98,'Section 2'!$C$18:$T$317,COLUMNS('Section 2'!$C$14:O$15),0)))</f>
        <v/>
      </c>
      <c r="Q98" s="234" t="str">
        <f>IF($D98="","",IF(ISBLANK(VLOOKUP($B98,'Section 2'!$C$18:$T$317,COLUMNS('Section 2'!$C$14:P$15),0)),"",VLOOKUP($B98,'Section 2'!$C$18:$T$317,COLUMNS('Section 2'!$C$14:P$15),0)))</f>
        <v/>
      </c>
      <c r="R98" s="234" t="str">
        <f>IF($D98="","",IF(ISBLANK(VLOOKUP($B98,'Section 2'!$C$18:$T$317,COLUMNS('Section 2'!$C$14:Q$15),0)),"",VLOOKUP($B98,'Section 2'!$C$18:$T$317,COLUMNS('Section 2'!$C$14:Q$15),0)))</f>
        <v/>
      </c>
      <c r="S98" s="234" t="str">
        <f>IF($D98="","",IF(ISBLANK(PROPER(VLOOKUP($B98,'Section 2'!$C$18:$T$317,COLUMNS('Section 2'!$C$14:R$15),0))),"",PROPER(VLOOKUP($B98,'Section 2'!$C$18:$T$317,COLUMNS('Section 2'!$C$14:R$15),0))))</f>
        <v/>
      </c>
      <c r="T98" s="234" t="str">
        <f>IF($D98="","",IF(ISBLANK(PROPER(VLOOKUP($B98,'Section 2'!$C$18:$T$317,COLUMNS('Section 2'!$C$14:S$15),0))),"",IF(VLOOKUP($B98,'Section 2'!$C$18:$T$317,COLUMNS('Section 2'!$C$14:S$15),0)="2nd Party Trans", "2nd Party Trans", IF(VLOOKUP($B98,'Section 2'!$C$18:$T$317,COLUMNS('Section 2'!$C$14:S$15),0)="2nd Party Dest", "2nd Party Dest", PROPER(VLOOKUP($B98,'Section 2'!$C$18:$T$317,COLUMNS('Section 2'!$C$14:S$15),0))))))</f>
        <v/>
      </c>
      <c r="U98" s="235" t="str">
        <f>IF($D98="","",IF(ISBLANK(VLOOKUP($B98,'Section 2'!$C$18:$T$317,COLUMNS('Section 2'!$C$14:T$15),0)),"",VLOOKUP($B98,'Section 2'!$C$18:$T$317,COLUMNS('Section 2'!$C$14:T$15),0)))</f>
        <v/>
      </c>
    </row>
    <row r="99" spans="1:21" s="233" customFormat="1" ht="12.75" customHeight="1" x14ac:dyDescent="0.25">
      <c r="A99" s="233" t="str">
        <f>IF(D99="","",ROWS($A$1:A99))</f>
        <v/>
      </c>
      <c r="B99" s="232">
        <v>98</v>
      </c>
      <c r="C99" s="234" t="str">
        <f t="shared" si="1"/>
        <v/>
      </c>
      <c r="D99" s="234" t="str">
        <f>IFERROR(VLOOKUP($B99,'Section 2'!$C$18:$T$317,COLUMNS('Section 2'!$C$14:C$15),0),"")</f>
        <v/>
      </c>
      <c r="E99" s="235" t="str">
        <f>IF($D99="","",IF(ISBLANK(VLOOKUP($B99,'Section 2'!$C$18:$T$317,COLUMNS('Section 2'!$C$14:D$15),0)),"",VLOOKUP($B99,'Section 2'!$C$18:$T$317,COLUMNS('Section 2'!$C$14:D$15),0)))</f>
        <v/>
      </c>
      <c r="F99" s="234" t="str">
        <f>IF($D99="","",IF(ISBLANK(VLOOKUP($B99,'Section 2'!$C$18:$T$317,COLUMNS('Section 2'!$C$14:E$15),0)),"",VLOOKUP($B99,'Section 2'!$C$18:$T$317,COLUMNS('Section 2'!$C$14:E$15),0)))</f>
        <v/>
      </c>
      <c r="G99" s="234" t="str">
        <f>IF($D99="","",IF(ISBLANK(VLOOKUP($B99,'Section 2'!$C$18:$T$317,COLUMNS('Section 2'!$C$14:F$15),0)),"",VLOOKUP($B99,'Section 2'!$C$18:$T$317,COLUMNS('Section 2'!$C$14:F$15),0)))</f>
        <v/>
      </c>
      <c r="H99" s="234" t="str">
        <f>IF($D99="","",IF(ISBLANK(VLOOKUP($B99,'Section 2'!$C$18:$T$317,COLUMNS('Section 2'!$C$14:G$15),0)),"",VLOOKUP($B99,'Section 2'!$C$18:$T$317,COLUMNS('Section 2'!$C$14:G$15),0)))</f>
        <v/>
      </c>
      <c r="I99" s="234" t="str">
        <f>IF($D99="","",IF(ISBLANK(VLOOKUP($B99,'Section 2'!$C$18:$T$317,COLUMNS('Section 2'!$C$14:H$15),0)),"",VLOOKUP($B99,'Section 2'!$C$18:$T$317,COLUMNS('Section 2'!$C$14:H$15),0)))</f>
        <v/>
      </c>
      <c r="J99" s="234" t="str">
        <f>IF($D99="","",IF(ISBLANK(VLOOKUP($B99,'Section 2'!$C$18:$T$317,COLUMNS('Section 2'!$C$14:I$15),0)),"",VLOOKUP($B99,'Section 2'!$C$18:$T$317,COLUMNS('Section 2'!$C$14:I$15),0)))</f>
        <v/>
      </c>
      <c r="K99" s="234" t="str">
        <f>IF($D99="","",IF(ISBLANK(VLOOKUP($B99,'Section 2'!$C$18:$T$317,COLUMNS('Section 2'!$C$14:J$15),0)),"",VLOOKUP($B99,'Section 2'!$C$18:$T$317,COLUMNS('Section 2'!$C$14:J$15),0)))</f>
        <v/>
      </c>
      <c r="L99" s="234" t="str">
        <f>IF($D99="","",IF(ISBLANK(VLOOKUP($B99,'Section 2'!$C$18:$T$317,COLUMNS('Section 2'!$C$14:K$15),0)),"",VLOOKUP($B99,'Section 2'!$C$18:$T$317,COLUMNS('Section 2'!$C$14:K$15),0)))</f>
        <v/>
      </c>
      <c r="M99" s="234" t="str">
        <f>IF($D99="","",IF(ISBLANK(VLOOKUP($B99,'Section 2'!$C$18:$T$317,COLUMNS('Section 2'!$C$14:L$15),0)),"",VLOOKUP($B99,'Section 2'!$C$18:$T$317,COLUMNS('Section 2'!$C$14:L$15),0)))</f>
        <v/>
      </c>
      <c r="N99" s="234" t="str">
        <f>IF($D99="","",IF(ISBLANK(VLOOKUP($B99,'Section 2'!$C$18:$T$317,COLUMNS('Section 2'!$C$14:M$15),0)),"",VLOOKUP($B99,'Section 2'!$C$18:$T$317,COLUMNS('Section 2'!$C$14:M$15),0)))</f>
        <v/>
      </c>
      <c r="O99" s="234" t="str">
        <f>IF($D99="","",IF(ISBLANK(VLOOKUP($B99,'Section 2'!$C$18:$T$317,COLUMNS('Section 2'!$C$14:N$15),0)),"",VLOOKUP($B99,'Section 2'!$C$18:$T$317,COLUMNS('Section 2'!$C$14:N$15),0)))</f>
        <v/>
      </c>
      <c r="P99" s="234" t="str">
        <f>IF($D99="","",IF(ISBLANK(VLOOKUP($B99,'Section 2'!$C$18:$T$317,COLUMNS('Section 2'!$C$14:O$15),0)),"",VLOOKUP($B99,'Section 2'!$C$18:$T$317,COLUMNS('Section 2'!$C$14:O$15),0)))</f>
        <v/>
      </c>
      <c r="Q99" s="234" t="str">
        <f>IF($D99="","",IF(ISBLANK(VLOOKUP($B99,'Section 2'!$C$18:$T$317,COLUMNS('Section 2'!$C$14:P$15),0)),"",VLOOKUP($B99,'Section 2'!$C$18:$T$317,COLUMNS('Section 2'!$C$14:P$15),0)))</f>
        <v/>
      </c>
      <c r="R99" s="234" t="str">
        <f>IF($D99="","",IF(ISBLANK(VLOOKUP($B99,'Section 2'!$C$18:$T$317,COLUMNS('Section 2'!$C$14:Q$15),0)),"",VLOOKUP($B99,'Section 2'!$C$18:$T$317,COLUMNS('Section 2'!$C$14:Q$15),0)))</f>
        <v/>
      </c>
      <c r="S99" s="234" t="str">
        <f>IF($D99="","",IF(ISBLANK(PROPER(VLOOKUP($B99,'Section 2'!$C$18:$T$317,COLUMNS('Section 2'!$C$14:R$15),0))),"",PROPER(VLOOKUP($B99,'Section 2'!$C$18:$T$317,COLUMNS('Section 2'!$C$14:R$15),0))))</f>
        <v/>
      </c>
      <c r="T99" s="234" t="str">
        <f>IF($D99="","",IF(ISBLANK(PROPER(VLOOKUP($B99,'Section 2'!$C$18:$T$317,COLUMNS('Section 2'!$C$14:S$15),0))),"",IF(VLOOKUP($B99,'Section 2'!$C$18:$T$317,COLUMNS('Section 2'!$C$14:S$15),0)="2nd Party Trans", "2nd Party Trans", IF(VLOOKUP($B99,'Section 2'!$C$18:$T$317,COLUMNS('Section 2'!$C$14:S$15),0)="2nd Party Dest", "2nd Party Dest", PROPER(VLOOKUP($B99,'Section 2'!$C$18:$T$317,COLUMNS('Section 2'!$C$14:S$15),0))))))</f>
        <v/>
      </c>
      <c r="U99" s="235" t="str">
        <f>IF($D99="","",IF(ISBLANK(VLOOKUP($B99,'Section 2'!$C$18:$T$317,COLUMNS('Section 2'!$C$14:T$15),0)),"",VLOOKUP($B99,'Section 2'!$C$18:$T$317,COLUMNS('Section 2'!$C$14:T$15),0)))</f>
        <v/>
      </c>
    </row>
    <row r="100" spans="1:21" s="233" customFormat="1" ht="12.75" customHeight="1" x14ac:dyDescent="0.25">
      <c r="A100" s="233" t="str">
        <f>IF(D100="","",ROWS($A$1:A100))</f>
        <v/>
      </c>
      <c r="B100" s="232">
        <v>99</v>
      </c>
      <c r="C100" s="234" t="str">
        <f t="shared" si="1"/>
        <v/>
      </c>
      <c r="D100" s="234" t="str">
        <f>IFERROR(VLOOKUP($B100,'Section 2'!$C$18:$T$317,COLUMNS('Section 2'!$C$14:C$15),0),"")</f>
        <v/>
      </c>
      <c r="E100" s="235" t="str">
        <f>IF($D100="","",IF(ISBLANK(VLOOKUP($B100,'Section 2'!$C$18:$T$317,COLUMNS('Section 2'!$C$14:D$15),0)),"",VLOOKUP($B100,'Section 2'!$C$18:$T$317,COLUMNS('Section 2'!$C$14:D$15),0)))</f>
        <v/>
      </c>
      <c r="F100" s="234" t="str">
        <f>IF($D100="","",IF(ISBLANK(VLOOKUP($B100,'Section 2'!$C$18:$T$317,COLUMNS('Section 2'!$C$14:E$15),0)),"",VLOOKUP($B100,'Section 2'!$C$18:$T$317,COLUMNS('Section 2'!$C$14:E$15),0)))</f>
        <v/>
      </c>
      <c r="G100" s="234" t="str">
        <f>IF($D100="","",IF(ISBLANK(VLOOKUP($B100,'Section 2'!$C$18:$T$317,COLUMNS('Section 2'!$C$14:F$15),0)),"",VLOOKUP($B100,'Section 2'!$C$18:$T$317,COLUMNS('Section 2'!$C$14:F$15),0)))</f>
        <v/>
      </c>
      <c r="H100" s="234" t="str">
        <f>IF($D100="","",IF(ISBLANK(VLOOKUP($B100,'Section 2'!$C$18:$T$317,COLUMNS('Section 2'!$C$14:G$15),0)),"",VLOOKUP($B100,'Section 2'!$C$18:$T$317,COLUMNS('Section 2'!$C$14:G$15),0)))</f>
        <v/>
      </c>
      <c r="I100" s="234" t="str">
        <f>IF($D100="","",IF(ISBLANK(VLOOKUP($B100,'Section 2'!$C$18:$T$317,COLUMNS('Section 2'!$C$14:H$15),0)),"",VLOOKUP($B100,'Section 2'!$C$18:$T$317,COLUMNS('Section 2'!$C$14:H$15),0)))</f>
        <v/>
      </c>
      <c r="J100" s="234" t="str">
        <f>IF($D100="","",IF(ISBLANK(VLOOKUP($B100,'Section 2'!$C$18:$T$317,COLUMNS('Section 2'!$C$14:I$15),0)),"",VLOOKUP($B100,'Section 2'!$C$18:$T$317,COLUMNS('Section 2'!$C$14:I$15),0)))</f>
        <v/>
      </c>
      <c r="K100" s="234" t="str">
        <f>IF($D100="","",IF(ISBLANK(VLOOKUP($B100,'Section 2'!$C$18:$T$317,COLUMNS('Section 2'!$C$14:J$15),0)),"",VLOOKUP($B100,'Section 2'!$C$18:$T$317,COLUMNS('Section 2'!$C$14:J$15),0)))</f>
        <v/>
      </c>
      <c r="L100" s="234" t="str">
        <f>IF($D100="","",IF(ISBLANK(VLOOKUP($B100,'Section 2'!$C$18:$T$317,COLUMNS('Section 2'!$C$14:K$15),0)),"",VLOOKUP($B100,'Section 2'!$C$18:$T$317,COLUMNS('Section 2'!$C$14:K$15),0)))</f>
        <v/>
      </c>
      <c r="M100" s="234" t="str">
        <f>IF($D100="","",IF(ISBLANK(VLOOKUP($B100,'Section 2'!$C$18:$T$317,COLUMNS('Section 2'!$C$14:L$15),0)),"",VLOOKUP($B100,'Section 2'!$C$18:$T$317,COLUMNS('Section 2'!$C$14:L$15),0)))</f>
        <v/>
      </c>
      <c r="N100" s="234" t="str">
        <f>IF($D100="","",IF(ISBLANK(VLOOKUP($B100,'Section 2'!$C$18:$T$317,COLUMNS('Section 2'!$C$14:M$15),0)),"",VLOOKUP($B100,'Section 2'!$C$18:$T$317,COLUMNS('Section 2'!$C$14:M$15),0)))</f>
        <v/>
      </c>
      <c r="O100" s="234" t="str">
        <f>IF($D100="","",IF(ISBLANK(VLOOKUP($B100,'Section 2'!$C$18:$T$317,COLUMNS('Section 2'!$C$14:N$15),0)),"",VLOOKUP($B100,'Section 2'!$C$18:$T$317,COLUMNS('Section 2'!$C$14:N$15),0)))</f>
        <v/>
      </c>
      <c r="P100" s="234" t="str">
        <f>IF($D100="","",IF(ISBLANK(VLOOKUP($B100,'Section 2'!$C$18:$T$317,COLUMNS('Section 2'!$C$14:O$15),0)),"",VLOOKUP($B100,'Section 2'!$C$18:$T$317,COLUMNS('Section 2'!$C$14:O$15),0)))</f>
        <v/>
      </c>
      <c r="Q100" s="234" t="str">
        <f>IF($D100="","",IF(ISBLANK(VLOOKUP($B100,'Section 2'!$C$18:$T$317,COLUMNS('Section 2'!$C$14:P$15),0)),"",VLOOKUP($B100,'Section 2'!$C$18:$T$317,COLUMNS('Section 2'!$C$14:P$15),0)))</f>
        <v/>
      </c>
      <c r="R100" s="234" t="str">
        <f>IF($D100="","",IF(ISBLANK(VLOOKUP($B100,'Section 2'!$C$18:$T$317,COLUMNS('Section 2'!$C$14:Q$15),0)),"",VLOOKUP($B100,'Section 2'!$C$18:$T$317,COLUMNS('Section 2'!$C$14:Q$15),0)))</f>
        <v/>
      </c>
      <c r="S100" s="234" t="str">
        <f>IF($D100="","",IF(ISBLANK(PROPER(VLOOKUP($B100,'Section 2'!$C$18:$T$317,COLUMNS('Section 2'!$C$14:R$15),0))),"",PROPER(VLOOKUP($B100,'Section 2'!$C$18:$T$317,COLUMNS('Section 2'!$C$14:R$15),0))))</f>
        <v/>
      </c>
      <c r="T100" s="234" t="str">
        <f>IF($D100="","",IF(ISBLANK(PROPER(VLOOKUP($B100,'Section 2'!$C$18:$T$317,COLUMNS('Section 2'!$C$14:S$15),0))),"",IF(VLOOKUP($B100,'Section 2'!$C$18:$T$317,COLUMNS('Section 2'!$C$14:S$15),0)="2nd Party Trans", "2nd Party Trans", IF(VLOOKUP($B100,'Section 2'!$C$18:$T$317,COLUMNS('Section 2'!$C$14:S$15),0)="2nd Party Dest", "2nd Party Dest", PROPER(VLOOKUP($B100,'Section 2'!$C$18:$T$317,COLUMNS('Section 2'!$C$14:S$15),0))))))</f>
        <v/>
      </c>
      <c r="U100" s="235" t="str">
        <f>IF($D100="","",IF(ISBLANK(VLOOKUP($B100,'Section 2'!$C$18:$T$317,COLUMNS('Section 2'!$C$14:T$15),0)),"",VLOOKUP($B100,'Section 2'!$C$18:$T$317,COLUMNS('Section 2'!$C$14:T$15),0)))</f>
        <v/>
      </c>
    </row>
    <row r="101" spans="1:21" s="233" customFormat="1" ht="12.75" customHeight="1" x14ac:dyDescent="0.25">
      <c r="A101" s="233" t="str">
        <f>IF(D101="","",ROWS($A$1:A101))</f>
        <v/>
      </c>
      <c r="B101" s="232">
        <v>100</v>
      </c>
      <c r="C101" s="234" t="str">
        <f t="shared" si="1"/>
        <v/>
      </c>
      <c r="D101" s="234" t="str">
        <f>IFERROR(VLOOKUP($B101,'Section 2'!$C$18:$T$317,COLUMNS('Section 2'!$C$14:C$15),0),"")</f>
        <v/>
      </c>
      <c r="E101" s="235" t="str">
        <f>IF($D101="","",IF(ISBLANK(VLOOKUP($B101,'Section 2'!$C$18:$T$317,COLUMNS('Section 2'!$C$14:D$15),0)),"",VLOOKUP($B101,'Section 2'!$C$18:$T$317,COLUMNS('Section 2'!$C$14:D$15),0)))</f>
        <v/>
      </c>
      <c r="F101" s="234" t="str">
        <f>IF($D101="","",IF(ISBLANK(VLOOKUP($B101,'Section 2'!$C$18:$T$317,COLUMNS('Section 2'!$C$14:E$15),0)),"",VLOOKUP($B101,'Section 2'!$C$18:$T$317,COLUMNS('Section 2'!$C$14:E$15),0)))</f>
        <v/>
      </c>
      <c r="G101" s="234" t="str">
        <f>IF($D101="","",IF(ISBLANK(VLOOKUP($B101,'Section 2'!$C$18:$T$317,COLUMNS('Section 2'!$C$14:F$15),0)),"",VLOOKUP($B101,'Section 2'!$C$18:$T$317,COLUMNS('Section 2'!$C$14:F$15),0)))</f>
        <v/>
      </c>
      <c r="H101" s="234" t="str">
        <f>IF($D101="","",IF(ISBLANK(VLOOKUP($B101,'Section 2'!$C$18:$T$317,COLUMNS('Section 2'!$C$14:G$15),0)),"",VLOOKUP($B101,'Section 2'!$C$18:$T$317,COLUMNS('Section 2'!$C$14:G$15),0)))</f>
        <v/>
      </c>
      <c r="I101" s="234" t="str">
        <f>IF($D101="","",IF(ISBLANK(VLOOKUP($B101,'Section 2'!$C$18:$T$317,COLUMNS('Section 2'!$C$14:H$15),0)),"",VLOOKUP($B101,'Section 2'!$C$18:$T$317,COLUMNS('Section 2'!$C$14:H$15),0)))</f>
        <v/>
      </c>
      <c r="J101" s="234" t="str">
        <f>IF($D101="","",IF(ISBLANK(VLOOKUP($B101,'Section 2'!$C$18:$T$317,COLUMNS('Section 2'!$C$14:I$15),0)),"",VLOOKUP($B101,'Section 2'!$C$18:$T$317,COLUMNS('Section 2'!$C$14:I$15),0)))</f>
        <v/>
      </c>
      <c r="K101" s="234" t="str">
        <f>IF($D101="","",IF(ISBLANK(VLOOKUP($B101,'Section 2'!$C$18:$T$317,COLUMNS('Section 2'!$C$14:J$15),0)),"",VLOOKUP($B101,'Section 2'!$C$18:$T$317,COLUMNS('Section 2'!$C$14:J$15),0)))</f>
        <v/>
      </c>
      <c r="L101" s="234" t="str">
        <f>IF($D101="","",IF(ISBLANK(VLOOKUP($B101,'Section 2'!$C$18:$T$317,COLUMNS('Section 2'!$C$14:K$15),0)),"",VLOOKUP($B101,'Section 2'!$C$18:$T$317,COLUMNS('Section 2'!$C$14:K$15),0)))</f>
        <v/>
      </c>
      <c r="M101" s="234" t="str">
        <f>IF($D101="","",IF(ISBLANK(VLOOKUP($B101,'Section 2'!$C$18:$T$317,COLUMNS('Section 2'!$C$14:L$15),0)),"",VLOOKUP($B101,'Section 2'!$C$18:$T$317,COLUMNS('Section 2'!$C$14:L$15),0)))</f>
        <v/>
      </c>
      <c r="N101" s="234" t="str">
        <f>IF($D101="","",IF(ISBLANK(VLOOKUP($B101,'Section 2'!$C$18:$T$317,COLUMNS('Section 2'!$C$14:M$15),0)),"",VLOOKUP($B101,'Section 2'!$C$18:$T$317,COLUMNS('Section 2'!$C$14:M$15),0)))</f>
        <v/>
      </c>
      <c r="O101" s="234" t="str">
        <f>IF($D101="","",IF(ISBLANK(VLOOKUP($B101,'Section 2'!$C$18:$T$317,COLUMNS('Section 2'!$C$14:N$15),0)),"",VLOOKUP($B101,'Section 2'!$C$18:$T$317,COLUMNS('Section 2'!$C$14:N$15),0)))</f>
        <v/>
      </c>
      <c r="P101" s="234" t="str">
        <f>IF($D101="","",IF(ISBLANK(VLOOKUP($B101,'Section 2'!$C$18:$T$317,COLUMNS('Section 2'!$C$14:O$15),0)),"",VLOOKUP($B101,'Section 2'!$C$18:$T$317,COLUMNS('Section 2'!$C$14:O$15),0)))</f>
        <v/>
      </c>
      <c r="Q101" s="234" t="str">
        <f>IF($D101="","",IF(ISBLANK(VLOOKUP($B101,'Section 2'!$C$18:$T$317,COLUMNS('Section 2'!$C$14:P$15),0)),"",VLOOKUP($B101,'Section 2'!$C$18:$T$317,COLUMNS('Section 2'!$C$14:P$15),0)))</f>
        <v/>
      </c>
      <c r="R101" s="234" t="str">
        <f>IF($D101="","",IF(ISBLANK(VLOOKUP($B101,'Section 2'!$C$18:$T$317,COLUMNS('Section 2'!$C$14:Q$15),0)),"",VLOOKUP($B101,'Section 2'!$C$18:$T$317,COLUMNS('Section 2'!$C$14:Q$15),0)))</f>
        <v/>
      </c>
      <c r="S101" s="234" t="str">
        <f>IF($D101="","",IF(ISBLANK(PROPER(VLOOKUP($B101,'Section 2'!$C$18:$T$317,COLUMNS('Section 2'!$C$14:R$15),0))),"",PROPER(VLOOKUP($B101,'Section 2'!$C$18:$T$317,COLUMNS('Section 2'!$C$14:R$15),0))))</f>
        <v/>
      </c>
      <c r="T101" s="234" t="str">
        <f>IF($D101="","",IF(ISBLANK(PROPER(VLOOKUP($B101,'Section 2'!$C$18:$T$317,COLUMNS('Section 2'!$C$14:S$15),0))),"",IF(VLOOKUP($B101,'Section 2'!$C$18:$T$317,COLUMNS('Section 2'!$C$14:S$15),0)="2nd Party Trans", "2nd Party Trans", IF(VLOOKUP($B101,'Section 2'!$C$18:$T$317,COLUMNS('Section 2'!$C$14:S$15),0)="2nd Party Dest", "2nd Party Dest", PROPER(VLOOKUP($B101,'Section 2'!$C$18:$T$317,COLUMNS('Section 2'!$C$14:S$15),0))))))</f>
        <v/>
      </c>
      <c r="U101" s="235" t="str">
        <f>IF($D101="","",IF(ISBLANK(VLOOKUP($B101,'Section 2'!$C$18:$T$317,COLUMNS('Section 2'!$C$14:T$15),0)),"",VLOOKUP($B101,'Section 2'!$C$18:$T$317,COLUMNS('Section 2'!$C$14:T$15),0)))</f>
        <v/>
      </c>
    </row>
    <row r="102" spans="1:21" s="233" customFormat="1" ht="12.75" customHeight="1" x14ac:dyDescent="0.25">
      <c r="A102" s="233" t="str">
        <f>IF(D102="","",ROWS($A$1:A102))</f>
        <v/>
      </c>
      <c r="B102" s="232">
        <v>101</v>
      </c>
      <c r="C102" s="234" t="str">
        <f t="shared" si="1"/>
        <v/>
      </c>
      <c r="D102" s="234" t="str">
        <f>IFERROR(VLOOKUP($B102,'Section 2'!$C$18:$T$317,COLUMNS('Section 2'!$C$14:C$15),0),"")</f>
        <v/>
      </c>
      <c r="E102" s="235" t="str">
        <f>IF($D102="","",IF(ISBLANK(VLOOKUP($B102,'Section 2'!$C$18:$T$317,COLUMNS('Section 2'!$C$14:D$15),0)),"",VLOOKUP($B102,'Section 2'!$C$18:$T$317,COLUMNS('Section 2'!$C$14:D$15),0)))</f>
        <v/>
      </c>
      <c r="F102" s="234" t="str">
        <f>IF($D102="","",IF(ISBLANK(VLOOKUP($B102,'Section 2'!$C$18:$T$317,COLUMNS('Section 2'!$C$14:E$15),0)),"",VLOOKUP($B102,'Section 2'!$C$18:$T$317,COLUMNS('Section 2'!$C$14:E$15),0)))</f>
        <v/>
      </c>
      <c r="G102" s="234" t="str">
        <f>IF($D102="","",IF(ISBLANK(VLOOKUP($B102,'Section 2'!$C$18:$T$317,COLUMNS('Section 2'!$C$14:F$15),0)),"",VLOOKUP($B102,'Section 2'!$C$18:$T$317,COLUMNS('Section 2'!$C$14:F$15),0)))</f>
        <v/>
      </c>
      <c r="H102" s="234" t="str">
        <f>IF($D102="","",IF(ISBLANK(VLOOKUP($B102,'Section 2'!$C$18:$T$317,COLUMNS('Section 2'!$C$14:G$15),0)),"",VLOOKUP($B102,'Section 2'!$C$18:$T$317,COLUMNS('Section 2'!$C$14:G$15),0)))</f>
        <v/>
      </c>
      <c r="I102" s="234" t="str">
        <f>IF($D102="","",IF(ISBLANK(VLOOKUP($B102,'Section 2'!$C$18:$T$317,COLUMNS('Section 2'!$C$14:H$15),0)),"",VLOOKUP($B102,'Section 2'!$C$18:$T$317,COLUMNS('Section 2'!$C$14:H$15),0)))</f>
        <v/>
      </c>
      <c r="J102" s="234" t="str">
        <f>IF($D102="","",IF(ISBLANK(VLOOKUP($B102,'Section 2'!$C$18:$T$317,COLUMNS('Section 2'!$C$14:I$15),0)),"",VLOOKUP($B102,'Section 2'!$C$18:$T$317,COLUMNS('Section 2'!$C$14:I$15),0)))</f>
        <v/>
      </c>
      <c r="K102" s="234" t="str">
        <f>IF($D102="","",IF(ISBLANK(VLOOKUP($B102,'Section 2'!$C$18:$T$317,COLUMNS('Section 2'!$C$14:J$15),0)),"",VLOOKUP($B102,'Section 2'!$C$18:$T$317,COLUMNS('Section 2'!$C$14:J$15),0)))</f>
        <v/>
      </c>
      <c r="L102" s="234" t="str">
        <f>IF($D102="","",IF(ISBLANK(VLOOKUP($B102,'Section 2'!$C$18:$T$317,COLUMNS('Section 2'!$C$14:K$15),0)),"",VLOOKUP($B102,'Section 2'!$C$18:$T$317,COLUMNS('Section 2'!$C$14:K$15),0)))</f>
        <v/>
      </c>
      <c r="M102" s="234" t="str">
        <f>IF($D102="","",IF(ISBLANK(VLOOKUP($B102,'Section 2'!$C$18:$T$317,COLUMNS('Section 2'!$C$14:L$15),0)),"",VLOOKUP($B102,'Section 2'!$C$18:$T$317,COLUMNS('Section 2'!$C$14:L$15),0)))</f>
        <v/>
      </c>
      <c r="N102" s="234" t="str">
        <f>IF($D102="","",IF(ISBLANK(VLOOKUP($B102,'Section 2'!$C$18:$T$317,COLUMNS('Section 2'!$C$14:M$15),0)),"",VLOOKUP($B102,'Section 2'!$C$18:$T$317,COLUMNS('Section 2'!$C$14:M$15),0)))</f>
        <v/>
      </c>
      <c r="O102" s="234" t="str">
        <f>IF($D102="","",IF(ISBLANK(VLOOKUP($B102,'Section 2'!$C$18:$T$317,COLUMNS('Section 2'!$C$14:N$15),0)),"",VLOOKUP($B102,'Section 2'!$C$18:$T$317,COLUMNS('Section 2'!$C$14:N$15),0)))</f>
        <v/>
      </c>
      <c r="P102" s="234" t="str">
        <f>IF($D102="","",IF(ISBLANK(VLOOKUP($B102,'Section 2'!$C$18:$T$317,COLUMNS('Section 2'!$C$14:O$15),0)),"",VLOOKUP($B102,'Section 2'!$C$18:$T$317,COLUMNS('Section 2'!$C$14:O$15),0)))</f>
        <v/>
      </c>
      <c r="Q102" s="234" t="str">
        <f>IF($D102="","",IF(ISBLANK(VLOOKUP($B102,'Section 2'!$C$18:$T$317,COLUMNS('Section 2'!$C$14:P$15),0)),"",VLOOKUP($B102,'Section 2'!$C$18:$T$317,COLUMNS('Section 2'!$C$14:P$15),0)))</f>
        <v/>
      </c>
      <c r="R102" s="234" t="str">
        <f>IF($D102="","",IF(ISBLANK(VLOOKUP($B102,'Section 2'!$C$18:$T$317,COLUMNS('Section 2'!$C$14:Q$15),0)),"",VLOOKUP($B102,'Section 2'!$C$18:$T$317,COLUMNS('Section 2'!$C$14:Q$15),0)))</f>
        <v/>
      </c>
      <c r="S102" s="234" t="str">
        <f>IF($D102="","",IF(ISBLANK(PROPER(VLOOKUP($B102,'Section 2'!$C$18:$T$317,COLUMNS('Section 2'!$C$14:R$15),0))),"",PROPER(VLOOKUP($B102,'Section 2'!$C$18:$T$317,COLUMNS('Section 2'!$C$14:R$15),0))))</f>
        <v/>
      </c>
      <c r="T102" s="234" t="str">
        <f>IF($D102="","",IF(ISBLANK(PROPER(VLOOKUP($B102,'Section 2'!$C$18:$T$317,COLUMNS('Section 2'!$C$14:S$15),0))),"",IF(VLOOKUP($B102,'Section 2'!$C$18:$T$317,COLUMNS('Section 2'!$C$14:S$15),0)="2nd Party Trans", "2nd Party Trans", IF(VLOOKUP($B102,'Section 2'!$C$18:$T$317,COLUMNS('Section 2'!$C$14:S$15),0)="2nd Party Dest", "2nd Party Dest", PROPER(VLOOKUP($B102,'Section 2'!$C$18:$T$317,COLUMNS('Section 2'!$C$14:S$15),0))))))</f>
        <v/>
      </c>
      <c r="U102" s="235" t="str">
        <f>IF($D102="","",IF(ISBLANK(VLOOKUP($B102,'Section 2'!$C$18:$T$317,COLUMNS('Section 2'!$C$14:T$15),0)),"",VLOOKUP($B102,'Section 2'!$C$18:$T$317,COLUMNS('Section 2'!$C$14:T$15),0)))</f>
        <v/>
      </c>
    </row>
    <row r="103" spans="1:21" s="233" customFormat="1" ht="12.75" customHeight="1" x14ac:dyDescent="0.25">
      <c r="A103" s="233" t="str">
        <f>IF(D103="","",ROWS($A$1:A103))</f>
        <v/>
      </c>
      <c r="B103" s="232">
        <v>102</v>
      </c>
      <c r="C103" s="234" t="str">
        <f t="shared" si="1"/>
        <v/>
      </c>
      <c r="D103" s="234" t="str">
        <f>IFERROR(VLOOKUP($B103,'Section 2'!$C$18:$T$317,COLUMNS('Section 2'!$C$14:C$15),0),"")</f>
        <v/>
      </c>
      <c r="E103" s="235" t="str">
        <f>IF($D103="","",IF(ISBLANK(VLOOKUP($B103,'Section 2'!$C$18:$T$317,COLUMNS('Section 2'!$C$14:D$15),0)),"",VLOOKUP($B103,'Section 2'!$C$18:$T$317,COLUMNS('Section 2'!$C$14:D$15),0)))</f>
        <v/>
      </c>
      <c r="F103" s="234" t="str">
        <f>IF($D103="","",IF(ISBLANK(VLOOKUP($B103,'Section 2'!$C$18:$T$317,COLUMNS('Section 2'!$C$14:E$15),0)),"",VLOOKUP($B103,'Section 2'!$C$18:$T$317,COLUMNS('Section 2'!$C$14:E$15),0)))</f>
        <v/>
      </c>
      <c r="G103" s="234" t="str">
        <f>IF($D103="","",IF(ISBLANK(VLOOKUP($B103,'Section 2'!$C$18:$T$317,COLUMNS('Section 2'!$C$14:F$15),0)),"",VLOOKUP($B103,'Section 2'!$C$18:$T$317,COLUMNS('Section 2'!$C$14:F$15),0)))</f>
        <v/>
      </c>
      <c r="H103" s="234" t="str">
        <f>IF($D103="","",IF(ISBLANK(VLOOKUP($B103,'Section 2'!$C$18:$T$317,COLUMNS('Section 2'!$C$14:G$15),0)),"",VLOOKUP($B103,'Section 2'!$C$18:$T$317,COLUMNS('Section 2'!$C$14:G$15),0)))</f>
        <v/>
      </c>
      <c r="I103" s="234" t="str">
        <f>IF($D103="","",IF(ISBLANK(VLOOKUP($B103,'Section 2'!$C$18:$T$317,COLUMNS('Section 2'!$C$14:H$15),0)),"",VLOOKUP($B103,'Section 2'!$C$18:$T$317,COLUMNS('Section 2'!$C$14:H$15),0)))</f>
        <v/>
      </c>
      <c r="J103" s="234" t="str">
        <f>IF($D103="","",IF(ISBLANK(VLOOKUP($B103,'Section 2'!$C$18:$T$317,COLUMNS('Section 2'!$C$14:I$15),0)),"",VLOOKUP($B103,'Section 2'!$C$18:$T$317,COLUMNS('Section 2'!$C$14:I$15),0)))</f>
        <v/>
      </c>
      <c r="K103" s="234" t="str">
        <f>IF($D103="","",IF(ISBLANK(VLOOKUP($B103,'Section 2'!$C$18:$T$317,COLUMNS('Section 2'!$C$14:J$15),0)),"",VLOOKUP($B103,'Section 2'!$C$18:$T$317,COLUMNS('Section 2'!$C$14:J$15),0)))</f>
        <v/>
      </c>
      <c r="L103" s="234" t="str">
        <f>IF($D103="","",IF(ISBLANK(VLOOKUP($B103,'Section 2'!$C$18:$T$317,COLUMNS('Section 2'!$C$14:K$15),0)),"",VLOOKUP($B103,'Section 2'!$C$18:$T$317,COLUMNS('Section 2'!$C$14:K$15),0)))</f>
        <v/>
      </c>
      <c r="M103" s="234" t="str">
        <f>IF($D103="","",IF(ISBLANK(VLOOKUP($B103,'Section 2'!$C$18:$T$317,COLUMNS('Section 2'!$C$14:L$15),0)),"",VLOOKUP($B103,'Section 2'!$C$18:$T$317,COLUMNS('Section 2'!$C$14:L$15),0)))</f>
        <v/>
      </c>
      <c r="N103" s="234" t="str">
        <f>IF($D103="","",IF(ISBLANK(VLOOKUP($B103,'Section 2'!$C$18:$T$317,COLUMNS('Section 2'!$C$14:M$15),0)),"",VLOOKUP($B103,'Section 2'!$C$18:$T$317,COLUMNS('Section 2'!$C$14:M$15),0)))</f>
        <v/>
      </c>
      <c r="O103" s="234" t="str">
        <f>IF($D103="","",IF(ISBLANK(VLOOKUP($B103,'Section 2'!$C$18:$T$317,COLUMNS('Section 2'!$C$14:N$15),0)),"",VLOOKUP($B103,'Section 2'!$C$18:$T$317,COLUMNS('Section 2'!$C$14:N$15),0)))</f>
        <v/>
      </c>
      <c r="P103" s="234" t="str">
        <f>IF($D103="","",IF(ISBLANK(VLOOKUP($B103,'Section 2'!$C$18:$T$317,COLUMNS('Section 2'!$C$14:O$15),0)),"",VLOOKUP($B103,'Section 2'!$C$18:$T$317,COLUMNS('Section 2'!$C$14:O$15),0)))</f>
        <v/>
      </c>
      <c r="Q103" s="234" t="str">
        <f>IF($D103="","",IF(ISBLANK(VLOOKUP($B103,'Section 2'!$C$18:$T$317,COLUMNS('Section 2'!$C$14:P$15),0)),"",VLOOKUP($B103,'Section 2'!$C$18:$T$317,COLUMNS('Section 2'!$C$14:P$15),0)))</f>
        <v/>
      </c>
      <c r="R103" s="234" t="str">
        <f>IF($D103="","",IF(ISBLANK(VLOOKUP($B103,'Section 2'!$C$18:$T$317,COLUMNS('Section 2'!$C$14:Q$15),0)),"",VLOOKUP($B103,'Section 2'!$C$18:$T$317,COLUMNS('Section 2'!$C$14:Q$15),0)))</f>
        <v/>
      </c>
      <c r="S103" s="234" t="str">
        <f>IF($D103="","",IF(ISBLANK(PROPER(VLOOKUP($B103,'Section 2'!$C$18:$T$317,COLUMNS('Section 2'!$C$14:R$15),0))),"",PROPER(VLOOKUP($B103,'Section 2'!$C$18:$T$317,COLUMNS('Section 2'!$C$14:R$15),0))))</f>
        <v/>
      </c>
      <c r="T103" s="234" t="str">
        <f>IF($D103="","",IF(ISBLANK(PROPER(VLOOKUP($B103,'Section 2'!$C$18:$T$317,COLUMNS('Section 2'!$C$14:S$15),0))),"",IF(VLOOKUP($B103,'Section 2'!$C$18:$T$317,COLUMNS('Section 2'!$C$14:S$15),0)="2nd Party Trans", "2nd Party Trans", IF(VLOOKUP($B103,'Section 2'!$C$18:$T$317,COLUMNS('Section 2'!$C$14:S$15),0)="2nd Party Dest", "2nd Party Dest", PROPER(VLOOKUP($B103,'Section 2'!$C$18:$T$317,COLUMNS('Section 2'!$C$14:S$15),0))))))</f>
        <v/>
      </c>
      <c r="U103" s="235" t="str">
        <f>IF($D103="","",IF(ISBLANK(VLOOKUP($B103,'Section 2'!$C$18:$T$317,COLUMNS('Section 2'!$C$14:T$15),0)),"",VLOOKUP($B103,'Section 2'!$C$18:$T$317,COLUMNS('Section 2'!$C$14:T$15),0)))</f>
        <v/>
      </c>
    </row>
    <row r="104" spans="1:21" s="233" customFormat="1" ht="12.75" customHeight="1" x14ac:dyDescent="0.25">
      <c r="A104" s="233" t="str">
        <f>IF(D104="","",ROWS($A$1:A104))</f>
        <v/>
      </c>
      <c r="B104" s="232">
        <v>103</v>
      </c>
      <c r="C104" s="234" t="str">
        <f t="shared" si="1"/>
        <v/>
      </c>
      <c r="D104" s="234" t="str">
        <f>IFERROR(VLOOKUP($B104,'Section 2'!$C$18:$T$317,COLUMNS('Section 2'!$C$14:C$15),0),"")</f>
        <v/>
      </c>
      <c r="E104" s="235" t="str">
        <f>IF($D104="","",IF(ISBLANK(VLOOKUP($B104,'Section 2'!$C$18:$T$317,COLUMNS('Section 2'!$C$14:D$15),0)),"",VLOOKUP($B104,'Section 2'!$C$18:$T$317,COLUMNS('Section 2'!$C$14:D$15),0)))</f>
        <v/>
      </c>
      <c r="F104" s="234" t="str">
        <f>IF($D104="","",IF(ISBLANK(VLOOKUP($B104,'Section 2'!$C$18:$T$317,COLUMNS('Section 2'!$C$14:E$15),0)),"",VLOOKUP($B104,'Section 2'!$C$18:$T$317,COLUMNS('Section 2'!$C$14:E$15),0)))</f>
        <v/>
      </c>
      <c r="G104" s="234" t="str">
        <f>IF($D104="","",IF(ISBLANK(VLOOKUP($B104,'Section 2'!$C$18:$T$317,COLUMNS('Section 2'!$C$14:F$15),0)),"",VLOOKUP($B104,'Section 2'!$C$18:$T$317,COLUMNS('Section 2'!$C$14:F$15),0)))</f>
        <v/>
      </c>
      <c r="H104" s="234" t="str">
        <f>IF($D104="","",IF(ISBLANK(VLOOKUP($B104,'Section 2'!$C$18:$T$317,COLUMNS('Section 2'!$C$14:G$15),0)),"",VLOOKUP($B104,'Section 2'!$C$18:$T$317,COLUMNS('Section 2'!$C$14:G$15),0)))</f>
        <v/>
      </c>
      <c r="I104" s="234" t="str">
        <f>IF($D104="","",IF(ISBLANK(VLOOKUP($B104,'Section 2'!$C$18:$T$317,COLUMNS('Section 2'!$C$14:H$15),0)),"",VLOOKUP($B104,'Section 2'!$C$18:$T$317,COLUMNS('Section 2'!$C$14:H$15),0)))</f>
        <v/>
      </c>
      <c r="J104" s="234" t="str">
        <f>IF($D104="","",IF(ISBLANK(VLOOKUP($B104,'Section 2'!$C$18:$T$317,COLUMNS('Section 2'!$C$14:I$15),0)),"",VLOOKUP($B104,'Section 2'!$C$18:$T$317,COLUMNS('Section 2'!$C$14:I$15),0)))</f>
        <v/>
      </c>
      <c r="K104" s="234" t="str">
        <f>IF($D104="","",IF(ISBLANK(VLOOKUP($B104,'Section 2'!$C$18:$T$317,COLUMNS('Section 2'!$C$14:J$15),0)),"",VLOOKUP($B104,'Section 2'!$C$18:$T$317,COLUMNS('Section 2'!$C$14:J$15),0)))</f>
        <v/>
      </c>
      <c r="L104" s="234" t="str">
        <f>IF($D104="","",IF(ISBLANK(VLOOKUP($B104,'Section 2'!$C$18:$T$317,COLUMNS('Section 2'!$C$14:K$15),0)),"",VLOOKUP($B104,'Section 2'!$C$18:$T$317,COLUMNS('Section 2'!$C$14:K$15),0)))</f>
        <v/>
      </c>
      <c r="M104" s="234" t="str">
        <f>IF($D104="","",IF(ISBLANK(VLOOKUP($B104,'Section 2'!$C$18:$T$317,COLUMNS('Section 2'!$C$14:L$15),0)),"",VLOOKUP($B104,'Section 2'!$C$18:$T$317,COLUMNS('Section 2'!$C$14:L$15),0)))</f>
        <v/>
      </c>
      <c r="N104" s="234" t="str">
        <f>IF($D104="","",IF(ISBLANK(VLOOKUP($B104,'Section 2'!$C$18:$T$317,COLUMNS('Section 2'!$C$14:M$15),0)),"",VLOOKUP($B104,'Section 2'!$C$18:$T$317,COLUMNS('Section 2'!$C$14:M$15),0)))</f>
        <v/>
      </c>
      <c r="O104" s="234" t="str">
        <f>IF($D104="","",IF(ISBLANK(VLOOKUP($B104,'Section 2'!$C$18:$T$317,COLUMNS('Section 2'!$C$14:N$15),0)),"",VLOOKUP($B104,'Section 2'!$C$18:$T$317,COLUMNS('Section 2'!$C$14:N$15),0)))</f>
        <v/>
      </c>
      <c r="P104" s="234" t="str">
        <f>IF($D104="","",IF(ISBLANK(VLOOKUP($B104,'Section 2'!$C$18:$T$317,COLUMNS('Section 2'!$C$14:O$15),0)),"",VLOOKUP($B104,'Section 2'!$C$18:$T$317,COLUMNS('Section 2'!$C$14:O$15),0)))</f>
        <v/>
      </c>
      <c r="Q104" s="234" t="str">
        <f>IF($D104="","",IF(ISBLANK(VLOOKUP($B104,'Section 2'!$C$18:$T$317,COLUMNS('Section 2'!$C$14:P$15),0)),"",VLOOKUP($B104,'Section 2'!$C$18:$T$317,COLUMNS('Section 2'!$C$14:P$15),0)))</f>
        <v/>
      </c>
      <c r="R104" s="234" t="str">
        <f>IF($D104="","",IF(ISBLANK(VLOOKUP($B104,'Section 2'!$C$18:$T$317,COLUMNS('Section 2'!$C$14:Q$15),0)),"",VLOOKUP($B104,'Section 2'!$C$18:$T$317,COLUMNS('Section 2'!$C$14:Q$15),0)))</f>
        <v/>
      </c>
      <c r="S104" s="234" t="str">
        <f>IF($D104="","",IF(ISBLANK(PROPER(VLOOKUP($B104,'Section 2'!$C$18:$T$317,COLUMNS('Section 2'!$C$14:R$15),0))),"",PROPER(VLOOKUP($B104,'Section 2'!$C$18:$T$317,COLUMNS('Section 2'!$C$14:R$15),0))))</f>
        <v/>
      </c>
      <c r="T104" s="234" t="str">
        <f>IF($D104="","",IF(ISBLANK(PROPER(VLOOKUP($B104,'Section 2'!$C$18:$T$317,COLUMNS('Section 2'!$C$14:S$15),0))),"",IF(VLOOKUP($B104,'Section 2'!$C$18:$T$317,COLUMNS('Section 2'!$C$14:S$15),0)="2nd Party Trans", "2nd Party Trans", IF(VLOOKUP($B104,'Section 2'!$C$18:$T$317,COLUMNS('Section 2'!$C$14:S$15),0)="2nd Party Dest", "2nd Party Dest", PROPER(VLOOKUP($B104,'Section 2'!$C$18:$T$317,COLUMNS('Section 2'!$C$14:S$15),0))))))</f>
        <v/>
      </c>
      <c r="U104" s="235" t="str">
        <f>IF($D104="","",IF(ISBLANK(VLOOKUP($B104,'Section 2'!$C$18:$T$317,COLUMNS('Section 2'!$C$14:T$15),0)),"",VLOOKUP($B104,'Section 2'!$C$18:$T$317,COLUMNS('Section 2'!$C$14:T$15),0)))</f>
        <v/>
      </c>
    </row>
    <row r="105" spans="1:21" s="233" customFormat="1" ht="12.75" customHeight="1" x14ac:dyDescent="0.25">
      <c r="A105" s="233" t="str">
        <f>IF(D105="","",ROWS($A$1:A105))</f>
        <v/>
      </c>
      <c r="B105" s="232">
        <v>104</v>
      </c>
      <c r="C105" s="234" t="str">
        <f t="shared" si="1"/>
        <v/>
      </c>
      <c r="D105" s="234" t="str">
        <f>IFERROR(VLOOKUP($B105,'Section 2'!$C$18:$T$317,COLUMNS('Section 2'!$C$14:C$15),0),"")</f>
        <v/>
      </c>
      <c r="E105" s="235" t="str">
        <f>IF($D105="","",IF(ISBLANK(VLOOKUP($B105,'Section 2'!$C$18:$T$317,COLUMNS('Section 2'!$C$14:D$15),0)),"",VLOOKUP($B105,'Section 2'!$C$18:$T$317,COLUMNS('Section 2'!$C$14:D$15),0)))</f>
        <v/>
      </c>
      <c r="F105" s="234" t="str">
        <f>IF($D105="","",IF(ISBLANK(VLOOKUP($B105,'Section 2'!$C$18:$T$317,COLUMNS('Section 2'!$C$14:E$15),0)),"",VLOOKUP($B105,'Section 2'!$C$18:$T$317,COLUMNS('Section 2'!$C$14:E$15),0)))</f>
        <v/>
      </c>
      <c r="G105" s="234" t="str">
        <f>IF($D105="","",IF(ISBLANK(VLOOKUP($B105,'Section 2'!$C$18:$T$317,COLUMNS('Section 2'!$C$14:F$15),0)),"",VLOOKUP($B105,'Section 2'!$C$18:$T$317,COLUMNS('Section 2'!$C$14:F$15),0)))</f>
        <v/>
      </c>
      <c r="H105" s="234" t="str">
        <f>IF($D105="","",IF(ISBLANK(VLOOKUP($B105,'Section 2'!$C$18:$T$317,COLUMNS('Section 2'!$C$14:G$15),0)),"",VLOOKUP($B105,'Section 2'!$C$18:$T$317,COLUMNS('Section 2'!$C$14:G$15),0)))</f>
        <v/>
      </c>
      <c r="I105" s="234" t="str">
        <f>IF($D105="","",IF(ISBLANK(VLOOKUP($B105,'Section 2'!$C$18:$T$317,COLUMNS('Section 2'!$C$14:H$15),0)),"",VLOOKUP($B105,'Section 2'!$C$18:$T$317,COLUMNS('Section 2'!$C$14:H$15),0)))</f>
        <v/>
      </c>
      <c r="J105" s="234" t="str">
        <f>IF($D105="","",IF(ISBLANK(VLOOKUP($B105,'Section 2'!$C$18:$T$317,COLUMNS('Section 2'!$C$14:I$15),0)),"",VLOOKUP($B105,'Section 2'!$C$18:$T$317,COLUMNS('Section 2'!$C$14:I$15),0)))</f>
        <v/>
      </c>
      <c r="K105" s="234" t="str">
        <f>IF($D105="","",IF(ISBLANK(VLOOKUP($B105,'Section 2'!$C$18:$T$317,COLUMNS('Section 2'!$C$14:J$15),0)),"",VLOOKUP($B105,'Section 2'!$C$18:$T$317,COLUMNS('Section 2'!$C$14:J$15),0)))</f>
        <v/>
      </c>
      <c r="L105" s="234" t="str">
        <f>IF($D105="","",IF(ISBLANK(VLOOKUP($B105,'Section 2'!$C$18:$T$317,COLUMNS('Section 2'!$C$14:K$15),0)),"",VLOOKUP($B105,'Section 2'!$C$18:$T$317,COLUMNS('Section 2'!$C$14:K$15),0)))</f>
        <v/>
      </c>
      <c r="M105" s="234" t="str">
        <f>IF($D105="","",IF(ISBLANK(VLOOKUP($B105,'Section 2'!$C$18:$T$317,COLUMNS('Section 2'!$C$14:L$15),0)),"",VLOOKUP($B105,'Section 2'!$C$18:$T$317,COLUMNS('Section 2'!$C$14:L$15),0)))</f>
        <v/>
      </c>
      <c r="N105" s="234" t="str">
        <f>IF($D105="","",IF(ISBLANK(VLOOKUP($B105,'Section 2'!$C$18:$T$317,COLUMNS('Section 2'!$C$14:M$15),0)),"",VLOOKUP($B105,'Section 2'!$C$18:$T$317,COLUMNS('Section 2'!$C$14:M$15),0)))</f>
        <v/>
      </c>
      <c r="O105" s="234" t="str">
        <f>IF($D105="","",IF(ISBLANK(VLOOKUP($B105,'Section 2'!$C$18:$T$317,COLUMNS('Section 2'!$C$14:N$15),0)),"",VLOOKUP($B105,'Section 2'!$C$18:$T$317,COLUMNS('Section 2'!$C$14:N$15),0)))</f>
        <v/>
      </c>
      <c r="P105" s="234" t="str">
        <f>IF($D105="","",IF(ISBLANK(VLOOKUP($B105,'Section 2'!$C$18:$T$317,COLUMNS('Section 2'!$C$14:O$15),0)),"",VLOOKUP($B105,'Section 2'!$C$18:$T$317,COLUMNS('Section 2'!$C$14:O$15),0)))</f>
        <v/>
      </c>
      <c r="Q105" s="234" t="str">
        <f>IF($D105="","",IF(ISBLANK(VLOOKUP($B105,'Section 2'!$C$18:$T$317,COLUMNS('Section 2'!$C$14:P$15),0)),"",VLOOKUP($B105,'Section 2'!$C$18:$T$317,COLUMNS('Section 2'!$C$14:P$15),0)))</f>
        <v/>
      </c>
      <c r="R105" s="234" t="str">
        <f>IF($D105="","",IF(ISBLANK(VLOOKUP($B105,'Section 2'!$C$18:$T$317,COLUMNS('Section 2'!$C$14:Q$15),0)),"",VLOOKUP($B105,'Section 2'!$C$18:$T$317,COLUMNS('Section 2'!$C$14:Q$15),0)))</f>
        <v/>
      </c>
      <c r="S105" s="234" t="str">
        <f>IF($D105="","",IF(ISBLANK(PROPER(VLOOKUP($B105,'Section 2'!$C$18:$T$317,COLUMNS('Section 2'!$C$14:R$15),0))),"",PROPER(VLOOKUP($B105,'Section 2'!$C$18:$T$317,COLUMNS('Section 2'!$C$14:R$15),0))))</f>
        <v/>
      </c>
      <c r="T105" s="234" t="str">
        <f>IF($D105="","",IF(ISBLANK(PROPER(VLOOKUP($B105,'Section 2'!$C$18:$T$317,COLUMNS('Section 2'!$C$14:S$15),0))),"",IF(VLOOKUP($B105,'Section 2'!$C$18:$T$317,COLUMNS('Section 2'!$C$14:S$15),0)="2nd Party Trans", "2nd Party Trans", IF(VLOOKUP($B105,'Section 2'!$C$18:$T$317,COLUMNS('Section 2'!$C$14:S$15),0)="2nd Party Dest", "2nd Party Dest", PROPER(VLOOKUP($B105,'Section 2'!$C$18:$T$317,COLUMNS('Section 2'!$C$14:S$15),0))))))</f>
        <v/>
      </c>
      <c r="U105" s="235" t="str">
        <f>IF($D105="","",IF(ISBLANK(VLOOKUP($B105,'Section 2'!$C$18:$T$317,COLUMNS('Section 2'!$C$14:T$15),0)),"",VLOOKUP($B105,'Section 2'!$C$18:$T$317,COLUMNS('Section 2'!$C$14:T$15),0)))</f>
        <v/>
      </c>
    </row>
    <row r="106" spans="1:21" s="233" customFormat="1" ht="12.75" customHeight="1" x14ac:dyDescent="0.25">
      <c r="A106" s="233" t="str">
        <f>IF(D106="","",ROWS($A$1:A106))</f>
        <v/>
      </c>
      <c r="B106" s="232">
        <v>105</v>
      </c>
      <c r="C106" s="234" t="str">
        <f t="shared" si="1"/>
        <v/>
      </c>
      <c r="D106" s="234" t="str">
        <f>IFERROR(VLOOKUP($B106,'Section 2'!$C$18:$T$317,COLUMNS('Section 2'!$C$14:C$15),0),"")</f>
        <v/>
      </c>
      <c r="E106" s="235" t="str">
        <f>IF($D106="","",IF(ISBLANK(VLOOKUP($B106,'Section 2'!$C$18:$T$317,COLUMNS('Section 2'!$C$14:D$15),0)),"",VLOOKUP($B106,'Section 2'!$C$18:$T$317,COLUMNS('Section 2'!$C$14:D$15),0)))</f>
        <v/>
      </c>
      <c r="F106" s="234" t="str">
        <f>IF($D106="","",IF(ISBLANK(VLOOKUP($B106,'Section 2'!$C$18:$T$317,COLUMNS('Section 2'!$C$14:E$15),0)),"",VLOOKUP($B106,'Section 2'!$C$18:$T$317,COLUMNS('Section 2'!$C$14:E$15),0)))</f>
        <v/>
      </c>
      <c r="G106" s="234" t="str">
        <f>IF($D106="","",IF(ISBLANK(VLOOKUP($B106,'Section 2'!$C$18:$T$317,COLUMNS('Section 2'!$C$14:F$15),0)),"",VLOOKUP($B106,'Section 2'!$C$18:$T$317,COLUMNS('Section 2'!$C$14:F$15),0)))</f>
        <v/>
      </c>
      <c r="H106" s="234" t="str">
        <f>IF($D106="","",IF(ISBLANK(VLOOKUP($B106,'Section 2'!$C$18:$T$317,COLUMNS('Section 2'!$C$14:G$15),0)),"",VLOOKUP($B106,'Section 2'!$C$18:$T$317,COLUMNS('Section 2'!$C$14:G$15),0)))</f>
        <v/>
      </c>
      <c r="I106" s="234" t="str">
        <f>IF($D106="","",IF(ISBLANK(VLOOKUP($B106,'Section 2'!$C$18:$T$317,COLUMNS('Section 2'!$C$14:H$15),0)),"",VLOOKUP($B106,'Section 2'!$C$18:$T$317,COLUMNS('Section 2'!$C$14:H$15),0)))</f>
        <v/>
      </c>
      <c r="J106" s="234" t="str">
        <f>IF($D106="","",IF(ISBLANK(VLOOKUP($B106,'Section 2'!$C$18:$T$317,COLUMNS('Section 2'!$C$14:I$15),0)),"",VLOOKUP($B106,'Section 2'!$C$18:$T$317,COLUMNS('Section 2'!$C$14:I$15),0)))</f>
        <v/>
      </c>
      <c r="K106" s="234" t="str">
        <f>IF($D106="","",IF(ISBLANK(VLOOKUP($B106,'Section 2'!$C$18:$T$317,COLUMNS('Section 2'!$C$14:J$15),0)),"",VLOOKUP($B106,'Section 2'!$C$18:$T$317,COLUMNS('Section 2'!$C$14:J$15),0)))</f>
        <v/>
      </c>
      <c r="L106" s="234" t="str">
        <f>IF($D106="","",IF(ISBLANK(VLOOKUP($B106,'Section 2'!$C$18:$T$317,COLUMNS('Section 2'!$C$14:K$15),0)),"",VLOOKUP($B106,'Section 2'!$C$18:$T$317,COLUMNS('Section 2'!$C$14:K$15),0)))</f>
        <v/>
      </c>
      <c r="M106" s="234" t="str">
        <f>IF($D106="","",IF(ISBLANK(VLOOKUP($B106,'Section 2'!$C$18:$T$317,COLUMNS('Section 2'!$C$14:L$15),0)),"",VLOOKUP($B106,'Section 2'!$C$18:$T$317,COLUMNS('Section 2'!$C$14:L$15),0)))</f>
        <v/>
      </c>
      <c r="N106" s="234" t="str">
        <f>IF($D106="","",IF(ISBLANK(VLOOKUP($B106,'Section 2'!$C$18:$T$317,COLUMNS('Section 2'!$C$14:M$15),0)),"",VLOOKUP($B106,'Section 2'!$C$18:$T$317,COLUMNS('Section 2'!$C$14:M$15),0)))</f>
        <v/>
      </c>
      <c r="O106" s="234" t="str">
        <f>IF($D106="","",IF(ISBLANK(VLOOKUP($B106,'Section 2'!$C$18:$T$317,COLUMNS('Section 2'!$C$14:N$15),0)),"",VLOOKUP($B106,'Section 2'!$C$18:$T$317,COLUMNS('Section 2'!$C$14:N$15),0)))</f>
        <v/>
      </c>
      <c r="P106" s="234" t="str">
        <f>IF($D106="","",IF(ISBLANK(VLOOKUP($B106,'Section 2'!$C$18:$T$317,COLUMNS('Section 2'!$C$14:O$15),0)),"",VLOOKUP($B106,'Section 2'!$C$18:$T$317,COLUMNS('Section 2'!$C$14:O$15),0)))</f>
        <v/>
      </c>
      <c r="Q106" s="234" t="str">
        <f>IF($D106="","",IF(ISBLANK(VLOOKUP($B106,'Section 2'!$C$18:$T$317,COLUMNS('Section 2'!$C$14:P$15),0)),"",VLOOKUP($B106,'Section 2'!$C$18:$T$317,COLUMNS('Section 2'!$C$14:P$15),0)))</f>
        <v/>
      </c>
      <c r="R106" s="234" t="str">
        <f>IF($D106="","",IF(ISBLANK(VLOOKUP($B106,'Section 2'!$C$18:$T$317,COLUMNS('Section 2'!$C$14:Q$15),0)),"",VLOOKUP($B106,'Section 2'!$C$18:$T$317,COLUMNS('Section 2'!$C$14:Q$15),0)))</f>
        <v/>
      </c>
      <c r="S106" s="234" t="str">
        <f>IF($D106="","",IF(ISBLANK(PROPER(VLOOKUP($B106,'Section 2'!$C$18:$T$317,COLUMNS('Section 2'!$C$14:R$15),0))),"",PROPER(VLOOKUP($B106,'Section 2'!$C$18:$T$317,COLUMNS('Section 2'!$C$14:R$15),0))))</f>
        <v/>
      </c>
      <c r="T106" s="234" t="str">
        <f>IF($D106="","",IF(ISBLANK(PROPER(VLOOKUP($B106,'Section 2'!$C$18:$T$317,COLUMNS('Section 2'!$C$14:S$15),0))),"",IF(VLOOKUP($B106,'Section 2'!$C$18:$T$317,COLUMNS('Section 2'!$C$14:S$15),0)="2nd Party Trans", "2nd Party Trans", IF(VLOOKUP($B106,'Section 2'!$C$18:$T$317,COLUMNS('Section 2'!$C$14:S$15),0)="2nd Party Dest", "2nd Party Dest", PROPER(VLOOKUP($B106,'Section 2'!$C$18:$T$317,COLUMNS('Section 2'!$C$14:S$15),0))))))</f>
        <v/>
      </c>
      <c r="U106" s="235" t="str">
        <f>IF($D106="","",IF(ISBLANK(VLOOKUP($B106,'Section 2'!$C$18:$T$317,COLUMNS('Section 2'!$C$14:T$15),0)),"",VLOOKUP($B106,'Section 2'!$C$18:$T$317,COLUMNS('Section 2'!$C$14:T$15),0)))</f>
        <v/>
      </c>
    </row>
    <row r="107" spans="1:21" s="233" customFormat="1" ht="12.75" customHeight="1" x14ac:dyDescent="0.25">
      <c r="A107" s="233" t="str">
        <f>IF(D107="","",ROWS($A$1:A107))</f>
        <v/>
      </c>
      <c r="B107" s="232">
        <v>106</v>
      </c>
      <c r="C107" s="234" t="str">
        <f t="shared" si="1"/>
        <v/>
      </c>
      <c r="D107" s="234" t="str">
        <f>IFERROR(VLOOKUP($B107,'Section 2'!$C$18:$T$317,COLUMNS('Section 2'!$C$14:C$15),0),"")</f>
        <v/>
      </c>
      <c r="E107" s="235" t="str">
        <f>IF($D107="","",IF(ISBLANK(VLOOKUP($B107,'Section 2'!$C$18:$T$317,COLUMNS('Section 2'!$C$14:D$15),0)),"",VLOOKUP($B107,'Section 2'!$C$18:$T$317,COLUMNS('Section 2'!$C$14:D$15),0)))</f>
        <v/>
      </c>
      <c r="F107" s="234" t="str">
        <f>IF($D107="","",IF(ISBLANK(VLOOKUP($B107,'Section 2'!$C$18:$T$317,COLUMNS('Section 2'!$C$14:E$15),0)),"",VLOOKUP($B107,'Section 2'!$C$18:$T$317,COLUMNS('Section 2'!$C$14:E$15),0)))</f>
        <v/>
      </c>
      <c r="G107" s="234" t="str">
        <f>IF($D107="","",IF(ISBLANK(VLOOKUP($B107,'Section 2'!$C$18:$T$317,COLUMNS('Section 2'!$C$14:F$15),0)),"",VLOOKUP($B107,'Section 2'!$C$18:$T$317,COLUMNS('Section 2'!$C$14:F$15),0)))</f>
        <v/>
      </c>
      <c r="H107" s="234" t="str">
        <f>IF($D107="","",IF(ISBLANK(VLOOKUP($B107,'Section 2'!$C$18:$T$317,COLUMNS('Section 2'!$C$14:G$15),0)),"",VLOOKUP($B107,'Section 2'!$C$18:$T$317,COLUMNS('Section 2'!$C$14:G$15),0)))</f>
        <v/>
      </c>
      <c r="I107" s="234" t="str">
        <f>IF($D107="","",IF(ISBLANK(VLOOKUP($B107,'Section 2'!$C$18:$T$317,COLUMNS('Section 2'!$C$14:H$15),0)),"",VLOOKUP($B107,'Section 2'!$C$18:$T$317,COLUMNS('Section 2'!$C$14:H$15),0)))</f>
        <v/>
      </c>
      <c r="J107" s="234" t="str">
        <f>IF($D107="","",IF(ISBLANK(VLOOKUP($B107,'Section 2'!$C$18:$T$317,COLUMNS('Section 2'!$C$14:I$15),0)),"",VLOOKUP($B107,'Section 2'!$C$18:$T$317,COLUMNS('Section 2'!$C$14:I$15),0)))</f>
        <v/>
      </c>
      <c r="K107" s="234" t="str">
        <f>IF($D107="","",IF(ISBLANK(VLOOKUP($B107,'Section 2'!$C$18:$T$317,COLUMNS('Section 2'!$C$14:J$15),0)),"",VLOOKUP($B107,'Section 2'!$C$18:$T$317,COLUMNS('Section 2'!$C$14:J$15),0)))</f>
        <v/>
      </c>
      <c r="L107" s="234" t="str">
        <f>IF($D107="","",IF(ISBLANK(VLOOKUP($B107,'Section 2'!$C$18:$T$317,COLUMNS('Section 2'!$C$14:K$15),0)),"",VLOOKUP($B107,'Section 2'!$C$18:$T$317,COLUMNS('Section 2'!$C$14:K$15),0)))</f>
        <v/>
      </c>
      <c r="M107" s="234" t="str">
        <f>IF($D107="","",IF(ISBLANK(VLOOKUP($B107,'Section 2'!$C$18:$T$317,COLUMNS('Section 2'!$C$14:L$15),0)),"",VLOOKUP($B107,'Section 2'!$C$18:$T$317,COLUMNS('Section 2'!$C$14:L$15),0)))</f>
        <v/>
      </c>
      <c r="N107" s="234" t="str">
        <f>IF($D107="","",IF(ISBLANK(VLOOKUP($B107,'Section 2'!$C$18:$T$317,COLUMNS('Section 2'!$C$14:M$15),0)),"",VLOOKUP($B107,'Section 2'!$C$18:$T$317,COLUMNS('Section 2'!$C$14:M$15),0)))</f>
        <v/>
      </c>
      <c r="O107" s="234" t="str">
        <f>IF($D107="","",IF(ISBLANK(VLOOKUP($B107,'Section 2'!$C$18:$T$317,COLUMNS('Section 2'!$C$14:N$15),0)),"",VLOOKUP($B107,'Section 2'!$C$18:$T$317,COLUMNS('Section 2'!$C$14:N$15),0)))</f>
        <v/>
      </c>
      <c r="P107" s="234" t="str">
        <f>IF($D107="","",IF(ISBLANK(VLOOKUP($B107,'Section 2'!$C$18:$T$317,COLUMNS('Section 2'!$C$14:O$15),0)),"",VLOOKUP($B107,'Section 2'!$C$18:$T$317,COLUMNS('Section 2'!$C$14:O$15),0)))</f>
        <v/>
      </c>
      <c r="Q107" s="234" t="str">
        <f>IF($D107="","",IF(ISBLANK(VLOOKUP($B107,'Section 2'!$C$18:$T$317,COLUMNS('Section 2'!$C$14:P$15),0)),"",VLOOKUP($B107,'Section 2'!$C$18:$T$317,COLUMNS('Section 2'!$C$14:P$15),0)))</f>
        <v/>
      </c>
      <c r="R107" s="234" t="str">
        <f>IF($D107="","",IF(ISBLANK(VLOOKUP($B107,'Section 2'!$C$18:$T$317,COLUMNS('Section 2'!$C$14:Q$15),0)),"",VLOOKUP($B107,'Section 2'!$C$18:$T$317,COLUMNS('Section 2'!$C$14:Q$15),0)))</f>
        <v/>
      </c>
      <c r="S107" s="234" t="str">
        <f>IF($D107="","",IF(ISBLANK(PROPER(VLOOKUP($B107,'Section 2'!$C$18:$T$317,COLUMNS('Section 2'!$C$14:R$15),0))),"",PROPER(VLOOKUP($B107,'Section 2'!$C$18:$T$317,COLUMNS('Section 2'!$C$14:R$15),0))))</f>
        <v/>
      </c>
      <c r="T107" s="234" t="str">
        <f>IF($D107="","",IF(ISBLANK(PROPER(VLOOKUP($B107,'Section 2'!$C$18:$T$317,COLUMNS('Section 2'!$C$14:S$15),0))),"",IF(VLOOKUP($B107,'Section 2'!$C$18:$T$317,COLUMNS('Section 2'!$C$14:S$15),0)="2nd Party Trans", "2nd Party Trans", IF(VLOOKUP($B107,'Section 2'!$C$18:$T$317,COLUMNS('Section 2'!$C$14:S$15),0)="2nd Party Dest", "2nd Party Dest", PROPER(VLOOKUP($B107,'Section 2'!$C$18:$T$317,COLUMNS('Section 2'!$C$14:S$15),0))))))</f>
        <v/>
      </c>
      <c r="U107" s="235" t="str">
        <f>IF($D107="","",IF(ISBLANK(VLOOKUP($B107,'Section 2'!$C$18:$T$317,COLUMNS('Section 2'!$C$14:T$15),0)),"",VLOOKUP($B107,'Section 2'!$C$18:$T$317,COLUMNS('Section 2'!$C$14:T$15),0)))</f>
        <v/>
      </c>
    </row>
    <row r="108" spans="1:21" s="233" customFormat="1" ht="12.75" customHeight="1" x14ac:dyDescent="0.25">
      <c r="A108" s="233" t="str">
        <f>IF(D108="","",ROWS($A$1:A108))</f>
        <v/>
      </c>
      <c r="B108" s="232">
        <v>107</v>
      </c>
      <c r="C108" s="234" t="str">
        <f t="shared" si="1"/>
        <v/>
      </c>
      <c r="D108" s="234" t="str">
        <f>IFERROR(VLOOKUP($B108,'Section 2'!$C$18:$T$317,COLUMNS('Section 2'!$C$14:C$15),0),"")</f>
        <v/>
      </c>
      <c r="E108" s="235" t="str">
        <f>IF($D108="","",IF(ISBLANK(VLOOKUP($B108,'Section 2'!$C$18:$T$317,COLUMNS('Section 2'!$C$14:D$15),0)),"",VLOOKUP($B108,'Section 2'!$C$18:$T$317,COLUMNS('Section 2'!$C$14:D$15),0)))</f>
        <v/>
      </c>
      <c r="F108" s="234" t="str">
        <f>IF($D108="","",IF(ISBLANK(VLOOKUP($B108,'Section 2'!$C$18:$T$317,COLUMNS('Section 2'!$C$14:E$15),0)),"",VLOOKUP($B108,'Section 2'!$C$18:$T$317,COLUMNS('Section 2'!$C$14:E$15),0)))</f>
        <v/>
      </c>
      <c r="G108" s="234" t="str">
        <f>IF($D108="","",IF(ISBLANK(VLOOKUP($B108,'Section 2'!$C$18:$T$317,COLUMNS('Section 2'!$C$14:F$15),0)),"",VLOOKUP($B108,'Section 2'!$C$18:$T$317,COLUMNS('Section 2'!$C$14:F$15),0)))</f>
        <v/>
      </c>
      <c r="H108" s="234" t="str">
        <f>IF($D108="","",IF(ISBLANK(VLOOKUP($B108,'Section 2'!$C$18:$T$317,COLUMNS('Section 2'!$C$14:G$15),0)),"",VLOOKUP($B108,'Section 2'!$C$18:$T$317,COLUMNS('Section 2'!$C$14:G$15),0)))</f>
        <v/>
      </c>
      <c r="I108" s="234" t="str">
        <f>IF($D108="","",IF(ISBLANK(VLOOKUP($B108,'Section 2'!$C$18:$T$317,COLUMNS('Section 2'!$C$14:H$15),0)),"",VLOOKUP($B108,'Section 2'!$C$18:$T$317,COLUMNS('Section 2'!$C$14:H$15),0)))</f>
        <v/>
      </c>
      <c r="J108" s="234" t="str">
        <f>IF($D108="","",IF(ISBLANK(VLOOKUP($B108,'Section 2'!$C$18:$T$317,COLUMNS('Section 2'!$C$14:I$15),0)),"",VLOOKUP($B108,'Section 2'!$C$18:$T$317,COLUMNS('Section 2'!$C$14:I$15),0)))</f>
        <v/>
      </c>
      <c r="K108" s="234" t="str">
        <f>IF($D108="","",IF(ISBLANK(VLOOKUP($B108,'Section 2'!$C$18:$T$317,COLUMNS('Section 2'!$C$14:J$15),0)),"",VLOOKUP($B108,'Section 2'!$C$18:$T$317,COLUMNS('Section 2'!$C$14:J$15),0)))</f>
        <v/>
      </c>
      <c r="L108" s="234" t="str">
        <f>IF($D108="","",IF(ISBLANK(VLOOKUP($B108,'Section 2'!$C$18:$T$317,COLUMNS('Section 2'!$C$14:K$15),0)),"",VLOOKUP($B108,'Section 2'!$C$18:$T$317,COLUMNS('Section 2'!$C$14:K$15),0)))</f>
        <v/>
      </c>
      <c r="M108" s="234" t="str">
        <f>IF($D108="","",IF(ISBLANK(VLOOKUP($B108,'Section 2'!$C$18:$T$317,COLUMNS('Section 2'!$C$14:L$15),0)),"",VLOOKUP($B108,'Section 2'!$C$18:$T$317,COLUMNS('Section 2'!$C$14:L$15),0)))</f>
        <v/>
      </c>
      <c r="N108" s="234" t="str">
        <f>IF($D108="","",IF(ISBLANK(VLOOKUP($B108,'Section 2'!$C$18:$T$317,COLUMNS('Section 2'!$C$14:M$15),0)),"",VLOOKUP($B108,'Section 2'!$C$18:$T$317,COLUMNS('Section 2'!$C$14:M$15),0)))</f>
        <v/>
      </c>
      <c r="O108" s="234" t="str">
        <f>IF($D108="","",IF(ISBLANK(VLOOKUP($B108,'Section 2'!$C$18:$T$317,COLUMNS('Section 2'!$C$14:N$15),0)),"",VLOOKUP($B108,'Section 2'!$C$18:$T$317,COLUMNS('Section 2'!$C$14:N$15),0)))</f>
        <v/>
      </c>
      <c r="P108" s="234" t="str">
        <f>IF($D108="","",IF(ISBLANK(VLOOKUP($B108,'Section 2'!$C$18:$T$317,COLUMNS('Section 2'!$C$14:O$15),0)),"",VLOOKUP($B108,'Section 2'!$C$18:$T$317,COLUMNS('Section 2'!$C$14:O$15),0)))</f>
        <v/>
      </c>
      <c r="Q108" s="234" t="str">
        <f>IF($D108="","",IF(ISBLANK(VLOOKUP($B108,'Section 2'!$C$18:$T$317,COLUMNS('Section 2'!$C$14:P$15),0)),"",VLOOKUP($B108,'Section 2'!$C$18:$T$317,COLUMNS('Section 2'!$C$14:P$15),0)))</f>
        <v/>
      </c>
      <c r="R108" s="234" t="str">
        <f>IF($D108="","",IF(ISBLANK(VLOOKUP($B108,'Section 2'!$C$18:$T$317,COLUMNS('Section 2'!$C$14:Q$15),0)),"",VLOOKUP($B108,'Section 2'!$C$18:$T$317,COLUMNS('Section 2'!$C$14:Q$15),0)))</f>
        <v/>
      </c>
      <c r="S108" s="234" t="str">
        <f>IF($D108="","",IF(ISBLANK(PROPER(VLOOKUP($B108,'Section 2'!$C$18:$T$317,COLUMNS('Section 2'!$C$14:R$15),0))),"",PROPER(VLOOKUP($B108,'Section 2'!$C$18:$T$317,COLUMNS('Section 2'!$C$14:R$15),0))))</f>
        <v/>
      </c>
      <c r="T108" s="234" t="str">
        <f>IF($D108="","",IF(ISBLANK(PROPER(VLOOKUP($B108,'Section 2'!$C$18:$T$317,COLUMNS('Section 2'!$C$14:S$15),0))),"",IF(VLOOKUP($B108,'Section 2'!$C$18:$T$317,COLUMNS('Section 2'!$C$14:S$15),0)="2nd Party Trans", "2nd Party Trans", IF(VLOOKUP($B108,'Section 2'!$C$18:$T$317,COLUMNS('Section 2'!$C$14:S$15),0)="2nd Party Dest", "2nd Party Dest", PROPER(VLOOKUP($B108,'Section 2'!$C$18:$T$317,COLUMNS('Section 2'!$C$14:S$15),0))))))</f>
        <v/>
      </c>
      <c r="U108" s="235" t="str">
        <f>IF($D108="","",IF(ISBLANK(VLOOKUP($B108,'Section 2'!$C$18:$T$317,COLUMNS('Section 2'!$C$14:T$15),0)),"",VLOOKUP($B108,'Section 2'!$C$18:$T$317,COLUMNS('Section 2'!$C$14:T$15),0)))</f>
        <v/>
      </c>
    </row>
    <row r="109" spans="1:21" s="233" customFormat="1" ht="12.75" customHeight="1" x14ac:dyDescent="0.25">
      <c r="A109" s="233" t="str">
        <f>IF(D109="","",ROWS($A$1:A109))</f>
        <v/>
      </c>
      <c r="B109" s="232">
        <v>108</v>
      </c>
      <c r="C109" s="234" t="str">
        <f t="shared" si="1"/>
        <v/>
      </c>
      <c r="D109" s="234" t="str">
        <f>IFERROR(VLOOKUP($B109,'Section 2'!$C$18:$T$317,COLUMNS('Section 2'!$C$14:C$15),0),"")</f>
        <v/>
      </c>
      <c r="E109" s="235" t="str">
        <f>IF($D109="","",IF(ISBLANK(VLOOKUP($B109,'Section 2'!$C$18:$T$317,COLUMNS('Section 2'!$C$14:D$15),0)),"",VLOOKUP($B109,'Section 2'!$C$18:$T$317,COLUMNS('Section 2'!$C$14:D$15),0)))</f>
        <v/>
      </c>
      <c r="F109" s="234" t="str">
        <f>IF($D109="","",IF(ISBLANK(VLOOKUP($B109,'Section 2'!$C$18:$T$317,COLUMNS('Section 2'!$C$14:E$15),0)),"",VLOOKUP($B109,'Section 2'!$C$18:$T$317,COLUMNS('Section 2'!$C$14:E$15),0)))</f>
        <v/>
      </c>
      <c r="G109" s="234" t="str">
        <f>IF($D109="","",IF(ISBLANK(VLOOKUP($B109,'Section 2'!$C$18:$T$317,COLUMNS('Section 2'!$C$14:F$15),0)),"",VLOOKUP($B109,'Section 2'!$C$18:$T$317,COLUMNS('Section 2'!$C$14:F$15),0)))</f>
        <v/>
      </c>
      <c r="H109" s="234" t="str">
        <f>IF($D109="","",IF(ISBLANK(VLOOKUP($B109,'Section 2'!$C$18:$T$317,COLUMNS('Section 2'!$C$14:G$15),0)),"",VLOOKUP($B109,'Section 2'!$C$18:$T$317,COLUMNS('Section 2'!$C$14:G$15),0)))</f>
        <v/>
      </c>
      <c r="I109" s="234" t="str">
        <f>IF($D109="","",IF(ISBLANK(VLOOKUP($B109,'Section 2'!$C$18:$T$317,COLUMNS('Section 2'!$C$14:H$15),0)),"",VLOOKUP($B109,'Section 2'!$C$18:$T$317,COLUMNS('Section 2'!$C$14:H$15),0)))</f>
        <v/>
      </c>
      <c r="J109" s="234" t="str">
        <f>IF($D109="","",IF(ISBLANK(VLOOKUP($B109,'Section 2'!$C$18:$T$317,COLUMNS('Section 2'!$C$14:I$15),0)),"",VLOOKUP($B109,'Section 2'!$C$18:$T$317,COLUMNS('Section 2'!$C$14:I$15),0)))</f>
        <v/>
      </c>
      <c r="K109" s="234" t="str">
        <f>IF($D109="","",IF(ISBLANK(VLOOKUP($B109,'Section 2'!$C$18:$T$317,COLUMNS('Section 2'!$C$14:J$15),0)),"",VLOOKUP($B109,'Section 2'!$C$18:$T$317,COLUMNS('Section 2'!$C$14:J$15),0)))</f>
        <v/>
      </c>
      <c r="L109" s="234" t="str">
        <f>IF($D109="","",IF(ISBLANK(VLOOKUP($B109,'Section 2'!$C$18:$T$317,COLUMNS('Section 2'!$C$14:K$15),0)),"",VLOOKUP($B109,'Section 2'!$C$18:$T$317,COLUMNS('Section 2'!$C$14:K$15),0)))</f>
        <v/>
      </c>
      <c r="M109" s="234" t="str">
        <f>IF($D109="","",IF(ISBLANK(VLOOKUP($B109,'Section 2'!$C$18:$T$317,COLUMNS('Section 2'!$C$14:L$15),0)),"",VLOOKUP($B109,'Section 2'!$C$18:$T$317,COLUMNS('Section 2'!$C$14:L$15),0)))</f>
        <v/>
      </c>
      <c r="N109" s="234" t="str">
        <f>IF($D109="","",IF(ISBLANK(VLOOKUP($B109,'Section 2'!$C$18:$T$317,COLUMNS('Section 2'!$C$14:M$15),0)),"",VLOOKUP($B109,'Section 2'!$C$18:$T$317,COLUMNS('Section 2'!$C$14:M$15),0)))</f>
        <v/>
      </c>
      <c r="O109" s="234" t="str">
        <f>IF($D109="","",IF(ISBLANK(VLOOKUP($B109,'Section 2'!$C$18:$T$317,COLUMNS('Section 2'!$C$14:N$15),0)),"",VLOOKUP($B109,'Section 2'!$C$18:$T$317,COLUMNS('Section 2'!$C$14:N$15),0)))</f>
        <v/>
      </c>
      <c r="P109" s="234" t="str">
        <f>IF($D109="","",IF(ISBLANK(VLOOKUP($B109,'Section 2'!$C$18:$T$317,COLUMNS('Section 2'!$C$14:O$15),0)),"",VLOOKUP($B109,'Section 2'!$C$18:$T$317,COLUMNS('Section 2'!$C$14:O$15),0)))</f>
        <v/>
      </c>
      <c r="Q109" s="234" t="str">
        <f>IF($D109="","",IF(ISBLANK(VLOOKUP($B109,'Section 2'!$C$18:$T$317,COLUMNS('Section 2'!$C$14:P$15),0)),"",VLOOKUP($B109,'Section 2'!$C$18:$T$317,COLUMNS('Section 2'!$C$14:P$15),0)))</f>
        <v/>
      </c>
      <c r="R109" s="234" t="str">
        <f>IF($D109="","",IF(ISBLANK(VLOOKUP($B109,'Section 2'!$C$18:$T$317,COLUMNS('Section 2'!$C$14:Q$15),0)),"",VLOOKUP($B109,'Section 2'!$C$18:$T$317,COLUMNS('Section 2'!$C$14:Q$15),0)))</f>
        <v/>
      </c>
      <c r="S109" s="234" t="str">
        <f>IF($D109="","",IF(ISBLANK(PROPER(VLOOKUP($B109,'Section 2'!$C$18:$T$317,COLUMNS('Section 2'!$C$14:R$15),0))),"",PROPER(VLOOKUP($B109,'Section 2'!$C$18:$T$317,COLUMNS('Section 2'!$C$14:R$15),0))))</f>
        <v/>
      </c>
      <c r="T109" s="234" t="str">
        <f>IF($D109="","",IF(ISBLANK(PROPER(VLOOKUP($B109,'Section 2'!$C$18:$T$317,COLUMNS('Section 2'!$C$14:S$15),0))),"",IF(VLOOKUP($B109,'Section 2'!$C$18:$T$317,COLUMNS('Section 2'!$C$14:S$15),0)="2nd Party Trans", "2nd Party Trans", IF(VLOOKUP($B109,'Section 2'!$C$18:$T$317,COLUMNS('Section 2'!$C$14:S$15),0)="2nd Party Dest", "2nd Party Dest", PROPER(VLOOKUP($B109,'Section 2'!$C$18:$T$317,COLUMNS('Section 2'!$C$14:S$15),0))))))</f>
        <v/>
      </c>
      <c r="U109" s="235" t="str">
        <f>IF($D109="","",IF(ISBLANK(VLOOKUP($B109,'Section 2'!$C$18:$T$317,COLUMNS('Section 2'!$C$14:T$15),0)),"",VLOOKUP($B109,'Section 2'!$C$18:$T$317,COLUMNS('Section 2'!$C$14:T$15),0)))</f>
        <v/>
      </c>
    </row>
    <row r="110" spans="1:21" s="233" customFormat="1" ht="12.75" customHeight="1" x14ac:dyDescent="0.25">
      <c r="A110" s="233" t="str">
        <f>IF(D110="","",ROWS($A$1:A110))</f>
        <v/>
      </c>
      <c r="B110" s="232">
        <v>109</v>
      </c>
      <c r="C110" s="234" t="str">
        <f t="shared" si="1"/>
        <v/>
      </c>
      <c r="D110" s="234" t="str">
        <f>IFERROR(VLOOKUP($B110,'Section 2'!$C$18:$T$317,COLUMNS('Section 2'!$C$14:C$15),0),"")</f>
        <v/>
      </c>
      <c r="E110" s="235" t="str">
        <f>IF($D110="","",IF(ISBLANK(VLOOKUP($B110,'Section 2'!$C$18:$T$317,COLUMNS('Section 2'!$C$14:D$15),0)),"",VLOOKUP($B110,'Section 2'!$C$18:$T$317,COLUMNS('Section 2'!$C$14:D$15),0)))</f>
        <v/>
      </c>
      <c r="F110" s="234" t="str">
        <f>IF($D110="","",IF(ISBLANK(VLOOKUP($B110,'Section 2'!$C$18:$T$317,COLUMNS('Section 2'!$C$14:E$15),0)),"",VLOOKUP($B110,'Section 2'!$C$18:$T$317,COLUMNS('Section 2'!$C$14:E$15),0)))</f>
        <v/>
      </c>
      <c r="G110" s="234" t="str">
        <f>IF($D110="","",IF(ISBLANK(VLOOKUP($B110,'Section 2'!$C$18:$T$317,COLUMNS('Section 2'!$C$14:F$15),0)),"",VLOOKUP($B110,'Section 2'!$C$18:$T$317,COLUMNS('Section 2'!$C$14:F$15),0)))</f>
        <v/>
      </c>
      <c r="H110" s="234" t="str">
        <f>IF($D110="","",IF(ISBLANK(VLOOKUP($B110,'Section 2'!$C$18:$T$317,COLUMNS('Section 2'!$C$14:G$15),0)),"",VLOOKUP($B110,'Section 2'!$C$18:$T$317,COLUMNS('Section 2'!$C$14:G$15),0)))</f>
        <v/>
      </c>
      <c r="I110" s="234" t="str">
        <f>IF($D110="","",IF(ISBLANK(VLOOKUP($B110,'Section 2'!$C$18:$T$317,COLUMNS('Section 2'!$C$14:H$15),0)),"",VLOOKUP($B110,'Section 2'!$C$18:$T$317,COLUMNS('Section 2'!$C$14:H$15),0)))</f>
        <v/>
      </c>
      <c r="J110" s="234" t="str">
        <f>IF($D110="","",IF(ISBLANK(VLOOKUP($B110,'Section 2'!$C$18:$T$317,COLUMNS('Section 2'!$C$14:I$15),0)),"",VLOOKUP($B110,'Section 2'!$C$18:$T$317,COLUMNS('Section 2'!$C$14:I$15),0)))</f>
        <v/>
      </c>
      <c r="K110" s="234" t="str">
        <f>IF($D110="","",IF(ISBLANK(VLOOKUP($B110,'Section 2'!$C$18:$T$317,COLUMNS('Section 2'!$C$14:J$15),0)),"",VLOOKUP($B110,'Section 2'!$C$18:$T$317,COLUMNS('Section 2'!$C$14:J$15),0)))</f>
        <v/>
      </c>
      <c r="L110" s="234" t="str">
        <f>IF($D110="","",IF(ISBLANK(VLOOKUP($B110,'Section 2'!$C$18:$T$317,COLUMNS('Section 2'!$C$14:K$15),0)),"",VLOOKUP($B110,'Section 2'!$C$18:$T$317,COLUMNS('Section 2'!$C$14:K$15),0)))</f>
        <v/>
      </c>
      <c r="M110" s="234" t="str">
        <f>IF($D110="","",IF(ISBLANK(VLOOKUP($B110,'Section 2'!$C$18:$T$317,COLUMNS('Section 2'!$C$14:L$15),0)),"",VLOOKUP($B110,'Section 2'!$C$18:$T$317,COLUMNS('Section 2'!$C$14:L$15),0)))</f>
        <v/>
      </c>
      <c r="N110" s="234" t="str">
        <f>IF($D110="","",IF(ISBLANK(VLOOKUP($B110,'Section 2'!$C$18:$T$317,COLUMNS('Section 2'!$C$14:M$15),0)),"",VLOOKUP($B110,'Section 2'!$C$18:$T$317,COLUMNS('Section 2'!$C$14:M$15),0)))</f>
        <v/>
      </c>
      <c r="O110" s="234" t="str">
        <f>IF($D110="","",IF(ISBLANK(VLOOKUP($B110,'Section 2'!$C$18:$T$317,COLUMNS('Section 2'!$C$14:N$15),0)),"",VLOOKUP($B110,'Section 2'!$C$18:$T$317,COLUMNS('Section 2'!$C$14:N$15),0)))</f>
        <v/>
      </c>
      <c r="P110" s="234" t="str">
        <f>IF($D110="","",IF(ISBLANK(VLOOKUP($B110,'Section 2'!$C$18:$T$317,COLUMNS('Section 2'!$C$14:O$15),0)),"",VLOOKUP($B110,'Section 2'!$C$18:$T$317,COLUMNS('Section 2'!$C$14:O$15),0)))</f>
        <v/>
      </c>
      <c r="Q110" s="234" t="str">
        <f>IF($D110="","",IF(ISBLANK(VLOOKUP($B110,'Section 2'!$C$18:$T$317,COLUMNS('Section 2'!$C$14:P$15),0)),"",VLOOKUP($B110,'Section 2'!$C$18:$T$317,COLUMNS('Section 2'!$C$14:P$15),0)))</f>
        <v/>
      </c>
      <c r="R110" s="234" t="str">
        <f>IF($D110="","",IF(ISBLANK(VLOOKUP($B110,'Section 2'!$C$18:$T$317,COLUMNS('Section 2'!$C$14:Q$15),0)),"",VLOOKUP($B110,'Section 2'!$C$18:$T$317,COLUMNS('Section 2'!$C$14:Q$15),0)))</f>
        <v/>
      </c>
      <c r="S110" s="234" t="str">
        <f>IF($D110="","",IF(ISBLANK(PROPER(VLOOKUP($B110,'Section 2'!$C$18:$T$317,COLUMNS('Section 2'!$C$14:R$15),0))),"",PROPER(VLOOKUP($B110,'Section 2'!$C$18:$T$317,COLUMNS('Section 2'!$C$14:R$15),0))))</f>
        <v/>
      </c>
      <c r="T110" s="234" t="str">
        <f>IF($D110="","",IF(ISBLANK(PROPER(VLOOKUP($B110,'Section 2'!$C$18:$T$317,COLUMNS('Section 2'!$C$14:S$15),0))),"",IF(VLOOKUP($B110,'Section 2'!$C$18:$T$317,COLUMNS('Section 2'!$C$14:S$15),0)="2nd Party Trans", "2nd Party Trans", IF(VLOOKUP($B110,'Section 2'!$C$18:$T$317,COLUMNS('Section 2'!$C$14:S$15),0)="2nd Party Dest", "2nd Party Dest", PROPER(VLOOKUP($B110,'Section 2'!$C$18:$T$317,COLUMNS('Section 2'!$C$14:S$15),0))))))</f>
        <v/>
      </c>
      <c r="U110" s="235" t="str">
        <f>IF($D110="","",IF(ISBLANK(VLOOKUP($B110,'Section 2'!$C$18:$T$317,COLUMNS('Section 2'!$C$14:T$15),0)),"",VLOOKUP($B110,'Section 2'!$C$18:$T$317,COLUMNS('Section 2'!$C$14:T$15),0)))</f>
        <v/>
      </c>
    </row>
    <row r="111" spans="1:21" s="233" customFormat="1" ht="12.75" customHeight="1" x14ac:dyDescent="0.25">
      <c r="A111" s="233" t="str">
        <f>IF(D111="","",ROWS($A$1:A111))</f>
        <v/>
      </c>
      <c r="B111" s="232">
        <v>110</v>
      </c>
      <c r="C111" s="234" t="str">
        <f t="shared" si="1"/>
        <v/>
      </c>
      <c r="D111" s="234" t="str">
        <f>IFERROR(VLOOKUP($B111,'Section 2'!$C$18:$T$317,COLUMNS('Section 2'!$C$14:C$15),0),"")</f>
        <v/>
      </c>
      <c r="E111" s="235" t="str">
        <f>IF($D111="","",IF(ISBLANK(VLOOKUP($B111,'Section 2'!$C$18:$T$317,COLUMNS('Section 2'!$C$14:D$15),0)),"",VLOOKUP($B111,'Section 2'!$C$18:$T$317,COLUMNS('Section 2'!$C$14:D$15),0)))</f>
        <v/>
      </c>
      <c r="F111" s="234" t="str">
        <f>IF($D111="","",IF(ISBLANK(VLOOKUP($B111,'Section 2'!$C$18:$T$317,COLUMNS('Section 2'!$C$14:E$15),0)),"",VLOOKUP($B111,'Section 2'!$C$18:$T$317,COLUMNS('Section 2'!$C$14:E$15),0)))</f>
        <v/>
      </c>
      <c r="G111" s="234" t="str">
        <f>IF($D111="","",IF(ISBLANK(VLOOKUP($B111,'Section 2'!$C$18:$T$317,COLUMNS('Section 2'!$C$14:F$15),0)),"",VLOOKUP($B111,'Section 2'!$C$18:$T$317,COLUMNS('Section 2'!$C$14:F$15),0)))</f>
        <v/>
      </c>
      <c r="H111" s="234" t="str">
        <f>IF($D111="","",IF(ISBLANK(VLOOKUP($B111,'Section 2'!$C$18:$T$317,COLUMNS('Section 2'!$C$14:G$15),0)),"",VLOOKUP($B111,'Section 2'!$C$18:$T$317,COLUMNS('Section 2'!$C$14:G$15),0)))</f>
        <v/>
      </c>
      <c r="I111" s="234" t="str">
        <f>IF($D111="","",IF(ISBLANK(VLOOKUP($B111,'Section 2'!$C$18:$T$317,COLUMNS('Section 2'!$C$14:H$15),0)),"",VLOOKUP($B111,'Section 2'!$C$18:$T$317,COLUMNS('Section 2'!$C$14:H$15),0)))</f>
        <v/>
      </c>
      <c r="J111" s="234" t="str">
        <f>IF($D111="","",IF(ISBLANK(VLOOKUP($B111,'Section 2'!$C$18:$T$317,COLUMNS('Section 2'!$C$14:I$15),0)),"",VLOOKUP($B111,'Section 2'!$C$18:$T$317,COLUMNS('Section 2'!$C$14:I$15),0)))</f>
        <v/>
      </c>
      <c r="K111" s="234" t="str">
        <f>IF($D111="","",IF(ISBLANK(VLOOKUP($B111,'Section 2'!$C$18:$T$317,COLUMNS('Section 2'!$C$14:J$15),0)),"",VLOOKUP($B111,'Section 2'!$C$18:$T$317,COLUMNS('Section 2'!$C$14:J$15),0)))</f>
        <v/>
      </c>
      <c r="L111" s="234" t="str">
        <f>IF($D111="","",IF(ISBLANK(VLOOKUP($B111,'Section 2'!$C$18:$T$317,COLUMNS('Section 2'!$C$14:K$15),0)),"",VLOOKUP($B111,'Section 2'!$C$18:$T$317,COLUMNS('Section 2'!$C$14:K$15),0)))</f>
        <v/>
      </c>
      <c r="M111" s="234" t="str">
        <f>IF($D111="","",IF(ISBLANK(VLOOKUP($B111,'Section 2'!$C$18:$T$317,COLUMNS('Section 2'!$C$14:L$15),0)),"",VLOOKUP($B111,'Section 2'!$C$18:$T$317,COLUMNS('Section 2'!$C$14:L$15),0)))</f>
        <v/>
      </c>
      <c r="N111" s="234" t="str">
        <f>IF($D111="","",IF(ISBLANK(VLOOKUP($B111,'Section 2'!$C$18:$T$317,COLUMNS('Section 2'!$C$14:M$15),0)),"",VLOOKUP($B111,'Section 2'!$C$18:$T$317,COLUMNS('Section 2'!$C$14:M$15),0)))</f>
        <v/>
      </c>
      <c r="O111" s="234" t="str">
        <f>IF($D111="","",IF(ISBLANK(VLOOKUP($B111,'Section 2'!$C$18:$T$317,COLUMNS('Section 2'!$C$14:N$15),0)),"",VLOOKUP($B111,'Section 2'!$C$18:$T$317,COLUMNS('Section 2'!$C$14:N$15),0)))</f>
        <v/>
      </c>
      <c r="P111" s="234" t="str">
        <f>IF($D111="","",IF(ISBLANK(VLOOKUP($B111,'Section 2'!$C$18:$T$317,COLUMNS('Section 2'!$C$14:O$15),0)),"",VLOOKUP($B111,'Section 2'!$C$18:$T$317,COLUMNS('Section 2'!$C$14:O$15),0)))</f>
        <v/>
      </c>
      <c r="Q111" s="234" t="str">
        <f>IF($D111="","",IF(ISBLANK(VLOOKUP($B111,'Section 2'!$C$18:$T$317,COLUMNS('Section 2'!$C$14:P$15),0)),"",VLOOKUP($B111,'Section 2'!$C$18:$T$317,COLUMNS('Section 2'!$C$14:P$15),0)))</f>
        <v/>
      </c>
      <c r="R111" s="234" t="str">
        <f>IF($D111="","",IF(ISBLANK(VLOOKUP($B111,'Section 2'!$C$18:$T$317,COLUMNS('Section 2'!$C$14:Q$15),0)),"",VLOOKUP($B111,'Section 2'!$C$18:$T$317,COLUMNS('Section 2'!$C$14:Q$15),0)))</f>
        <v/>
      </c>
      <c r="S111" s="234" t="str">
        <f>IF($D111="","",IF(ISBLANK(PROPER(VLOOKUP($B111,'Section 2'!$C$18:$T$317,COLUMNS('Section 2'!$C$14:R$15),0))),"",PROPER(VLOOKUP($B111,'Section 2'!$C$18:$T$317,COLUMNS('Section 2'!$C$14:R$15),0))))</f>
        <v/>
      </c>
      <c r="T111" s="234" t="str">
        <f>IF($D111="","",IF(ISBLANK(PROPER(VLOOKUP($B111,'Section 2'!$C$18:$T$317,COLUMNS('Section 2'!$C$14:S$15),0))),"",IF(VLOOKUP($B111,'Section 2'!$C$18:$T$317,COLUMNS('Section 2'!$C$14:S$15),0)="2nd Party Trans", "2nd Party Trans", IF(VLOOKUP($B111,'Section 2'!$C$18:$T$317,COLUMNS('Section 2'!$C$14:S$15),0)="2nd Party Dest", "2nd Party Dest", PROPER(VLOOKUP($B111,'Section 2'!$C$18:$T$317,COLUMNS('Section 2'!$C$14:S$15),0))))))</f>
        <v/>
      </c>
      <c r="U111" s="235" t="str">
        <f>IF($D111="","",IF(ISBLANK(VLOOKUP($B111,'Section 2'!$C$18:$T$317,COLUMNS('Section 2'!$C$14:T$15),0)),"",VLOOKUP($B111,'Section 2'!$C$18:$T$317,COLUMNS('Section 2'!$C$14:T$15),0)))</f>
        <v/>
      </c>
    </row>
    <row r="112" spans="1:21" s="233" customFormat="1" ht="12.75" customHeight="1" x14ac:dyDescent="0.25">
      <c r="A112" s="233" t="str">
        <f>IF(D112="","",ROWS($A$1:A112))</f>
        <v/>
      </c>
      <c r="B112" s="232">
        <v>111</v>
      </c>
      <c r="C112" s="234" t="str">
        <f t="shared" si="1"/>
        <v/>
      </c>
      <c r="D112" s="234" t="str">
        <f>IFERROR(VLOOKUP($B112,'Section 2'!$C$18:$T$317,COLUMNS('Section 2'!$C$14:C$15),0),"")</f>
        <v/>
      </c>
      <c r="E112" s="235" t="str">
        <f>IF($D112="","",IF(ISBLANK(VLOOKUP($B112,'Section 2'!$C$18:$T$317,COLUMNS('Section 2'!$C$14:D$15),0)),"",VLOOKUP($B112,'Section 2'!$C$18:$T$317,COLUMNS('Section 2'!$C$14:D$15),0)))</f>
        <v/>
      </c>
      <c r="F112" s="234" t="str">
        <f>IF($D112="","",IF(ISBLANK(VLOOKUP($B112,'Section 2'!$C$18:$T$317,COLUMNS('Section 2'!$C$14:E$15),0)),"",VLOOKUP($B112,'Section 2'!$C$18:$T$317,COLUMNS('Section 2'!$C$14:E$15),0)))</f>
        <v/>
      </c>
      <c r="G112" s="234" t="str">
        <f>IF($D112="","",IF(ISBLANK(VLOOKUP($B112,'Section 2'!$C$18:$T$317,COLUMNS('Section 2'!$C$14:F$15),0)),"",VLOOKUP($B112,'Section 2'!$C$18:$T$317,COLUMNS('Section 2'!$C$14:F$15),0)))</f>
        <v/>
      </c>
      <c r="H112" s="234" t="str">
        <f>IF($D112="","",IF(ISBLANK(VLOOKUP($B112,'Section 2'!$C$18:$T$317,COLUMNS('Section 2'!$C$14:G$15),0)),"",VLOOKUP($B112,'Section 2'!$C$18:$T$317,COLUMNS('Section 2'!$C$14:G$15),0)))</f>
        <v/>
      </c>
      <c r="I112" s="234" t="str">
        <f>IF($D112="","",IF(ISBLANK(VLOOKUP($B112,'Section 2'!$C$18:$T$317,COLUMNS('Section 2'!$C$14:H$15),0)),"",VLOOKUP($B112,'Section 2'!$C$18:$T$317,COLUMNS('Section 2'!$C$14:H$15),0)))</f>
        <v/>
      </c>
      <c r="J112" s="234" t="str">
        <f>IF($D112="","",IF(ISBLANK(VLOOKUP($B112,'Section 2'!$C$18:$T$317,COLUMNS('Section 2'!$C$14:I$15),0)),"",VLOOKUP($B112,'Section 2'!$C$18:$T$317,COLUMNS('Section 2'!$C$14:I$15),0)))</f>
        <v/>
      </c>
      <c r="K112" s="234" t="str">
        <f>IF($D112="","",IF(ISBLANK(VLOOKUP($B112,'Section 2'!$C$18:$T$317,COLUMNS('Section 2'!$C$14:J$15),0)),"",VLOOKUP($B112,'Section 2'!$C$18:$T$317,COLUMNS('Section 2'!$C$14:J$15),0)))</f>
        <v/>
      </c>
      <c r="L112" s="234" t="str">
        <f>IF($D112="","",IF(ISBLANK(VLOOKUP($B112,'Section 2'!$C$18:$T$317,COLUMNS('Section 2'!$C$14:K$15),0)),"",VLOOKUP($B112,'Section 2'!$C$18:$T$317,COLUMNS('Section 2'!$C$14:K$15),0)))</f>
        <v/>
      </c>
      <c r="M112" s="234" t="str">
        <f>IF($D112="","",IF(ISBLANK(VLOOKUP($B112,'Section 2'!$C$18:$T$317,COLUMNS('Section 2'!$C$14:L$15),0)),"",VLOOKUP($B112,'Section 2'!$C$18:$T$317,COLUMNS('Section 2'!$C$14:L$15),0)))</f>
        <v/>
      </c>
      <c r="N112" s="234" t="str">
        <f>IF($D112="","",IF(ISBLANK(VLOOKUP($B112,'Section 2'!$C$18:$T$317,COLUMNS('Section 2'!$C$14:M$15),0)),"",VLOOKUP($B112,'Section 2'!$C$18:$T$317,COLUMNS('Section 2'!$C$14:M$15),0)))</f>
        <v/>
      </c>
      <c r="O112" s="234" t="str">
        <f>IF($D112="","",IF(ISBLANK(VLOOKUP($B112,'Section 2'!$C$18:$T$317,COLUMNS('Section 2'!$C$14:N$15),0)),"",VLOOKUP($B112,'Section 2'!$C$18:$T$317,COLUMNS('Section 2'!$C$14:N$15),0)))</f>
        <v/>
      </c>
      <c r="P112" s="234" t="str">
        <f>IF($D112="","",IF(ISBLANK(VLOOKUP($B112,'Section 2'!$C$18:$T$317,COLUMNS('Section 2'!$C$14:O$15),0)),"",VLOOKUP($B112,'Section 2'!$C$18:$T$317,COLUMNS('Section 2'!$C$14:O$15),0)))</f>
        <v/>
      </c>
      <c r="Q112" s="234" t="str">
        <f>IF($D112="","",IF(ISBLANK(VLOOKUP($B112,'Section 2'!$C$18:$T$317,COLUMNS('Section 2'!$C$14:P$15),0)),"",VLOOKUP($B112,'Section 2'!$C$18:$T$317,COLUMNS('Section 2'!$C$14:P$15),0)))</f>
        <v/>
      </c>
      <c r="R112" s="234" t="str">
        <f>IF($D112="","",IF(ISBLANK(VLOOKUP($B112,'Section 2'!$C$18:$T$317,COLUMNS('Section 2'!$C$14:Q$15),0)),"",VLOOKUP($B112,'Section 2'!$C$18:$T$317,COLUMNS('Section 2'!$C$14:Q$15),0)))</f>
        <v/>
      </c>
      <c r="S112" s="234" t="str">
        <f>IF($D112="","",IF(ISBLANK(PROPER(VLOOKUP($B112,'Section 2'!$C$18:$T$317,COLUMNS('Section 2'!$C$14:R$15),0))),"",PROPER(VLOOKUP($B112,'Section 2'!$C$18:$T$317,COLUMNS('Section 2'!$C$14:R$15),0))))</f>
        <v/>
      </c>
      <c r="T112" s="234" t="str">
        <f>IF($D112="","",IF(ISBLANK(PROPER(VLOOKUP($B112,'Section 2'!$C$18:$T$317,COLUMNS('Section 2'!$C$14:S$15),0))),"",IF(VLOOKUP($B112,'Section 2'!$C$18:$T$317,COLUMNS('Section 2'!$C$14:S$15),0)="2nd Party Trans", "2nd Party Trans", IF(VLOOKUP($B112,'Section 2'!$C$18:$T$317,COLUMNS('Section 2'!$C$14:S$15),0)="2nd Party Dest", "2nd Party Dest", PROPER(VLOOKUP($B112,'Section 2'!$C$18:$T$317,COLUMNS('Section 2'!$C$14:S$15),0))))))</f>
        <v/>
      </c>
      <c r="U112" s="235" t="str">
        <f>IF($D112="","",IF(ISBLANK(VLOOKUP($B112,'Section 2'!$C$18:$T$317,COLUMNS('Section 2'!$C$14:T$15),0)),"",VLOOKUP($B112,'Section 2'!$C$18:$T$317,COLUMNS('Section 2'!$C$14:T$15),0)))</f>
        <v/>
      </c>
    </row>
    <row r="113" spans="1:21" s="233" customFormat="1" ht="12.75" customHeight="1" x14ac:dyDescent="0.25">
      <c r="A113" s="233" t="str">
        <f>IF(D113="","",ROWS($A$1:A113))</f>
        <v/>
      </c>
      <c r="B113" s="232">
        <v>112</v>
      </c>
      <c r="C113" s="234" t="str">
        <f t="shared" si="1"/>
        <v/>
      </c>
      <c r="D113" s="234" t="str">
        <f>IFERROR(VLOOKUP($B113,'Section 2'!$C$18:$T$317,COLUMNS('Section 2'!$C$14:C$15),0),"")</f>
        <v/>
      </c>
      <c r="E113" s="235" t="str">
        <f>IF($D113="","",IF(ISBLANK(VLOOKUP($B113,'Section 2'!$C$18:$T$317,COLUMNS('Section 2'!$C$14:D$15),0)),"",VLOOKUP($B113,'Section 2'!$C$18:$T$317,COLUMNS('Section 2'!$C$14:D$15),0)))</f>
        <v/>
      </c>
      <c r="F113" s="234" t="str">
        <f>IF($D113="","",IF(ISBLANK(VLOOKUP($B113,'Section 2'!$C$18:$T$317,COLUMNS('Section 2'!$C$14:E$15),0)),"",VLOOKUP($B113,'Section 2'!$C$18:$T$317,COLUMNS('Section 2'!$C$14:E$15),0)))</f>
        <v/>
      </c>
      <c r="G113" s="234" t="str">
        <f>IF($D113="","",IF(ISBLANK(VLOOKUP($B113,'Section 2'!$C$18:$T$317,COLUMNS('Section 2'!$C$14:F$15),0)),"",VLOOKUP($B113,'Section 2'!$C$18:$T$317,COLUMNS('Section 2'!$C$14:F$15),0)))</f>
        <v/>
      </c>
      <c r="H113" s="234" t="str">
        <f>IF($D113="","",IF(ISBLANK(VLOOKUP($B113,'Section 2'!$C$18:$T$317,COLUMNS('Section 2'!$C$14:G$15),0)),"",VLOOKUP($B113,'Section 2'!$C$18:$T$317,COLUMNS('Section 2'!$C$14:G$15),0)))</f>
        <v/>
      </c>
      <c r="I113" s="234" t="str">
        <f>IF($D113="","",IF(ISBLANK(VLOOKUP($B113,'Section 2'!$C$18:$T$317,COLUMNS('Section 2'!$C$14:H$15),0)),"",VLOOKUP($B113,'Section 2'!$C$18:$T$317,COLUMNS('Section 2'!$C$14:H$15),0)))</f>
        <v/>
      </c>
      <c r="J113" s="234" t="str">
        <f>IF($D113="","",IF(ISBLANK(VLOOKUP($B113,'Section 2'!$C$18:$T$317,COLUMNS('Section 2'!$C$14:I$15),0)),"",VLOOKUP($B113,'Section 2'!$C$18:$T$317,COLUMNS('Section 2'!$C$14:I$15),0)))</f>
        <v/>
      </c>
      <c r="K113" s="234" t="str">
        <f>IF($D113="","",IF(ISBLANK(VLOOKUP($B113,'Section 2'!$C$18:$T$317,COLUMNS('Section 2'!$C$14:J$15),0)),"",VLOOKUP($B113,'Section 2'!$C$18:$T$317,COLUMNS('Section 2'!$C$14:J$15),0)))</f>
        <v/>
      </c>
      <c r="L113" s="234" t="str">
        <f>IF($D113="","",IF(ISBLANK(VLOOKUP($B113,'Section 2'!$C$18:$T$317,COLUMNS('Section 2'!$C$14:K$15),0)),"",VLOOKUP($B113,'Section 2'!$C$18:$T$317,COLUMNS('Section 2'!$C$14:K$15),0)))</f>
        <v/>
      </c>
      <c r="M113" s="234" t="str">
        <f>IF($D113="","",IF(ISBLANK(VLOOKUP($B113,'Section 2'!$C$18:$T$317,COLUMNS('Section 2'!$C$14:L$15),0)),"",VLOOKUP($B113,'Section 2'!$C$18:$T$317,COLUMNS('Section 2'!$C$14:L$15),0)))</f>
        <v/>
      </c>
      <c r="N113" s="234" t="str">
        <f>IF($D113="","",IF(ISBLANK(VLOOKUP($B113,'Section 2'!$C$18:$T$317,COLUMNS('Section 2'!$C$14:M$15),0)),"",VLOOKUP($B113,'Section 2'!$C$18:$T$317,COLUMNS('Section 2'!$C$14:M$15),0)))</f>
        <v/>
      </c>
      <c r="O113" s="234" t="str">
        <f>IF($D113="","",IF(ISBLANK(VLOOKUP($B113,'Section 2'!$C$18:$T$317,COLUMNS('Section 2'!$C$14:N$15),0)),"",VLOOKUP($B113,'Section 2'!$C$18:$T$317,COLUMNS('Section 2'!$C$14:N$15),0)))</f>
        <v/>
      </c>
      <c r="P113" s="234" t="str">
        <f>IF($D113="","",IF(ISBLANK(VLOOKUP($B113,'Section 2'!$C$18:$T$317,COLUMNS('Section 2'!$C$14:O$15),0)),"",VLOOKUP($B113,'Section 2'!$C$18:$T$317,COLUMNS('Section 2'!$C$14:O$15),0)))</f>
        <v/>
      </c>
      <c r="Q113" s="234" t="str">
        <f>IF($D113="","",IF(ISBLANK(VLOOKUP($B113,'Section 2'!$C$18:$T$317,COLUMNS('Section 2'!$C$14:P$15),0)),"",VLOOKUP($B113,'Section 2'!$C$18:$T$317,COLUMNS('Section 2'!$C$14:P$15),0)))</f>
        <v/>
      </c>
      <c r="R113" s="234" t="str">
        <f>IF($D113="","",IF(ISBLANK(VLOOKUP($B113,'Section 2'!$C$18:$T$317,COLUMNS('Section 2'!$C$14:Q$15),0)),"",VLOOKUP($B113,'Section 2'!$C$18:$T$317,COLUMNS('Section 2'!$C$14:Q$15),0)))</f>
        <v/>
      </c>
      <c r="S113" s="234" t="str">
        <f>IF($D113="","",IF(ISBLANK(PROPER(VLOOKUP($B113,'Section 2'!$C$18:$T$317,COLUMNS('Section 2'!$C$14:R$15),0))),"",PROPER(VLOOKUP($B113,'Section 2'!$C$18:$T$317,COLUMNS('Section 2'!$C$14:R$15),0))))</f>
        <v/>
      </c>
      <c r="T113" s="234" t="str">
        <f>IF($D113="","",IF(ISBLANK(PROPER(VLOOKUP($B113,'Section 2'!$C$18:$T$317,COLUMNS('Section 2'!$C$14:S$15),0))),"",IF(VLOOKUP($B113,'Section 2'!$C$18:$T$317,COLUMNS('Section 2'!$C$14:S$15),0)="2nd Party Trans", "2nd Party Trans", IF(VLOOKUP($B113,'Section 2'!$C$18:$T$317,COLUMNS('Section 2'!$C$14:S$15),0)="2nd Party Dest", "2nd Party Dest", PROPER(VLOOKUP($B113,'Section 2'!$C$18:$T$317,COLUMNS('Section 2'!$C$14:S$15),0))))))</f>
        <v/>
      </c>
      <c r="U113" s="235" t="str">
        <f>IF($D113="","",IF(ISBLANK(VLOOKUP($B113,'Section 2'!$C$18:$T$317,COLUMNS('Section 2'!$C$14:T$15),0)),"",VLOOKUP($B113,'Section 2'!$C$18:$T$317,COLUMNS('Section 2'!$C$14:T$15),0)))</f>
        <v/>
      </c>
    </row>
    <row r="114" spans="1:21" s="233" customFormat="1" ht="12.75" customHeight="1" x14ac:dyDescent="0.25">
      <c r="A114" s="233" t="str">
        <f>IF(D114="","",ROWS($A$1:A114))</f>
        <v/>
      </c>
      <c r="B114" s="232">
        <v>113</v>
      </c>
      <c r="C114" s="234" t="str">
        <f t="shared" si="1"/>
        <v/>
      </c>
      <c r="D114" s="234" t="str">
        <f>IFERROR(VLOOKUP($B114,'Section 2'!$C$18:$T$317,COLUMNS('Section 2'!$C$14:C$15),0),"")</f>
        <v/>
      </c>
      <c r="E114" s="235" t="str">
        <f>IF($D114="","",IF(ISBLANK(VLOOKUP($B114,'Section 2'!$C$18:$T$317,COLUMNS('Section 2'!$C$14:D$15),0)),"",VLOOKUP($B114,'Section 2'!$C$18:$T$317,COLUMNS('Section 2'!$C$14:D$15),0)))</f>
        <v/>
      </c>
      <c r="F114" s="234" t="str">
        <f>IF($D114="","",IF(ISBLANK(VLOOKUP($B114,'Section 2'!$C$18:$T$317,COLUMNS('Section 2'!$C$14:E$15),0)),"",VLOOKUP($B114,'Section 2'!$C$18:$T$317,COLUMNS('Section 2'!$C$14:E$15),0)))</f>
        <v/>
      </c>
      <c r="G114" s="234" t="str">
        <f>IF($D114="","",IF(ISBLANK(VLOOKUP($B114,'Section 2'!$C$18:$T$317,COLUMNS('Section 2'!$C$14:F$15),0)),"",VLOOKUP($B114,'Section 2'!$C$18:$T$317,COLUMNS('Section 2'!$C$14:F$15),0)))</f>
        <v/>
      </c>
      <c r="H114" s="234" t="str">
        <f>IF($D114="","",IF(ISBLANK(VLOOKUP($B114,'Section 2'!$C$18:$T$317,COLUMNS('Section 2'!$C$14:G$15),0)),"",VLOOKUP($B114,'Section 2'!$C$18:$T$317,COLUMNS('Section 2'!$C$14:G$15),0)))</f>
        <v/>
      </c>
      <c r="I114" s="234" t="str">
        <f>IF($D114="","",IF(ISBLANK(VLOOKUP($B114,'Section 2'!$C$18:$T$317,COLUMNS('Section 2'!$C$14:H$15),0)),"",VLOOKUP($B114,'Section 2'!$C$18:$T$317,COLUMNS('Section 2'!$C$14:H$15),0)))</f>
        <v/>
      </c>
      <c r="J114" s="234" t="str">
        <f>IF($D114="","",IF(ISBLANK(VLOOKUP($B114,'Section 2'!$C$18:$T$317,COLUMNS('Section 2'!$C$14:I$15),0)),"",VLOOKUP($B114,'Section 2'!$C$18:$T$317,COLUMNS('Section 2'!$C$14:I$15),0)))</f>
        <v/>
      </c>
      <c r="K114" s="234" t="str">
        <f>IF($D114="","",IF(ISBLANK(VLOOKUP($B114,'Section 2'!$C$18:$T$317,COLUMNS('Section 2'!$C$14:J$15),0)),"",VLOOKUP($B114,'Section 2'!$C$18:$T$317,COLUMNS('Section 2'!$C$14:J$15),0)))</f>
        <v/>
      </c>
      <c r="L114" s="234" t="str">
        <f>IF($D114="","",IF(ISBLANK(VLOOKUP($B114,'Section 2'!$C$18:$T$317,COLUMNS('Section 2'!$C$14:K$15),0)),"",VLOOKUP($B114,'Section 2'!$C$18:$T$317,COLUMNS('Section 2'!$C$14:K$15),0)))</f>
        <v/>
      </c>
      <c r="M114" s="234" t="str">
        <f>IF($D114="","",IF(ISBLANK(VLOOKUP($B114,'Section 2'!$C$18:$T$317,COLUMNS('Section 2'!$C$14:L$15),0)),"",VLOOKUP($B114,'Section 2'!$C$18:$T$317,COLUMNS('Section 2'!$C$14:L$15),0)))</f>
        <v/>
      </c>
      <c r="N114" s="234" t="str">
        <f>IF($D114="","",IF(ISBLANK(VLOOKUP($B114,'Section 2'!$C$18:$T$317,COLUMNS('Section 2'!$C$14:M$15),0)),"",VLOOKUP($B114,'Section 2'!$C$18:$T$317,COLUMNS('Section 2'!$C$14:M$15),0)))</f>
        <v/>
      </c>
      <c r="O114" s="234" t="str">
        <f>IF($D114="","",IF(ISBLANK(VLOOKUP($B114,'Section 2'!$C$18:$T$317,COLUMNS('Section 2'!$C$14:N$15),0)),"",VLOOKUP($B114,'Section 2'!$C$18:$T$317,COLUMNS('Section 2'!$C$14:N$15),0)))</f>
        <v/>
      </c>
      <c r="P114" s="234" t="str">
        <f>IF($D114="","",IF(ISBLANK(VLOOKUP($B114,'Section 2'!$C$18:$T$317,COLUMNS('Section 2'!$C$14:O$15),0)),"",VLOOKUP($B114,'Section 2'!$C$18:$T$317,COLUMNS('Section 2'!$C$14:O$15),0)))</f>
        <v/>
      </c>
      <c r="Q114" s="234" t="str">
        <f>IF($D114="","",IF(ISBLANK(VLOOKUP($B114,'Section 2'!$C$18:$T$317,COLUMNS('Section 2'!$C$14:P$15),0)),"",VLOOKUP($B114,'Section 2'!$C$18:$T$317,COLUMNS('Section 2'!$C$14:P$15),0)))</f>
        <v/>
      </c>
      <c r="R114" s="234" t="str">
        <f>IF($D114="","",IF(ISBLANK(VLOOKUP($B114,'Section 2'!$C$18:$T$317,COLUMNS('Section 2'!$C$14:Q$15),0)),"",VLOOKUP($B114,'Section 2'!$C$18:$T$317,COLUMNS('Section 2'!$C$14:Q$15),0)))</f>
        <v/>
      </c>
      <c r="S114" s="234" t="str">
        <f>IF($D114="","",IF(ISBLANK(PROPER(VLOOKUP($B114,'Section 2'!$C$18:$T$317,COLUMNS('Section 2'!$C$14:R$15),0))),"",PROPER(VLOOKUP($B114,'Section 2'!$C$18:$T$317,COLUMNS('Section 2'!$C$14:R$15),0))))</f>
        <v/>
      </c>
      <c r="T114" s="234" t="str">
        <f>IF($D114="","",IF(ISBLANK(PROPER(VLOOKUP($B114,'Section 2'!$C$18:$T$317,COLUMNS('Section 2'!$C$14:S$15),0))),"",IF(VLOOKUP($B114,'Section 2'!$C$18:$T$317,COLUMNS('Section 2'!$C$14:S$15),0)="2nd Party Trans", "2nd Party Trans", IF(VLOOKUP($B114,'Section 2'!$C$18:$T$317,COLUMNS('Section 2'!$C$14:S$15),0)="2nd Party Dest", "2nd Party Dest", PROPER(VLOOKUP($B114,'Section 2'!$C$18:$T$317,COLUMNS('Section 2'!$C$14:S$15),0))))))</f>
        <v/>
      </c>
      <c r="U114" s="235" t="str">
        <f>IF($D114="","",IF(ISBLANK(VLOOKUP($B114,'Section 2'!$C$18:$T$317,COLUMNS('Section 2'!$C$14:T$15),0)),"",VLOOKUP($B114,'Section 2'!$C$18:$T$317,COLUMNS('Section 2'!$C$14:T$15),0)))</f>
        <v/>
      </c>
    </row>
    <row r="115" spans="1:21" s="233" customFormat="1" ht="12.75" customHeight="1" x14ac:dyDescent="0.25">
      <c r="A115" s="233" t="str">
        <f>IF(D115="","",ROWS($A$1:A115))</f>
        <v/>
      </c>
      <c r="B115" s="232">
        <v>114</v>
      </c>
      <c r="C115" s="234" t="str">
        <f t="shared" si="1"/>
        <v/>
      </c>
      <c r="D115" s="234" t="str">
        <f>IFERROR(VLOOKUP($B115,'Section 2'!$C$18:$T$317,COLUMNS('Section 2'!$C$14:C$15),0),"")</f>
        <v/>
      </c>
      <c r="E115" s="235" t="str">
        <f>IF($D115="","",IF(ISBLANK(VLOOKUP($B115,'Section 2'!$C$18:$T$317,COLUMNS('Section 2'!$C$14:D$15),0)),"",VLOOKUP($B115,'Section 2'!$C$18:$T$317,COLUMNS('Section 2'!$C$14:D$15),0)))</f>
        <v/>
      </c>
      <c r="F115" s="234" t="str">
        <f>IF($D115="","",IF(ISBLANK(VLOOKUP($B115,'Section 2'!$C$18:$T$317,COLUMNS('Section 2'!$C$14:E$15),0)),"",VLOOKUP($B115,'Section 2'!$C$18:$T$317,COLUMNS('Section 2'!$C$14:E$15),0)))</f>
        <v/>
      </c>
      <c r="G115" s="234" t="str">
        <f>IF($D115="","",IF(ISBLANK(VLOOKUP($B115,'Section 2'!$C$18:$T$317,COLUMNS('Section 2'!$C$14:F$15),0)),"",VLOOKUP($B115,'Section 2'!$C$18:$T$317,COLUMNS('Section 2'!$C$14:F$15),0)))</f>
        <v/>
      </c>
      <c r="H115" s="234" t="str">
        <f>IF($D115="","",IF(ISBLANK(VLOOKUP($B115,'Section 2'!$C$18:$T$317,COLUMNS('Section 2'!$C$14:G$15),0)),"",VLOOKUP($B115,'Section 2'!$C$18:$T$317,COLUMNS('Section 2'!$C$14:G$15),0)))</f>
        <v/>
      </c>
      <c r="I115" s="234" t="str">
        <f>IF($D115="","",IF(ISBLANK(VLOOKUP($B115,'Section 2'!$C$18:$T$317,COLUMNS('Section 2'!$C$14:H$15),0)),"",VLOOKUP($B115,'Section 2'!$C$18:$T$317,COLUMNS('Section 2'!$C$14:H$15),0)))</f>
        <v/>
      </c>
      <c r="J115" s="234" t="str">
        <f>IF($D115="","",IF(ISBLANK(VLOOKUP($B115,'Section 2'!$C$18:$T$317,COLUMNS('Section 2'!$C$14:I$15),0)),"",VLOOKUP($B115,'Section 2'!$C$18:$T$317,COLUMNS('Section 2'!$C$14:I$15),0)))</f>
        <v/>
      </c>
      <c r="K115" s="234" t="str">
        <f>IF($D115="","",IF(ISBLANK(VLOOKUP($B115,'Section 2'!$C$18:$T$317,COLUMNS('Section 2'!$C$14:J$15),0)),"",VLOOKUP($B115,'Section 2'!$C$18:$T$317,COLUMNS('Section 2'!$C$14:J$15),0)))</f>
        <v/>
      </c>
      <c r="L115" s="234" t="str">
        <f>IF($D115="","",IF(ISBLANK(VLOOKUP($B115,'Section 2'!$C$18:$T$317,COLUMNS('Section 2'!$C$14:K$15),0)),"",VLOOKUP($B115,'Section 2'!$C$18:$T$317,COLUMNS('Section 2'!$C$14:K$15),0)))</f>
        <v/>
      </c>
      <c r="M115" s="234" t="str">
        <f>IF($D115="","",IF(ISBLANK(VLOOKUP($B115,'Section 2'!$C$18:$T$317,COLUMNS('Section 2'!$C$14:L$15),0)),"",VLOOKUP($B115,'Section 2'!$C$18:$T$317,COLUMNS('Section 2'!$C$14:L$15),0)))</f>
        <v/>
      </c>
      <c r="N115" s="234" t="str">
        <f>IF($D115="","",IF(ISBLANK(VLOOKUP($B115,'Section 2'!$C$18:$T$317,COLUMNS('Section 2'!$C$14:M$15),0)),"",VLOOKUP($B115,'Section 2'!$C$18:$T$317,COLUMNS('Section 2'!$C$14:M$15),0)))</f>
        <v/>
      </c>
      <c r="O115" s="234" t="str">
        <f>IF($D115="","",IF(ISBLANK(VLOOKUP($B115,'Section 2'!$C$18:$T$317,COLUMNS('Section 2'!$C$14:N$15),0)),"",VLOOKUP($B115,'Section 2'!$C$18:$T$317,COLUMNS('Section 2'!$C$14:N$15),0)))</f>
        <v/>
      </c>
      <c r="P115" s="234" t="str">
        <f>IF($D115="","",IF(ISBLANK(VLOOKUP($B115,'Section 2'!$C$18:$T$317,COLUMNS('Section 2'!$C$14:O$15),0)),"",VLOOKUP($B115,'Section 2'!$C$18:$T$317,COLUMNS('Section 2'!$C$14:O$15),0)))</f>
        <v/>
      </c>
      <c r="Q115" s="234" t="str">
        <f>IF($D115="","",IF(ISBLANK(VLOOKUP($B115,'Section 2'!$C$18:$T$317,COLUMNS('Section 2'!$C$14:P$15),0)),"",VLOOKUP($B115,'Section 2'!$C$18:$T$317,COLUMNS('Section 2'!$C$14:P$15),0)))</f>
        <v/>
      </c>
      <c r="R115" s="234" t="str">
        <f>IF($D115="","",IF(ISBLANK(VLOOKUP($B115,'Section 2'!$C$18:$T$317,COLUMNS('Section 2'!$C$14:Q$15),0)),"",VLOOKUP($B115,'Section 2'!$C$18:$T$317,COLUMNS('Section 2'!$C$14:Q$15),0)))</f>
        <v/>
      </c>
      <c r="S115" s="234" t="str">
        <f>IF($D115="","",IF(ISBLANK(PROPER(VLOOKUP($B115,'Section 2'!$C$18:$T$317,COLUMNS('Section 2'!$C$14:R$15),0))),"",PROPER(VLOOKUP($B115,'Section 2'!$C$18:$T$317,COLUMNS('Section 2'!$C$14:R$15),0))))</f>
        <v/>
      </c>
      <c r="T115" s="234" t="str">
        <f>IF($D115="","",IF(ISBLANK(PROPER(VLOOKUP($B115,'Section 2'!$C$18:$T$317,COLUMNS('Section 2'!$C$14:S$15),0))),"",IF(VLOOKUP($B115,'Section 2'!$C$18:$T$317,COLUMNS('Section 2'!$C$14:S$15),0)="2nd Party Trans", "2nd Party Trans", IF(VLOOKUP($B115,'Section 2'!$C$18:$T$317,COLUMNS('Section 2'!$C$14:S$15),0)="2nd Party Dest", "2nd Party Dest", PROPER(VLOOKUP($B115,'Section 2'!$C$18:$T$317,COLUMNS('Section 2'!$C$14:S$15),0))))))</f>
        <v/>
      </c>
      <c r="U115" s="235" t="str">
        <f>IF($D115="","",IF(ISBLANK(VLOOKUP($B115,'Section 2'!$C$18:$T$317,COLUMNS('Section 2'!$C$14:T$15),0)),"",VLOOKUP($B115,'Section 2'!$C$18:$T$317,COLUMNS('Section 2'!$C$14:T$15),0)))</f>
        <v/>
      </c>
    </row>
    <row r="116" spans="1:21" s="233" customFormat="1" ht="12.75" customHeight="1" x14ac:dyDescent="0.25">
      <c r="A116" s="233" t="str">
        <f>IF(D116="","",ROWS($A$1:A116))</f>
        <v/>
      </c>
      <c r="B116" s="232">
        <v>115</v>
      </c>
      <c r="C116" s="234" t="str">
        <f t="shared" si="1"/>
        <v/>
      </c>
      <c r="D116" s="234" t="str">
        <f>IFERROR(VLOOKUP($B116,'Section 2'!$C$18:$T$317,COLUMNS('Section 2'!$C$14:C$15),0),"")</f>
        <v/>
      </c>
      <c r="E116" s="235" t="str">
        <f>IF($D116="","",IF(ISBLANK(VLOOKUP($B116,'Section 2'!$C$18:$T$317,COLUMNS('Section 2'!$C$14:D$15),0)),"",VLOOKUP($B116,'Section 2'!$C$18:$T$317,COLUMNS('Section 2'!$C$14:D$15),0)))</f>
        <v/>
      </c>
      <c r="F116" s="234" t="str">
        <f>IF($D116="","",IF(ISBLANK(VLOOKUP($B116,'Section 2'!$C$18:$T$317,COLUMNS('Section 2'!$C$14:E$15),0)),"",VLOOKUP($B116,'Section 2'!$C$18:$T$317,COLUMNS('Section 2'!$C$14:E$15),0)))</f>
        <v/>
      </c>
      <c r="G116" s="234" t="str">
        <f>IF($D116="","",IF(ISBLANK(VLOOKUP($B116,'Section 2'!$C$18:$T$317,COLUMNS('Section 2'!$C$14:F$15),0)),"",VLOOKUP($B116,'Section 2'!$C$18:$T$317,COLUMNS('Section 2'!$C$14:F$15),0)))</f>
        <v/>
      </c>
      <c r="H116" s="234" t="str">
        <f>IF($D116="","",IF(ISBLANK(VLOOKUP($B116,'Section 2'!$C$18:$T$317,COLUMNS('Section 2'!$C$14:G$15),0)),"",VLOOKUP($B116,'Section 2'!$C$18:$T$317,COLUMNS('Section 2'!$C$14:G$15),0)))</f>
        <v/>
      </c>
      <c r="I116" s="234" t="str">
        <f>IF($D116="","",IF(ISBLANK(VLOOKUP($B116,'Section 2'!$C$18:$T$317,COLUMNS('Section 2'!$C$14:H$15),0)),"",VLOOKUP($B116,'Section 2'!$C$18:$T$317,COLUMNS('Section 2'!$C$14:H$15),0)))</f>
        <v/>
      </c>
      <c r="J116" s="234" t="str">
        <f>IF($D116="","",IF(ISBLANK(VLOOKUP($B116,'Section 2'!$C$18:$T$317,COLUMNS('Section 2'!$C$14:I$15),0)),"",VLOOKUP($B116,'Section 2'!$C$18:$T$317,COLUMNS('Section 2'!$C$14:I$15),0)))</f>
        <v/>
      </c>
      <c r="K116" s="234" t="str">
        <f>IF($D116="","",IF(ISBLANK(VLOOKUP($B116,'Section 2'!$C$18:$T$317,COLUMNS('Section 2'!$C$14:J$15),0)),"",VLOOKUP($B116,'Section 2'!$C$18:$T$317,COLUMNS('Section 2'!$C$14:J$15),0)))</f>
        <v/>
      </c>
      <c r="L116" s="234" t="str">
        <f>IF($D116="","",IF(ISBLANK(VLOOKUP($B116,'Section 2'!$C$18:$T$317,COLUMNS('Section 2'!$C$14:K$15),0)),"",VLOOKUP($B116,'Section 2'!$C$18:$T$317,COLUMNS('Section 2'!$C$14:K$15),0)))</f>
        <v/>
      </c>
      <c r="M116" s="234" t="str">
        <f>IF($D116="","",IF(ISBLANK(VLOOKUP($B116,'Section 2'!$C$18:$T$317,COLUMNS('Section 2'!$C$14:L$15),0)),"",VLOOKUP($B116,'Section 2'!$C$18:$T$317,COLUMNS('Section 2'!$C$14:L$15),0)))</f>
        <v/>
      </c>
      <c r="N116" s="234" t="str">
        <f>IF($D116="","",IF(ISBLANK(VLOOKUP($B116,'Section 2'!$C$18:$T$317,COLUMNS('Section 2'!$C$14:M$15),0)),"",VLOOKUP($B116,'Section 2'!$C$18:$T$317,COLUMNS('Section 2'!$C$14:M$15),0)))</f>
        <v/>
      </c>
      <c r="O116" s="234" t="str">
        <f>IF($D116="","",IF(ISBLANK(VLOOKUP($B116,'Section 2'!$C$18:$T$317,COLUMNS('Section 2'!$C$14:N$15),0)),"",VLOOKUP($B116,'Section 2'!$C$18:$T$317,COLUMNS('Section 2'!$C$14:N$15),0)))</f>
        <v/>
      </c>
      <c r="P116" s="234" t="str">
        <f>IF($D116="","",IF(ISBLANK(VLOOKUP($B116,'Section 2'!$C$18:$T$317,COLUMNS('Section 2'!$C$14:O$15),0)),"",VLOOKUP($B116,'Section 2'!$C$18:$T$317,COLUMNS('Section 2'!$C$14:O$15),0)))</f>
        <v/>
      </c>
      <c r="Q116" s="234" t="str">
        <f>IF($D116="","",IF(ISBLANK(VLOOKUP($B116,'Section 2'!$C$18:$T$317,COLUMNS('Section 2'!$C$14:P$15),0)),"",VLOOKUP($B116,'Section 2'!$C$18:$T$317,COLUMNS('Section 2'!$C$14:P$15),0)))</f>
        <v/>
      </c>
      <c r="R116" s="234" t="str">
        <f>IF($D116="","",IF(ISBLANK(VLOOKUP($B116,'Section 2'!$C$18:$T$317,COLUMNS('Section 2'!$C$14:Q$15),0)),"",VLOOKUP($B116,'Section 2'!$C$18:$T$317,COLUMNS('Section 2'!$C$14:Q$15),0)))</f>
        <v/>
      </c>
      <c r="S116" s="234" t="str">
        <f>IF($D116="","",IF(ISBLANK(PROPER(VLOOKUP($B116,'Section 2'!$C$18:$T$317,COLUMNS('Section 2'!$C$14:R$15),0))),"",PROPER(VLOOKUP($B116,'Section 2'!$C$18:$T$317,COLUMNS('Section 2'!$C$14:R$15),0))))</f>
        <v/>
      </c>
      <c r="T116" s="234" t="str">
        <f>IF($D116="","",IF(ISBLANK(PROPER(VLOOKUP($B116,'Section 2'!$C$18:$T$317,COLUMNS('Section 2'!$C$14:S$15),0))),"",IF(VLOOKUP($B116,'Section 2'!$C$18:$T$317,COLUMNS('Section 2'!$C$14:S$15),0)="2nd Party Trans", "2nd Party Trans", IF(VLOOKUP($B116,'Section 2'!$C$18:$T$317,COLUMNS('Section 2'!$C$14:S$15),0)="2nd Party Dest", "2nd Party Dest", PROPER(VLOOKUP($B116,'Section 2'!$C$18:$T$317,COLUMNS('Section 2'!$C$14:S$15),0))))))</f>
        <v/>
      </c>
      <c r="U116" s="235" t="str">
        <f>IF($D116="","",IF(ISBLANK(VLOOKUP($B116,'Section 2'!$C$18:$T$317,COLUMNS('Section 2'!$C$14:T$15),0)),"",VLOOKUP($B116,'Section 2'!$C$18:$T$317,COLUMNS('Section 2'!$C$14:T$15),0)))</f>
        <v/>
      </c>
    </row>
    <row r="117" spans="1:21" s="233" customFormat="1" ht="12.75" customHeight="1" x14ac:dyDescent="0.25">
      <c r="A117" s="233" t="str">
        <f>IF(D117="","",ROWS($A$1:A117))</f>
        <v/>
      </c>
      <c r="B117" s="232">
        <v>116</v>
      </c>
      <c r="C117" s="234" t="str">
        <f t="shared" si="1"/>
        <v/>
      </c>
      <c r="D117" s="234" t="str">
        <f>IFERROR(VLOOKUP($B117,'Section 2'!$C$18:$T$317,COLUMNS('Section 2'!$C$14:C$15),0),"")</f>
        <v/>
      </c>
      <c r="E117" s="235" t="str">
        <f>IF($D117="","",IF(ISBLANK(VLOOKUP($B117,'Section 2'!$C$18:$T$317,COLUMNS('Section 2'!$C$14:D$15),0)),"",VLOOKUP($B117,'Section 2'!$C$18:$T$317,COLUMNS('Section 2'!$C$14:D$15),0)))</f>
        <v/>
      </c>
      <c r="F117" s="234" t="str">
        <f>IF($D117="","",IF(ISBLANK(VLOOKUP($B117,'Section 2'!$C$18:$T$317,COLUMNS('Section 2'!$C$14:E$15),0)),"",VLOOKUP($B117,'Section 2'!$C$18:$T$317,COLUMNS('Section 2'!$C$14:E$15),0)))</f>
        <v/>
      </c>
      <c r="G117" s="234" t="str">
        <f>IF($D117="","",IF(ISBLANK(VLOOKUP($B117,'Section 2'!$C$18:$T$317,COLUMNS('Section 2'!$C$14:F$15),0)),"",VLOOKUP($B117,'Section 2'!$C$18:$T$317,COLUMNS('Section 2'!$C$14:F$15),0)))</f>
        <v/>
      </c>
      <c r="H117" s="234" t="str">
        <f>IF($D117="","",IF(ISBLANK(VLOOKUP($B117,'Section 2'!$C$18:$T$317,COLUMNS('Section 2'!$C$14:G$15),0)),"",VLOOKUP($B117,'Section 2'!$C$18:$T$317,COLUMNS('Section 2'!$C$14:G$15),0)))</f>
        <v/>
      </c>
      <c r="I117" s="234" t="str">
        <f>IF($D117="","",IF(ISBLANK(VLOOKUP($B117,'Section 2'!$C$18:$T$317,COLUMNS('Section 2'!$C$14:H$15),0)),"",VLOOKUP($B117,'Section 2'!$C$18:$T$317,COLUMNS('Section 2'!$C$14:H$15),0)))</f>
        <v/>
      </c>
      <c r="J117" s="234" t="str">
        <f>IF($D117="","",IF(ISBLANK(VLOOKUP($B117,'Section 2'!$C$18:$T$317,COLUMNS('Section 2'!$C$14:I$15),0)),"",VLOOKUP($B117,'Section 2'!$C$18:$T$317,COLUMNS('Section 2'!$C$14:I$15),0)))</f>
        <v/>
      </c>
      <c r="K117" s="234" t="str">
        <f>IF($D117="","",IF(ISBLANK(VLOOKUP($B117,'Section 2'!$C$18:$T$317,COLUMNS('Section 2'!$C$14:J$15),0)),"",VLOOKUP($B117,'Section 2'!$C$18:$T$317,COLUMNS('Section 2'!$C$14:J$15),0)))</f>
        <v/>
      </c>
      <c r="L117" s="234" t="str">
        <f>IF($D117="","",IF(ISBLANK(VLOOKUP($B117,'Section 2'!$C$18:$T$317,COLUMNS('Section 2'!$C$14:K$15),0)),"",VLOOKUP($B117,'Section 2'!$C$18:$T$317,COLUMNS('Section 2'!$C$14:K$15),0)))</f>
        <v/>
      </c>
      <c r="M117" s="234" t="str">
        <f>IF($D117="","",IF(ISBLANK(VLOOKUP($B117,'Section 2'!$C$18:$T$317,COLUMNS('Section 2'!$C$14:L$15),0)),"",VLOOKUP($B117,'Section 2'!$C$18:$T$317,COLUMNS('Section 2'!$C$14:L$15),0)))</f>
        <v/>
      </c>
      <c r="N117" s="234" t="str">
        <f>IF($D117="","",IF(ISBLANK(VLOOKUP($B117,'Section 2'!$C$18:$T$317,COLUMNS('Section 2'!$C$14:M$15),0)),"",VLOOKUP($B117,'Section 2'!$C$18:$T$317,COLUMNS('Section 2'!$C$14:M$15),0)))</f>
        <v/>
      </c>
      <c r="O117" s="234" t="str">
        <f>IF($D117="","",IF(ISBLANK(VLOOKUP($B117,'Section 2'!$C$18:$T$317,COLUMNS('Section 2'!$C$14:N$15),0)),"",VLOOKUP($B117,'Section 2'!$C$18:$T$317,COLUMNS('Section 2'!$C$14:N$15),0)))</f>
        <v/>
      </c>
      <c r="P117" s="234" t="str">
        <f>IF($D117="","",IF(ISBLANK(VLOOKUP($B117,'Section 2'!$C$18:$T$317,COLUMNS('Section 2'!$C$14:O$15),0)),"",VLOOKUP($B117,'Section 2'!$C$18:$T$317,COLUMNS('Section 2'!$C$14:O$15),0)))</f>
        <v/>
      </c>
      <c r="Q117" s="234" t="str">
        <f>IF($D117="","",IF(ISBLANK(VLOOKUP($B117,'Section 2'!$C$18:$T$317,COLUMNS('Section 2'!$C$14:P$15),0)),"",VLOOKUP($B117,'Section 2'!$C$18:$T$317,COLUMNS('Section 2'!$C$14:P$15),0)))</f>
        <v/>
      </c>
      <c r="R117" s="234" t="str">
        <f>IF($D117="","",IF(ISBLANK(VLOOKUP($B117,'Section 2'!$C$18:$T$317,COLUMNS('Section 2'!$C$14:Q$15),0)),"",VLOOKUP($B117,'Section 2'!$C$18:$T$317,COLUMNS('Section 2'!$C$14:Q$15),0)))</f>
        <v/>
      </c>
      <c r="S117" s="234" t="str">
        <f>IF($D117="","",IF(ISBLANK(PROPER(VLOOKUP($B117,'Section 2'!$C$18:$T$317,COLUMNS('Section 2'!$C$14:R$15),0))),"",PROPER(VLOOKUP($B117,'Section 2'!$C$18:$T$317,COLUMNS('Section 2'!$C$14:R$15),0))))</f>
        <v/>
      </c>
      <c r="T117" s="234" t="str">
        <f>IF($D117="","",IF(ISBLANK(PROPER(VLOOKUP($B117,'Section 2'!$C$18:$T$317,COLUMNS('Section 2'!$C$14:S$15),0))),"",IF(VLOOKUP($B117,'Section 2'!$C$18:$T$317,COLUMNS('Section 2'!$C$14:S$15),0)="2nd Party Trans", "2nd Party Trans", IF(VLOOKUP($B117,'Section 2'!$C$18:$T$317,COLUMNS('Section 2'!$C$14:S$15),0)="2nd Party Dest", "2nd Party Dest", PROPER(VLOOKUP($B117,'Section 2'!$C$18:$T$317,COLUMNS('Section 2'!$C$14:S$15),0))))))</f>
        <v/>
      </c>
      <c r="U117" s="235" t="str">
        <f>IF($D117="","",IF(ISBLANK(VLOOKUP($B117,'Section 2'!$C$18:$T$317,COLUMNS('Section 2'!$C$14:T$15),0)),"",VLOOKUP($B117,'Section 2'!$C$18:$T$317,COLUMNS('Section 2'!$C$14:T$15),0)))</f>
        <v/>
      </c>
    </row>
    <row r="118" spans="1:21" s="233" customFormat="1" ht="12.75" customHeight="1" x14ac:dyDescent="0.25">
      <c r="A118" s="233" t="str">
        <f>IF(D118="","",ROWS($A$1:A118))</f>
        <v/>
      </c>
      <c r="B118" s="232">
        <v>117</v>
      </c>
      <c r="C118" s="234" t="str">
        <f t="shared" si="1"/>
        <v/>
      </c>
      <c r="D118" s="234" t="str">
        <f>IFERROR(VLOOKUP($B118,'Section 2'!$C$18:$T$317,COLUMNS('Section 2'!$C$14:C$15),0),"")</f>
        <v/>
      </c>
      <c r="E118" s="235" t="str">
        <f>IF($D118="","",IF(ISBLANK(VLOOKUP($B118,'Section 2'!$C$18:$T$317,COLUMNS('Section 2'!$C$14:D$15),0)),"",VLOOKUP($B118,'Section 2'!$C$18:$T$317,COLUMNS('Section 2'!$C$14:D$15),0)))</f>
        <v/>
      </c>
      <c r="F118" s="234" t="str">
        <f>IF($D118="","",IF(ISBLANK(VLOOKUP($B118,'Section 2'!$C$18:$T$317,COLUMNS('Section 2'!$C$14:E$15),0)),"",VLOOKUP($B118,'Section 2'!$C$18:$T$317,COLUMNS('Section 2'!$C$14:E$15),0)))</f>
        <v/>
      </c>
      <c r="G118" s="234" t="str">
        <f>IF($D118="","",IF(ISBLANK(VLOOKUP($B118,'Section 2'!$C$18:$T$317,COLUMNS('Section 2'!$C$14:F$15),0)),"",VLOOKUP($B118,'Section 2'!$C$18:$T$317,COLUMNS('Section 2'!$C$14:F$15),0)))</f>
        <v/>
      </c>
      <c r="H118" s="234" t="str">
        <f>IF($D118="","",IF(ISBLANK(VLOOKUP($B118,'Section 2'!$C$18:$T$317,COLUMNS('Section 2'!$C$14:G$15),0)),"",VLOOKUP($B118,'Section 2'!$C$18:$T$317,COLUMNS('Section 2'!$C$14:G$15),0)))</f>
        <v/>
      </c>
      <c r="I118" s="234" t="str">
        <f>IF($D118="","",IF(ISBLANK(VLOOKUP($B118,'Section 2'!$C$18:$T$317,COLUMNS('Section 2'!$C$14:H$15),0)),"",VLOOKUP($B118,'Section 2'!$C$18:$T$317,COLUMNS('Section 2'!$C$14:H$15),0)))</f>
        <v/>
      </c>
      <c r="J118" s="234" t="str">
        <f>IF($D118="","",IF(ISBLANK(VLOOKUP($B118,'Section 2'!$C$18:$T$317,COLUMNS('Section 2'!$C$14:I$15),0)),"",VLOOKUP($B118,'Section 2'!$C$18:$T$317,COLUMNS('Section 2'!$C$14:I$15),0)))</f>
        <v/>
      </c>
      <c r="K118" s="234" t="str">
        <f>IF($D118="","",IF(ISBLANK(VLOOKUP($B118,'Section 2'!$C$18:$T$317,COLUMNS('Section 2'!$C$14:J$15),0)),"",VLOOKUP($B118,'Section 2'!$C$18:$T$317,COLUMNS('Section 2'!$C$14:J$15),0)))</f>
        <v/>
      </c>
      <c r="L118" s="234" t="str">
        <f>IF($D118="","",IF(ISBLANK(VLOOKUP($B118,'Section 2'!$C$18:$T$317,COLUMNS('Section 2'!$C$14:K$15),0)),"",VLOOKUP($B118,'Section 2'!$C$18:$T$317,COLUMNS('Section 2'!$C$14:K$15),0)))</f>
        <v/>
      </c>
      <c r="M118" s="234" t="str">
        <f>IF($D118="","",IF(ISBLANK(VLOOKUP($B118,'Section 2'!$C$18:$T$317,COLUMNS('Section 2'!$C$14:L$15),0)),"",VLOOKUP($B118,'Section 2'!$C$18:$T$317,COLUMNS('Section 2'!$C$14:L$15),0)))</f>
        <v/>
      </c>
      <c r="N118" s="234" t="str">
        <f>IF($D118="","",IF(ISBLANK(VLOOKUP($B118,'Section 2'!$C$18:$T$317,COLUMNS('Section 2'!$C$14:M$15),0)),"",VLOOKUP($B118,'Section 2'!$C$18:$T$317,COLUMNS('Section 2'!$C$14:M$15),0)))</f>
        <v/>
      </c>
      <c r="O118" s="234" t="str">
        <f>IF($D118="","",IF(ISBLANK(VLOOKUP($B118,'Section 2'!$C$18:$T$317,COLUMNS('Section 2'!$C$14:N$15),0)),"",VLOOKUP($B118,'Section 2'!$C$18:$T$317,COLUMNS('Section 2'!$C$14:N$15),0)))</f>
        <v/>
      </c>
      <c r="P118" s="234" t="str">
        <f>IF($D118="","",IF(ISBLANK(VLOOKUP($B118,'Section 2'!$C$18:$T$317,COLUMNS('Section 2'!$C$14:O$15),0)),"",VLOOKUP($B118,'Section 2'!$C$18:$T$317,COLUMNS('Section 2'!$C$14:O$15),0)))</f>
        <v/>
      </c>
      <c r="Q118" s="234" t="str">
        <f>IF($D118="","",IF(ISBLANK(VLOOKUP($B118,'Section 2'!$C$18:$T$317,COLUMNS('Section 2'!$C$14:P$15),0)),"",VLOOKUP($B118,'Section 2'!$C$18:$T$317,COLUMNS('Section 2'!$C$14:P$15),0)))</f>
        <v/>
      </c>
      <c r="R118" s="234" t="str">
        <f>IF($D118="","",IF(ISBLANK(VLOOKUP($B118,'Section 2'!$C$18:$T$317,COLUMNS('Section 2'!$C$14:Q$15),0)),"",VLOOKUP($B118,'Section 2'!$C$18:$T$317,COLUMNS('Section 2'!$C$14:Q$15),0)))</f>
        <v/>
      </c>
      <c r="S118" s="234" t="str">
        <f>IF($D118="","",IF(ISBLANK(PROPER(VLOOKUP($B118,'Section 2'!$C$18:$T$317,COLUMNS('Section 2'!$C$14:R$15),0))),"",PROPER(VLOOKUP($B118,'Section 2'!$C$18:$T$317,COLUMNS('Section 2'!$C$14:R$15),0))))</f>
        <v/>
      </c>
      <c r="T118" s="234" t="str">
        <f>IF($D118="","",IF(ISBLANK(PROPER(VLOOKUP($B118,'Section 2'!$C$18:$T$317,COLUMNS('Section 2'!$C$14:S$15),0))),"",IF(VLOOKUP($B118,'Section 2'!$C$18:$T$317,COLUMNS('Section 2'!$C$14:S$15),0)="2nd Party Trans", "2nd Party Trans", IF(VLOOKUP($B118,'Section 2'!$C$18:$T$317,COLUMNS('Section 2'!$C$14:S$15),0)="2nd Party Dest", "2nd Party Dest", PROPER(VLOOKUP($B118,'Section 2'!$C$18:$T$317,COLUMNS('Section 2'!$C$14:S$15),0))))))</f>
        <v/>
      </c>
      <c r="U118" s="235" t="str">
        <f>IF($D118="","",IF(ISBLANK(VLOOKUP($B118,'Section 2'!$C$18:$T$317,COLUMNS('Section 2'!$C$14:T$15),0)),"",VLOOKUP($B118,'Section 2'!$C$18:$T$317,COLUMNS('Section 2'!$C$14:T$15),0)))</f>
        <v/>
      </c>
    </row>
    <row r="119" spans="1:21" s="233" customFormat="1" ht="12.75" customHeight="1" x14ac:dyDescent="0.25">
      <c r="A119" s="233" t="str">
        <f>IF(D119="","",ROWS($A$1:A119))</f>
        <v/>
      </c>
      <c r="B119" s="232">
        <v>118</v>
      </c>
      <c r="C119" s="234" t="str">
        <f t="shared" si="1"/>
        <v/>
      </c>
      <c r="D119" s="234" t="str">
        <f>IFERROR(VLOOKUP($B119,'Section 2'!$C$18:$T$317,COLUMNS('Section 2'!$C$14:C$15),0),"")</f>
        <v/>
      </c>
      <c r="E119" s="235" t="str">
        <f>IF($D119="","",IF(ISBLANK(VLOOKUP($B119,'Section 2'!$C$18:$T$317,COLUMNS('Section 2'!$C$14:D$15),0)),"",VLOOKUP($B119,'Section 2'!$C$18:$T$317,COLUMNS('Section 2'!$C$14:D$15),0)))</f>
        <v/>
      </c>
      <c r="F119" s="234" t="str">
        <f>IF($D119="","",IF(ISBLANK(VLOOKUP($B119,'Section 2'!$C$18:$T$317,COLUMNS('Section 2'!$C$14:E$15),0)),"",VLOOKUP($B119,'Section 2'!$C$18:$T$317,COLUMNS('Section 2'!$C$14:E$15),0)))</f>
        <v/>
      </c>
      <c r="G119" s="234" t="str">
        <f>IF($D119="","",IF(ISBLANK(VLOOKUP($B119,'Section 2'!$C$18:$T$317,COLUMNS('Section 2'!$C$14:F$15),0)),"",VLOOKUP($B119,'Section 2'!$C$18:$T$317,COLUMNS('Section 2'!$C$14:F$15),0)))</f>
        <v/>
      </c>
      <c r="H119" s="234" t="str">
        <f>IF($D119="","",IF(ISBLANK(VLOOKUP($B119,'Section 2'!$C$18:$T$317,COLUMNS('Section 2'!$C$14:G$15),0)),"",VLOOKUP($B119,'Section 2'!$C$18:$T$317,COLUMNS('Section 2'!$C$14:G$15),0)))</f>
        <v/>
      </c>
      <c r="I119" s="234" t="str">
        <f>IF($D119="","",IF(ISBLANK(VLOOKUP($B119,'Section 2'!$C$18:$T$317,COLUMNS('Section 2'!$C$14:H$15),0)),"",VLOOKUP($B119,'Section 2'!$C$18:$T$317,COLUMNS('Section 2'!$C$14:H$15),0)))</f>
        <v/>
      </c>
      <c r="J119" s="234" t="str">
        <f>IF($D119="","",IF(ISBLANK(VLOOKUP($B119,'Section 2'!$C$18:$T$317,COLUMNS('Section 2'!$C$14:I$15),0)),"",VLOOKUP($B119,'Section 2'!$C$18:$T$317,COLUMNS('Section 2'!$C$14:I$15),0)))</f>
        <v/>
      </c>
      <c r="K119" s="234" t="str">
        <f>IF($D119="","",IF(ISBLANK(VLOOKUP($B119,'Section 2'!$C$18:$T$317,COLUMNS('Section 2'!$C$14:J$15),0)),"",VLOOKUP($B119,'Section 2'!$C$18:$T$317,COLUMNS('Section 2'!$C$14:J$15),0)))</f>
        <v/>
      </c>
      <c r="L119" s="234" t="str">
        <f>IF($D119="","",IF(ISBLANK(VLOOKUP($B119,'Section 2'!$C$18:$T$317,COLUMNS('Section 2'!$C$14:K$15),0)),"",VLOOKUP($B119,'Section 2'!$C$18:$T$317,COLUMNS('Section 2'!$C$14:K$15),0)))</f>
        <v/>
      </c>
      <c r="M119" s="234" t="str">
        <f>IF($D119="","",IF(ISBLANK(VLOOKUP($B119,'Section 2'!$C$18:$T$317,COLUMNS('Section 2'!$C$14:L$15),0)),"",VLOOKUP($B119,'Section 2'!$C$18:$T$317,COLUMNS('Section 2'!$C$14:L$15),0)))</f>
        <v/>
      </c>
      <c r="N119" s="234" t="str">
        <f>IF($D119="","",IF(ISBLANK(VLOOKUP($B119,'Section 2'!$C$18:$T$317,COLUMNS('Section 2'!$C$14:M$15),0)),"",VLOOKUP($B119,'Section 2'!$C$18:$T$317,COLUMNS('Section 2'!$C$14:M$15),0)))</f>
        <v/>
      </c>
      <c r="O119" s="234" t="str">
        <f>IF($D119="","",IF(ISBLANK(VLOOKUP($B119,'Section 2'!$C$18:$T$317,COLUMNS('Section 2'!$C$14:N$15),0)),"",VLOOKUP($B119,'Section 2'!$C$18:$T$317,COLUMNS('Section 2'!$C$14:N$15),0)))</f>
        <v/>
      </c>
      <c r="P119" s="234" t="str">
        <f>IF($D119="","",IF(ISBLANK(VLOOKUP($B119,'Section 2'!$C$18:$T$317,COLUMNS('Section 2'!$C$14:O$15),0)),"",VLOOKUP($B119,'Section 2'!$C$18:$T$317,COLUMNS('Section 2'!$C$14:O$15),0)))</f>
        <v/>
      </c>
      <c r="Q119" s="234" t="str">
        <f>IF($D119="","",IF(ISBLANK(VLOOKUP($B119,'Section 2'!$C$18:$T$317,COLUMNS('Section 2'!$C$14:P$15),0)),"",VLOOKUP($B119,'Section 2'!$C$18:$T$317,COLUMNS('Section 2'!$C$14:P$15),0)))</f>
        <v/>
      </c>
      <c r="R119" s="234" t="str">
        <f>IF($D119="","",IF(ISBLANK(VLOOKUP($B119,'Section 2'!$C$18:$T$317,COLUMNS('Section 2'!$C$14:Q$15),0)),"",VLOOKUP($B119,'Section 2'!$C$18:$T$317,COLUMNS('Section 2'!$C$14:Q$15),0)))</f>
        <v/>
      </c>
      <c r="S119" s="234" t="str">
        <f>IF($D119="","",IF(ISBLANK(PROPER(VLOOKUP($B119,'Section 2'!$C$18:$T$317,COLUMNS('Section 2'!$C$14:R$15),0))),"",PROPER(VLOOKUP($B119,'Section 2'!$C$18:$T$317,COLUMNS('Section 2'!$C$14:R$15),0))))</f>
        <v/>
      </c>
      <c r="T119" s="234" t="str">
        <f>IF($D119="","",IF(ISBLANK(PROPER(VLOOKUP($B119,'Section 2'!$C$18:$T$317,COLUMNS('Section 2'!$C$14:S$15),0))),"",IF(VLOOKUP($B119,'Section 2'!$C$18:$T$317,COLUMNS('Section 2'!$C$14:S$15),0)="2nd Party Trans", "2nd Party Trans", IF(VLOOKUP($B119,'Section 2'!$C$18:$T$317,COLUMNS('Section 2'!$C$14:S$15),0)="2nd Party Dest", "2nd Party Dest", PROPER(VLOOKUP($B119,'Section 2'!$C$18:$T$317,COLUMNS('Section 2'!$C$14:S$15),0))))))</f>
        <v/>
      </c>
      <c r="U119" s="235" t="str">
        <f>IF($D119="","",IF(ISBLANK(VLOOKUP($B119,'Section 2'!$C$18:$T$317,COLUMNS('Section 2'!$C$14:T$15),0)),"",VLOOKUP($B119,'Section 2'!$C$18:$T$317,COLUMNS('Section 2'!$C$14:T$15),0)))</f>
        <v/>
      </c>
    </row>
    <row r="120" spans="1:21" s="233" customFormat="1" ht="12.75" customHeight="1" x14ac:dyDescent="0.25">
      <c r="A120" s="233" t="str">
        <f>IF(D120="","",ROWS($A$1:A120))</f>
        <v/>
      </c>
      <c r="B120" s="232">
        <v>119</v>
      </c>
      <c r="C120" s="234" t="str">
        <f t="shared" si="1"/>
        <v/>
      </c>
      <c r="D120" s="234" t="str">
        <f>IFERROR(VLOOKUP($B120,'Section 2'!$C$18:$T$317,COLUMNS('Section 2'!$C$14:C$15),0),"")</f>
        <v/>
      </c>
      <c r="E120" s="235" t="str">
        <f>IF($D120="","",IF(ISBLANK(VLOOKUP($B120,'Section 2'!$C$18:$T$317,COLUMNS('Section 2'!$C$14:D$15),0)),"",VLOOKUP($B120,'Section 2'!$C$18:$T$317,COLUMNS('Section 2'!$C$14:D$15),0)))</f>
        <v/>
      </c>
      <c r="F120" s="234" t="str">
        <f>IF($D120="","",IF(ISBLANK(VLOOKUP($B120,'Section 2'!$C$18:$T$317,COLUMNS('Section 2'!$C$14:E$15),0)),"",VLOOKUP($B120,'Section 2'!$C$18:$T$317,COLUMNS('Section 2'!$C$14:E$15),0)))</f>
        <v/>
      </c>
      <c r="G120" s="234" t="str">
        <f>IF($D120="","",IF(ISBLANK(VLOOKUP($B120,'Section 2'!$C$18:$T$317,COLUMNS('Section 2'!$C$14:F$15),0)),"",VLOOKUP($B120,'Section 2'!$C$18:$T$317,COLUMNS('Section 2'!$C$14:F$15),0)))</f>
        <v/>
      </c>
      <c r="H120" s="234" t="str">
        <f>IF($D120="","",IF(ISBLANK(VLOOKUP($B120,'Section 2'!$C$18:$T$317,COLUMNS('Section 2'!$C$14:G$15),0)),"",VLOOKUP($B120,'Section 2'!$C$18:$T$317,COLUMNS('Section 2'!$C$14:G$15),0)))</f>
        <v/>
      </c>
      <c r="I120" s="234" t="str">
        <f>IF($D120="","",IF(ISBLANK(VLOOKUP($B120,'Section 2'!$C$18:$T$317,COLUMNS('Section 2'!$C$14:H$15),0)),"",VLOOKUP($B120,'Section 2'!$C$18:$T$317,COLUMNS('Section 2'!$C$14:H$15),0)))</f>
        <v/>
      </c>
      <c r="J120" s="234" t="str">
        <f>IF($D120="","",IF(ISBLANK(VLOOKUP($B120,'Section 2'!$C$18:$T$317,COLUMNS('Section 2'!$C$14:I$15),0)),"",VLOOKUP($B120,'Section 2'!$C$18:$T$317,COLUMNS('Section 2'!$C$14:I$15),0)))</f>
        <v/>
      </c>
      <c r="K120" s="234" t="str">
        <f>IF($D120="","",IF(ISBLANK(VLOOKUP($B120,'Section 2'!$C$18:$T$317,COLUMNS('Section 2'!$C$14:J$15),0)),"",VLOOKUP($B120,'Section 2'!$C$18:$T$317,COLUMNS('Section 2'!$C$14:J$15),0)))</f>
        <v/>
      </c>
      <c r="L120" s="234" t="str">
        <f>IF($D120="","",IF(ISBLANK(VLOOKUP($B120,'Section 2'!$C$18:$T$317,COLUMNS('Section 2'!$C$14:K$15),0)),"",VLOOKUP($B120,'Section 2'!$C$18:$T$317,COLUMNS('Section 2'!$C$14:K$15),0)))</f>
        <v/>
      </c>
      <c r="M120" s="234" t="str">
        <f>IF($D120="","",IF(ISBLANK(VLOOKUP($B120,'Section 2'!$C$18:$T$317,COLUMNS('Section 2'!$C$14:L$15),0)),"",VLOOKUP($B120,'Section 2'!$C$18:$T$317,COLUMNS('Section 2'!$C$14:L$15),0)))</f>
        <v/>
      </c>
      <c r="N120" s="234" t="str">
        <f>IF($D120="","",IF(ISBLANK(VLOOKUP($B120,'Section 2'!$C$18:$T$317,COLUMNS('Section 2'!$C$14:M$15),0)),"",VLOOKUP($B120,'Section 2'!$C$18:$T$317,COLUMNS('Section 2'!$C$14:M$15),0)))</f>
        <v/>
      </c>
      <c r="O120" s="234" t="str">
        <f>IF($D120="","",IF(ISBLANK(VLOOKUP($B120,'Section 2'!$C$18:$T$317,COLUMNS('Section 2'!$C$14:N$15),0)),"",VLOOKUP($B120,'Section 2'!$C$18:$T$317,COLUMNS('Section 2'!$C$14:N$15),0)))</f>
        <v/>
      </c>
      <c r="P120" s="234" t="str">
        <f>IF($D120="","",IF(ISBLANK(VLOOKUP($B120,'Section 2'!$C$18:$T$317,COLUMNS('Section 2'!$C$14:O$15),0)),"",VLOOKUP($B120,'Section 2'!$C$18:$T$317,COLUMNS('Section 2'!$C$14:O$15),0)))</f>
        <v/>
      </c>
      <c r="Q120" s="234" t="str">
        <f>IF($D120="","",IF(ISBLANK(VLOOKUP($B120,'Section 2'!$C$18:$T$317,COLUMNS('Section 2'!$C$14:P$15),0)),"",VLOOKUP($B120,'Section 2'!$C$18:$T$317,COLUMNS('Section 2'!$C$14:P$15),0)))</f>
        <v/>
      </c>
      <c r="R120" s="234" t="str">
        <f>IF($D120="","",IF(ISBLANK(VLOOKUP($B120,'Section 2'!$C$18:$T$317,COLUMNS('Section 2'!$C$14:Q$15),0)),"",VLOOKUP($B120,'Section 2'!$C$18:$T$317,COLUMNS('Section 2'!$C$14:Q$15),0)))</f>
        <v/>
      </c>
      <c r="S120" s="234" t="str">
        <f>IF($D120="","",IF(ISBLANK(PROPER(VLOOKUP($B120,'Section 2'!$C$18:$T$317,COLUMNS('Section 2'!$C$14:R$15),0))),"",PROPER(VLOOKUP($B120,'Section 2'!$C$18:$T$317,COLUMNS('Section 2'!$C$14:R$15),0))))</f>
        <v/>
      </c>
      <c r="T120" s="234" t="str">
        <f>IF($D120="","",IF(ISBLANK(PROPER(VLOOKUP($B120,'Section 2'!$C$18:$T$317,COLUMNS('Section 2'!$C$14:S$15),0))),"",IF(VLOOKUP($B120,'Section 2'!$C$18:$T$317,COLUMNS('Section 2'!$C$14:S$15),0)="2nd Party Trans", "2nd Party Trans", IF(VLOOKUP($B120,'Section 2'!$C$18:$T$317,COLUMNS('Section 2'!$C$14:S$15),0)="2nd Party Dest", "2nd Party Dest", PROPER(VLOOKUP($B120,'Section 2'!$C$18:$T$317,COLUMNS('Section 2'!$C$14:S$15),0))))))</f>
        <v/>
      </c>
      <c r="U120" s="235" t="str">
        <f>IF($D120="","",IF(ISBLANK(VLOOKUP($B120,'Section 2'!$C$18:$T$317,COLUMNS('Section 2'!$C$14:T$15),0)),"",VLOOKUP($B120,'Section 2'!$C$18:$T$317,COLUMNS('Section 2'!$C$14:T$15),0)))</f>
        <v/>
      </c>
    </row>
    <row r="121" spans="1:21" s="233" customFormat="1" ht="12.75" customHeight="1" x14ac:dyDescent="0.25">
      <c r="A121" s="233" t="str">
        <f>IF(D121="","",ROWS($A$1:A121))</f>
        <v/>
      </c>
      <c r="B121" s="232">
        <v>120</v>
      </c>
      <c r="C121" s="234" t="str">
        <f t="shared" si="1"/>
        <v/>
      </c>
      <c r="D121" s="234" t="str">
        <f>IFERROR(VLOOKUP($B121,'Section 2'!$C$18:$T$317,COLUMNS('Section 2'!$C$14:C$15),0),"")</f>
        <v/>
      </c>
      <c r="E121" s="235" t="str">
        <f>IF($D121="","",IF(ISBLANK(VLOOKUP($B121,'Section 2'!$C$18:$T$317,COLUMNS('Section 2'!$C$14:D$15),0)),"",VLOOKUP($B121,'Section 2'!$C$18:$T$317,COLUMNS('Section 2'!$C$14:D$15),0)))</f>
        <v/>
      </c>
      <c r="F121" s="234" t="str">
        <f>IF($D121="","",IF(ISBLANK(VLOOKUP($B121,'Section 2'!$C$18:$T$317,COLUMNS('Section 2'!$C$14:E$15),0)),"",VLOOKUP($B121,'Section 2'!$C$18:$T$317,COLUMNS('Section 2'!$C$14:E$15),0)))</f>
        <v/>
      </c>
      <c r="G121" s="234" t="str">
        <f>IF($D121="","",IF(ISBLANK(VLOOKUP($B121,'Section 2'!$C$18:$T$317,COLUMNS('Section 2'!$C$14:F$15),0)),"",VLOOKUP($B121,'Section 2'!$C$18:$T$317,COLUMNS('Section 2'!$C$14:F$15),0)))</f>
        <v/>
      </c>
      <c r="H121" s="234" t="str">
        <f>IF($D121="","",IF(ISBLANK(VLOOKUP($B121,'Section 2'!$C$18:$T$317,COLUMNS('Section 2'!$C$14:G$15),0)),"",VLOOKUP($B121,'Section 2'!$C$18:$T$317,COLUMNS('Section 2'!$C$14:G$15),0)))</f>
        <v/>
      </c>
      <c r="I121" s="234" t="str">
        <f>IF($D121="","",IF(ISBLANK(VLOOKUP($B121,'Section 2'!$C$18:$T$317,COLUMNS('Section 2'!$C$14:H$15),0)),"",VLOOKUP($B121,'Section 2'!$C$18:$T$317,COLUMNS('Section 2'!$C$14:H$15),0)))</f>
        <v/>
      </c>
      <c r="J121" s="234" t="str">
        <f>IF($D121="","",IF(ISBLANK(VLOOKUP($B121,'Section 2'!$C$18:$T$317,COLUMNS('Section 2'!$C$14:I$15),0)),"",VLOOKUP($B121,'Section 2'!$C$18:$T$317,COLUMNS('Section 2'!$C$14:I$15),0)))</f>
        <v/>
      </c>
      <c r="K121" s="234" t="str">
        <f>IF($D121="","",IF(ISBLANK(VLOOKUP($B121,'Section 2'!$C$18:$T$317,COLUMNS('Section 2'!$C$14:J$15),0)),"",VLOOKUP($B121,'Section 2'!$C$18:$T$317,COLUMNS('Section 2'!$C$14:J$15),0)))</f>
        <v/>
      </c>
      <c r="L121" s="234" t="str">
        <f>IF($D121="","",IF(ISBLANK(VLOOKUP($B121,'Section 2'!$C$18:$T$317,COLUMNS('Section 2'!$C$14:K$15),0)),"",VLOOKUP($B121,'Section 2'!$C$18:$T$317,COLUMNS('Section 2'!$C$14:K$15),0)))</f>
        <v/>
      </c>
      <c r="M121" s="234" t="str">
        <f>IF($D121="","",IF(ISBLANK(VLOOKUP($B121,'Section 2'!$C$18:$T$317,COLUMNS('Section 2'!$C$14:L$15),0)),"",VLOOKUP($B121,'Section 2'!$C$18:$T$317,COLUMNS('Section 2'!$C$14:L$15),0)))</f>
        <v/>
      </c>
      <c r="N121" s="234" t="str">
        <f>IF($D121="","",IF(ISBLANK(VLOOKUP($B121,'Section 2'!$C$18:$T$317,COLUMNS('Section 2'!$C$14:M$15),0)),"",VLOOKUP($B121,'Section 2'!$C$18:$T$317,COLUMNS('Section 2'!$C$14:M$15),0)))</f>
        <v/>
      </c>
      <c r="O121" s="234" t="str">
        <f>IF($D121="","",IF(ISBLANK(VLOOKUP($B121,'Section 2'!$C$18:$T$317,COLUMNS('Section 2'!$C$14:N$15),0)),"",VLOOKUP($B121,'Section 2'!$C$18:$T$317,COLUMNS('Section 2'!$C$14:N$15),0)))</f>
        <v/>
      </c>
      <c r="P121" s="234" t="str">
        <f>IF($D121="","",IF(ISBLANK(VLOOKUP($B121,'Section 2'!$C$18:$T$317,COLUMNS('Section 2'!$C$14:O$15),0)),"",VLOOKUP($B121,'Section 2'!$C$18:$T$317,COLUMNS('Section 2'!$C$14:O$15),0)))</f>
        <v/>
      </c>
      <c r="Q121" s="234" t="str">
        <f>IF($D121="","",IF(ISBLANK(VLOOKUP($B121,'Section 2'!$C$18:$T$317,COLUMNS('Section 2'!$C$14:P$15),0)),"",VLOOKUP($B121,'Section 2'!$C$18:$T$317,COLUMNS('Section 2'!$C$14:P$15),0)))</f>
        <v/>
      </c>
      <c r="R121" s="234" t="str">
        <f>IF($D121="","",IF(ISBLANK(VLOOKUP($B121,'Section 2'!$C$18:$T$317,COLUMNS('Section 2'!$C$14:Q$15),0)),"",VLOOKUP($B121,'Section 2'!$C$18:$T$317,COLUMNS('Section 2'!$C$14:Q$15),0)))</f>
        <v/>
      </c>
      <c r="S121" s="234" t="str">
        <f>IF($D121="","",IF(ISBLANK(PROPER(VLOOKUP($B121,'Section 2'!$C$18:$T$317,COLUMNS('Section 2'!$C$14:R$15),0))),"",PROPER(VLOOKUP($B121,'Section 2'!$C$18:$T$317,COLUMNS('Section 2'!$C$14:R$15),0))))</f>
        <v/>
      </c>
      <c r="T121" s="234" t="str">
        <f>IF($D121="","",IF(ISBLANK(PROPER(VLOOKUP($B121,'Section 2'!$C$18:$T$317,COLUMNS('Section 2'!$C$14:S$15),0))),"",IF(VLOOKUP($B121,'Section 2'!$C$18:$T$317,COLUMNS('Section 2'!$C$14:S$15),0)="2nd Party Trans", "2nd Party Trans", IF(VLOOKUP($B121,'Section 2'!$C$18:$T$317,COLUMNS('Section 2'!$C$14:S$15),0)="2nd Party Dest", "2nd Party Dest", PROPER(VLOOKUP($B121,'Section 2'!$C$18:$T$317,COLUMNS('Section 2'!$C$14:S$15),0))))))</f>
        <v/>
      </c>
      <c r="U121" s="235" t="str">
        <f>IF($D121="","",IF(ISBLANK(VLOOKUP($B121,'Section 2'!$C$18:$T$317,COLUMNS('Section 2'!$C$14:T$15),0)),"",VLOOKUP($B121,'Section 2'!$C$18:$T$317,COLUMNS('Section 2'!$C$14:T$15),0)))</f>
        <v/>
      </c>
    </row>
    <row r="122" spans="1:21" s="233" customFormat="1" ht="12.75" customHeight="1" x14ac:dyDescent="0.25">
      <c r="A122" s="233" t="str">
        <f>IF(D122="","",ROWS($A$1:A122))</f>
        <v/>
      </c>
      <c r="B122" s="232">
        <v>121</v>
      </c>
      <c r="C122" s="234" t="str">
        <f t="shared" si="1"/>
        <v/>
      </c>
      <c r="D122" s="234" t="str">
        <f>IFERROR(VLOOKUP($B122,'Section 2'!$C$18:$T$317,COLUMNS('Section 2'!$C$14:C$15),0),"")</f>
        <v/>
      </c>
      <c r="E122" s="235" t="str">
        <f>IF($D122="","",IF(ISBLANK(VLOOKUP($B122,'Section 2'!$C$18:$T$317,COLUMNS('Section 2'!$C$14:D$15),0)),"",VLOOKUP($B122,'Section 2'!$C$18:$T$317,COLUMNS('Section 2'!$C$14:D$15),0)))</f>
        <v/>
      </c>
      <c r="F122" s="234" t="str">
        <f>IF($D122="","",IF(ISBLANK(VLOOKUP($B122,'Section 2'!$C$18:$T$317,COLUMNS('Section 2'!$C$14:E$15),0)),"",VLOOKUP($B122,'Section 2'!$C$18:$T$317,COLUMNS('Section 2'!$C$14:E$15),0)))</f>
        <v/>
      </c>
      <c r="G122" s="234" t="str">
        <f>IF($D122="","",IF(ISBLANK(VLOOKUP($B122,'Section 2'!$C$18:$T$317,COLUMNS('Section 2'!$C$14:F$15),0)),"",VLOOKUP($B122,'Section 2'!$C$18:$T$317,COLUMNS('Section 2'!$C$14:F$15),0)))</f>
        <v/>
      </c>
      <c r="H122" s="234" t="str">
        <f>IF($D122="","",IF(ISBLANK(VLOOKUP($B122,'Section 2'!$C$18:$T$317,COLUMNS('Section 2'!$C$14:G$15),0)),"",VLOOKUP($B122,'Section 2'!$C$18:$T$317,COLUMNS('Section 2'!$C$14:G$15),0)))</f>
        <v/>
      </c>
      <c r="I122" s="234" t="str">
        <f>IF($D122="","",IF(ISBLANK(VLOOKUP($B122,'Section 2'!$C$18:$T$317,COLUMNS('Section 2'!$C$14:H$15),0)),"",VLOOKUP($B122,'Section 2'!$C$18:$T$317,COLUMNS('Section 2'!$C$14:H$15),0)))</f>
        <v/>
      </c>
      <c r="J122" s="234" t="str">
        <f>IF($D122="","",IF(ISBLANK(VLOOKUP($B122,'Section 2'!$C$18:$T$317,COLUMNS('Section 2'!$C$14:I$15),0)),"",VLOOKUP($B122,'Section 2'!$C$18:$T$317,COLUMNS('Section 2'!$C$14:I$15),0)))</f>
        <v/>
      </c>
      <c r="K122" s="234" t="str">
        <f>IF($D122="","",IF(ISBLANK(VLOOKUP($B122,'Section 2'!$C$18:$T$317,COLUMNS('Section 2'!$C$14:J$15),0)),"",VLOOKUP($B122,'Section 2'!$C$18:$T$317,COLUMNS('Section 2'!$C$14:J$15),0)))</f>
        <v/>
      </c>
      <c r="L122" s="234" t="str">
        <f>IF($D122="","",IF(ISBLANK(VLOOKUP($B122,'Section 2'!$C$18:$T$317,COLUMNS('Section 2'!$C$14:K$15),0)),"",VLOOKUP($B122,'Section 2'!$C$18:$T$317,COLUMNS('Section 2'!$C$14:K$15),0)))</f>
        <v/>
      </c>
      <c r="M122" s="234" t="str">
        <f>IF($D122="","",IF(ISBLANK(VLOOKUP($B122,'Section 2'!$C$18:$T$317,COLUMNS('Section 2'!$C$14:L$15),0)),"",VLOOKUP($B122,'Section 2'!$C$18:$T$317,COLUMNS('Section 2'!$C$14:L$15),0)))</f>
        <v/>
      </c>
      <c r="N122" s="234" t="str">
        <f>IF($D122="","",IF(ISBLANK(VLOOKUP($B122,'Section 2'!$C$18:$T$317,COLUMNS('Section 2'!$C$14:M$15),0)),"",VLOOKUP($B122,'Section 2'!$C$18:$T$317,COLUMNS('Section 2'!$C$14:M$15),0)))</f>
        <v/>
      </c>
      <c r="O122" s="234" t="str">
        <f>IF($D122="","",IF(ISBLANK(VLOOKUP($B122,'Section 2'!$C$18:$T$317,COLUMNS('Section 2'!$C$14:N$15),0)),"",VLOOKUP($B122,'Section 2'!$C$18:$T$317,COLUMNS('Section 2'!$C$14:N$15),0)))</f>
        <v/>
      </c>
      <c r="P122" s="234" t="str">
        <f>IF($D122="","",IF(ISBLANK(VLOOKUP($B122,'Section 2'!$C$18:$T$317,COLUMNS('Section 2'!$C$14:O$15),0)),"",VLOOKUP($B122,'Section 2'!$C$18:$T$317,COLUMNS('Section 2'!$C$14:O$15),0)))</f>
        <v/>
      </c>
      <c r="Q122" s="234" t="str">
        <f>IF($D122="","",IF(ISBLANK(VLOOKUP($B122,'Section 2'!$C$18:$T$317,COLUMNS('Section 2'!$C$14:P$15),0)),"",VLOOKUP($B122,'Section 2'!$C$18:$T$317,COLUMNS('Section 2'!$C$14:P$15),0)))</f>
        <v/>
      </c>
      <c r="R122" s="234" t="str">
        <f>IF($D122="","",IF(ISBLANK(VLOOKUP($B122,'Section 2'!$C$18:$T$317,COLUMNS('Section 2'!$C$14:Q$15),0)),"",VLOOKUP($B122,'Section 2'!$C$18:$T$317,COLUMNS('Section 2'!$C$14:Q$15),0)))</f>
        <v/>
      </c>
      <c r="S122" s="234" t="str">
        <f>IF($D122="","",IF(ISBLANK(PROPER(VLOOKUP($B122,'Section 2'!$C$18:$T$317,COLUMNS('Section 2'!$C$14:R$15),0))),"",PROPER(VLOOKUP($B122,'Section 2'!$C$18:$T$317,COLUMNS('Section 2'!$C$14:R$15),0))))</f>
        <v/>
      </c>
      <c r="T122" s="234" t="str">
        <f>IF($D122="","",IF(ISBLANK(PROPER(VLOOKUP($B122,'Section 2'!$C$18:$T$317,COLUMNS('Section 2'!$C$14:S$15),0))),"",IF(VLOOKUP($B122,'Section 2'!$C$18:$T$317,COLUMNS('Section 2'!$C$14:S$15),0)="2nd Party Trans", "2nd Party Trans", IF(VLOOKUP($B122,'Section 2'!$C$18:$T$317,COLUMNS('Section 2'!$C$14:S$15),0)="2nd Party Dest", "2nd Party Dest", PROPER(VLOOKUP($B122,'Section 2'!$C$18:$T$317,COLUMNS('Section 2'!$C$14:S$15),0))))))</f>
        <v/>
      </c>
      <c r="U122" s="235" t="str">
        <f>IF($D122="","",IF(ISBLANK(VLOOKUP($B122,'Section 2'!$C$18:$T$317,COLUMNS('Section 2'!$C$14:T$15),0)),"",VLOOKUP($B122,'Section 2'!$C$18:$T$317,COLUMNS('Section 2'!$C$14:T$15),0)))</f>
        <v/>
      </c>
    </row>
    <row r="123" spans="1:21" s="233" customFormat="1" ht="12.75" customHeight="1" x14ac:dyDescent="0.25">
      <c r="A123" s="233" t="str">
        <f>IF(D123="","",ROWS($A$1:A123))</f>
        <v/>
      </c>
      <c r="B123" s="232">
        <v>122</v>
      </c>
      <c r="C123" s="234" t="str">
        <f t="shared" si="1"/>
        <v/>
      </c>
      <c r="D123" s="234" t="str">
        <f>IFERROR(VLOOKUP($B123,'Section 2'!$C$18:$T$317,COLUMNS('Section 2'!$C$14:C$15),0),"")</f>
        <v/>
      </c>
      <c r="E123" s="235" t="str">
        <f>IF($D123="","",IF(ISBLANK(VLOOKUP($B123,'Section 2'!$C$18:$T$317,COLUMNS('Section 2'!$C$14:D$15),0)),"",VLOOKUP($B123,'Section 2'!$C$18:$T$317,COLUMNS('Section 2'!$C$14:D$15),0)))</f>
        <v/>
      </c>
      <c r="F123" s="234" t="str">
        <f>IF($D123="","",IF(ISBLANK(VLOOKUP($B123,'Section 2'!$C$18:$T$317,COLUMNS('Section 2'!$C$14:E$15),0)),"",VLOOKUP($B123,'Section 2'!$C$18:$T$317,COLUMNS('Section 2'!$C$14:E$15),0)))</f>
        <v/>
      </c>
      <c r="G123" s="234" t="str">
        <f>IF($D123="","",IF(ISBLANK(VLOOKUP($B123,'Section 2'!$C$18:$T$317,COLUMNS('Section 2'!$C$14:F$15),0)),"",VLOOKUP($B123,'Section 2'!$C$18:$T$317,COLUMNS('Section 2'!$C$14:F$15),0)))</f>
        <v/>
      </c>
      <c r="H123" s="234" t="str">
        <f>IF($D123="","",IF(ISBLANK(VLOOKUP($B123,'Section 2'!$C$18:$T$317,COLUMNS('Section 2'!$C$14:G$15),0)),"",VLOOKUP($B123,'Section 2'!$C$18:$T$317,COLUMNS('Section 2'!$C$14:G$15),0)))</f>
        <v/>
      </c>
      <c r="I123" s="234" t="str">
        <f>IF($D123="","",IF(ISBLANK(VLOOKUP($B123,'Section 2'!$C$18:$T$317,COLUMNS('Section 2'!$C$14:H$15),0)),"",VLOOKUP($B123,'Section 2'!$C$18:$T$317,COLUMNS('Section 2'!$C$14:H$15),0)))</f>
        <v/>
      </c>
      <c r="J123" s="234" t="str">
        <f>IF($D123="","",IF(ISBLANK(VLOOKUP($B123,'Section 2'!$C$18:$T$317,COLUMNS('Section 2'!$C$14:I$15),0)),"",VLOOKUP($B123,'Section 2'!$C$18:$T$317,COLUMNS('Section 2'!$C$14:I$15),0)))</f>
        <v/>
      </c>
      <c r="K123" s="234" t="str">
        <f>IF($D123="","",IF(ISBLANK(VLOOKUP($B123,'Section 2'!$C$18:$T$317,COLUMNS('Section 2'!$C$14:J$15),0)),"",VLOOKUP($B123,'Section 2'!$C$18:$T$317,COLUMNS('Section 2'!$C$14:J$15),0)))</f>
        <v/>
      </c>
      <c r="L123" s="234" t="str">
        <f>IF($D123="","",IF(ISBLANK(VLOOKUP($B123,'Section 2'!$C$18:$T$317,COLUMNS('Section 2'!$C$14:K$15),0)),"",VLOOKUP($B123,'Section 2'!$C$18:$T$317,COLUMNS('Section 2'!$C$14:K$15),0)))</f>
        <v/>
      </c>
      <c r="M123" s="234" t="str">
        <f>IF($D123="","",IF(ISBLANK(VLOOKUP($B123,'Section 2'!$C$18:$T$317,COLUMNS('Section 2'!$C$14:L$15),0)),"",VLOOKUP($B123,'Section 2'!$C$18:$T$317,COLUMNS('Section 2'!$C$14:L$15),0)))</f>
        <v/>
      </c>
      <c r="N123" s="234" t="str">
        <f>IF($D123="","",IF(ISBLANK(VLOOKUP($B123,'Section 2'!$C$18:$T$317,COLUMNS('Section 2'!$C$14:M$15),0)),"",VLOOKUP($B123,'Section 2'!$C$18:$T$317,COLUMNS('Section 2'!$C$14:M$15),0)))</f>
        <v/>
      </c>
      <c r="O123" s="234" t="str">
        <f>IF($D123="","",IF(ISBLANK(VLOOKUP($B123,'Section 2'!$C$18:$T$317,COLUMNS('Section 2'!$C$14:N$15),0)),"",VLOOKUP($B123,'Section 2'!$C$18:$T$317,COLUMNS('Section 2'!$C$14:N$15),0)))</f>
        <v/>
      </c>
      <c r="P123" s="234" t="str">
        <f>IF($D123="","",IF(ISBLANK(VLOOKUP($B123,'Section 2'!$C$18:$T$317,COLUMNS('Section 2'!$C$14:O$15),0)),"",VLOOKUP($B123,'Section 2'!$C$18:$T$317,COLUMNS('Section 2'!$C$14:O$15),0)))</f>
        <v/>
      </c>
      <c r="Q123" s="234" t="str">
        <f>IF($D123="","",IF(ISBLANK(VLOOKUP($B123,'Section 2'!$C$18:$T$317,COLUMNS('Section 2'!$C$14:P$15),0)),"",VLOOKUP($B123,'Section 2'!$C$18:$T$317,COLUMNS('Section 2'!$C$14:P$15),0)))</f>
        <v/>
      </c>
      <c r="R123" s="234" t="str">
        <f>IF($D123="","",IF(ISBLANK(VLOOKUP($B123,'Section 2'!$C$18:$T$317,COLUMNS('Section 2'!$C$14:Q$15),0)),"",VLOOKUP($B123,'Section 2'!$C$18:$T$317,COLUMNS('Section 2'!$C$14:Q$15),0)))</f>
        <v/>
      </c>
      <c r="S123" s="234" t="str">
        <f>IF($D123="","",IF(ISBLANK(PROPER(VLOOKUP($B123,'Section 2'!$C$18:$T$317,COLUMNS('Section 2'!$C$14:R$15),0))),"",PROPER(VLOOKUP($B123,'Section 2'!$C$18:$T$317,COLUMNS('Section 2'!$C$14:R$15),0))))</f>
        <v/>
      </c>
      <c r="T123" s="234" t="str">
        <f>IF($D123="","",IF(ISBLANK(PROPER(VLOOKUP($B123,'Section 2'!$C$18:$T$317,COLUMNS('Section 2'!$C$14:S$15),0))),"",IF(VLOOKUP($B123,'Section 2'!$C$18:$T$317,COLUMNS('Section 2'!$C$14:S$15),0)="2nd Party Trans", "2nd Party Trans", IF(VLOOKUP($B123,'Section 2'!$C$18:$T$317,COLUMNS('Section 2'!$C$14:S$15),0)="2nd Party Dest", "2nd Party Dest", PROPER(VLOOKUP($B123,'Section 2'!$C$18:$T$317,COLUMNS('Section 2'!$C$14:S$15),0))))))</f>
        <v/>
      </c>
      <c r="U123" s="235" t="str">
        <f>IF($D123="","",IF(ISBLANK(VLOOKUP($B123,'Section 2'!$C$18:$T$317,COLUMNS('Section 2'!$C$14:T$15),0)),"",VLOOKUP($B123,'Section 2'!$C$18:$T$317,COLUMNS('Section 2'!$C$14:T$15),0)))</f>
        <v/>
      </c>
    </row>
    <row r="124" spans="1:21" s="233" customFormat="1" ht="12.75" customHeight="1" x14ac:dyDescent="0.25">
      <c r="A124" s="233" t="str">
        <f>IF(D124="","",ROWS($A$1:A124))</f>
        <v/>
      </c>
      <c r="B124" s="232">
        <v>123</v>
      </c>
      <c r="C124" s="234" t="str">
        <f t="shared" si="1"/>
        <v/>
      </c>
      <c r="D124" s="234" t="str">
        <f>IFERROR(VLOOKUP($B124,'Section 2'!$C$18:$T$317,COLUMNS('Section 2'!$C$14:C$15),0),"")</f>
        <v/>
      </c>
      <c r="E124" s="235" t="str">
        <f>IF($D124="","",IF(ISBLANK(VLOOKUP($B124,'Section 2'!$C$18:$T$317,COLUMNS('Section 2'!$C$14:D$15),0)),"",VLOOKUP($B124,'Section 2'!$C$18:$T$317,COLUMNS('Section 2'!$C$14:D$15),0)))</f>
        <v/>
      </c>
      <c r="F124" s="234" t="str">
        <f>IF($D124="","",IF(ISBLANK(VLOOKUP($B124,'Section 2'!$C$18:$T$317,COLUMNS('Section 2'!$C$14:E$15),0)),"",VLOOKUP($B124,'Section 2'!$C$18:$T$317,COLUMNS('Section 2'!$C$14:E$15),0)))</f>
        <v/>
      </c>
      <c r="G124" s="234" t="str">
        <f>IF($D124="","",IF(ISBLANK(VLOOKUP($B124,'Section 2'!$C$18:$T$317,COLUMNS('Section 2'!$C$14:F$15),0)),"",VLOOKUP($B124,'Section 2'!$C$18:$T$317,COLUMNS('Section 2'!$C$14:F$15),0)))</f>
        <v/>
      </c>
      <c r="H124" s="234" t="str">
        <f>IF($D124="","",IF(ISBLANK(VLOOKUP($B124,'Section 2'!$C$18:$T$317,COLUMNS('Section 2'!$C$14:G$15),0)),"",VLOOKUP($B124,'Section 2'!$C$18:$T$317,COLUMNS('Section 2'!$C$14:G$15),0)))</f>
        <v/>
      </c>
      <c r="I124" s="234" t="str">
        <f>IF($D124="","",IF(ISBLANK(VLOOKUP($B124,'Section 2'!$C$18:$T$317,COLUMNS('Section 2'!$C$14:H$15),0)),"",VLOOKUP($B124,'Section 2'!$C$18:$T$317,COLUMNS('Section 2'!$C$14:H$15),0)))</f>
        <v/>
      </c>
      <c r="J124" s="234" t="str">
        <f>IF($D124="","",IF(ISBLANK(VLOOKUP($B124,'Section 2'!$C$18:$T$317,COLUMNS('Section 2'!$C$14:I$15),0)),"",VLOOKUP($B124,'Section 2'!$C$18:$T$317,COLUMNS('Section 2'!$C$14:I$15),0)))</f>
        <v/>
      </c>
      <c r="K124" s="234" t="str">
        <f>IF($D124="","",IF(ISBLANK(VLOOKUP($B124,'Section 2'!$C$18:$T$317,COLUMNS('Section 2'!$C$14:J$15),0)),"",VLOOKUP($B124,'Section 2'!$C$18:$T$317,COLUMNS('Section 2'!$C$14:J$15),0)))</f>
        <v/>
      </c>
      <c r="L124" s="234" t="str">
        <f>IF($D124="","",IF(ISBLANK(VLOOKUP($B124,'Section 2'!$C$18:$T$317,COLUMNS('Section 2'!$C$14:K$15),0)),"",VLOOKUP($B124,'Section 2'!$C$18:$T$317,COLUMNS('Section 2'!$C$14:K$15),0)))</f>
        <v/>
      </c>
      <c r="M124" s="234" t="str">
        <f>IF($D124="","",IF(ISBLANK(VLOOKUP($B124,'Section 2'!$C$18:$T$317,COLUMNS('Section 2'!$C$14:L$15),0)),"",VLOOKUP($B124,'Section 2'!$C$18:$T$317,COLUMNS('Section 2'!$C$14:L$15),0)))</f>
        <v/>
      </c>
      <c r="N124" s="234" t="str">
        <f>IF($D124="","",IF(ISBLANK(VLOOKUP($B124,'Section 2'!$C$18:$T$317,COLUMNS('Section 2'!$C$14:M$15),0)),"",VLOOKUP($B124,'Section 2'!$C$18:$T$317,COLUMNS('Section 2'!$C$14:M$15),0)))</f>
        <v/>
      </c>
      <c r="O124" s="234" t="str">
        <f>IF($D124="","",IF(ISBLANK(VLOOKUP($B124,'Section 2'!$C$18:$T$317,COLUMNS('Section 2'!$C$14:N$15),0)),"",VLOOKUP($B124,'Section 2'!$C$18:$T$317,COLUMNS('Section 2'!$C$14:N$15),0)))</f>
        <v/>
      </c>
      <c r="P124" s="234" t="str">
        <f>IF($D124="","",IF(ISBLANK(VLOOKUP($B124,'Section 2'!$C$18:$T$317,COLUMNS('Section 2'!$C$14:O$15),0)),"",VLOOKUP($B124,'Section 2'!$C$18:$T$317,COLUMNS('Section 2'!$C$14:O$15),0)))</f>
        <v/>
      </c>
      <c r="Q124" s="234" t="str">
        <f>IF($D124="","",IF(ISBLANK(VLOOKUP($B124,'Section 2'!$C$18:$T$317,COLUMNS('Section 2'!$C$14:P$15),0)),"",VLOOKUP($B124,'Section 2'!$C$18:$T$317,COLUMNS('Section 2'!$C$14:P$15),0)))</f>
        <v/>
      </c>
      <c r="R124" s="234" t="str">
        <f>IF($D124="","",IF(ISBLANK(VLOOKUP($B124,'Section 2'!$C$18:$T$317,COLUMNS('Section 2'!$C$14:Q$15),0)),"",VLOOKUP($B124,'Section 2'!$C$18:$T$317,COLUMNS('Section 2'!$C$14:Q$15),0)))</f>
        <v/>
      </c>
      <c r="S124" s="234" t="str">
        <f>IF($D124="","",IF(ISBLANK(PROPER(VLOOKUP($B124,'Section 2'!$C$18:$T$317,COLUMNS('Section 2'!$C$14:R$15),0))),"",PROPER(VLOOKUP($B124,'Section 2'!$C$18:$T$317,COLUMNS('Section 2'!$C$14:R$15),0))))</f>
        <v/>
      </c>
      <c r="T124" s="234" t="str">
        <f>IF($D124="","",IF(ISBLANK(PROPER(VLOOKUP($B124,'Section 2'!$C$18:$T$317,COLUMNS('Section 2'!$C$14:S$15),0))),"",IF(VLOOKUP($B124,'Section 2'!$C$18:$T$317,COLUMNS('Section 2'!$C$14:S$15),0)="2nd Party Trans", "2nd Party Trans", IF(VLOOKUP($B124,'Section 2'!$C$18:$T$317,COLUMNS('Section 2'!$C$14:S$15),0)="2nd Party Dest", "2nd Party Dest", PROPER(VLOOKUP($B124,'Section 2'!$C$18:$T$317,COLUMNS('Section 2'!$C$14:S$15),0))))))</f>
        <v/>
      </c>
      <c r="U124" s="235" t="str">
        <f>IF($D124="","",IF(ISBLANK(VLOOKUP($B124,'Section 2'!$C$18:$T$317,COLUMNS('Section 2'!$C$14:T$15),0)),"",VLOOKUP($B124,'Section 2'!$C$18:$T$317,COLUMNS('Section 2'!$C$14:T$15),0)))</f>
        <v/>
      </c>
    </row>
    <row r="125" spans="1:21" s="233" customFormat="1" ht="12.75" customHeight="1" x14ac:dyDescent="0.25">
      <c r="A125" s="233" t="str">
        <f>IF(D125="","",ROWS($A$1:A125))</f>
        <v/>
      </c>
      <c r="B125" s="232">
        <v>124</v>
      </c>
      <c r="C125" s="234" t="str">
        <f t="shared" si="1"/>
        <v/>
      </c>
      <c r="D125" s="234" t="str">
        <f>IFERROR(VLOOKUP($B125,'Section 2'!$C$18:$T$317,COLUMNS('Section 2'!$C$14:C$15),0),"")</f>
        <v/>
      </c>
      <c r="E125" s="235" t="str">
        <f>IF($D125="","",IF(ISBLANK(VLOOKUP($B125,'Section 2'!$C$18:$T$317,COLUMNS('Section 2'!$C$14:D$15),0)),"",VLOOKUP($B125,'Section 2'!$C$18:$T$317,COLUMNS('Section 2'!$C$14:D$15),0)))</f>
        <v/>
      </c>
      <c r="F125" s="234" t="str">
        <f>IF($D125="","",IF(ISBLANK(VLOOKUP($B125,'Section 2'!$C$18:$T$317,COLUMNS('Section 2'!$C$14:E$15),0)),"",VLOOKUP($B125,'Section 2'!$C$18:$T$317,COLUMNS('Section 2'!$C$14:E$15),0)))</f>
        <v/>
      </c>
      <c r="G125" s="234" t="str">
        <f>IF($D125="","",IF(ISBLANK(VLOOKUP($B125,'Section 2'!$C$18:$T$317,COLUMNS('Section 2'!$C$14:F$15),0)),"",VLOOKUP($B125,'Section 2'!$C$18:$T$317,COLUMNS('Section 2'!$C$14:F$15),0)))</f>
        <v/>
      </c>
      <c r="H125" s="234" t="str">
        <f>IF($D125="","",IF(ISBLANK(VLOOKUP($B125,'Section 2'!$C$18:$T$317,COLUMNS('Section 2'!$C$14:G$15),0)),"",VLOOKUP($B125,'Section 2'!$C$18:$T$317,COLUMNS('Section 2'!$C$14:G$15),0)))</f>
        <v/>
      </c>
      <c r="I125" s="234" t="str">
        <f>IF($D125="","",IF(ISBLANK(VLOOKUP($B125,'Section 2'!$C$18:$T$317,COLUMNS('Section 2'!$C$14:H$15),0)),"",VLOOKUP($B125,'Section 2'!$C$18:$T$317,COLUMNS('Section 2'!$C$14:H$15),0)))</f>
        <v/>
      </c>
      <c r="J125" s="234" t="str">
        <f>IF($D125="","",IF(ISBLANK(VLOOKUP($B125,'Section 2'!$C$18:$T$317,COLUMNS('Section 2'!$C$14:I$15),0)),"",VLOOKUP($B125,'Section 2'!$C$18:$T$317,COLUMNS('Section 2'!$C$14:I$15),0)))</f>
        <v/>
      </c>
      <c r="K125" s="234" t="str">
        <f>IF($D125="","",IF(ISBLANK(VLOOKUP($B125,'Section 2'!$C$18:$T$317,COLUMNS('Section 2'!$C$14:J$15),0)),"",VLOOKUP($B125,'Section 2'!$C$18:$T$317,COLUMNS('Section 2'!$C$14:J$15),0)))</f>
        <v/>
      </c>
      <c r="L125" s="234" t="str">
        <f>IF($D125="","",IF(ISBLANK(VLOOKUP($B125,'Section 2'!$C$18:$T$317,COLUMNS('Section 2'!$C$14:K$15),0)),"",VLOOKUP($B125,'Section 2'!$C$18:$T$317,COLUMNS('Section 2'!$C$14:K$15),0)))</f>
        <v/>
      </c>
      <c r="M125" s="234" t="str">
        <f>IF($D125="","",IF(ISBLANK(VLOOKUP($B125,'Section 2'!$C$18:$T$317,COLUMNS('Section 2'!$C$14:L$15),0)),"",VLOOKUP($B125,'Section 2'!$C$18:$T$317,COLUMNS('Section 2'!$C$14:L$15),0)))</f>
        <v/>
      </c>
      <c r="N125" s="234" t="str">
        <f>IF($D125="","",IF(ISBLANK(VLOOKUP($B125,'Section 2'!$C$18:$T$317,COLUMNS('Section 2'!$C$14:M$15),0)),"",VLOOKUP($B125,'Section 2'!$C$18:$T$317,COLUMNS('Section 2'!$C$14:M$15),0)))</f>
        <v/>
      </c>
      <c r="O125" s="234" t="str">
        <f>IF($D125="","",IF(ISBLANK(VLOOKUP($B125,'Section 2'!$C$18:$T$317,COLUMNS('Section 2'!$C$14:N$15),0)),"",VLOOKUP($B125,'Section 2'!$C$18:$T$317,COLUMNS('Section 2'!$C$14:N$15),0)))</f>
        <v/>
      </c>
      <c r="P125" s="234" t="str">
        <f>IF($D125="","",IF(ISBLANK(VLOOKUP($B125,'Section 2'!$C$18:$T$317,COLUMNS('Section 2'!$C$14:O$15),0)),"",VLOOKUP($B125,'Section 2'!$C$18:$T$317,COLUMNS('Section 2'!$C$14:O$15),0)))</f>
        <v/>
      </c>
      <c r="Q125" s="234" t="str">
        <f>IF($D125="","",IF(ISBLANK(VLOOKUP($B125,'Section 2'!$C$18:$T$317,COLUMNS('Section 2'!$C$14:P$15),0)),"",VLOOKUP($B125,'Section 2'!$C$18:$T$317,COLUMNS('Section 2'!$C$14:P$15),0)))</f>
        <v/>
      </c>
      <c r="R125" s="234" t="str">
        <f>IF($D125="","",IF(ISBLANK(VLOOKUP($B125,'Section 2'!$C$18:$T$317,COLUMNS('Section 2'!$C$14:Q$15),0)),"",VLOOKUP($B125,'Section 2'!$C$18:$T$317,COLUMNS('Section 2'!$C$14:Q$15),0)))</f>
        <v/>
      </c>
      <c r="S125" s="234" t="str">
        <f>IF($D125="","",IF(ISBLANK(PROPER(VLOOKUP($B125,'Section 2'!$C$18:$T$317,COLUMNS('Section 2'!$C$14:R$15),0))),"",PROPER(VLOOKUP($B125,'Section 2'!$C$18:$T$317,COLUMNS('Section 2'!$C$14:R$15),0))))</f>
        <v/>
      </c>
      <c r="T125" s="234" t="str">
        <f>IF($D125="","",IF(ISBLANK(PROPER(VLOOKUP($B125,'Section 2'!$C$18:$T$317,COLUMNS('Section 2'!$C$14:S$15),0))),"",IF(VLOOKUP($B125,'Section 2'!$C$18:$T$317,COLUMNS('Section 2'!$C$14:S$15),0)="2nd Party Trans", "2nd Party Trans", IF(VLOOKUP($B125,'Section 2'!$C$18:$T$317,COLUMNS('Section 2'!$C$14:S$15),0)="2nd Party Dest", "2nd Party Dest", PROPER(VLOOKUP($B125,'Section 2'!$C$18:$T$317,COLUMNS('Section 2'!$C$14:S$15),0))))))</f>
        <v/>
      </c>
      <c r="U125" s="235" t="str">
        <f>IF($D125="","",IF(ISBLANK(VLOOKUP($B125,'Section 2'!$C$18:$T$317,COLUMNS('Section 2'!$C$14:T$15),0)),"",VLOOKUP($B125,'Section 2'!$C$18:$T$317,COLUMNS('Section 2'!$C$14:T$15),0)))</f>
        <v/>
      </c>
    </row>
    <row r="126" spans="1:21" s="233" customFormat="1" ht="12.75" customHeight="1" x14ac:dyDescent="0.25">
      <c r="A126" s="233" t="str">
        <f>IF(D126="","",ROWS($A$1:A126))</f>
        <v/>
      </c>
      <c r="B126" s="232">
        <v>125</v>
      </c>
      <c r="C126" s="234" t="str">
        <f t="shared" si="1"/>
        <v/>
      </c>
      <c r="D126" s="234" t="str">
        <f>IFERROR(VLOOKUP($B126,'Section 2'!$C$18:$T$317,COLUMNS('Section 2'!$C$14:C$15),0),"")</f>
        <v/>
      </c>
      <c r="E126" s="235" t="str">
        <f>IF($D126="","",IF(ISBLANK(VLOOKUP($B126,'Section 2'!$C$18:$T$317,COLUMNS('Section 2'!$C$14:D$15),0)),"",VLOOKUP($B126,'Section 2'!$C$18:$T$317,COLUMNS('Section 2'!$C$14:D$15),0)))</f>
        <v/>
      </c>
      <c r="F126" s="234" t="str">
        <f>IF($D126="","",IF(ISBLANK(VLOOKUP($B126,'Section 2'!$C$18:$T$317,COLUMNS('Section 2'!$C$14:E$15),0)),"",VLOOKUP($B126,'Section 2'!$C$18:$T$317,COLUMNS('Section 2'!$C$14:E$15),0)))</f>
        <v/>
      </c>
      <c r="G126" s="234" t="str">
        <f>IF($D126="","",IF(ISBLANK(VLOOKUP($B126,'Section 2'!$C$18:$T$317,COLUMNS('Section 2'!$C$14:F$15),0)),"",VLOOKUP($B126,'Section 2'!$C$18:$T$317,COLUMNS('Section 2'!$C$14:F$15),0)))</f>
        <v/>
      </c>
      <c r="H126" s="234" t="str">
        <f>IF($D126="","",IF(ISBLANK(VLOOKUP($B126,'Section 2'!$C$18:$T$317,COLUMNS('Section 2'!$C$14:G$15),0)),"",VLOOKUP($B126,'Section 2'!$C$18:$T$317,COLUMNS('Section 2'!$C$14:G$15),0)))</f>
        <v/>
      </c>
      <c r="I126" s="234" t="str">
        <f>IF($D126="","",IF(ISBLANK(VLOOKUP($B126,'Section 2'!$C$18:$T$317,COLUMNS('Section 2'!$C$14:H$15),0)),"",VLOOKUP($B126,'Section 2'!$C$18:$T$317,COLUMNS('Section 2'!$C$14:H$15),0)))</f>
        <v/>
      </c>
      <c r="J126" s="234" t="str">
        <f>IF($D126="","",IF(ISBLANK(VLOOKUP($B126,'Section 2'!$C$18:$T$317,COLUMNS('Section 2'!$C$14:I$15),0)),"",VLOOKUP($B126,'Section 2'!$C$18:$T$317,COLUMNS('Section 2'!$C$14:I$15),0)))</f>
        <v/>
      </c>
      <c r="K126" s="234" t="str">
        <f>IF($D126="","",IF(ISBLANK(VLOOKUP($B126,'Section 2'!$C$18:$T$317,COLUMNS('Section 2'!$C$14:J$15),0)),"",VLOOKUP($B126,'Section 2'!$C$18:$T$317,COLUMNS('Section 2'!$C$14:J$15),0)))</f>
        <v/>
      </c>
      <c r="L126" s="234" t="str">
        <f>IF($D126="","",IF(ISBLANK(VLOOKUP($B126,'Section 2'!$C$18:$T$317,COLUMNS('Section 2'!$C$14:K$15),0)),"",VLOOKUP($B126,'Section 2'!$C$18:$T$317,COLUMNS('Section 2'!$C$14:K$15),0)))</f>
        <v/>
      </c>
      <c r="M126" s="234" t="str">
        <f>IF($D126="","",IF(ISBLANK(VLOOKUP($B126,'Section 2'!$C$18:$T$317,COLUMNS('Section 2'!$C$14:L$15),0)),"",VLOOKUP($B126,'Section 2'!$C$18:$T$317,COLUMNS('Section 2'!$C$14:L$15),0)))</f>
        <v/>
      </c>
      <c r="N126" s="234" t="str">
        <f>IF($D126="","",IF(ISBLANK(VLOOKUP($B126,'Section 2'!$C$18:$T$317,COLUMNS('Section 2'!$C$14:M$15),0)),"",VLOOKUP($B126,'Section 2'!$C$18:$T$317,COLUMNS('Section 2'!$C$14:M$15),0)))</f>
        <v/>
      </c>
      <c r="O126" s="234" t="str">
        <f>IF($D126="","",IF(ISBLANK(VLOOKUP($B126,'Section 2'!$C$18:$T$317,COLUMNS('Section 2'!$C$14:N$15),0)),"",VLOOKUP($B126,'Section 2'!$C$18:$T$317,COLUMNS('Section 2'!$C$14:N$15),0)))</f>
        <v/>
      </c>
      <c r="P126" s="234" t="str">
        <f>IF($D126="","",IF(ISBLANK(VLOOKUP($B126,'Section 2'!$C$18:$T$317,COLUMNS('Section 2'!$C$14:O$15),0)),"",VLOOKUP($B126,'Section 2'!$C$18:$T$317,COLUMNS('Section 2'!$C$14:O$15),0)))</f>
        <v/>
      </c>
      <c r="Q126" s="234" t="str">
        <f>IF($D126="","",IF(ISBLANK(VLOOKUP($B126,'Section 2'!$C$18:$T$317,COLUMNS('Section 2'!$C$14:P$15),0)),"",VLOOKUP($B126,'Section 2'!$C$18:$T$317,COLUMNS('Section 2'!$C$14:P$15),0)))</f>
        <v/>
      </c>
      <c r="R126" s="234" t="str">
        <f>IF($D126="","",IF(ISBLANK(VLOOKUP($B126,'Section 2'!$C$18:$T$317,COLUMNS('Section 2'!$C$14:Q$15),0)),"",VLOOKUP($B126,'Section 2'!$C$18:$T$317,COLUMNS('Section 2'!$C$14:Q$15),0)))</f>
        <v/>
      </c>
      <c r="S126" s="234" t="str">
        <f>IF($D126="","",IF(ISBLANK(PROPER(VLOOKUP($B126,'Section 2'!$C$18:$T$317,COLUMNS('Section 2'!$C$14:R$15),0))),"",PROPER(VLOOKUP($B126,'Section 2'!$C$18:$T$317,COLUMNS('Section 2'!$C$14:R$15),0))))</f>
        <v/>
      </c>
      <c r="T126" s="234" t="str">
        <f>IF($D126="","",IF(ISBLANK(PROPER(VLOOKUP($B126,'Section 2'!$C$18:$T$317,COLUMNS('Section 2'!$C$14:S$15),0))),"",IF(VLOOKUP($B126,'Section 2'!$C$18:$T$317,COLUMNS('Section 2'!$C$14:S$15),0)="2nd Party Trans", "2nd Party Trans", IF(VLOOKUP($B126,'Section 2'!$C$18:$T$317,COLUMNS('Section 2'!$C$14:S$15),0)="2nd Party Dest", "2nd Party Dest", PROPER(VLOOKUP($B126,'Section 2'!$C$18:$T$317,COLUMNS('Section 2'!$C$14:S$15),0))))))</f>
        <v/>
      </c>
      <c r="U126" s="235" t="str">
        <f>IF($D126="","",IF(ISBLANK(VLOOKUP($B126,'Section 2'!$C$18:$T$317,COLUMNS('Section 2'!$C$14:T$15),0)),"",VLOOKUP($B126,'Section 2'!$C$18:$T$317,COLUMNS('Section 2'!$C$14:T$15),0)))</f>
        <v/>
      </c>
    </row>
    <row r="127" spans="1:21" s="233" customFormat="1" ht="12.75" customHeight="1" x14ac:dyDescent="0.25">
      <c r="A127" s="233" t="str">
        <f>IF(D127="","",ROWS($A$1:A127))</f>
        <v/>
      </c>
      <c r="B127" s="232">
        <v>126</v>
      </c>
      <c r="C127" s="234" t="str">
        <f t="shared" si="1"/>
        <v/>
      </c>
      <c r="D127" s="234" t="str">
        <f>IFERROR(VLOOKUP($B127,'Section 2'!$C$18:$T$317,COLUMNS('Section 2'!$C$14:C$15),0),"")</f>
        <v/>
      </c>
      <c r="E127" s="235" t="str">
        <f>IF($D127="","",IF(ISBLANK(VLOOKUP($B127,'Section 2'!$C$18:$T$317,COLUMNS('Section 2'!$C$14:D$15),0)),"",VLOOKUP($B127,'Section 2'!$C$18:$T$317,COLUMNS('Section 2'!$C$14:D$15),0)))</f>
        <v/>
      </c>
      <c r="F127" s="234" t="str">
        <f>IF($D127="","",IF(ISBLANK(VLOOKUP($B127,'Section 2'!$C$18:$T$317,COLUMNS('Section 2'!$C$14:E$15),0)),"",VLOOKUP($B127,'Section 2'!$C$18:$T$317,COLUMNS('Section 2'!$C$14:E$15),0)))</f>
        <v/>
      </c>
      <c r="G127" s="234" t="str">
        <f>IF($D127="","",IF(ISBLANK(VLOOKUP($B127,'Section 2'!$C$18:$T$317,COLUMNS('Section 2'!$C$14:F$15),0)),"",VLOOKUP($B127,'Section 2'!$C$18:$T$317,COLUMNS('Section 2'!$C$14:F$15),0)))</f>
        <v/>
      </c>
      <c r="H127" s="234" t="str">
        <f>IF($D127="","",IF(ISBLANK(VLOOKUP($B127,'Section 2'!$C$18:$T$317,COLUMNS('Section 2'!$C$14:G$15),0)),"",VLOOKUP($B127,'Section 2'!$C$18:$T$317,COLUMNS('Section 2'!$C$14:G$15),0)))</f>
        <v/>
      </c>
      <c r="I127" s="234" t="str">
        <f>IF($D127="","",IF(ISBLANK(VLOOKUP($B127,'Section 2'!$C$18:$T$317,COLUMNS('Section 2'!$C$14:H$15),0)),"",VLOOKUP($B127,'Section 2'!$C$18:$T$317,COLUMNS('Section 2'!$C$14:H$15),0)))</f>
        <v/>
      </c>
      <c r="J127" s="234" t="str">
        <f>IF($D127="","",IF(ISBLANK(VLOOKUP($B127,'Section 2'!$C$18:$T$317,COLUMNS('Section 2'!$C$14:I$15),0)),"",VLOOKUP($B127,'Section 2'!$C$18:$T$317,COLUMNS('Section 2'!$C$14:I$15),0)))</f>
        <v/>
      </c>
      <c r="K127" s="234" t="str">
        <f>IF($D127="","",IF(ISBLANK(VLOOKUP($B127,'Section 2'!$C$18:$T$317,COLUMNS('Section 2'!$C$14:J$15),0)),"",VLOOKUP($B127,'Section 2'!$C$18:$T$317,COLUMNS('Section 2'!$C$14:J$15),0)))</f>
        <v/>
      </c>
      <c r="L127" s="234" t="str">
        <f>IF($D127="","",IF(ISBLANK(VLOOKUP($B127,'Section 2'!$C$18:$T$317,COLUMNS('Section 2'!$C$14:K$15),0)),"",VLOOKUP($B127,'Section 2'!$C$18:$T$317,COLUMNS('Section 2'!$C$14:K$15),0)))</f>
        <v/>
      </c>
      <c r="M127" s="234" t="str">
        <f>IF($D127="","",IF(ISBLANK(VLOOKUP($B127,'Section 2'!$C$18:$T$317,COLUMNS('Section 2'!$C$14:L$15),0)),"",VLOOKUP($B127,'Section 2'!$C$18:$T$317,COLUMNS('Section 2'!$C$14:L$15),0)))</f>
        <v/>
      </c>
      <c r="N127" s="234" t="str">
        <f>IF($D127="","",IF(ISBLANK(VLOOKUP($B127,'Section 2'!$C$18:$T$317,COLUMNS('Section 2'!$C$14:M$15),0)),"",VLOOKUP($B127,'Section 2'!$C$18:$T$317,COLUMNS('Section 2'!$C$14:M$15),0)))</f>
        <v/>
      </c>
      <c r="O127" s="234" t="str">
        <f>IF($D127="","",IF(ISBLANK(VLOOKUP($B127,'Section 2'!$C$18:$T$317,COLUMNS('Section 2'!$C$14:N$15),0)),"",VLOOKUP($B127,'Section 2'!$C$18:$T$317,COLUMNS('Section 2'!$C$14:N$15),0)))</f>
        <v/>
      </c>
      <c r="P127" s="234" t="str">
        <f>IF($D127="","",IF(ISBLANK(VLOOKUP($B127,'Section 2'!$C$18:$T$317,COLUMNS('Section 2'!$C$14:O$15),0)),"",VLOOKUP($B127,'Section 2'!$C$18:$T$317,COLUMNS('Section 2'!$C$14:O$15),0)))</f>
        <v/>
      </c>
      <c r="Q127" s="234" t="str">
        <f>IF($D127="","",IF(ISBLANK(VLOOKUP($B127,'Section 2'!$C$18:$T$317,COLUMNS('Section 2'!$C$14:P$15),0)),"",VLOOKUP($B127,'Section 2'!$C$18:$T$317,COLUMNS('Section 2'!$C$14:P$15),0)))</f>
        <v/>
      </c>
      <c r="R127" s="234" t="str">
        <f>IF($D127="","",IF(ISBLANK(VLOOKUP($B127,'Section 2'!$C$18:$T$317,COLUMNS('Section 2'!$C$14:Q$15),0)),"",VLOOKUP($B127,'Section 2'!$C$18:$T$317,COLUMNS('Section 2'!$C$14:Q$15),0)))</f>
        <v/>
      </c>
      <c r="S127" s="234" t="str">
        <f>IF($D127="","",IF(ISBLANK(PROPER(VLOOKUP($B127,'Section 2'!$C$18:$T$317,COLUMNS('Section 2'!$C$14:R$15),0))),"",PROPER(VLOOKUP($B127,'Section 2'!$C$18:$T$317,COLUMNS('Section 2'!$C$14:R$15),0))))</f>
        <v/>
      </c>
      <c r="T127" s="234" t="str">
        <f>IF($D127="","",IF(ISBLANK(PROPER(VLOOKUP($B127,'Section 2'!$C$18:$T$317,COLUMNS('Section 2'!$C$14:S$15),0))),"",IF(VLOOKUP($B127,'Section 2'!$C$18:$T$317,COLUMNS('Section 2'!$C$14:S$15),0)="2nd Party Trans", "2nd Party Trans", IF(VLOOKUP($B127,'Section 2'!$C$18:$T$317,COLUMNS('Section 2'!$C$14:S$15),0)="2nd Party Dest", "2nd Party Dest", PROPER(VLOOKUP($B127,'Section 2'!$C$18:$T$317,COLUMNS('Section 2'!$C$14:S$15),0))))))</f>
        <v/>
      </c>
      <c r="U127" s="235" t="str">
        <f>IF($D127="","",IF(ISBLANK(VLOOKUP($B127,'Section 2'!$C$18:$T$317,COLUMNS('Section 2'!$C$14:T$15),0)),"",VLOOKUP($B127,'Section 2'!$C$18:$T$317,COLUMNS('Section 2'!$C$14:T$15),0)))</f>
        <v/>
      </c>
    </row>
    <row r="128" spans="1:21" s="233" customFormat="1" ht="12.75" customHeight="1" x14ac:dyDescent="0.25">
      <c r="A128" s="233" t="str">
        <f>IF(D128="","",ROWS($A$1:A128))</f>
        <v/>
      </c>
      <c r="B128" s="232">
        <v>127</v>
      </c>
      <c r="C128" s="234" t="str">
        <f t="shared" si="1"/>
        <v/>
      </c>
      <c r="D128" s="234" t="str">
        <f>IFERROR(VLOOKUP($B128,'Section 2'!$C$18:$T$317,COLUMNS('Section 2'!$C$14:C$15),0),"")</f>
        <v/>
      </c>
      <c r="E128" s="235" t="str">
        <f>IF($D128="","",IF(ISBLANK(VLOOKUP($B128,'Section 2'!$C$18:$T$317,COLUMNS('Section 2'!$C$14:D$15),0)),"",VLOOKUP($B128,'Section 2'!$C$18:$T$317,COLUMNS('Section 2'!$C$14:D$15),0)))</f>
        <v/>
      </c>
      <c r="F128" s="234" t="str">
        <f>IF($D128="","",IF(ISBLANK(VLOOKUP($B128,'Section 2'!$C$18:$T$317,COLUMNS('Section 2'!$C$14:E$15),0)),"",VLOOKUP($B128,'Section 2'!$C$18:$T$317,COLUMNS('Section 2'!$C$14:E$15),0)))</f>
        <v/>
      </c>
      <c r="G128" s="234" t="str">
        <f>IF($D128="","",IF(ISBLANK(VLOOKUP($B128,'Section 2'!$C$18:$T$317,COLUMNS('Section 2'!$C$14:F$15),0)),"",VLOOKUP($B128,'Section 2'!$C$18:$T$317,COLUMNS('Section 2'!$C$14:F$15),0)))</f>
        <v/>
      </c>
      <c r="H128" s="234" t="str">
        <f>IF($D128="","",IF(ISBLANK(VLOOKUP($B128,'Section 2'!$C$18:$T$317,COLUMNS('Section 2'!$C$14:G$15),0)),"",VLOOKUP($B128,'Section 2'!$C$18:$T$317,COLUMNS('Section 2'!$C$14:G$15),0)))</f>
        <v/>
      </c>
      <c r="I128" s="234" t="str">
        <f>IF($D128="","",IF(ISBLANK(VLOOKUP($B128,'Section 2'!$C$18:$T$317,COLUMNS('Section 2'!$C$14:H$15),0)),"",VLOOKUP($B128,'Section 2'!$C$18:$T$317,COLUMNS('Section 2'!$C$14:H$15),0)))</f>
        <v/>
      </c>
      <c r="J128" s="234" t="str">
        <f>IF($D128="","",IF(ISBLANK(VLOOKUP($B128,'Section 2'!$C$18:$T$317,COLUMNS('Section 2'!$C$14:I$15),0)),"",VLOOKUP($B128,'Section 2'!$C$18:$T$317,COLUMNS('Section 2'!$C$14:I$15),0)))</f>
        <v/>
      </c>
      <c r="K128" s="234" t="str">
        <f>IF($D128="","",IF(ISBLANK(VLOOKUP($B128,'Section 2'!$C$18:$T$317,COLUMNS('Section 2'!$C$14:J$15),0)),"",VLOOKUP($B128,'Section 2'!$C$18:$T$317,COLUMNS('Section 2'!$C$14:J$15),0)))</f>
        <v/>
      </c>
      <c r="L128" s="234" t="str">
        <f>IF($D128="","",IF(ISBLANK(VLOOKUP($B128,'Section 2'!$C$18:$T$317,COLUMNS('Section 2'!$C$14:K$15),0)),"",VLOOKUP($B128,'Section 2'!$C$18:$T$317,COLUMNS('Section 2'!$C$14:K$15),0)))</f>
        <v/>
      </c>
      <c r="M128" s="234" t="str">
        <f>IF($D128="","",IF(ISBLANK(VLOOKUP($B128,'Section 2'!$C$18:$T$317,COLUMNS('Section 2'!$C$14:L$15),0)),"",VLOOKUP($B128,'Section 2'!$C$18:$T$317,COLUMNS('Section 2'!$C$14:L$15),0)))</f>
        <v/>
      </c>
      <c r="N128" s="234" t="str">
        <f>IF($D128="","",IF(ISBLANK(VLOOKUP($B128,'Section 2'!$C$18:$T$317,COLUMNS('Section 2'!$C$14:M$15),0)),"",VLOOKUP($B128,'Section 2'!$C$18:$T$317,COLUMNS('Section 2'!$C$14:M$15),0)))</f>
        <v/>
      </c>
      <c r="O128" s="234" t="str">
        <f>IF($D128="","",IF(ISBLANK(VLOOKUP($B128,'Section 2'!$C$18:$T$317,COLUMNS('Section 2'!$C$14:N$15),0)),"",VLOOKUP($B128,'Section 2'!$C$18:$T$317,COLUMNS('Section 2'!$C$14:N$15),0)))</f>
        <v/>
      </c>
      <c r="P128" s="234" t="str">
        <f>IF($D128="","",IF(ISBLANK(VLOOKUP($B128,'Section 2'!$C$18:$T$317,COLUMNS('Section 2'!$C$14:O$15),0)),"",VLOOKUP($B128,'Section 2'!$C$18:$T$317,COLUMNS('Section 2'!$C$14:O$15),0)))</f>
        <v/>
      </c>
      <c r="Q128" s="234" t="str">
        <f>IF($D128="","",IF(ISBLANK(VLOOKUP($B128,'Section 2'!$C$18:$T$317,COLUMNS('Section 2'!$C$14:P$15),0)),"",VLOOKUP($B128,'Section 2'!$C$18:$T$317,COLUMNS('Section 2'!$C$14:P$15),0)))</f>
        <v/>
      </c>
      <c r="R128" s="234" t="str">
        <f>IF($D128="","",IF(ISBLANK(VLOOKUP($B128,'Section 2'!$C$18:$T$317,COLUMNS('Section 2'!$C$14:Q$15),0)),"",VLOOKUP($B128,'Section 2'!$C$18:$T$317,COLUMNS('Section 2'!$C$14:Q$15),0)))</f>
        <v/>
      </c>
      <c r="S128" s="234" t="str">
        <f>IF($D128="","",IF(ISBLANK(PROPER(VLOOKUP($B128,'Section 2'!$C$18:$T$317,COLUMNS('Section 2'!$C$14:R$15),0))),"",PROPER(VLOOKUP($B128,'Section 2'!$C$18:$T$317,COLUMNS('Section 2'!$C$14:R$15),0))))</f>
        <v/>
      </c>
      <c r="T128" s="234" t="str">
        <f>IF($D128="","",IF(ISBLANK(PROPER(VLOOKUP($B128,'Section 2'!$C$18:$T$317,COLUMNS('Section 2'!$C$14:S$15),0))),"",IF(VLOOKUP($B128,'Section 2'!$C$18:$T$317,COLUMNS('Section 2'!$C$14:S$15),0)="2nd Party Trans", "2nd Party Trans", IF(VLOOKUP($B128,'Section 2'!$C$18:$T$317,COLUMNS('Section 2'!$C$14:S$15),0)="2nd Party Dest", "2nd Party Dest", PROPER(VLOOKUP($B128,'Section 2'!$C$18:$T$317,COLUMNS('Section 2'!$C$14:S$15),0))))))</f>
        <v/>
      </c>
      <c r="U128" s="235" t="str">
        <f>IF($D128="","",IF(ISBLANK(VLOOKUP($B128,'Section 2'!$C$18:$T$317,COLUMNS('Section 2'!$C$14:T$15),0)),"",VLOOKUP($B128,'Section 2'!$C$18:$T$317,COLUMNS('Section 2'!$C$14:T$15),0)))</f>
        <v/>
      </c>
    </row>
    <row r="129" spans="1:21" s="233" customFormat="1" ht="12.75" customHeight="1" x14ac:dyDescent="0.25">
      <c r="A129" s="233" t="str">
        <f>IF(D129="","",ROWS($A$1:A129))</f>
        <v/>
      </c>
      <c r="B129" s="232">
        <v>128</v>
      </c>
      <c r="C129" s="234" t="str">
        <f t="shared" si="1"/>
        <v/>
      </c>
      <c r="D129" s="234" t="str">
        <f>IFERROR(VLOOKUP($B129,'Section 2'!$C$18:$T$317,COLUMNS('Section 2'!$C$14:C$15),0),"")</f>
        <v/>
      </c>
      <c r="E129" s="235" t="str">
        <f>IF($D129="","",IF(ISBLANK(VLOOKUP($B129,'Section 2'!$C$18:$T$317,COLUMNS('Section 2'!$C$14:D$15),0)),"",VLOOKUP($B129,'Section 2'!$C$18:$T$317,COLUMNS('Section 2'!$C$14:D$15),0)))</f>
        <v/>
      </c>
      <c r="F129" s="234" t="str">
        <f>IF($D129="","",IF(ISBLANK(VLOOKUP($B129,'Section 2'!$C$18:$T$317,COLUMNS('Section 2'!$C$14:E$15),0)),"",VLOOKUP($B129,'Section 2'!$C$18:$T$317,COLUMNS('Section 2'!$C$14:E$15),0)))</f>
        <v/>
      </c>
      <c r="G129" s="234" t="str">
        <f>IF($D129="","",IF(ISBLANK(VLOOKUP($B129,'Section 2'!$C$18:$T$317,COLUMNS('Section 2'!$C$14:F$15),0)),"",VLOOKUP($B129,'Section 2'!$C$18:$T$317,COLUMNS('Section 2'!$C$14:F$15),0)))</f>
        <v/>
      </c>
      <c r="H129" s="234" t="str">
        <f>IF($D129="","",IF(ISBLANK(VLOOKUP($B129,'Section 2'!$C$18:$T$317,COLUMNS('Section 2'!$C$14:G$15),0)),"",VLOOKUP($B129,'Section 2'!$C$18:$T$317,COLUMNS('Section 2'!$C$14:G$15),0)))</f>
        <v/>
      </c>
      <c r="I129" s="234" t="str">
        <f>IF($D129="","",IF(ISBLANK(VLOOKUP($B129,'Section 2'!$C$18:$T$317,COLUMNS('Section 2'!$C$14:H$15),0)),"",VLOOKUP($B129,'Section 2'!$C$18:$T$317,COLUMNS('Section 2'!$C$14:H$15),0)))</f>
        <v/>
      </c>
      <c r="J129" s="234" t="str">
        <f>IF($D129="","",IF(ISBLANK(VLOOKUP($B129,'Section 2'!$C$18:$T$317,COLUMNS('Section 2'!$C$14:I$15),0)),"",VLOOKUP($B129,'Section 2'!$C$18:$T$317,COLUMNS('Section 2'!$C$14:I$15),0)))</f>
        <v/>
      </c>
      <c r="K129" s="234" t="str">
        <f>IF($D129="","",IF(ISBLANK(VLOOKUP($B129,'Section 2'!$C$18:$T$317,COLUMNS('Section 2'!$C$14:J$15),0)),"",VLOOKUP($B129,'Section 2'!$C$18:$T$317,COLUMNS('Section 2'!$C$14:J$15),0)))</f>
        <v/>
      </c>
      <c r="L129" s="234" t="str">
        <f>IF($D129="","",IF(ISBLANK(VLOOKUP($B129,'Section 2'!$C$18:$T$317,COLUMNS('Section 2'!$C$14:K$15),0)),"",VLOOKUP($B129,'Section 2'!$C$18:$T$317,COLUMNS('Section 2'!$C$14:K$15),0)))</f>
        <v/>
      </c>
      <c r="M129" s="234" t="str">
        <f>IF($D129="","",IF(ISBLANK(VLOOKUP($B129,'Section 2'!$C$18:$T$317,COLUMNS('Section 2'!$C$14:L$15),0)),"",VLOOKUP($B129,'Section 2'!$C$18:$T$317,COLUMNS('Section 2'!$C$14:L$15),0)))</f>
        <v/>
      </c>
      <c r="N129" s="234" t="str">
        <f>IF($D129="","",IF(ISBLANK(VLOOKUP($B129,'Section 2'!$C$18:$T$317,COLUMNS('Section 2'!$C$14:M$15),0)),"",VLOOKUP($B129,'Section 2'!$C$18:$T$317,COLUMNS('Section 2'!$C$14:M$15),0)))</f>
        <v/>
      </c>
      <c r="O129" s="234" t="str">
        <f>IF($D129="","",IF(ISBLANK(VLOOKUP($B129,'Section 2'!$C$18:$T$317,COLUMNS('Section 2'!$C$14:N$15),0)),"",VLOOKUP($B129,'Section 2'!$C$18:$T$317,COLUMNS('Section 2'!$C$14:N$15),0)))</f>
        <v/>
      </c>
      <c r="P129" s="234" t="str">
        <f>IF($D129="","",IF(ISBLANK(VLOOKUP($B129,'Section 2'!$C$18:$T$317,COLUMNS('Section 2'!$C$14:O$15),0)),"",VLOOKUP($B129,'Section 2'!$C$18:$T$317,COLUMNS('Section 2'!$C$14:O$15),0)))</f>
        <v/>
      </c>
      <c r="Q129" s="234" t="str">
        <f>IF($D129="","",IF(ISBLANK(VLOOKUP($B129,'Section 2'!$C$18:$T$317,COLUMNS('Section 2'!$C$14:P$15),0)),"",VLOOKUP($B129,'Section 2'!$C$18:$T$317,COLUMNS('Section 2'!$C$14:P$15),0)))</f>
        <v/>
      </c>
      <c r="R129" s="234" t="str">
        <f>IF($D129="","",IF(ISBLANK(VLOOKUP($B129,'Section 2'!$C$18:$T$317,COLUMNS('Section 2'!$C$14:Q$15),0)),"",VLOOKUP($B129,'Section 2'!$C$18:$T$317,COLUMNS('Section 2'!$C$14:Q$15),0)))</f>
        <v/>
      </c>
      <c r="S129" s="234" t="str">
        <f>IF($D129="","",IF(ISBLANK(PROPER(VLOOKUP($B129,'Section 2'!$C$18:$T$317,COLUMNS('Section 2'!$C$14:R$15),0))),"",PROPER(VLOOKUP($B129,'Section 2'!$C$18:$T$317,COLUMNS('Section 2'!$C$14:R$15),0))))</f>
        <v/>
      </c>
      <c r="T129" s="234" t="str">
        <f>IF($D129="","",IF(ISBLANK(PROPER(VLOOKUP($B129,'Section 2'!$C$18:$T$317,COLUMNS('Section 2'!$C$14:S$15),0))),"",IF(VLOOKUP($B129,'Section 2'!$C$18:$T$317,COLUMNS('Section 2'!$C$14:S$15),0)="2nd Party Trans", "2nd Party Trans", IF(VLOOKUP($B129,'Section 2'!$C$18:$T$317,COLUMNS('Section 2'!$C$14:S$15),0)="2nd Party Dest", "2nd Party Dest", PROPER(VLOOKUP($B129,'Section 2'!$C$18:$T$317,COLUMNS('Section 2'!$C$14:S$15),0))))))</f>
        <v/>
      </c>
      <c r="U129" s="235" t="str">
        <f>IF($D129="","",IF(ISBLANK(VLOOKUP($B129,'Section 2'!$C$18:$T$317,COLUMNS('Section 2'!$C$14:T$15),0)),"",VLOOKUP($B129,'Section 2'!$C$18:$T$317,COLUMNS('Section 2'!$C$14:T$15),0)))</f>
        <v/>
      </c>
    </row>
    <row r="130" spans="1:21" s="233" customFormat="1" ht="12.75" customHeight="1" x14ac:dyDescent="0.25">
      <c r="A130" s="233" t="str">
        <f>IF(D130="","",ROWS($A$1:A130))</f>
        <v/>
      </c>
      <c r="B130" s="232">
        <v>129</v>
      </c>
      <c r="C130" s="234" t="str">
        <f t="shared" si="1"/>
        <v/>
      </c>
      <c r="D130" s="234" t="str">
        <f>IFERROR(VLOOKUP($B130,'Section 2'!$C$18:$T$317,COLUMNS('Section 2'!$C$14:C$15),0),"")</f>
        <v/>
      </c>
      <c r="E130" s="235" t="str">
        <f>IF($D130="","",IF(ISBLANK(VLOOKUP($B130,'Section 2'!$C$18:$T$317,COLUMNS('Section 2'!$C$14:D$15),0)),"",VLOOKUP($B130,'Section 2'!$C$18:$T$317,COLUMNS('Section 2'!$C$14:D$15),0)))</f>
        <v/>
      </c>
      <c r="F130" s="234" t="str">
        <f>IF($D130="","",IF(ISBLANK(VLOOKUP($B130,'Section 2'!$C$18:$T$317,COLUMNS('Section 2'!$C$14:E$15),0)),"",VLOOKUP($B130,'Section 2'!$C$18:$T$317,COLUMNS('Section 2'!$C$14:E$15),0)))</f>
        <v/>
      </c>
      <c r="G130" s="234" t="str">
        <f>IF($D130="","",IF(ISBLANK(VLOOKUP($B130,'Section 2'!$C$18:$T$317,COLUMNS('Section 2'!$C$14:F$15),0)),"",VLOOKUP($B130,'Section 2'!$C$18:$T$317,COLUMNS('Section 2'!$C$14:F$15),0)))</f>
        <v/>
      </c>
      <c r="H130" s="234" t="str">
        <f>IF($D130="","",IF(ISBLANK(VLOOKUP($B130,'Section 2'!$C$18:$T$317,COLUMNS('Section 2'!$C$14:G$15),0)),"",VLOOKUP($B130,'Section 2'!$C$18:$T$317,COLUMNS('Section 2'!$C$14:G$15),0)))</f>
        <v/>
      </c>
      <c r="I130" s="234" t="str">
        <f>IF($D130="","",IF(ISBLANK(VLOOKUP($B130,'Section 2'!$C$18:$T$317,COLUMNS('Section 2'!$C$14:H$15),0)),"",VLOOKUP($B130,'Section 2'!$C$18:$T$317,COLUMNS('Section 2'!$C$14:H$15),0)))</f>
        <v/>
      </c>
      <c r="J130" s="234" t="str">
        <f>IF($D130="","",IF(ISBLANK(VLOOKUP($B130,'Section 2'!$C$18:$T$317,COLUMNS('Section 2'!$C$14:I$15),0)),"",VLOOKUP($B130,'Section 2'!$C$18:$T$317,COLUMNS('Section 2'!$C$14:I$15),0)))</f>
        <v/>
      </c>
      <c r="K130" s="234" t="str">
        <f>IF($D130="","",IF(ISBLANK(VLOOKUP($B130,'Section 2'!$C$18:$T$317,COLUMNS('Section 2'!$C$14:J$15),0)),"",VLOOKUP($B130,'Section 2'!$C$18:$T$317,COLUMNS('Section 2'!$C$14:J$15),0)))</f>
        <v/>
      </c>
      <c r="L130" s="234" t="str">
        <f>IF($D130="","",IF(ISBLANK(VLOOKUP($B130,'Section 2'!$C$18:$T$317,COLUMNS('Section 2'!$C$14:K$15),0)),"",VLOOKUP($B130,'Section 2'!$C$18:$T$317,COLUMNS('Section 2'!$C$14:K$15),0)))</f>
        <v/>
      </c>
      <c r="M130" s="234" t="str">
        <f>IF($D130="","",IF(ISBLANK(VLOOKUP($B130,'Section 2'!$C$18:$T$317,COLUMNS('Section 2'!$C$14:L$15),0)),"",VLOOKUP($B130,'Section 2'!$C$18:$T$317,COLUMNS('Section 2'!$C$14:L$15),0)))</f>
        <v/>
      </c>
      <c r="N130" s="234" t="str">
        <f>IF($D130="","",IF(ISBLANK(VLOOKUP($B130,'Section 2'!$C$18:$T$317,COLUMNS('Section 2'!$C$14:M$15),0)),"",VLOOKUP($B130,'Section 2'!$C$18:$T$317,COLUMNS('Section 2'!$C$14:M$15),0)))</f>
        <v/>
      </c>
      <c r="O130" s="234" t="str">
        <f>IF($D130="","",IF(ISBLANK(VLOOKUP($B130,'Section 2'!$C$18:$T$317,COLUMNS('Section 2'!$C$14:N$15),0)),"",VLOOKUP($B130,'Section 2'!$C$18:$T$317,COLUMNS('Section 2'!$C$14:N$15),0)))</f>
        <v/>
      </c>
      <c r="P130" s="234" t="str">
        <f>IF($D130="","",IF(ISBLANK(VLOOKUP($B130,'Section 2'!$C$18:$T$317,COLUMNS('Section 2'!$C$14:O$15),0)),"",VLOOKUP($B130,'Section 2'!$C$18:$T$317,COLUMNS('Section 2'!$C$14:O$15),0)))</f>
        <v/>
      </c>
      <c r="Q130" s="234" t="str">
        <f>IF($D130="","",IF(ISBLANK(VLOOKUP($B130,'Section 2'!$C$18:$T$317,COLUMNS('Section 2'!$C$14:P$15),0)),"",VLOOKUP($B130,'Section 2'!$C$18:$T$317,COLUMNS('Section 2'!$C$14:P$15),0)))</f>
        <v/>
      </c>
      <c r="R130" s="234" t="str">
        <f>IF($D130="","",IF(ISBLANK(VLOOKUP($B130,'Section 2'!$C$18:$T$317,COLUMNS('Section 2'!$C$14:Q$15),0)),"",VLOOKUP($B130,'Section 2'!$C$18:$T$317,COLUMNS('Section 2'!$C$14:Q$15),0)))</f>
        <v/>
      </c>
      <c r="S130" s="234" t="str">
        <f>IF($D130="","",IF(ISBLANK(PROPER(VLOOKUP($B130,'Section 2'!$C$18:$T$317,COLUMNS('Section 2'!$C$14:R$15),0))),"",PROPER(VLOOKUP($B130,'Section 2'!$C$18:$T$317,COLUMNS('Section 2'!$C$14:R$15),0))))</f>
        <v/>
      </c>
      <c r="T130" s="234" t="str">
        <f>IF($D130="","",IF(ISBLANK(PROPER(VLOOKUP($B130,'Section 2'!$C$18:$T$317,COLUMNS('Section 2'!$C$14:S$15),0))),"",IF(VLOOKUP($B130,'Section 2'!$C$18:$T$317,COLUMNS('Section 2'!$C$14:S$15),0)="2nd Party Trans", "2nd Party Trans", IF(VLOOKUP($B130,'Section 2'!$C$18:$T$317,COLUMNS('Section 2'!$C$14:S$15),0)="2nd Party Dest", "2nd Party Dest", PROPER(VLOOKUP($B130,'Section 2'!$C$18:$T$317,COLUMNS('Section 2'!$C$14:S$15),0))))))</f>
        <v/>
      </c>
      <c r="U130" s="235" t="str">
        <f>IF($D130="","",IF(ISBLANK(VLOOKUP($B130,'Section 2'!$C$18:$T$317,COLUMNS('Section 2'!$C$14:T$15),0)),"",VLOOKUP($B130,'Section 2'!$C$18:$T$317,COLUMNS('Section 2'!$C$14:T$15),0)))</f>
        <v/>
      </c>
    </row>
    <row r="131" spans="1:21" s="233" customFormat="1" ht="12.75" customHeight="1" x14ac:dyDescent="0.25">
      <c r="A131" s="233" t="str">
        <f>IF(D131="","",ROWS($A$1:A131))</f>
        <v/>
      </c>
      <c r="B131" s="232">
        <v>130</v>
      </c>
      <c r="C131" s="234" t="str">
        <f t="shared" ref="C131:C194" si="2">IF(D131="","",2)</f>
        <v/>
      </c>
      <c r="D131" s="234" t="str">
        <f>IFERROR(VLOOKUP($B131,'Section 2'!$C$18:$T$317,COLUMNS('Section 2'!$C$14:C$15),0),"")</f>
        <v/>
      </c>
      <c r="E131" s="235" t="str">
        <f>IF($D131="","",IF(ISBLANK(VLOOKUP($B131,'Section 2'!$C$18:$T$317,COLUMNS('Section 2'!$C$14:D$15),0)),"",VLOOKUP($B131,'Section 2'!$C$18:$T$317,COLUMNS('Section 2'!$C$14:D$15),0)))</f>
        <v/>
      </c>
      <c r="F131" s="234" t="str">
        <f>IF($D131="","",IF(ISBLANK(VLOOKUP($B131,'Section 2'!$C$18:$T$317,COLUMNS('Section 2'!$C$14:E$15),0)),"",VLOOKUP($B131,'Section 2'!$C$18:$T$317,COLUMNS('Section 2'!$C$14:E$15),0)))</f>
        <v/>
      </c>
      <c r="G131" s="234" t="str">
        <f>IF($D131="","",IF(ISBLANK(VLOOKUP($B131,'Section 2'!$C$18:$T$317,COLUMNS('Section 2'!$C$14:F$15),0)),"",VLOOKUP($B131,'Section 2'!$C$18:$T$317,COLUMNS('Section 2'!$C$14:F$15),0)))</f>
        <v/>
      </c>
      <c r="H131" s="234" t="str">
        <f>IF($D131="","",IF(ISBLANK(VLOOKUP($B131,'Section 2'!$C$18:$T$317,COLUMNS('Section 2'!$C$14:G$15),0)),"",VLOOKUP($B131,'Section 2'!$C$18:$T$317,COLUMNS('Section 2'!$C$14:G$15),0)))</f>
        <v/>
      </c>
      <c r="I131" s="234" t="str">
        <f>IF($D131="","",IF(ISBLANK(VLOOKUP($B131,'Section 2'!$C$18:$T$317,COLUMNS('Section 2'!$C$14:H$15),0)),"",VLOOKUP($B131,'Section 2'!$C$18:$T$317,COLUMNS('Section 2'!$C$14:H$15),0)))</f>
        <v/>
      </c>
      <c r="J131" s="234" t="str">
        <f>IF($D131="","",IF(ISBLANK(VLOOKUP($B131,'Section 2'!$C$18:$T$317,COLUMNS('Section 2'!$C$14:I$15),0)),"",VLOOKUP($B131,'Section 2'!$C$18:$T$317,COLUMNS('Section 2'!$C$14:I$15),0)))</f>
        <v/>
      </c>
      <c r="K131" s="234" t="str">
        <f>IF($D131="","",IF(ISBLANK(VLOOKUP($B131,'Section 2'!$C$18:$T$317,COLUMNS('Section 2'!$C$14:J$15),0)),"",VLOOKUP($B131,'Section 2'!$C$18:$T$317,COLUMNS('Section 2'!$C$14:J$15),0)))</f>
        <v/>
      </c>
      <c r="L131" s="234" t="str">
        <f>IF($D131="","",IF(ISBLANK(VLOOKUP($B131,'Section 2'!$C$18:$T$317,COLUMNS('Section 2'!$C$14:K$15),0)),"",VLOOKUP($B131,'Section 2'!$C$18:$T$317,COLUMNS('Section 2'!$C$14:K$15),0)))</f>
        <v/>
      </c>
      <c r="M131" s="234" t="str">
        <f>IF($D131="","",IF(ISBLANK(VLOOKUP($B131,'Section 2'!$C$18:$T$317,COLUMNS('Section 2'!$C$14:L$15),0)),"",VLOOKUP($B131,'Section 2'!$C$18:$T$317,COLUMNS('Section 2'!$C$14:L$15),0)))</f>
        <v/>
      </c>
      <c r="N131" s="234" t="str">
        <f>IF($D131="","",IF(ISBLANK(VLOOKUP($B131,'Section 2'!$C$18:$T$317,COLUMNS('Section 2'!$C$14:M$15),0)),"",VLOOKUP($B131,'Section 2'!$C$18:$T$317,COLUMNS('Section 2'!$C$14:M$15),0)))</f>
        <v/>
      </c>
      <c r="O131" s="234" t="str">
        <f>IF($D131="","",IF(ISBLANK(VLOOKUP($B131,'Section 2'!$C$18:$T$317,COLUMNS('Section 2'!$C$14:N$15),0)),"",VLOOKUP($B131,'Section 2'!$C$18:$T$317,COLUMNS('Section 2'!$C$14:N$15),0)))</f>
        <v/>
      </c>
      <c r="P131" s="234" t="str">
        <f>IF($D131="","",IF(ISBLANK(VLOOKUP($B131,'Section 2'!$C$18:$T$317,COLUMNS('Section 2'!$C$14:O$15),0)),"",VLOOKUP($B131,'Section 2'!$C$18:$T$317,COLUMNS('Section 2'!$C$14:O$15),0)))</f>
        <v/>
      </c>
      <c r="Q131" s="234" t="str">
        <f>IF($D131="","",IF(ISBLANK(VLOOKUP($B131,'Section 2'!$C$18:$T$317,COLUMNS('Section 2'!$C$14:P$15),0)),"",VLOOKUP($B131,'Section 2'!$C$18:$T$317,COLUMNS('Section 2'!$C$14:P$15),0)))</f>
        <v/>
      </c>
      <c r="R131" s="234" t="str">
        <f>IF($D131="","",IF(ISBLANK(VLOOKUP($B131,'Section 2'!$C$18:$T$317,COLUMNS('Section 2'!$C$14:Q$15),0)),"",VLOOKUP($B131,'Section 2'!$C$18:$T$317,COLUMNS('Section 2'!$C$14:Q$15),0)))</f>
        <v/>
      </c>
      <c r="S131" s="234" t="str">
        <f>IF($D131="","",IF(ISBLANK(PROPER(VLOOKUP($B131,'Section 2'!$C$18:$T$317,COLUMNS('Section 2'!$C$14:R$15),0))),"",PROPER(VLOOKUP($B131,'Section 2'!$C$18:$T$317,COLUMNS('Section 2'!$C$14:R$15),0))))</f>
        <v/>
      </c>
      <c r="T131" s="234" t="str">
        <f>IF($D131="","",IF(ISBLANK(PROPER(VLOOKUP($B131,'Section 2'!$C$18:$T$317,COLUMNS('Section 2'!$C$14:S$15),0))),"",IF(VLOOKUP($B131,'Section 2'!$C$18:$T$317,COLUMNS('Section 2'!$C$14:S$15),0)="2nd Party Trans", "2nd Party Trans", IF(VLOOKUP($B131,'Section 2'!$C$18:$T$317,COLUMNS('Section 2'!$C$14:S$15),0)="2nd Party Dest", "2nd Party Dest", PROPER(VLOOKUP($B131,'Section 2'!$C$18:$T$317,COLUMNS('Section 2'!$C$14:S$15),0))))))</f>
        <v/>
      </c>
      <c r="U131" s="235" t="str">
        <f>IF($D131="","",IF(ISBLANK(VLOOKUP($B131,'Section 2'!$C$18:$T$317,COLUMNS('Section 2'!$C$14:T$15),0)),"",VLOOKUP($B131,'Section 2'!$C$18:$T$317,COLUMNS('Section 2'!$C$14:T$15),0)))</f>
        <v/>
      </c>
    </row>
    <row r="132" spans="1:21" s="233" customFormat="1" ht="12.75" customHeight="1" x14ac:dyDescent="0.25">
      <c r="A132" s="233" t="str">
        <f>IF(D132="","",ROWS($A$1:A132))</f>
        <v/>
      </c>
      <c r="B132" s="232">
        <v>131</v>
      </c>
      <c r="C132" s="234" t="str">
        <f t="shared" si="2"/>
        <v/>
      </c>
      <c r="D132" s="234" t="str">
        <f>IFERROR(VLOOKUP($B132,'Section 2'!$C$18:$T$317,COLUMNS('Section 2'!$C$14:C$15),0),"")</f>
        <v/>
      </c>
      <c r="E132" s="235" t="str">
        <f>IF($D132="","",IF(ISBLANK(VLOOKUP($B132,'Section 2'!$C$18:$T$317,COLUMNS('Section 2'!$C$14:D$15),0)),"",VLOOKUP($B132,'Section 2'!$C$18:$T$317,COLUMNS('Section 2'!$C$14:D$15),0)))</f>
        <v/>
      </c>
      <c r="F132" s="234" t="str">
        <f>IF($D132="","",IF(ISBLANK(VLOOKUP($B132,'Section 2'!$C$18:$T$317,COLUMNS('Section 2'!$C$14:E$15),0)),"",VLOOKUP($B132,'Section 2'!$C$18:$T$317,COLUMNS('Section 2'!$C$14:E$15),0)))</f>
        <v/>
      </c>
      <c r="G132" s="234" t="str">
        <f>IF($D132="","",IF(ISBLANK(VLOOKUP($B132,'Section 2'!$C$18:$T$317,COLUMNS('Section 2'!$C$14:F$15),0)),"",VLOOKUP($B132,'Section 2'!$C$18:$T$317,COLUMNS('Section 2'!$C$14:F$15),0)))</f>
        <v/>
      </c>
      <c r="H132" s="234" t="str">
        <f>IF($D132="","",IF(ISBLANK(VLOOKUP($B132,'Section 2'!$C$18:$T$317,COLUMNS('Section 2'!$C$14:G$15),0)),"",VLOOKUP($B132,'Section 2'!$C$18:$T$317,COLUMNS('Section 2'!$C$14:G$15),0)))</f>
        <v/>
      </c>
      <c r="I132" s="234" t="str">
        <f>IF($D132="","",IF(ISBLANK(VLOOKUP($B132,'Section 2'!$C$18:$T$317,COLUMNS('Section 2'!$C$14:H$15),0)),"",VLOOKUP($B132,'Section 2'!$C$18:$T$317,COLUMNS('Section 2'!$C$14:H$15),0)))</f>
        <v/>
      </c>
      <c r="J132" s="234" t="str">
        <f>IF($D132="","",IF(ISBLANK(VLOOKUP($B132,'Section 2'!$C$18:$T$317,COLUMNS('Section 2'!$C$14:I$15),0)),"",VLOOKUP($B132,'Section 2'!$C$18:$T$317,COLUMNS('Section 2'!$C$14:I$15),0)))</f>
        <v/>
      </c>
      <c r="K132" s="234" t="str">
        <f>IF($D132="","",IF(ISBLANK(VLOOKUP($B132,'Section 2'!$C$18:$T$317,COLUMNS('Section 2'!$C$14:J$15),0)),"",VLOOKUP($B132,'Section 2'!$C$18:$T$317,COLUMNS('Section 2'!$C$14:J$15),0)))</f>
        <v/>
      </c>
      <c r="L132" s="234" t="str">
        <f>IF($D132="","",IF(ISBLANK(VLOOKUP($B132,'Section 2'!$C$18:$T$317,COLUMNS('Section 2'!$C$14:K$15),0)),"",VLOOKUP($B132,'Section 2'!$C$18:$T$317,COLUMNS('Section 2'!$C$14:K$15),0)))</f>
        <v/>
      </c>
      <c r="M132" s="234" t="str">
        <f>IF($D132="","",IF(ISBLANK(VLOOKUP($B132,'Section 2'!$C$18:$T$317,COLUMNS('Section 2'!$C$14:L$15),0)),"",VLOOKUP($B132,'Section 2'!$C$18:$T$317,COLUMNS('Section 2'!$C$14:L$15),0)))</f>
        <v/>
      </c>
      <c r="N132" s="234" t="str">
        <f>IF($D132="","",IF(ISBLANK(VLOOKUP($B132,'Section 2'!$C$18:$T$317,COLUMNS('Section 2'!$C$14:M$15),0)),"",VLOOKUP($B132,'Section 2'!$C$18:$T$317,COLUMNS('Section 2'!$C$14:M$15),0)))</f>
        <v/>
      </c>
      <c r="O132" s="234" t="str">
        <f>IF($D132="","",IF(ISBLANK(VLOOKUP($B132,'Section 2'!$C$18:$T$317,COLUMNS('Section 2'!$C$14:N$15),0)),"",VLOOKUP($B132,'Section 2'!$C$18:$T$317,COLUMNS('Section 2'!$C$14:N$15),0)))</f>
        <v/>
      </c>
      <c r="P132" s="234" t="str">
        <f>IF($D132="","",IF(ISBLANK(VLOOKUP($B132,'Section 2'!$C$18:$T$317,COLUMNS('Section 2'!$C$14:O$15),0)),"",VLOOKUP($B132,'Section 2'!$C$18:$T$317,COLUMNS('Section 2'!$C$14:O$15),0)))</f>
        <v/>
      </c>
      <c r="Q132" s="234" t="str">
        <f>IF($D132="","",IF(ISBLANK(VLOOKUP($B132,'Section 2'!$C$18:$T$317,COLUMNS('Section 2'!$C$14:P$15),0)),"",VLOOKUP($B132,'Section 2'!$C$18:$T$317,COLUMNS('Section 2'!$C$14:P$15),0)))</f>
        <v/>
      </c>
      <c r="R132" s="234" t="str">
        <f>IF($D132="","",IF(ISBLANK(VLOOKUP($B132,'Section 2'!$C$18:$T$317,COLUMNS('Section 2'!$C$14:Q$15),0)),"",VLOOKUP($B132,'Section 2'!$C$18:$T$317,COLUMNS('Section 2'!$C$14:Q$15),0)))</f>
        <v/>
      </c>
      <c r="S132" s="234" t="str">
        <f>IF($D132="","",IF(ISBLANK(PROPER(VLOOKUP($B132,'Section 2'!$C$18:$T$317,COLUMNS('Section 2'!$C$14:R$15),0))),"",PROPER(VLOOKUP($B132,'Section 2'!$C$18:$T$317,COLUMNS('Section 2'!$C$14:R$15),0))))</f>
        <v/>
      </c>
      <c r="T132" s="234" t="str">
        <f>IF($D132="","",IF(ISBLANK(PROPER(VLOOKUP($B132,'Section 2'!$C$18:$T$317,COLUMNS('Section 2'!$C$14:S$15),0))),"",IF(VLOOKUP($B132,'Section 2'!$C$18:$T$317,COLUMNS('Section 2'!$C$14:S$15),0)="2nd Party Trans", "2nd Party Trans", IF(VLOOKUP($B132,'Section 2'!$C$18:$T$317,COLUMNS('Section 2'!$C$14:S$15),0)="2nd Party Dest", "2nd Party Dest", PROPER(VLOOKUP($B132,'Section 2'!$C$18:$T$317,COLUMNS('Section 2'!$C$14:S$15),0))))))</f>
        <v/>
      </c>
      <c r="U132" s="235" t="str">
        <f>IF($D132="","",IF(ISBLANK(VLOOKUP($B132,'Section 2'!$C$18:$T$317,COLUMNS('Section 2'!$C$14:T$15),0)),"",VLOOKUP($B132,'Section 2'!$C$18:$T$317,COLUMNS('Section 2'!$C$14:T$15),0)))</f>
        <v/>
      </c>
    </row>
    <row r="133" spans="1:21" s="233" customFormat="1" ht="12.75" customHeight="1" x14ac:dyDescent="0.25">
      <c r="A133" s="233" t="str">
        <f>IF(D133="","",ROWS($A$1:A133))</f>
        <v/>
      </c>
      <c r="B133" s="232">
        <v>132</v>
      </c>
      <c r="C133" s="234" t="str">
        <f t="shared" si="2"/>
        <v/>
      </c>
      <c r="D133" s="234" t="str">
        <f>IFERROR(VLOOKUP($B133,'Section 2'!$C$18:$T$317,COLUMNS('Section 2'!$C$14:C$15),0),"")</f>
        <v/>
      </c>
      <c r="E133" s="235" t="str">
        <f>IF($D133="","",IF(ISBLANK(VLOOKUP($B133,'Section 2'!$C$18:$T$317,COLUMNS('Section 2'!$C$14:D$15),0)),"",VLOOKUP($B133,'Section 2'!$C$18:$T$317,COLUMNS('Section 2'!$C$14:D$15),0)))</f>
        <v/>
      </c>
      <c r="F133" s="234" t="str">
        <f>IF($D133="","",IF(ISBLANK(VLOOKUP($B133,'Section 2'!$C$18:$T$317,COLUMNS('Section 2'!$C$14:E$15),0)),"",VLOOKUP($B133,'Section 2'!$C$18:$T$317,COLUMNS('Section 2'!$C$14:E$15),0)))</f>
        <v/>
      </c>
      <c r="G133" s="234" t="str">
        <f>IF($D133="","",IF(ISBLANK(VLOOKUP($B133,'Section 2'!$C$18:$T$317,COLUMNS('Section 2'!$C$14:F$15),0)),"",VLOOKUP($B133,'Section 2'!$C$18:$T$317,COLUMNS('Section 2'!$C$14:F$15),0)))</f>
        <v/>
      </c>
      <c r="H133" s="234" t="str">
        <f>IF($D133="","",IF(ISBLANK(VLOOKUP($B133,'Section 2'!$C$18:$T$317,COLUMNS('Section 2'!$C$14:G$15),0)),"",VLOOKUP($B133,'Section 2'!$C$18:$T$317,COLUMNS('Section 2'!$C$14:G$15),0)))</f>
        <v/>
      </c>
      <c r="I133" s="234" t="str">
        <f>IF($D133="","",IF(ISBLANK(VLOOKUP($B133,'Section 2'!$C$18:$T$317,COLUMNS('Section 2'!$C$14:H$15),0)),"",VLOOKUP($B133,'Section 2'!$C$18:$T$317,COLUMNS('Section 2'!$C$14:H$15),0)))</f>
        <v/>
      </c>
      <c r="J133" s="234" t="str">
        <f>IF($D133="","",IF(ISBLANK(VLOOKUP($B133,'Section 2'!$C$18:$T$317,COLUMNS('Section 2'!$C$14:I$15),0)),"",VLOOKUP($B133,'Section 2'!$C$18:$T$317,COLUMNS('Section 2'!$C$14:I$15),0)))</f>
        <v/>
      </c>
      <c r="K133" s="234" t="str">
        <f>IF($D133="","",IF(ISBLANK(VLOOKUP($B133,'Section 2'!$C$18:$T$317,COLUMNS('Section 2'!$C$14:J$15),0)),"",VLOOKUP($B133,'Section 2'!$C$18:$T$317,COLUMNS('Section 2'!$C$14:J$15),0)))</f>
        <v/>
      </c>
      <c r="L133" s="234" t="str">
        <f>IF($D133="","",IF(ISBLANK(VLOOKUP($B133,'Section 2'!$C$18:$T$317,COLUMNS('Section 2'!$C$14:K$15),0)),"",VLOOKUP($B133,'Section 2'!$C$18:$T$317,COLUMNS('Section 2'!$C$14:K$15),0)))</f>
        <v/>
      </c>
      <c r="M133" s="234" t="str">
        <f>IF($D133="","",IF(ISBLANK(VLOOKUP($B133,'Section 2'!$C$18:$T$317,COLUMNS('Section 2'!$C$14:L$15),0)),"",VLOOKUP($B133,'Section 2'!$C$18:$T$317,COLUMNS('Section 2'!$C$14:L$15),0)))</f>
        <v/>
      </c>
      <c r="N133" s="234" t="str">
        <f>IF($D133="","",IF(ISBLANK(VLOOKUP($B133,'Section 2'!$C$18:$T$317,COLUMNS('Section 2'!$C$14:M$15),0)),"",VLOOKUP($B133,'Section 2'!$C$18:$T$317,COLUMNS('Section 2'!$C$14:M$15),0)))</f>
        <v/>
      </c>
      <c r="O133" s="234" t="str">
        <f>IF($D133="","",IF(ISBLANK(VLOOKUP($B133,'Section 2'!$C$18:$T$317,COLUMNS('Section 2'!$C$14:N$15),0)),"",VLOOKUP($B133,'Section 2'!$C$18:$T$317,COLUMNS('Section 2'!$C$14:N$15),0)))</f>
        <v/>
      </c>
      <c r="P133" s="234" t="str">
        <f>IF($D133="","",IF(ISBLANK(VLOOKUP($B133,'Section 2'!$C$18:$T$317,COLUMNS('Section 2'!$C$14:O$15),0)),"",VLOOKUP($B133,'Section 2'!$C$18:$T$317,COLUMNS('Section 2'!$C$14:O$15),0)))</f>
        <v/>
      </c>
      <c r="Q133" s="234" t="str">
        <f>IF($D133="","",IF(ISBLANK(VLOOKUP($B133,'Section 2'!$C$18:$T$317,COLUMNS('Section 2'!$C$14:P$15),0)),"",VLOOKUP($B133,'Section 2'!$C$18:$T$317,COLUMNS('Section 2'!$C$14:P$15),0)))</f>
        <v/>
      </c>
      <c r="R133" s="234" t="str">
        <f>IF($D133="","",IF(ISBLANK(VLOOKUP($B133,'Section 2'!$C$18:$T$317,COLUMNS('Section 2'!$C$14:Q$15),0)),"",VLOOKUP($B133,'Section 2'!$C$18:$T$317,COLUMNS('Section 2'!$C$14:Q$15),0)))</f>
        <v/>
      </c>
      <c r="S133" s="234" t="str">
        <f>IF($D133="","",IF(ISBLANK(PROPER(VLOOKUP($B133,'Section 2'!$C$18:$T$317,COLUMNS('Section 2'!$C$14:R$15),0))),"",PROPER(VLOOKUP($B133,'Section 2'!$C$18:$T$317,COLUMNS('Section 2'!$C$14:R$15),0))))</f>
        <v/>
      </c>
      <c r="T133" s="234" t="str">
        <f>IF($D133="","",IF(ISBLANK(PROPER(VLOOKUP($B133,'Section 2'!$C$18:$T$317,COLUMNS('Section 2'!$C$14:S$15),0))),"",IF(VLOOKUP($B133,'Section 2'!$C$18:$T$317,COLUMNS('Section 2'!$C$14:S$15),0)="2nd Party Trans", "2nd Party Trans", IF(VLOOKUP($B133,'Section 2'!$C$18:$T$317,COLUMNS('Section 2'!$C$14:S$15),0)="2nd Party Dest", "2nd Party Dest", PROPER(VLOOKUP($B133,'Section 2'!$C$18:$T$317,COLUMNS('Section 2'!$C$14:S$15),0))))))</f>
        <v/>
      </c>
      <c r="U133" s="235" t="str">
        <f>IF($D133="","",IF(ISBLANK(VLOOKUP($B133,'Section 2'!$C$18:$T$317,COLUMNS('Section 2'!$C$14:T$15),0)),"",VLOOKUP($B133,'Section 2'!$C$18:$T$317,COLUMNS('Section 2'!$C$14:T$15),0)))</f>
        <v/>
      </c>
    </row>
    <row r="134" spans="1:21" s="233" customFormat="1" ht="12.75" customHeight="1" x14ac:dyDescent="0.25">
      <c r="A134" s="233" t="str">
        <f>IF(D134="","",ROWS($A$1:A134))</f>
        <v/>
      </c>
      <c r="B134" s="232">
        <v>133</v>
      </c>
      <c r="C134" s="234" t="str">
        <f t="shared" si="2"/>
        <v/>
      </c>
      <c r="D134" s="234" t="str">
        <f>IFERROR(VLOOKUP($B134,'Section 2'!$C$18:$T$317,COLUMNS('Section 2'!$C$14:C$15),0),"")</f>
        <v/>
      </c>
      <c r="E134" s="235" t="str">
        <f>IF($D134="","",IF(ISBLANK(VLOOKUP($B134,'Section 2'!$C$18:$T$317,COLUMNS('Section 2'!$C$14:D$15),0)),"",VLOOKUP($B134,'Section 2'!$C$18:$T$317,COLUMNS('Section 2'!$C$14:D$15),0)))</f>
        <v/>
      </c>
      <c r="F134" s="234" t="str">
        <f>IF($D134="","",IF(ISBLANK(VLOOKUP($B134,'Section 2'!$C$18:$T$317,COLUMNS('Section 2'!$C$14:E$15),0)),"",VLOOKUP($B134,'Section 2'!$C$18:$T$317,COLUMNS('Section 2'!$C$14:E$15),0)))</f>
        <v/>
      </c>
      <c r="G134" s="234" t="str">
        <f>IF($D134="","",IF(ISBLANK(VLOOKUP($B134,'Section 2'!$C$18:$T$317,COLUMNS('Section 2'!$C$14:F$15),0)),"",VLOOKUP($B134,'Section 2'!$C$18:$T$317,COLUMNS('Section 2'!$C$14:F$15),0)))</f>
        <v/>
      </c>
      <c r="H134" s="234" t="str">
        <f>IF($D134="","",IF(ISBLANK(VLOOKUP($B134,'Section 2'!$C$18:$T$317,COLUMNS('Section 2'!$C$14:G$15),0)),"",VLOOKUP($B134,'Section 2'!$C$18:$T$317,COLUMNS('Section 2'!$C$14:G$15),0)))</f>
        <v/>
      </c>
      <c r="I134" s="234" t="str">
        <f>IF($D134="","",IF(ISBLANK(VLOOKUP($B134,'Section 2'!$C$18:$T$317,COLUMNS('Section 2'!$C$14:H$15),0)),"",VLOOKUP($B134,'Section 2'!$C$18:$T$317,COLUMNS('Section 2'!$C$14:H$15),0)))</f>
        <v/>
      </c>
      <c r="J134" s="234" t="str">
        <f>IF($D134="","",IF(ISBLANK(VLOOKUP($B134,'Section 2'!$C$18:$T$317,COLUMNS('Section 2'!$C$14:I$15),0)),"",VLOOKUP($B134,'Section 2'!$C$18:$T$317,COLUMNS('Section 2'!$C$14:I$15),0)))</f>
        <v/>
      </c>
      <c r="K134" s="234" t="str">
        <f>IF($D134="","",IF(ISBLANK(VLOOKUP($B134,'Section 2'!$C$18:$T$317,COLUMNS('Section 2'!$C$14:J$15),0)),"",VLOOKUP($B134,'Section 2'!$C$18:$T$317,COLUMNS('Section 2'!$C$14:J$15),0)))</f>
        <v/>
      </c>
      <c r="L134" s="234" t="str">
        <f>IF($D134="","",IF(ISBLANK(VLOOKUP($B134,'Section 2'!$C$18:$T$317,COLUMNS('Section 2'!$C$14:K$15),0)),"",VLOOKUP($B134,'Section 2'!$C$18:$T$317,COLUMNS('Section 2'!$C$14:K$15),0)))</f>
        <v/>
      </c>
      <c r="M134" s="234" t="str">
        <f>IF($D134="","",IF(ISBLANK(VLOOKUP($B134,'Section 2'!$C$18:$T$317,COLUMNS('Section 2'!$C$14:L$15),0)),"",VLOOKUP($B134,'Section 2'!$C$18:$T$317,COLUMNS('Section 2'!$C$14:L$15),0)))</f>
        <v/>
      </c>
      <c r="N134" s="234" t="str">
        <f>IF($D134="","",IF(ISBLANK(VLOOKUP($B134,'Section 2'!$C$18:$T$317,COLUMNS('Section 2'!$C$14:M$15),0)),"",VLOOKUP($B134,'Section 2'!$C$18:$T$317,COLUMNS('Section 2'!$C$14:M$15),0)))</f>
        <v/>
      </c>
      <c r="O134" s="234" t="str">
        <f>IF($D134="","",IF(ISBLANK(VLOOKUP($B134,'Section 2'!$C$18:$T$317,COLUMNS('Section 2'!$C$14:N$15),0)),"",VLOOKUP($B134,'Section 2'!$C$18:$T$317,COLUMNS('Section 2'!$C$14:N$15),0)))</f>
        <v/>
      </c>
      <c r="P134" s="234" t="str">
        <f>IF($D134="","",IF(ISBLANK(VLOOKUP($B134,'Section 2'!$C$18:$T$317,COLUMNS('Section 2'!$C$14:O$15),0)),"",VLOOKUP($B134,'Section 2'!$C$18:$T$317,COLUMNS('Section 2'!$C$14:O$15),0)))</f>
        <v/>
      </c>
      <c r="Q134" s="234" t="str">
        <f>IF($D134="","",IF(ISBLANK(VLOOKUP($B134,'Section 2'!$C$18:$T$317,COLUMNS('Section 2'!$C$14:P$15),0)),"",VLOOKUP($B134,'Section 2'!$C$18:$T$317,COLUMNS('Section 2'!$C$14:P$15),0)))</f>
        <v/>
      </c>
      <c r="R134" s="234" t="str">
        <f>IF($D134="","",IF(ISBLANK(VLOOKUP($B134,'Section 2'!$C$18:$T$317,COLUMNS('Section 2'!$C$14:Q$15),0)),"",VLOOKUP($B134,'Section 2'!$C$18:$T$317,COLUMNS('Section 2'!$C$14:Q$15),0)))</f>
        <v/>
      </c>
      <c r="S134" s="234" t="str">
        <f>IF($D134="","",IF(ISBLANK(PROPER(VLOOKUP($B134,'Section 2'!$C$18:$T$317,COLUMNS('Section 2'!$C$14:R$15),0))),"",PROPER(VLOOKUP($B134,'Section 2'!$C$18:$T$317,COLUMNS('Section 2'!$C$14:R$15),0))))</f>
        <v/>
      </c>
      <c r="T134" s="234" t="str">
        <f>IF($D134="","",IF(ISBLANK(PROPER(VLOOKUP($B134,'Section 2'!$C$18:$T$317,COLUMNS('Section 2'!$C$14:S$15),0))),"",IF(VLOOKUP($B134,'Section 2'!$C$18:$T$317,COLUMNS('Section 2'!$C$14:S$15),0)="2nd Party Trans", "2nd Party Trans", IF(VLOOKUP($B134,'Section 2'!$C$18:$T$317,COLUMNS('Section 2'!$C$14:S$15),0)="2nd Party Dest", "2nd Party Dest", PROPER(VLOOKUP($B134,'Section 2'!$C$18:$T$317,COLUMNS('Section 2'!$C$14:S$15),0))))))</f>
        <v/>
      </c>
      <c r="U134" s="235" t="str">
        <f>IF($D134="","",IF(ISBLANK(VLOOKUP($B134,'Section 2'!$C$18:$T$317,COLUMNS('Section 2'!$C$14:T$15),0)),"",VLOOKUP($B134,'Section 2'!$C$18:$T$317,COLUMNS('Section 2'!$C$14:T$15),0)))</f>
        <v/>
      </c>
    </row>
    <row r="135" spans="1:21" s="233" customFormat="1" ht="12.75" customHeight="1" x14ac:dyDescent="0.25">
      <c r="A135" s="233" t="str">
        <f>IF(D135="","",ROWS($A$1:A135))</f>
        <v/>
      </c>
      <c r="B135" s="232">
        <v>134</v>
      </c>
      <c r="C135" s="234" t="str">
        <f t="shared" si="2"/>
        <v/>
      </c>
      <c r="D135" s="234" t="str">
        <f>IFERROR(VLOOKUP($B135,'Section 2'!$C$18:$T$317,COLUMNS('Section 2'!$C$14:C$15),0),"")</f>
        <v/>
      </c>
      <c r="E135" s="235" t="str">
        <f>IF($D135="","",IF(ISBLANK(VLOOKUP($B135,'Section 2'!$C$18:$T$317,COLUMNS('Section 2'!$C$14:D$15),0)),"",VLOOKUP($B135,'Section 2'!$C$18:$T$317,COLUMNS('Section 2'!$C$14:D$15),0)))</f>
        <v/>
      </c>
      <c r="F135" s="234" t="str">
        <f>IF($D135="","",IF(ISBLANK(VLOOKUP($B135,'Section 2'!$C$18:$T$317,COLUMNS('Section 2'!$C$14:E$15),0)),"",VLOOKUP($B135,'Section 2'!$C$18:$T$317,COLUMNS('Section 2'!$C$14:E$15),0)))</f>
        <v/>
      </c>
      <c r="G135" s="234" t="str">
        <f>IF($D135="","",IF(ISBLANK(VLOOKUP($B135,'Section 2'!$C$18:$T$317,COLUMNS('Section 2'!$C$14:F$15),0)),"",VLOOKUP($B135,'Section 2'!$C$18:$T$317,COLUMNS('Section 2'!$C$14:F$15),0)))</f>
        <v/>
      </c>
      <c r="H135" s="234" t="str">
        <f>IF($D135="","",IF(ISBLANK(VLOOKUP($B135,'Section 2'!$C$18:$T$317,COLUMNS('Section 2'!$C$14:G$15),0)),"",VLOOKUP($B135,'Section 2'!$C$18:$T$317,COLUMNS('Section 2'!$C$14:G$15),0)))</f>
        <v/>
      </c>
      <c r="I135" s="234" t="str">
        <f>IF($D135="","",IF(ISBLANK(VLOOKUP($B135,'Section 2'!$C$18:$T$317,COLUMNS('Section 2'!$C$14:H$15),0)),"",VLOOKUP($B135,'Section 2'!$C$18:$T$317,COLUMNS('Section 2'!$C$14:H$15),0)))</f>
        <v/>
      </c>
      <c r="J135" s="234" t="str">
        <f>IF($D135="","",IF(ISBLANK(VLOOKUP($B135,'Section 2'!$C$18:$T$317,COLUMNS('Section 2'!$C$14:I$15),0)),"",VLOOKUP($B135,'Section 2'!$C$18:$T$317,COLUMNS('Section 2'!$C$14:I$15),0)))</f>
        <v/>
      </c>
      <c r="K135" s="234" t="str">
        <f>IF($D135="","",IF(ISBLANK(VLOOKUP($B135,'Section 2'!$C$18:$T$317,COLUMNS('Section 2'!$C$14:J$15),0)),"",VLOOKUP($B135,'Section 2'!$C$18:$T$317,COLUMNS('Section 2'!$C$14:J$15),0)))</f>
        <v/>
      </c>
      <c r="L135" s="234" t="str">
        <f>IF($D135="","",IF(ISBLANK(VLOOKUP($B135,'Section 2'!$C$18:$T$317,COLUMNS('Section 2'!$C$14:K$15),0)),"",VLOOKUP($B135,'Section 2'!$C$18:$T$317,COLUMNS('Section 2'!$C$14:K$15),0)))</f>
        <v/>
      </c>
      <c r="M135" s="234" t="str">
        <f>IF($D135="","",IF(ISBLANK(VLOOKUP($B135,'Section 2'!$C$18:$T$317,COLUMNS('Section 2'!$C$14:L$15),0)),"",VLOOKUP($B135,'Section 2'!$C$18:$T$317,COLUMNS('Section 2'!$C$14:L$15),0)))</f>
        <v/>
      </c>
      <c r="N135" s="234" t="str">
        <f>IF($D135="","",IF(ISBLANK(VLOOKUP($B135,'Section 2'!$C$18:$T$317,COLUMNS('Section 2'!$C$14:M$15),0)),"",VLOOKUP($B135,'Section 2'!$C$18:$T$317,COLUMNS('Section 2'!$C$14:M$15),0)))</f>
        <v/>
      </c>
      <c r="O135" s="234" t="str">
        <f>IF($D135="","",IF(ISBLANK(VLOOKUP($B135,'Section 2'!$C$18:$T$317,COLUMNS('Section 2'!$C$14:N$15),0)),"",VLOOKUP($B135,'Section 2'!$C$18:$T$317,COLUMNS('Section 2'!$C$14:N$15),0)))</f>
        <v/>
      </c>
      <c r="P135" s="234" t="str">
        <f>IF($D135="","",IF(ISBLANK(VLOOKUP($B135,'Section 2'!$C$18:$T$317,COLUMNS('Section 2'!$C$14:O$15),0)),"",VLOOKUP($B135,'Section 2'!$C$18:$T$317,COLUMNS('Section 2'!$C$14:O$15),0)))</f>
        <v/>
      </c>
      <c r="Q135" s="234" t="str">
        <f>IF($D135="","",IF(ISBLANK(VLOOKUP($B135,'Section 2'!$C$18:$T$317,COLUMNS('Section 2'!$C$14:P$15),0)),"",VLOOKUP($B135,'Section 2'!$C$18:$T$317,COLUMNS('Section 2'!$C$14:P$15),0)))</f>
        <v/>
      </c>
      <c r="R135" s="234" t="str">
        <f>IF($D135="","",IF(ISBLANK(VLOOKUP($B135,'Section 2'!$C$18:$T$317,COLUMNS('Section 2'!$C$14:Q$15),0)),"",VLOOKUP($B135,'Section 2'!$C$18:$T$317,COLUMNS('Section 2'!$C$14:Q$15),0)))</f>
        <v/>
      </c>
      <c r="S135" s="234" t="str">
        <f>IF($D135="","",IF(ISBLANK(PROPER(VLOOKUP($B135,'Section 2'!$C$18:$T$317,COLUMNS('Section 2'!$C$14:R$15),0))),"",PROPER(VLOOKUP($B135,'Section 2'!$C$18:$T$317,COLUMNS('Section 2'!$C$14:R$15),0))))</f>
        <v/>
      </c>
      <c r="T135" s="234" t="str">
        <f>IF($D135="","",IF(ISBLANK(PROPER(VLOOKUP($B135,'Section 2'!$C$18:$T$317,COLUMNS('Section 2'!$C$14:S$15),0))),"",IF(VLOOKUP($B135,'Section 2'!$C$18:$T$317,COLUMNS('Section 2'!$C$14:S$15),0)="2nd Party Trans", "2nd Party Trans", IF(VLOOKUP($B135,'Section 2'!$C$18:$T$317,COLUMNS('Section 2'!$C$14:S$15),0)="2nd Party Dest", "2nd Party Dest", PROPER(VLOOKUP($B135,'Section 2'!$C$18:$T$317,COLUMNS('Section 2'!$C$14:S$15),0))))))</f>
        <v/>
      </c>
      <c r="U135" s="235" t="str">
        <f>IF($D135="","",IF(ISBLANK(VLOOKUP($B135,'Section 2'!$C$18:$T$317,COLUMNS('Section 2'!$C$14:T$15),0)),"",VLOOKUP($B135,'Section 2'!$C$18:$T$317,COLUMNS('Section 2'!$C$14:T$15),0)))</f>
        <v/>
      </c>
    </row>
    <row r="136" spans="1:21" s="233" customFormat="1" ht="12.75" customHeight="1" x14ac:dyDescent="0.25">
      <c r="A136" s="233" t="str">
        <f>IF(D136="","",ROWS($A$1:A136))</f>
        <v/>
      </c>
      <c r="B136" s="232">
        <v>135</v>
      </c>
      <c r="C136" s="234" t="str">
        <f t="shared" si="2"/>
        <v/>
      </c>
      <c r="D136" s="234" t="str">
        <f>IFERROR(VLOOKUP($B136,'Section 2'!$C$18:$T$317,COLUMNS('Section 2'!$C$14:C$15),0),"")</f>
        <v/>
      </c>
      <c r="E136" s="235" t="str">
        <f>IF($D136="","",IF(ISBLANK(VLOOKUP($B136,'Section 2'!$C$18:$T$317,COLUMNS('Section 2'!$C$14:D$15),0)),"",VLOOKUP($B136,'Section 2'!$C$18:$T$317,COLUMNS('Section 2'!$C$14:D$15),0)))</f>
        <v/>
      </c>
      <c r="F136" s="234" t="str">
        <f>IF($D136="","",IF(ISBLANK(VLOOKUP($B136,'Section 2'!$C$18:$T$317,COLUMNS('Section 2'!$C$14:E$15),0)),"",VLOOKUP($B136,'Section 2'!$C$18:$T$317,COLUMNS('Section 2'!$C$14:E$15),0)))</f>
        <v/>
      </c>
      <c r="G136" s="234" t="str">
        <f>IF($D136="","",IF(ISBLANK(VLOOKUP($B136,'Section 2'!$C$18:$T$317,COLUMNS('Section 2'!$C$14:F$15),0)),"",VLOOKUP($B136,'Section 2'!$C$18:$T$317,COLUMNS('Section 2'!$C$14:F$15),0)))</f>
        <v/>
      </c>
      <c r="H136" s="234" t="str">
        <f>IF($D136="","",IF(ISBLANK(VLOOKUP($B136,'Section 2'!$C$18:$T$317,COLUMNS('Section 2'!$C$14:G$15),0)),"",VLOOKUP($B136,'Section 2'!$C$18:$T$317,COLUMNS('Section 2'!$C$14:G$15),0)))</f>
        <v/>
      </c>
      <c r="I136" s="234" t="str">
        <f>IF($D136="","",IF(ISBLANK(VLOOKUP($B136,'Section 2'!$C$18:$T$317,COLUMNS('Section 2'!$C$14:H$15),0)),"",VLOOKUP($B136,'Section 2'!$C$18:$T$317,COLUMNS('Section 2'!$C$14:H$15),0)))</f>
        <v/>
      </c>
      <c r="J136" s="234" t="str">
        <f>IF($D136="","",IF(ISBLANK(VLOOKUP($B136,'Section 2'!$C$18:$T$317,COLUMNS('Section 2'!$C$14:I$15),0)),"",VLOOKUP($B136,'Section 2'!$C$18:$T$317,COLUMNS('Section 2'!$C$14:I$15),0)))</f>
        <v/>
      </c>
      <c r="K136" s="234" t="str">
        <f>IF($D136="","",IF(ISBLANK(VLOOKUP($B136,'Section 2'!$C$18:$T$317,COLUMNS('Section 2'!$C$14:J$15),0)),"",VLOOKUP($B136,'Section 2'!$C$18:$T$317,COLUMNS('Section 2'!$C$14:J$15),0)))</f>
        <v/>
      </c>
      <c r="L136" s="234" t="str">
        <f>IF($D136="","",IF(ISBLANK(VLOOKUP($B136,'Section 2'!$C$18:$T$317,COLUMNS('Section 2'!$C$14:K$15),0)),"",VLOOKUP($B136,'Section 2'!$C$18:$T$317,COLUMNS('Section 2'!$C$14:K$15),0)))</f>
        <v/>
      </c>
      <c r="M136" s="234" t="str">
        <f>IF($D136="","",IF(ISBLANK(VLOOKUP($B136,'Section 2'!$C$18:$T$317,COLUMNS('Section 2'!$C$14:L$15),0)),"",VLOOKUP($B136,'Section 2'!$C$18:$T$317,COLUMNS('Section 2'!$C$14:L$15),0)))</f>
        <v/>
      </c>
      <c r="N136" s="234" t="str">
        <f>IF($D136="","",IF(ISBLANK(VLOOKUP($B136,'Section 2'!$C$18:$T$317,COLUMNS('Section 2'!$C$14:M$15),0)),"",VLOOKUP($B136,'Section 2'!$C$18:$T$317,COLUMNS('Section 2'!$C$14:M$15),0)))</f>
        <v/>
      </c>
      <c r="O136" s="234" t="str">
        <f>IF($D136="","",IF(ISBLANK(VLOOKUP($B136,'Section 2'!$C$18:$T$317,COLUMNS('Section 2'!$C$14:N$15),0)),"",VLOOKUP($B136,'Section 2'!$C$18:$T$317,COLUMNS('Section 2'!$C$14:N$15),0)))</f>
        <v/>
      </c>
      <c r="P136" s="234" t="str">
        <f>IF($D136="","",IF(ISBLANK(VLOOKUP($B136,'Section 2'!$C$18:$T$317,COLUMNS('Section 2'!$C$14:O$15),0)),"",VLOOKUP($B136,'Section 2'!$C$18:$T$317,COLUMNS('Section 2'!$C$14:O$15),0)))</f>
        <v/>
      </c>
      <c r="Q136" s="234" t="str">
        <f>IF($D136="","",IF(ISBLANK(VLOOKUP($B136,'Section 2'!$C$18:$T$317,COLUMNS('Section 2'!$C$14:P$15),0)),"",VLOOKUP($B136,'Section 2'!$C$18:$T$317,COLUMNS('Section 2'!$C$14:P$15),0)))</f>
        <v/>
      </c>
      <c r="R136" s="234" t="str">
        <f>IF($D136="","",IF(ISBLANK(VLOOKUP($B136,'Section 2'!$C$18:$T$317,COLUMNS('Section 2'!$C$14:Q$15),0)),"",VLOOKUP($B136,'Section 2'!$C$18:$T$317,COLUMNS('Section 2'!$C$14:Q$15),0)))</f>
        <v/>
      </c>
      <c r="S136" s="234" t="str">
        <f>IF($D136="","",IF(ISBLANK(PROPER(VLOOKUP($B136,'Section 2'!$C$18:$T$317,COLUMNS('Section 2'!$C$14:R$15),0))),"",PROPER(VLOOKUP($B136,'Section 2'!$C$18:$T$317,COLUMNS('Section 2'!$C$14:R$15),0))))</f>
        <v/>
      </c>
      <c r="T136" s="234" t="str">
        <f>IF($D136="","",IF(ISBLANK(PROPER(VLOOKUP($B136,'Section 2'!$C$18:$T$317,COLUMNS('Section 2'!$C$14:S$15),0))),"",IF(VLOOKUP($B136,'Section 2'!$C$18:$T$317,COLUMNS('Section 2'!$C$14:S$15),0)="2nd Party Trans", "2nd Party Trans", IF(VLOOKUP($B136,'Section 2'!$C$18:$T$317,COLUMNS('Section 2'!$C$14:S$15),0)="2nd Party Dest", "2nd Party Dest", PROPER(VLOOKUP($B136,'Section 2'!$C$18:$T$317,COLUMNS('Section 2'!$C$14:S$15),0))))))</f>
        <v/>
      </c>
      <c r="U136" s="235" t="str">
        <f>IF($D136="","",IF(ISBLANK(VLOOKUP($B136,'Section 2'!$C$18:$T$317,COLUMNS('Section 2'!$C$14:T$15),0)),"",VLOOKUP($B136,'Section 2'!$C$18:$T$317,COLUMNS('Section 2'!$C$14:T$15),0)))</f>
        <v/>
      </c>
    </row>
    <row r="137" spans="1:21" s="233" customFormat="1" ht="12.75" customHeight="1" x14ac:dyDescent="0.25">
      <c r="A137" s="233" t="str">
        <f>IF(D137="","",ROWS($A$1:A137))</f>
        <v/>
      </c>
      <c r="B137" s="232">
        <v>136</v>
      </c>
      <c r="C137" s="234" t="str">
        <f t="shared" si="2"/>
        <v/>
      </c>
      <c r="D137" s="234" t="str">
        <f>IFERROR(VLOOKUP($B137,'Section 2'!$C$18:$T$317,COLUMNS('Section 2'!$C$14:C$15),0),"")</f>
        <v/>
      </c>
      <c r="E137" s="235" t="str">
        <f>IF($D137="","",IF(ISBLANK(VLOOKUP($B137,'Section 2'!$C$18:$T$317,COLUMNS('Section 2'!$C$14:D$15),0)),"",VLOOKUP($B137,'Section 2'!$C$18:$T$317,COLUMNS('Section 2'!$C$14:D$15),0)))</f>
        <v/>
      </c>
      <c r="F137" s="234" t="str">
        <f>IF($D137="","",IF(ISBLANK(VLOOKUP($B137,'Section 2'!$C$18:$T$317,COLUMNS('Section 2'!$C$14:E$15),0)),"",VLOOKUP($B137,'Section 2'!$C$18:$T$317,COLUMNS('Section 2'!$C$14:E$15),0)))</f>
        <v/>
      </c>
      <c r="G137" s="234" t="str">
        <f>IF($D137="","",IF(ISBLANK(VLOOKUP($B137,'Section 2'!$C$18:$T$317,COLUMNS('Section 2'!$C$14:F$15),0)),"",VLOOKUP($B137,'Section 2'!$C$18:$T$317,COLUMNS('Section 2'!$C$14:F$15),0)))</f>
        <v/>
      </c>
      <c r="H137" s="234" t="str">
        <f>IF($D137="","",IF(ISBLANK(VLOOKUP($B137,'Section 2'!$C$18:$T$317,COLUMNS('Section 2'!$C$14:G$15),0)),"",VLOOKUP($B137,'Section 2'!$C$18:$T$317,COLUMNS('Section 2'!$C$14:G$15),0)))</f>
        <v/>
      </c>
      <c r="I137" s="234" t="str">
        <f>IF($D137="","",IF(ISBLANK(VLOOKUP($B137,'Section 2'!$C$18:$T$317,COLUMNS('Section 2'!$C$14:H$15),0)),"",VLOOKUP($B137,'Section 2'!$C$18:$T$317,COLUMNS('Section 2'!$C$14:H$15),0)))</f>
        <v/>
      </c>
      <c r="J137" s="234" t="str">
        <f>IF($D137="","",IF(ISBLANK(VLOOKUP($B137,'Section 2'!$C$18:$T$317,COLUMNS('Section 2'!$C$14:I$15),0)),"",VLOOKUP($B137,'Section 2'!$C$18:$T$317,COLUMNS('Section 2'!$C$14:I$15),0)))</f>
        <v/>
      </c>
      <c r="K137" s="234" t="str">
        <f>IF($D137="","",IF(ISBLANK(VLOOKUP($B137,'Section 2'!$C$18:$T$317,COLUMNS('Section 2'!$C$14:J$15),0)),"",VLOOKUP($B137,'Section 2'!$C$18:$T$317,COLUMNS('Section 2'!$C$14:J$15),0)))</f>
        <v/>
      </c>
      <c r="L137" s="234" t="str">
        <f>IF($D137="","",IF(ISBLANK(VLOOKUP($B137,'Section 2'!$C$18:$T$317,COLUMNS('Section 2'!$C$14:K$15),0)),"",VLOOKUP($B137,'Section 2'!$C$18:$T$317,COLUMNS('Section 2'!$C$14:K$15),0)))</f>
        <v/>
      </c>
      <c r="M137" s="234" t="str">
        <f>IF($D137="","",IF(ISBLANK(VLOOKUP($B137,'Section 2'!$C$18:$T$317,COLUMNS('Section 2'!$C$14:L$15),0)),"",VLOOKUP($B137,'Section 2'!$C$18:$T$317,COLUMNS('Section 2'!$C$14:L$15),0)))</f>
        <v/>
      </c>
      <c r="N137" s="234" t="str">
        <f>IF($D137="","",IF(ISBLANK(VLOOKUP($B137,'Section 2'!$C$18:$T$317,COLUMNS('Section 2'!$C$14:M$15),0)),"",VLOOKUP($B137,'Section 2'!$C$18:$T$317,COLUMNS('Section 2'!$C$14:M$15),0)))</f>
        <v/>
      </c>
      <c r="O137" s="234" t="str">
        <f>IF($D137="","",IF(ISBLANK(VLOOKUP($B137,'Section 2'!$C$18:$T$317,COLUMNS('Section 2'!$C$14:N$15),0)),"",VLOOKUP($B137,'Section 2'!$C$18:$T$317,COLUMNS('Section 2'!$C$14:N$15),0)))</f>
        <v/>
      </c>
      <c r="P137" s="234" t="str">
        <f>IF($D137="","",IF(ISBLANK(VLOOKUP($B137,'Section 2'!$C$18:$T$317,COLUMNS('Section 2'!$C$14:O$15),0)),"",VLOOKUP($B137,'Section 2'!$C$18:$T$317,COLUMNS('Section 2'!$C$14:O$15),0)))</f>
        <v/>
      </c>
      <c r="Q137" s="234" t="str">
        <f>IF($D137="","",IF(ISBLANK(VLOOKUP($B137,'Section 2'!$C$18:$T$317,COLUMNS('Section 2'!$C$14:P$15),0)),"",VLOOKUP($B137,'Section 2'!$C$18:$T$317,COLUMNS('Section 2'!$C$14:P$15),0)))</f>
        <v/>
      </c>
      <c r="R137" s="234" t="str">
        <f>IF($D137="","",IF(ISBLANK(VLOOKUP($B137,'Section 2'!$C$18:$T$317,COLUMNS('Section 2'!$C$14:Q$15),0)),"",VLOOKUP($B137,'Section 2'!$C$18:$T$317,COLUMNS('Section 2'!$C$14:Q$15),0)))</f>
        <v/>
      </c>
      <c r="S137" s="234" t="str">
        <f>IF($D137="","",IF(ISBLANK(PROPER(VLOOKUP($B137,'Section 2'!$C$18:$T$317,COLUMNS('Section 2'!$C$14:R$15),0))),"",PROPER(VLOOKUP($B137,'Section 2'!$C$18:$T$317,COLUMNS('Section 2'!$C$14:R$15),0))))</f>
        <v/>
      </c>
      <c r="T137" s="234" t="str">
        <f>IF($D137="","",IF(ISBLANK(PROPER(VLOOKUP($B137,'Section 2'!$C$18:$T$317,COLUMNS('Section 2'!$C$14:S$15),0))),"",IF(VLOOKUP($B137,'Section 2'!$C$18:$T$317,COLUMNS('Section 2'!$C$14:S$15),0)="2nd Party Trans", "2nd Party Trans", IF(VLOOKUP($B137,'Section 2'!$C$18:$T$317,COLUMNS('Section 2'!$C$14:S$15),0)="2nd Party Dest", "2nd Party Dest", PROPER(VLOOKUP($B137,'Section 2'!$C$18:$T$317,COLUMNS('Section 2'!$C$14:S$15),0))))))</f>
        <v/>
      </c>
      <c r="U137" s="235" t="str">
        <f>IF($D137="","",IF(ISBLANK(VLOOKUP($B137,'Section 2'!$C$18:$T$317,COLUMNS('Section 2'!$C$14:T$15),0)),"",VLOOKUP($B137,'Section 2'!$C$18:$T$317,COLUMNS('Section 2'!$C$14:T$15),0)))</f>
        <v/>
      </c>
    </row>
    <row r="138" spans="1:21" s="233" customFormat="1" ht="12.75" customHeight="1" x14ac:dyDescent="0.25">
      <c r="A138" s="233" t="str">
        <f>IF(D138="","",ROWS($A$1:A138))</f>
        <v/>
      </c>
      <c r="B138" s="232">
        <v>137</v>
      </c>
      <c r="C138" s="234" t="str">
        <f t="shared" si="2"/>
        <v/>
      </c>
      <c r="D138" s="234" t="str">
        <f>IFERROR(VLOOKUP($B138,'Section 2'!$C$18:$T$317,COLUMNS('Section 2'!$C$14:C$15),0),"")</f>
        <v/>
      </c>
      <c r="E138" s="235" t="str">
        <f>IF($D138="","",IF(ISBLANK(VLOOKUP($B138,'Section 2'!$C$18:$T$317,COLUMNS('Section 2'!$C$14:D$15),0)),"",VLOOKUP($B138,'Section 2'!$C$18:$T$317,COLUMNS('Section 2'!$C$14:D$15),0)))</f>
        <v/>
      </c>
      <c r="F138" s="234" t="str">
        <f>IF($D138="","",IF(ISBLANK(VLOOKUP($B138,'Section 2'!$C$18:$T$317,COLUMNS('Section 2'!$C$14:E$15),0)),"",VLOOKUP($B138,'Section 2'!$C$18:$T$317,COLUMNS('Section 2'!$C$14:E$15),0)))</f>
        <v/>
      </c>
      <c r="G138" s="234" t="str">
        <f>IF($D138="","",IF(ISBLANK(VLOOKUP($B138,'Section 2'!$C$18:$T$317,COLUMNS('Section 2'!$C$14:F$15),0)),"",VLOOKUP($B138,'Section 2'!$C$18:$T$317,COLUMNS('Section 2'!$C$14:F$15),0)))</f>
        <v/>
      </c>
      <c r="H138" s="234" t="str">
        <f>IF($D138="","",IF(ISBLANK(VLOOKUP($B138,'Section 2'!$C$18:$T$317,COLUMNS('Section 2'!$C$14:G$15),0)),"",VLOOKUP($B138,'Section 2'!$C$18:$T$317,COLUMNS('Section 2'!$C$14:G$15),0)))</f>
        <v/>
      </c>
      <c r="I138" s="234" t="str">
        <f>IF($D138="","",IF(ISBLANK(VLOOKUP($B138,'Section 2'!$C$18:$T$317,COLUMNS('Section 2'!$C$14:H$15),0)),"",VLOOKUP($B138,'Section 2'!$C$18:$T$317,COLUMNS('Section 2'!$C$14:H$15),0)))</f>
        <v/>
      </c>
      <c r="J138" s="234" t="str">
        <f>IF($D138="","",IF(ISBLANK(VLOOKUP($B138,'Section 2'!$C$18:$T$317,COLUMNS('Section 2'!$C$14:I$15),0)),"",VLOOKUP($B138,'Section 2'!$C$18:$T$317,COLUMNS('Section 2'!$C$14:I$15),0)))</f>
        <v/>
      </c>
      <c r="K138" s="234" t="str">
        <f>IF($D138="","",IF(ISBLANK(VLOOKUP($B138,'Section 2'!$C$18:$T$317,COLUMNS('Section 2'!$C$14:J$15),0)),"",VLOOKUP($B138,'Section 2'!$C$18:$T$317,COLUMNS('Section 2'!$C$14:J$15),0)))</f>
        <v/>
      </c>
      <c r="L138" s="234" t="str">
        <f>IF($D138="","",IF(ISBLANK(VLOOKUP($B138,'Section 2'!$C$18:$T$317,COLUMNS('Section 2'!$C$14:K$15),0)),"",VLOOKUP($B138,'Section 2'!$C$18:$T$317,COLUMNS('Section 2'!$C$14:K$15),0)))</f>
        <v/>
      </c>
      <c r="M138" s="234" t="str">
        <f>IF($D138="","",IF(ISBLANK(VLOOKUP($B138,'Section 2'!$C$18:$T$317,COLUMNS('Section 2'!$C$14:L$15),0)),"",VLOOKUP($B138,'Section 2'!$C$18:$T$317,COLUMNS('Section 2'!$C$14:L$15),0)))</f>
        <v/>
      </c>
      <c r="N138" s="234" t="str">
        <f>IF($D138="","",IF(ISBLANK(VLOOKUP($B138,'Section 2'!$C$18:$T$317,COLUMNS('Section 2'!$C$14:M$15),0)),"",VLOOKUP($B138,'Section 2'!$C$18:$T$317,COLUMNS('Section 2'!$C$14:M$15),0)))</f>
        <v/>
      </c>
      <c r="O138" s="234" t="str">
        <f>IF($D138="","",IF(ISBLANK(VLOOKUP($B138,'Section 2'!$C$18:$T$317,COLUMNS('Section 2'!$C$14:N$15),0)),"",VLOOKUP($B138,'Section 2'!$C$18:$T$317,COLUMNS('Section 2'!$C$14:N$15),0)))</f>
        <v/>
      </c>
      <c r="P138" s="234" t="str">
        <f>IF($D138="","",IF(ISBLANK(VLOOKUP($B138,'Section 2'!$C$18:$T$317,COLUMNS('Section 2'!$C$14:O$15),0)),"",VLOOKUP($B138,'Section 2'!$C$18:$T$317,COLUMNS('Section 2'!$C$14:O$15),0)))</f>
        <v/>
      </c>
      <c r="Q138" s="234" t="str">
        <f>IF($D138="","",IF(ISBLANK(VLOOKUP($B138,'Section 2'!$C$18:$T$317,COLUMNS('Section 2'!$C$14:P$15),0)),"",VLOOKUP($B138,'Section 2'!$C$18:$T$317,COLUMNS('Section 2'!$C$14:P$15),0)))</f>
        <v/>
      </c>
      <c r="R138" s="234" t="str">
        <f>IF($D138="","",IF(ISBLANK(VLOOKUP($B138,'Section 2'!$C$18:$T$317,COLUMNS('Section 2'!$C$14:Q$15),0)),"",VLOOKUP($B138,'Section 2'!$C$18:$T$317,COLUMNS('Section 2'!$C$14:Q$15),0)))</f>
        <v/>
      </c>
      <c r="S138" s="234" t="str">
        <f>IF($D138="","",IF(ISBLANK(PROPER(VLOOKUP($B138,'Section 2'!$C$18:$T$317,COLUMNS('Section 2'!$C$14:R$15),0))),"",PROPER(VLOOKUP($B138,'Section 2'!$C$18:$T$317,COLUMNS('Section 2'!$C$14:R$15),0))))</f>
        <v/>
      </c>
      <c r="T138" s="234" t="str">
        <f>IF($D138="","",IF(ISBLANK(PROPER(VLOOKUP($B138,'Section 2'!$C$18:$T$317,COLUMNS('Section 2'!$C$14:S$15),0))),"",IF(VLOOKUP($B138,'Section 2'!$C$18:$T$317,COLUMNS('Section 2'!$C$14:S$15),0)="2nd Party Trans", "2nd Party Trans", IF(VLOOKUP($B138,'Section 2'!$C$18:$T$317,COLUMNS('Section 2'!$C$14:S$15),0)="2nd Party Dest", "2nd Party Dest", PROPER(VLOOKUP($B138,'Section 2'!$C$18:$T$317,COLUMNS('Section 2'!$C$14:S$15),0))))))</f>
        <v/>
      </c>
      <c r="U138" s="235" t="str">
        <f>IF($D138="","",IF(ISBLANK(VLOOKUP($B138,'Section 2'!$C$18:$T$317,COLUMNS('Section 2'!$C$14:T$15),0)),"",VLOOKUP($B138,'Section 2'!$C$18:$T$317,COLUMNS('Section 2'!$C$14:T$15),0)))</f>
        <v/>
      </c>
    </row>
    <row r="139" spans="1:21" s="233" customFormat="1" ht="12.75" customHeight="1" x14ac:dyDescent="0.25">
      <c r="A139" s="233" t="str">
        <f>IF(D139="","",ROWS($A$1:A139))</f>
        <v/>
      </c>
      <c r="B139" s="232">
        <v>138</v>
      </c>
      <c r="C139" s="234" t="str">
        <f t="shared" si="2"/>
        <v/>
      </c>
      <c r="D139" s="234" t="str">
        <f>IFERROR(VLOOKUP($B139,'Section 2'!$C$18:$T$317,COLUMNS('Section 2'!$C$14:C$15),0),"")</f>
        <v/>
      </c>
      <c r="E139" s="235" t="str">
        <f>IF($D139="","",IF(ISBLANK(VLOOKUP($B139,'Section 2'!$C$18:$T$317,COLUMNS('Section 2'!$C$14:D$15),0)),"",VLOOKUP($B139,'Section 2'!$C$18:$T$317,COLUMNS('Section 2'!$C$14:D$15),0)))</f>
        <v/>
      </c>
      <c r="F139" s="234" t="str">
        <f>IF($D139="","",IF(ISBLANK(VLOOKUP($B139,'Section 2'!$C$18:$T$317,COLUMNS('Section 2'!$C$14:E$15),0)),"",VLOOKUP($B139,'Section 2'!$C$18:$T$317,COLUMNS('Section 2'!$C$14:E$15),0)))</f>
        <v/>
      </c>
      <c r="G139" s="234" t="str">
        <f>IF($D139="","",IF(ISBLANK(VLOOKUP($B139,'Section 2'!$C$18:$T$317,COLUMNS('Section 2'!$C$14:F$15),0)),"",VLOOKUP($B139,'Section 2'!$C$18:$T$317,COLUMNS('Section 2'!$C$14:F$15),0)))</f>
        <v/>
      </c>
      <c r="H139" s="234" t="str">
        <f>IF($D139="","",IF(ISBLANK(VLOOKUP($B139,'Section 2'!$C$18:$T$317,COLUMNS('Section 2'!$C$14:G$15),0)),"",VLOOKUP($B139,'Section 2'!$C$18:$T$317,COLUMNS('Section 2'!$C$14:G$15),0)))</f>
        <v/>
      </c>
      <c r="I139" s="234" t="str">
        <f>IF($D139="","",IF(ISBLANK(VLOOKUP($B139,'Section 2'!$C$18:$T$317,COLUMNS('Section 2'!$C$14:H$15),0)),"",VLOOKUP($B139,'Section 2'!$C$18:$T$317,COLUMNS('Section 2'!$C$14:H$15),0)))</f>
        <v/>
      </c>
      <c r="J139" s="234" t="str">
        <f>IF($D139="","",IF(ISBLANK(VLOOKUP($B139,'Section 2'!$C$18:$T$317,COLUMNS('Section 2'!$C$14:I$15),0)),"",VLOOKUP($B139,'Section 2'!$C$18:$T$317,COLUMNS('Section 2'!$C$14:I$15),0)))</f>
        <v/>
      </c>
      <c r="K139" s="234" t="str">
        <f>IF($D139="","",IF(ISBLANK(VLOOKUP($B139,'Section 2'!$C$18:$T$317,COLUMNS('Section 2'!$C$14:J$15),0)),"",VLOOKUP($B139,'Section 2'!$C$18:$T$317,COLUMNS('Section 2'!$C$14:J$15),0)))</f>
        <v/>
      </c>
      <c r="L139" s="234" t="str">
        <f>IF($D139="","",IF(ISBLANK(VLOOKUP($B139,'Section 2'!$C$18:$T$317,COLUMNS('Section 2'!$C$14:K$15),0)),"",VLOOKUP($B139,'Section 2'!$C$18:$T$317,COLUMNS('Section 2'!$C$14:K$15),0)))</f>
        <v/>
      </c>
      <c r="M139" s="234" t="str">
        <f>IF($D139="","",IF(ISBLANK(VLOOKUP($B139,'Section 2'!$C$18:$T$317,COLUMNS('Section 2'!$C$14:L$15),0)),"",VLOOKUP($B139,'Section 2'!$C$18:$T$317,COLUMNS('Section 2'!$C$14:L$15),0)))</f>
        <v/>
      </c>
      <c r="N139" s="234" t="str">
        <f>IF($D139="","",IF(ISBLANK(VLOOKUP($B139,'Section 2'!$C$18:$T$317,COLUMNS('Section 2'!$C$14:M$15),0)),"",VLOOKUP($B139,'Section 2'!$C$18:$T$317,COLUMNS('Section 2'!$C$14:M$15),0)))</f>
        <v/>
      </c>
      <c r="O139" s="234" t="str">
        <f>IF($D139="","",IF(ISBLANK(VLOOKUP($B139,'Section 2'!$C$18:$T$317,COLUMNS('Section 2'!$C$14:N$15),0)),"",VLOOKUP($B139,'Section 2'!$C$18:$T$317,COLUMNS('Section 2'!$C$14:N$15),0)))</f>
        <v/>
      </c>
      <c r="P139" s="234" t="str">
        <f>IF($D139="","",IF(ISBLANK(VLOOKUP($B139,'Section 2'!$C$18:$T$317,COLUMNS('Section 2'!$C$14:O$15),0)),"",VLOOKUP($B139,'Section 2'!$C$18:$T$317,COLUMNS('Section 2'!$C$14:O$15),0)))</f>
        <v/>
      </c>
      <c r="Q139" s="234" t="str">
        <f>IF($D139="","",IF(ISBLANK(VLOOKUP($B139,'Section 2'!$C$18:$T$317,COLUMNS('Section 2'!$C$14:P$15),0)),"",VLOOKUP($B139,'Section 2'!$C$18:$T$317,COLUMNS('Section 2'!$C$14:P$15),0)))</f>
        <v/>
      </c>
      <c r="R139" s="234" t="str">
        <f>IF($D139="","",IF(ISBLANK(VLOOKUP($B139,'Section 2'!$C$18:$T$317,COLUMNS('Section 2'!$C$14:Q$15),0)),"",VLOOKUP($B139,'Section 2'!$C$18:$T$317,COLUMNS('Section 2'!$C$14:Q$15),0)))</f>
        <v/>
      </c>
      <c r="S139" s="234" t="str">
        <f>IF($D139="","",IF(ISBLANK(PROPER(VLOOKUP($B139,'Section 2'!$C$18:$T$317,COLUMNS('Section 2'!$C$14:R$15),0))),"",PROPER(VLOOKUP($B139,'Section 2'!$C$18:$T$317,COLUMNS('Section 2'!$C$14:R$15),0))))</f>
        <v/>
      </c>
      <c r="T139" s="234" t="str">
        <f>IF($D139="","",IF(ISBLANK(PROPER(VLOOKUP($B139,'Section 2'!$C$18:$T$317,COLUMNS('Section 2'!$C$14:S$15),0))),"",IF(VLOOKUP($B139,'Section 2'!$C$18:$T$317,COLUMNS('Section 2'!$C$14:S$15),0)="2nd Party Trans", "2nd Party Trans", IF(VLOOKUP($B139,'Section 2'!$C$18:$T$317,COLUMNS('Section 2'!$C$14:S$15),0)="2nd Party Dest", "2nd Party Dest", PROPER(VLOOKUP($B139,'Section 2'!$C$18:$T$317,COLUMNS('Section 2'!$C$14:S$15),0))))))</f>
        <v/>
      </c>
      <c r="U139" s="235" t="str">
        <f>IF($D139="","",IF(ISBLANK(VLOOKUP($B139,'Section 2'!$C$18:$T$317,COLUMNS('Section 2'!$C$14:T$15),0)),"",VLOOKUP($B139,'Section 2'!$C$18:$T$317,COLUMNS('Section 2'!$C$14:T$15),0)))</f>
        <v/>
      </c>
    </row>
    <row r="140" spans="1:21" s="233" customFormat="1" ht="12.75" customHeight="1" x14ac:dyDescent="0.25">
      <c r="A140" s="233" t="str">
        <f>IF(D140="","",ROWS($A$1:A140))</f>
        <v/>
      </c>
      <c r="B140" s="232">
        <v>139</v>
      </c>
      <c r="C140" s="234" t="str">
        <f t="shared" si="2"/>
        <v/>
      </c>
      <c r="D140" s="234" t="str">
        <f>IFERROR(VLOOKUP($B140,'Section 2'!$C$18:$T$317,COLUMNS('Section 2'!$C$14:C$15),0),"")</f>
        <v/>
      </c>
      <c r="E140" s="235" t="str">
        <f>IF($D140="","",IF(ISBLANK(VLOOKUP($B140,'Section 2'!$C$18:$T$317,COLUMNS('Section 2'!$C$14:D$15),0)),"",VLOOKUP($B140,'Section 2'!$C$18:$T$317,COLUMNS('Section 2'!$C$14:D$15),0)))</f>
        <v/>
      </c>
      <c r="F140" s="234" t="str">
        <f>IF($D140="","",IF(ISBLANK(VLOOKUP($B140,'Section 2'!$C$18:$T$317,COLUMNS('Section 2'!$C$14:E$15),0)),"",VLOOKUP($B140,'Section 2'!$C$18:$T$317,COLUMNS('Section 2'!$C$14:E$15),0)))</f>
        <v/>
      </c>
      <c r="G140" s="234" t="str">
        <f>IF($D140="","",IF(ISBLANK(VLOOKUP($B140,'Section 2'!$C$18:$T$317,COLUMNS('Section 2'!$C$14:F$15),0)),"",VLOOKUP($B140,'Section 2'!$C$18:$T$317,COLUMNS('Section 2'!$C$14:F$15),0)))</f>
        <v/>
      </c>
      <c r="H140" s="234" t="str">
        <f>IF($D140="","",IF(ISBLANK(VLOOKUP($B140,'Section 2'!$C$18:$T$317,COLUMNS('Section 2'!$C$14:G$15),0)),"",VLOOKUP($B140,'Section 2'!$C$18:$T$317,COLUMNS('Section 2'!$C$14:G$15),0)))</f>
        <v/>
      </c>
      <c r="I140" s="234" t="str">
        <f>IF($D140="","",IF(ISBLANK(VLOOKUP($B140,'Section 2'!$C$18:$T$317,COLUMNS('Section 2'!$C$14:H$15),0)),"",VLOOKUP($B140,'Section 2'!$C$18:$T$317,COLUMNS('Section 2'!$C$14:H$15),0)))</f>
        <v/>
      </c>
      <c r="J140" s="234" t="str">
        <f>IF($D140="","",IF(ISBLANK(VLOOKUP($B140,'Section 2'!$C$18:$T$317,COLUMNS('Section 2'!$C$14:I$15),0)),"",VLOOKUP($B140,'Section 2'!$C$18:$T$317,COLUMNS('Section 2'!$C$14:I$15),0)))</f>
        <v/>
      </c>
      <c r="K140" s="234" t="str">
        <f>IF($D140="","",IF(ISBLANK(VLOOKUP($B140,'Section 2'!$C$18:$T$317,COLUMNS('Section 2'!$C$14:J$15),0)),"",VLOOKUP($B140,'Section 2'!$C$18:$T$317,COLUMNS('Section 2'!$C$14:J$15),0)))</f>
        <v/>
      </c>
      <c r="L140" s="234" t="str">
        <f>IF($D140="","",IF(ISBLANK(VLOOKUP($B140,'Section 2'!$C$18:$T$317,COLUMNS('Section 2'!$C$14:K$15),0)),"",VLOOKUP($B140,'Section 2'!$C$18:$T$317,COLUMNS('Section 2'!$C$14:K$15),0)))</f>
        <v/>
      </c>
      <c r="M140" s="234" t="str">
        <f>IF($D140="","",IF(ISBLANK(VLOOKUP($B140,'Section 2'!$C$18:$T$317,COLUMNS('Section 2'!$C$14:L$15),0)),"",VLOOKUP($B140,'Section 2'!$C$18:$T$317,COLUMNS('Section 2'!$C$14:L$15),0)))</f>
        <v/>
      </c>
      <c r="N140" s="234" t="str">
        <f>IF($D140="","",IF(ISBLANK(VLOOKUP($B140,'Section 2'!$C$18:$T$317,COLUMNS('Section 2'!$C$14:M$15),0)),"",VLOOKUP($B140,'Section 2'!$C$18:$T$317,COLUMNS('Section 2'!$C$14:M$15),0)))</f>
        <v/>
      </c>
      <c r="O140" s="234" t="str">
        <f>IF($D140="","",IF(ISBLANK(VLOOKUP($B140,'Section 2'!$C$18:$T$317,COLUMNS('Section 2'!$C$14:N$15),0)),"",VLOOKUP($B140,'Section 2'!$C$18:$T$317,COLUMNS('Section 2'!$C$14:N$15),0)))</f>
        <v/>
      </c>
      <c r="P140" s="234" t="str">
        <f>IF($D140="","",IF(ISBLANK(VLOOKUP($B140,'Section 2'!$C$18:$T$317,COLUMNS('Section 2'!$C$14:O$15),0)),"",VLOOKUP($B140,'Section 2'!$C$18:$T$317,COLUMNS('Section 2'!$C$14:O$15),0)))</f>
        <v/>
      </c>
      <c r="Q140" s="234" t="str">
        <f>IF($D140="","",IF(ISBLANK(VLOOKUP($B140,'Section 2'!$C$18:$T$317,COLUMNS('Section 2'!$C$14:P$15),0)),"",VLOOKUP($B140,'Section 2'!$C$18:$T$317,COLUMNS('Section 2'!$C$14:P$15),0)))</f>
        <v/>
      </c>
      <c r="R140" s="234" t="str">
        <f>IF($D140="","",IF(ISBLANK(VLOOKUP($B140,'Section 2'!$C$18:$T$317,COLUMNS('Section 2'!$C$14:Q$15),0)),"",VLOOKUP($B140,'Section 2'!$C$18:$T$317,COLUMNS('Section 2'!$C$14:Q$15),0)))</f>
        <v/>
      </c>
      <c r="S140" s="234" t="str">
        <f>IF($D140="","",IF(ISBLANK(PROPER(VLOOKUP($B140,'Section 2'!$C$18:$T$317,COLUMNS('Section 2'!$C$14:R$15),0))),"",PROPER(VLOOKUP($B140,'Section 2'!$C$18:$T$317,COLUMNS('Section 2'!$C$14:R$15),0))))</f>
        <v/>
      </c>
      <c r="T140" s="234" t="str">
        <f>IF($D140="","",IF(ISBLANK(PROPER(VLOOKUP($B140,'Section 2'!$C$18:$T$317,COLUMNS('Section 2'!$C$14:S$15),0))),"",IF(VLOOKUP($B140,'Section 2'!$C$18:$T$317,COLUMNS('Section 2'!$C$14:S$15),0)="2nd Party Trans", "2nd Party Trans", IF(VLOOKUP($B140,'Section 2'!$C$18:$T$317,COLUMNS('Section 2'!$C$14:S$15),0)="2nd Party Dest", "2nd Party Dest", PROPER(VLOOKUP($B140,'Section 2'!$C$18:$T$317,COLUMNS('Section 2'!$C$14:S$15),0))))))</f>
        <v/>
      </c>
      <c r="U140" s="235" t="str">
        <f>IF($D140="","",IF(ISBLANK(VLOOKUP($B140,'Section 2'!$C$18:$T$317,COLUMNS('Section 2'!$C$14:T$15),0)),"",VLOOKUP($B140,'Section 2'!$C$18:$T$317,COLUMNS('Section 2'!$C$14:T$15),0)))</f>
        <v/>
      </c>
    </row>
    <row r="141" spans="1:21" s="233" customFormat="1" ht="12.75" customHeight="1" x14ac:dyDescent="0.25">
      <c r="A141" s="233" t="str">
        <f>IF(D141="","",ROWS($A$1:A141))</f>
        <v/>
      </c>
      <c r="B141" s="232">
        <v>140</v>
      </c>
      <c r="C141" s="234" t="str">
        <f t="shared" si="2"/>
        <v/>
      </c>
      <c r="D141" s="234" t="str">
        <f>IFERROR(VLOOKUP($B141,'Section 2'!$C$18:$T$317,COLUMNS('Section 2'!$C$14:C$15),0),"")</f>
        <v/>
      </c>
      <c r="E141" s="235" t="str">
        <f>IF($D141="","",IF(ISBLANK(VLOOKUP($B141,'Section 2'!$C$18:$T$317,COLUMNS('Section 2'!$C$14:D$15),0)),"",VLOOKUP($B141,'Section 2'!$C$18:$T$317,COLUMNS('Section 2'!$C$14:D$15),0)))</f>
        <v/>
      </c>
      <c r="F141" s="234" t="str">
        <f>IF($D141="","",IF(ISBLANK(VLOOKUP($B141,'Section 2'!$C$18:$T$317,COLUMNS('Section 2'!$C$14:E$15),0)),"",VLOOKUP($B141,'Section 2'!$C$18:$T$317,COLUMNS('Section 2'!$C$14:E$15),0)))</f>
        <v/>
      </c>
      <c r="G141" s="234" t="str">
        <f>IF($D141="","",IF(ISBLANK(VLOOKUP($B141,'Section 2'!$C$18:$T$317,COLUMNS('Section 2'!$C$14:F$15),0)),"",VLOOKUP($B141,'Section 2'!$C$18:$T$317,COLUMNS('Section 2'!$C$14:F$15),0)))</f>
        <v/>
      </c>
      <c r="H141" s="234" t="str">
        <f>IF($D141="","",IF(ISBLANK(VLOOKUP($B141,'Section 2'!$C$18:$T$317,COLUMNS('Section 2'!$C$14:G$15),0)),"",VLOOKUP($B141,'Section 2'!$C$18:$T$317,COLUMNS('Section 2'!$C$14:G$15),0)))</f>
        <v/>
      </c>
      <c r="I141" s="234" t="str">
        <f>IF($D141="","",IF(ISBLANK(VLOOKUP($B141,'Section 2'!$C$18:$T$317,COLUMNS('Section 2'!$C$14:H$15),0)),"",VLOOKUP($B141,'Section 2'!$C$18:$T$317,COLUMNS('Section 2'!$C$14:H$15),0)))</f>
        <v/>
      </c>
      <c r="J141" s="234" t="str">
        <f>IF($D141="","",IF(ISBLANK(VLOOKUP($B141,'Section 2'!$C$18:$T$317,COLUMNS('Section 2'!$C$14:I$15),0)),"",VLOOKUP($B141,'Section 2'!$C$18:$T$317,COLUMNS('Section 2'!$C$14:I$15),0)))</f>
        <v/>
      </c>
      <c r="K141" s="234" t="str">
        <f>IF($D141="","",IF(ISBLANK(VLOOKUP($B141,'Section 2'!$C$18:$T$317,COLUMNS('Section 2'!$C$14:J$15),0)),"",VLOOKUP($B141,'Section 2'!$C$18:$T$317,COLUMNS('Section 2'!$C$14:J$15),0)))</f>
        <v/>
      </c>
      <c r="L141" s="234" t="str">
        <f>IF($D141="","",IF(ISBLANK(VLOOKUP($B141,'Section 2'!$C$18:$T$317,COLUMNS('Section 2'!$C$14:K$15),0)),"",VLOOKUP($B141,'Section 2'!$C$18:$T$317,COLUMNS('Section 2'!$C$14:K$15),0)))</f>
        <v/>
      </c>
      <c r="M141" s="234" t="str">
        <f>IF($D141="","",IF(ISBLANK(VLOOKUP($B141,'Section 2'!$C$18:$T$317,COLUMNS('Section 2'!$C$14:L$15),0)),"",VLOOKUP($B141,'Section 2'!$C$18:$T$317,COLUMNS('Section 2'!$C$14:L$15),0)))</f>
        <v/>
      </c>
      <c r="N141" s="234" t="str">
        <f>IF($D141="","",IF(ISBLANK(VLOOKUP($B141,'Section 2'!$C$18:$T$317,COLUMNS('Section 2'!$C$14:M$15),0)),"",VLOOKUP($B141,'Section 2'!$C$18:$T$317,COLUMNS('Section 2'!$C$14:M$15),0)))</f>
        <v/>
      </c>
      <c r="O141" s="234" t="str">
        <f>IF($D141="","",IF(ISBLANK(VLOOKUP($B141,'Section 2'!$C$18:$T$317,COLUMNS('Section 2'!$C$14:N$15),0)),"",VLOOKUP($B141,'Section 2'!$C$18:$T$317,COLUMNS('Section 2'!$C$14:N$15),0)))</f>
        <v/>
      </c>
      <c r="P141" s="234" t="str">
        <f>IF($D141="","",IF(ISBLANK(VLOOKUP($B141,'Section 2'!$C$18:$T$317,COLUMNS('Section 2'!$C$14:O$15),0)),"",VLOOKUP($B141,'Section 2'!$C$18:$T$317,COLUMNS('Section 2'!$C$14:O$15),0)))</f>
        <v/>
      </c>
      <c r="Q141" s="234" t="str">
        <f>IF($D141="","",IF(ISBLANK(VLOOKUP($B141,'Section 2'!$C$18:$T$317,COLUMNS('Section 2'!$C$14:P$15),0)),"",VLOOKUP($B141,'Section 2'!$C$18:$T$317,COLUMNS('Section 2'!$C$14:P$15),0)))</f>
        <v/>
      </c>
      <c r="R141" s="234" t="str">
        <f>IF($D141="","",IF(ISBLANK(VLOOKUP($B141,'Section 2'!$C$18:$T$317,COLUMNS('Section 2'!$C$14:Q$15),0)),"",VLOOKUP($B141,'Section 2'!$C$18:$T$317,COLUMNS('Section 2'!$C$14:Q$15),0)))</f>
        <v/>
      </c>
      <c r="S141" s="234" t="str">
        <f>IF($D141="","",IF(ISBLANK(PROPER(VLOOKUP($B141,'Section 2'!$C$18:$T$317,COLUMNS('Section 2'!$C$14:R$15),0))),"",PROPER(VLOOKUP($B141,'Section 2'!$C$18:$T$317,COLUMNS('Section 2'!$C$14:R$15),0))))</f>
        <v/>
      </c>
      <c r="T141" s="234" t="str">
        <f>IF($D141="","",IF(ISBLANK(PROPER(VLOOKUP($B141,'Section 2'!$C$18:$T$317,COLUMNS('Section 2'!$C$14:S$15),0))),"",IF(VLOOKUP($B141,'Section 2'!$C$18:$T$317,COLUMNS('Section 2'!$C$14:S$15),0)="2nd Party Trans", "2nd Party Trans", IF(VLOOKUP($B141,'Section 2'!$C$18:$T$317,COLUMNS('Section 2'!$C$14:S$15),0)="2nd Party Dest", "2nd Party Dest", PROPER(VLOOKUP($B141,'Section 2'!$C$18:$T$317,COLUMNS('Section 2'!$C$14:S$15),0))))))</f>
        <v/>
      </c>
      <c r="U141" s="235" t="str">
        <f>IF($D141="","",IF(ISBLANK(VLOOKUP($B141,'Section 2'!$C$18:$T$317,COLUMNS('Section 2'!$C$14:T$15),0)),"",VLOOKUP($B141,'Section 2'!$C$18:$T$317,COLUMNS('Section 2'!$C$14:T$15),0)))</f>
        <v/>
      </c>
    </row>
    <row r="142" spans="1:21" s="233" customFormat="1" ht="12.75" customHeight="1" x14ac:dyDescent="0.25">
      <c r="A142" s="233" t="str">
        <f>IF(D142="","",ROWS($A$1:A142))</f>
        <v/>
      </c>
      <c r="B142" s="232">
        <v>141</v>
      </c>
      <c r="C142" s="234" t="str">
        <f t="shared" si="2"/>
        <v/>
      </c>
      <c r="D142" s="234" t="str">
        <f>IFERROR(VLOOKUP($B142,'Section 2'!$C$18:$T$317,COLUMNS('Section 2'!$C$14:C$15),0),"")</f>
        <v/>
      </c>
      <c r="E142" s="235" t="str">
        <f>IF($D142="","",IF(ISBLANK(VLOOKUP($B142,'Section 2'!$C$18:$T$317,COLUMNS('Section 2'!$C$14:D$15),0)),"",VLOOKUP($B142,'Section 2'!$C$18:$T$317,COLUMNS('Section 2'!$C$14:D$15),0)))</f>
        <v/>
      </c>
      <c r="F142" s="234" t="str">
        <f>IF($D142="","",IF(ISBLANK(VLOOKUP($B142,'Section 2'!$C$18:$T$317,COLUMNS('Section 2'!$C$14:E$15),0)),"",VLOOKUP($B142,'Section 2'!$C$18:$T$317,COLUMNS('Section 2'!$C$14:E$15),0)))</f>
        <v/>
      </c>
      <c r="G142" s="234" t="str">
        <f>IF($D142="","",IF(ISBLANK(VLOOKUP($B142,'Section 2'!$C$18:$T$317,COLUMNS('Section 2'!$C$14:F$15),0)),"",VLOOKUP($B142,'Section 2'!$C$18:$T$317,COLUMNS('Section 2'!$C$14:F$15),0)))</f>
        <v/>
      </c>
      <c r="H142" s="234" t="str">
        <f>IF($D142="","",IF(ISBLANK(VLOOKUP($B142,'Section 2'!$C$18:$T$317,COLUMNS('Section 2'!$C$14:G$15),0)),"",VLOOKUP($B142,'Section 2'!$C$18:$T$317,COLUMNS('Section 2'!$C$14:G$15),0)))</f>
        <v/>
      </c>
      <c r="I142" s="234" t="str">
        <f>IF($D142="","",IF(ISBLANK(VLOOKUP($B142,'Section 2'!$C$18:$T$317,COLUMNS('Section 2'!$C$14:H$15),0)),"",VLOOKUP($B142,'Section 2'!$C$18:$T$317,COLUMNS('Section 2'!$C$14:H$15),0)))</f>
        <v/>
      </c>
      <c r="J142" s="234" t="str">
        <f>IF($D142="","",IF(ISBLANK(VLOOKUP($B142,'Section 2'!$C$18:$T$317,COLUMNS('Section 2'!$C$14:I$15),0)),"",VLOOKUP($B142,'Section 2'!$C$18:$T$317,COLUMNS('Section 2'!$C$14:I$15),0)))</f>
        <v/>
      </c>
      <c r="K142" s="234" t="str">
        <f>IF($D142="","",IF(ISBLANK(VLOOKUP($B142,'Section 2'!$C$18:$T$317,COLUMNS('Section 2'!$C$14:J$15),0)),"",VLOOKUP($B142,'Section 2'!$C$18:$T$317,COLUMNS('Section 2'!$C$14:J$15),0)))</f>
        <v/>
      </c>
      <c r="L142" s="234" t="str">
        <f>IF($D142="","",IF(ISBLANK(VLOOKUP($B142,'Section 2'!$C$18:$T$317,COLUMNS('Section 2'!$C$14:K$15),0)),"",VLOOKUP($B142,'Section 2'!$C$18:$T$317,COLUMNS('Section 2'!$C$14:K$15),0)))</f>
        <v/>
      </c>
      <c r="M142" s="234" t="str">
        <f>IF($D142="","",IF(ISBLANK(VLOOKUP($B142,'Section 2'!$C$18:$T$317,COLUMNS('Section 2'!$C$14:L$15),0)),"",VLOOKUP($B142,'Section 2'!$C$18:$T$317,COLUMNS('Section 2'!$C$14:L$15),0)))</f>
        <v/>
      </c>
      <c r="N142" s="234" t="str">
        <f>IF($D142="","",IF(ISBLANK(VLOOKUP($B142,'Section 2'!$C$18:$T$317,COLUMNS('Section 2'!$C$14:M$15),0)),"",VLOOKUP($B142,'Section 2'!$C$18:$T$317,COLUMNS('Section 2'!$C$14:M$15),0)))</f>
        <v/>
      </c>
      <c r="O142" s="234" t="str">
        <f>IF($D142="","",IF(ISBLANK(VLOOKUP($B142,'Section 2'!$C$18:$T$317,COLUMNS('Section 2'!$C$14:N$15),0)),"",VLOOKUP($B142,'Section 2'!$C$18:$T$317,COLUMNS('Section 2'!$C$14:N$15),0)))</f>
        <v/>
      </c>
      <c r="P142" s="234" t="str">
        <f>IF($D142="","",IF(ISBLANK(VLOOKUP($B142,'Section 2'!$C$18:$T$317,COLUMNS('Section 2'!$C$14:O$15),0)),"",VLOOKUP($B142,'Section 2'!$C$18:$T$317,COLUMNS('Section 2'!$C$14:O$15),0)))</f>
        <v/>
      </c>
      <c r="Q142" s="234" t="str">
        <f>IF($D142="","",IF(ISBLANK(VLOOKUP($B142,'Section 2'!$C$18:$T$317,COLUMNS('Section 2'!$C$14:P$15),0)),"",VLOOKUP($B142,'Section 2'!$C$18:$T$317,COLUMNS('Section 2'!$C$14:P$15),0)))</f>
        <v/>
      </c>
      <c r="R142" s="234" t="str">
        <f>IF($D142="","",IF(ISBLANK(VLOOKUP($B142,'Section 2'!$C$18:$T$317,COLUMNS('Section 2'!$C$14:Q$15),0)),"",VLOOKUP($B142,'Section 2'!$C$18:$T$317,COLUMNS('Section 2'!$C$14:Q$15),0)))</f>
        <v/>
      </c>
      <c r="S142" s="234" t="str">
        <f>IF($D142="","",IF(ISBLANK(PROPER(VLOOKUP($B142,'Section 2'!$C$18:$T$317,COLUMNS('Section 2'!$C$14:R$15),0))),"",PROPER(VLOOKUP($B142,'Section 2'!$C$18:$T$317,COLUMNS('Section 2'!$C$14:R$15),0))))</f>
        <v/>
      </c>
      <c r="T142" s="234" t="str">
        <f>IF($D142="","",IF(ISBLANK(PROPER(VLOOKUP($B142,'Section 2'!$C$18:$T$317,COLUMNS('Section 2'!$C$14:S$15),0))),"",IF(VLOOKUP($B142,'Section 2'!$C$18:$T$317,COLUMNS('Section 2'!$C$14:S$15),0)="2nd Party Trans", "2nd Party Trans", IF(VLOOKUP($B142,'Section 2'!$C$18:$T$317,COLUMNS('Section 2'!$C$14:S$15),0)="2nd Party Dest", "2nd Party Dest", PROPER(VLOOKUP($B142,'Section 2'!$C$18:$T$317,COLUMNS('Section 2'!$C$14:S$15),0))))))</f>
        <v/>
      </c>
      <c r="U142" s="235" t="str">
        <f>IF($D142="","",IF(ISBLANK(VLOOKUP($B142,'Section 2'!$C$18:$T$317,COLUMNS('Section 2'!$C$14:T$15),0)),"",VLOOKUP($B142,'Section 2'!$C$18:$T$317,COLUMNS('Section 2'!$C$14:T$15),0)))</f>
        <v/>
      </c>
    </row>
    <row r="143" spans="1:21" s="233" customFormat="1" ht="12.75" customHeight="1" x14ac:dyDescent="0.25">
      <c r="A143" s="233" t="str">
        <f>IF(D143="","",ROWS($A$1:A143))</f>
        <v/>
      </c>
      <c r="B143" s="232">
        <v>142</v>
      </c>
      <c r="C143" s="234" t="str">
        <f t="shared" si="2"/>
        <v/>
      </c>
      <c r="D143" s="234" t="str">
        <f>IFERROR(VLOOKUP($B143,'Section 2'!$C$18:$T$317,COLUMNS('Section 2'!$C$14:C$15),0),"")</f>
        <v/>
      </c>
      <c r="E143" s="235" t="str">
        <f>IF($D143="","",IF(ISBLANK(VLOOKUP($B143,'Section 2'!$C$18:$T$317,COLUMNS('Section 2'!$C$14:D$15),0)),"",VLOOKUP($B143,'Section 2'!$C$18:$T$317,COLUMNS('Section 2'!$C$14:D$15),0)))</f>
        <v/>
      </c>
      <c r="F143" s="234" t="str">
        <f>IF($D143="","",IF(ISBLANK(VLOOKUP($B143,'Section 2'!$C$18:$T$317,COLUMNS('Section 2'!$C$14:E$15),0)),"",VLOOKUP($B143,'Section 2'!$C$18:$T$317,COLUMNS('Section 2'!$C$14:E$15),0)))</f>
        <v/>
      </c>
      <c r="G143" s="234" t="str">
        <f>IF($D143="","",IF(ISBLANK(VLOOKUP($B143,'Section 2'!$C$18:$T$317,COLUMNS('Section 2'!$C$14:F$15),0)),"",VLOOKUP($B143,'Section 2'!$C$18:$T$317,COLUMNS('Section 2'!$C$14:F$15),0)))</f>
        <v/>
      </c>
      <c r="H143" s="234" t="str">
        <f>IF($D143="","",IF(ISBLANK(VLOOKUP($B143,'Section 2'!$C$18:$T$317,COLUMNS('Section 2'!$C$14:G$15),0)),"",VLOOKUP($B143,'Section 2'!$C$18:$T$317,COLUMNS('Section 2'!$C$14:G$15),0)))</f>
        <v/>
      </c>
      <c r="I143" s="234" t="str">
        <f>IF($D143="","",IF(ISBLANK(VLOOKUP($B143,'Section 2'!$C$18:$T$317,COLUMNS('Section 2'!$C$14:H$15),0)),"",VLOOKUP($B143,'Section 2'!$C$18:$T$317,COLUMNS('Section 2'!$C$14:H$15),0)))</f>
        <v/>
      </c>
      <c r="J143" s="234" t="str">
        <f>IF($D143="","",IF(ISBLANK(VLOOKUP($B143,'Section 2'!$C$18:$T$317,COLUMNS('Section 2'!$C$14:I$15),0)),"",VLOOKUP($B143,'Section 2'!$C$18:$T$317,COLUMNS('Section 2'!$C$14:I$15),0)))</f>
        <v/>
      </c>
      <c r="K143" s="234" t="str">
        <f>IF($D143="","",IF(ISBLANK(VLOOKUP($B143,'Section 2'!$C$18:$T$317,COLUMNS('Section 2'!$C$14:J$15),0)),"",VLOOKUP($B143,'Section 2'!$C$18:$T$317,COLUMNS('Section 2'!$C$14:J$15),0)))</f>
        <v/>
      </c>
      <c r="L143" s="234" t="str">
        <f>IF($D143="","",IF(ISBLANK(VLOOKUP($B143,'Section 2'!$C$18:$T$317,COLUMNS('Section 2'!$C$14:K$15),0)),"",VLOOKUP($B143,'Section 2'!$C$18:$T$317,COLUMNS('Section 2'!$C$14:K$15),0)))</f>
        <v/>
      </c>
      <c r="M143" s="234" t="str">
        <f>IF($D143="","",IF(ISBLANK(VLOOKUP($B143,'Section 2'!$C$18:$T$317,COLUMNS('Section 2'!$C$14:L$15),0)),"",VLOOKUP($B143,'Section 2'!$C$18:$T$317,COLUMNS('Section 2'!$C$14:L$15),0)))</f>
        <v/>
      </c>
      <c r="N143" s="234" t="str">
        <f>IF($D143="","",IF(ISBLANK(VLOOKUP($B143,'Section 2'!$C$18:$T$317,COLUMNS('Section 2'!$C$14:M$15),0)),"",VLOOKUP($B143,'Section 2'!$C$18:$T$317,COLUMNS('Section 2'!$C$14:M$15),0)))</f>
        <v/>
      </c>
      <c r="O143" s="234" t="str">
        <f>IF($D143="","",IF(ISBLANK(VLOOKUP($B143,'Section 2'!$C$18:$T$317,COLUMNS('Section 2'!$C$14:N$15),0)),"",VLOOKUP($B143,'Section 2'!$C$18:$T$317,COLUMNS('Section 2'!$C$14:N$15),0)))</f>
        <v/>
      </c>
      <c r="P143" s="234" t="str">
        <f>IF($D143="","",IF(ISBLANK(VLOOKUP($B143,'Section 2'!$C$18:$T$317,COLUMNS('Section 2'!$C$14:O$15),0)),"",VLOOKUP($B143,'Section 2'!$C$18:$T$317,COLUMNS('Section 2'!$C$14:O$15),0)))</f>
        <v/>
      </c>
      <c r="Q143" s="234" t="str">
        <f>IF($D143="","",IF(ISBLANK(VLOOKUP($B143,'Section 2'!$C$18:$T$317,COLUMNS('Section 2'!$C$14:P$15),0)),"",VLOOKUP($B143,'Section 2'!$C$18:$T$317,COLUMNS('Section 2'!$C$14:P$15),0)))</f>
        <v/>
      </c>
      <c r="R143" s="234" t="str">
        <f>IF($D143="","",IF(ISBLANK(VLOOKUP($B143,'Section 2'!$C$18:$T$317,COLUMNS('Section 2'!$C$14:Q$15),0)),"",VLOOKUP($B143,'Section 2'!$C$18:$T$317,COLUMNS('Section 2'!$C$14:Q$15),0)))</f>
        <v/>
      </c>
      <c r="S143" s="234" t="str">
        <f>IF($D143="","",IF(ISBLANK(PROPER(VLOOKUP($B143,'Section 2'!$C$18:$T$317,COLUMNS('Section 2'!$C$14:R$15),0))),"",PROPER(VLOOKUP($B143,'Section 2'!$C$18:$T$317,COLUMNS('Section 2'!$C$14:R$15),0))))</f>
        <v/>
      </c>
      <c r="T143" s="234" t="str">
        <f>IF($D143="","",IF(ISBLANK(PROPER(VLOOKUP($B143,'Section 2'!$C$18:$T$317,COLUMNS('Section 2'!$C$14:S$15),0))),"",IF(VLOOKUP($B143,'Section 2'!$C$18:$T$317,COLUMNS('Section 2'!$C$14:S$15),0)="2nd Party Trans", "2nd Party Trans", IF(VLOOKUP($B143,'Section 2'!$C$18:$T$317,COLUMNS('Section 2'!$C$14:S$15),0)="2nd Party Dest", "2nd Party Dest", PROPER(VLOOKUP($B143,'Section 2'!$C$18:$T$317,COLUMNS('Section 2'!$C$14:S$15),0))))))</f>
        <v/>
      </c>
      <c r="U143" s="235" t="str">
        <f>IF($D143="","",IF(ISBLANK(VLOOKUP($B143,'Section 2'!$C$18:$T$317,COLUMNS('Section 2'!$C$14:T$15),0)),"",VLOOKUP($B143,'Section 2'!$C$18:$T$317,COLUMNS('Section 2'!$C$14:T$15),0)))</f>
        <v/>
      </c>
    </row>
    <row r="144" spans="1:21" s="233" customFormat="1" ht="12.75" customHeight="1" x14ac:dyDescent="0.25">
      <c r="A144" s="233" t="str">
        <f>IF(D144="","",ROWS($A$1:A144))</f>
        <v/>
      </c>
      <c r="B144" s="232">
        <v>143</v>
      </c>
      <c r="C144" s="234" t="str">
        <f t="shared" si="2"/>
        <v/>
      </c>
      <c r="D144" s="234" t="str">
        <f>IFERROR(VLOOKUP($B144,'Section 2'!$C$18:$T$317,COLUMNS('Section 2'!$C$14:C$15),0),"")</f>
        <v/>
      </c>
      <c r="E144" s="235" t="str">
        <f>IF($D144="","",IF(ISBLANK(VLOOKUP($B144,'Section 2'!$C$18:$T$317,COLUMNS('Section 2'!$C$14:D$15),0)),"",VLOOKUP($B144,'Section 2'!$C$18:$T$317,COLUMNS('Section 2'!$C$14:D$15),0)))</f>
        <v/>
      </c>
      <c r="F144" s="234" t="str">
        <f>IF($D144="","",IF(ISBLANK(VLOOKUP($B144,'Section 2'!$C$18:$T$317,COLUMNS('Section 2'!$C$14:E$15),0)),"",VLOOKUP($B144,'Section 2'!$C$18:$T$317,COLUMNS('Section 2'!$C$14:E$15),0)))</f>
        <v/>
      </c>
      <c r="G144" s="234" t="str">
        <f>IF($D144="","",IF(ISBLANK(VLOOKUP($B144,'Section 2'!$C$18:$T$317,COLUMNS('Section 2'!$C$14:F$15),0)),"",VLOOKUP($B144,'Section 2'!$C$18:$T$317,COLUMNS('Section 2'!$C$14:F$15),0)))</f>
        <v/>
      </c>
      <c r="H144" s="234" t="str">
        <f>IF($D144="","",IF(ISBLANK(VLOOKUP($B144,'Section 2'!$C$18:$T$317,COLUMNS('Section 2'!$C$14:G$15),0)),"",VLOOKUP($B144,'Section 2'!$C$18:$T$317,COLUMNS('Section 2'!$C$14:G$15),0)))</f>
        <v/>
      </c>
      <c r="I144" s="234" t="str">
        <f>IF($D144="","",IF(ISBLANK(VLOOKUP($B144,'Section 2'!$C$18:$T$317,COLUMNS('Section 2'!$C$14:H$15),0)),"",VLOOKUP($B144,'Section 2'!$C$18:$T$317,COLUMNS('Section 2'!$C$14:H$15),0)))</f>
        <v/>
      </c>
      <c r="J144" s="234" t="str">
        <f>IF($D144="","",IF(ISBLANK(VLOOKUP($B144,'Section 2'!$C$18:$T$317,COLUMNS('Section 2'!$C$14:I$15),0)),"",VLOOKUP($B144,'Section 2'!$C$18:$T$317,COLUMNS('Section 2'!$C$14:I$15),0)))</f>
        <v/>
      </c>
      <c r="K144" s="234" t="str">
        <f>IF($D144="","",IF(ISBLANK(VLOOKUP($B144,'Section 2'!$C$18:$T$317,COLUMNS('Section 2'!$C$14:J$15),0)),"",VLOOKUP($B144,'Section 2'!$C$18:$T$317,COLUMNS('Section 2'!$C$14:J$15),0)))</f>
        <v/>
      </c>
      <c r="L144" s="234" t="str">
        <f>IF($D144="","",IF(ISBLANK(VLOOKUP($B144,'Section 2'!$C$18:$T$317,COLUMNS('Section 2'!$C$14:K$15),0)),"",VLOOKUP($B144,'Section 2'!$C$18:$T$317,COLUMNS('Section 2'!$C$14:K$15),0)))</f>
        <v/>
      </c>
      <c r="M144" s="234" t="str">
        <f>IF($D144="","",IF(ISBLANK(VLOOKUP($B144,'Section 2'!$C$18:$T$317,COLUMNS('Section 2'!$C$14:L$15),0)),"",VLOOKUP($B144,'Section 2'!$C$18:$T$317,COLUMNS('Section 2'!$C$14:L$15),0)))</f>
        <v/>
      </c>
      <c r="N144" s="234" t="str">
        <f>IF($D144="","",IF(ISBLANK(VLOOKUP($B144,'Section 2'!$C$18:$T$317,COLUMNS('Section 2'!$C$14:M$15),0)),"",VLOOKUP($B144,'Section 2'!$C$18:$T$317,COLUMNS('Section 2'!$C$14:M$15),0)))</f>
        <v/>
      </c>
      <c r="O144" s="234" t="str">
        <f>IF($D144="","",IF(ISBLANK(VLOOKUP($B144,'Section 2'!$C$18:$T$317,COLUMNS('Section 2'!$C$14:N$15),0)),"",VLOOKUP($B144,'Section 2'!$C$18:$T$317,COLUMNS('Section 2'!$C$14:N$15),0)))</f>
        <v/>
      </c>
      <c r="P144" s="234" t="str">
        <f>IF($D144="","",IF(ISBLANK(VLOOKUP($B144,'Section 2'!$C$18:$T$317,COLUMNS('Section 2'!$C$14:O$15),0)),"",VLOOKUP($B144,'Section 2'!$C$18:$T$317,COLUMNS('Section 2'!$C$14:O$15),0)))</f>
        <v/>
      </c>
      <c r="Q144" s="234" t="str">
        <f>IF($D144="","",IF(ISBLANK(VLOOKUP($B144,'Section 2'!$C$18:$T$317,COLUMNS('Section 2'!$C$14:P$15),0)),"",VLOOKUP($B144,'Section 2'!$C$18:$T$317,COLUMNS('Section 2'!$C$14:P$15),0)))</f>
        <v/>
      </c>
      <c r="R144" s="234" t="str">
        <f>IF($D144="","",IF(ISBLANK(VLOOKUP($B144,'Section 2'!$C$18:$T$317,COLUMNS('Section 2'!$C$14:Q$15),0)),"",VLOOKUP($B144,'Section 2'!$C$18:$T$317,COLUMNS('Section 2'!$C$14:Q$15),0)))</f>
        <v/>
      </c>
      <c r="S144" s="234" t="str">
        <f>IF($D144="","",IF(ISBLANK(PROPER(VLOOKUP($B144,'Section 2'!$C$18:$T$317,COLUMNS('Section 2'!$C$14:R$15),0))),"",PROPER(VLOOKUP($B144,'Section 2'!$C$18:$T$317,COLUMNS('Section 2'!$C$14:R$15),0))))</f>
        <v/>
      </c>
      <c r="T144" s="234" t="str">
        <f>IF($D144="","",IF(ISBLANK(PROPER(VLOOKUP($B144,'Section 2'!$C$18:$T$317,COLUMNS('Section 2'!$C$14:S$15),0))),"",IF(VLOOKUP($B144,'Section 2'!$C$18:$T$317,COLUMNS('Section 2'!$C$14:S$15),0)="2nd Party Trans", "2nd Party Trans", IF(VLOOKUP($B144,'Section 2'!$C$18:$T$317,COLUMNS('Section 2'!$C$14:S$15),0)="2nd Party Dest", "2nd Party Dest", PROPER(VLOOKUP($B144,'Section 2'!$C$18:$T$317,COLUMNS('Section 2'!$C$14:S$15),0))))))</f>
        <v/>
      </c>
      <c r="U144" s="235" t="str">
        <f>IF($D144="","",IF(ISBLANK(VLOOKUP($B144,'Section 2'!$C$18:$T$317,COLUMNS('Section 2'!$C$14:T$15),0)),"",VLOOKUP($B144,'Section 2'!$C$18:$T$317,COLUMNS('Section 2'!$C$14:T$15),0)))</f>
        <v/>
      </c>
    </row>
    <row r="145" spans="1:21" s="233" customFormat="1" ht="12.75" customHeight="1" x14ac:dyDescent="0.25">
      <c r="A145" s="233" t="str">
        <f>IF(D145="","",ROWS($A$1:A145))</f>
        <v/>
      </c>
      <c r="B145" s="232">
        <v>144</v>
      </c>
      <c r="C145" s="234" t="str">
        <f t="shared" si="2"/>
        <v/>
      </c>
      <c r="D145" s="234" t="str">
        <f>IFERROR(VLOOKUP($B145,'Section 2'!$C$18:$T$317,COLUMNS('Section 2'!$C$14:C$15),0),"")</f>
        <v/>
      </c>
      <c r="E145" s="235" t="str">
        <f>IF($D145="","",IF(ISBLANK(VLOOKUP($B145,'Section 2'!$C$18:$T$317,COLUMNS('Section 2'!$C$14:D$15),0)),"",VLOOKUP($B145,'Section 2'!$C$18:$T$317,COLUMNS('Section 2'!$C$14:D$15),0)))</f>
        <v/>
      </c>
      <c r="F145" s="234" t="str">
        <f>IF($D145="","",IF(ISBLANK(VLOOKUP($B145,'Section 2'!$C$18:$T$317,COLUMNS('Section 2'!$C$14:E$15),0)),"",VLOOKUP($B145,'Section 2'!$C$18:$T$317,COLUMNS('Section 2'!$C$14:E$15),0)))</f>
        <v/>
      </c>
      <c r="G145" s="234" t="str">
        <f>IF($D145="","",IF(ISBLANK(VLOOKUP($B145,'Section 2'!$C$18:$T$317,COLUMNS('Section 2'!$C$14:F$15),0)),"",VLOOKUP($B145,'Section 2'!$C$18:$T$317,COLUMNS('Section 2'!$C$14:F$15),0)))</f>
        <v/>
      </c>
      <c r="H145" s="234" t="str">
        <f>IF($D145="","",IF(ISBLANK(VLOOKUP($B145,'Section 2'!$C$18:$T$317,COLUMNS('Section 2'!$C$14:G$15),0)),"",VLOOKUP($B145,'Section 2'!$C$18:$T$317,COLUMNS('Section 2'!$C$14:G$15),0)))</f>
        <v/>
      </c>
      <c r="I145" s="234" t="str">
        <f>IF($D145="","",IF(ISBLANK(VLOOKUP($B145,'Section 2'!$C$18:$T$317,COLUMNS('Section 2'!$C$14:H$15),0)),"",VLOOKUP($B145,'Section 2'!$C$18:$T$317,COLUMNS('Section 2'!$C$14:H$15),0)))</f>
        <v/>
      </c>
      <c r="J145" s="234" t="str">
        <f>IF($D145="","",IF(ISBLANK(VLOOKUP($B145,'Section 2'!$C$18:$T$317,COLUMNS('Section 2'!$C$14:I$15),0)),"",VLOOKUP($B145,'Section 2'!$C$18:$T$317,COLUMNS('Section 2'!$C$14:I$15),0)))</f>
        <v/>
      </c>
      <c r="K145" s="234" t="str">
        <f>IF($D145="","",IF(ISBLANK(VLOOKUP($B145,'Section 2'!$C$18:$T$317,COLUMNS('Section 2'!$C$14:J$15),0)),"",VLOOKUP($B145,'Section 2'!$C$18:$T$317,COLUMNS('Section 2'!$C$14:J$15),0)))</f>
        <v/>
      </c>
      <c r="L145" s="234" t="str">
        <f>IF($D145="","",IF(ISBLANK(VLOOKUP($B145,'Section 2'!$C$18:$T$317,COLUMNS('Section 2'!$C$14:K$15),0)),"",VLOOKUP($B145,'Section 2'!$C$18:$T$317,COLUMNS('Section 2'!$C$14:K$15),0)))</f>
        <v/>
      </c>
      <c r="M145" s="234" t="str">
        <f>IF($D145="","",IF(ISBLANK(VLOOKUP($B145,'Section 2'!$C$18:$T$317,COLUMNS('Section 2'!$C$14:L$15),0)),"",VLOOKUP($B145,'Section 2'!$C$18:$T$317,COLUMNS('Section 2'!$C$14:L$15),0)))</f>
        <v/>
      </c>
      <c r="N145" s="234" t="str">
        <f>IF($D145="","",IF(ISBLANK(VLOOKUP($B145,'Section 2'!$C$18:$T$317,COLUMNS('Section 2'!$C$14:M$15),0)),"",VLOOKUP($B145,'Section 2'!$C$18:$T$317,COLUMNS('Section 2'!$C$14:M$15),0)))</f>
        <v/>
      </c>
      <c r="O145" s="234" t="str">
        <f>IF($D145="","",IF(ISBLANK(VLOOKUP($B145,'Section 2'!$C$18:$T$317,COLUMNS('Section 2'!$C$14:N$15),0)),"",VLOOKUP($B145,'Section 2'!$C$18:$T$317,COLUMNS('Section 2'!$C$14:N$15),0)))</f>
        <v/>
      </c>
      <c r="P145" s="234" t="str">
        <f>IF($D145="","",IF(ISBLANK(VLOOKUP($B145,'Section 2'!$C$18:$T$317,COLUMNS('Section 2'!$C$14:O$15),0)),"",VLOOKUP($B145,'Section 2'!$C$18:$T$317,COLUMNS('Section 2'!$C$14:O$15),0)))</f>
        <v/>
      </c>
      <c r="Q145" s="234" t="str">
        <f>IF($D145="","",IF(ISBLANK(VLOOKUP($B145,'Section 2'!$C$18:$T$317,COLUMNS('Section 2'!$C$14:P$15),0)),"",VLOOKUP($B145,'Section 2'!$C$18:$T$317,COLUMNS('Section 2'!$C$14:P$15),0)))</f>
        <v/>
      </c>
      <c r="R145" s="234" t="str">
        <f>IF($D145="","",IF(ISBLANK(VLOOKUP($B145,'Section 2'!$C$18:$T$317,COLUMNS('Section 2'!$C$14:Q$15),0)),"",VLOOKUP($B145,'Section 2'!$C$18:$T$317,COLUMNS('Section 2'!$C$14:Q$15),0)))</f>
        <v/>
      </c>
      <c r="S145" s="234" t="str">
        <f>IF($D145="","",IF(ISBLANK(PROPER(VLOOKUP($B145,'Section 2'!$C$18:$T$317,COLUMNS('Section 2'!$C$14:R$15),0))),"",PROPER(VLOOKUP($B145,'Section 2'!$C$18:$T$317,COLUMNS('Section 2'!$C$14:R$15),0))))</f>
        <v/>
      </c>
      <c r="T145" s="234" t="str">
        <f>IF($D145="","",IF(ISBLANK(PROPER(VLOOKUP($B145,'Section 2'!$C$18:$T$317,COLUMNS('Section 2'!$C$14:S$15),0))),"",IF(VLOOKUP($B145,'Section 2'!$C$18:$T$317,COLUMNS('Section 2'!$C$14:S$15),0)="2nd Party Trans", "2nd Party Trans", IF(VLOOKUP($B145,'Section 2'!$C$18:$T$317,COLUMNS('Section 2'!$C$14:S$15),0)="2nd Party Dest", "2nd Party Dest", PROPER(VLOOKUP($B145,'Section 2'!$C$18:$T$317,COLUMNS('Section 2'!$C$14:S$15),0))))))</f>
        <v/>
      </c>
      <c r="U145" s="235" t="str">
        <f>IF($D145="","",IF(ISBLANK(VLOOKUP($B145,'Section 2'!$C$18:$T$317,COLUMNS('Section 2'!$C$14:T$15),0)),"",VLOOKUP($B145,'Section 2'!$C$18:$T$317,COLUMNS('Section 2'!$C$14:T$15),0)))</f>
        <v/>
      </c>
    </row>
    <row r="146" spans="1:21" s="233" customFormat="1" ht="12.75" customHeight="1" x14ac:dyDescent="0.25">
      <c r="A146" s="233" t="str">
        <f>IF(D146="","",ROWS($A$1:A146))</f>
        <v/>
      </c>
      <c r="B146" s="232">
        <v>145</v>
      </c>
      <c r="C146" s="234" t="str">
        <f t="shared" si="2"/>
        <v/>
      </c>
      <c r="D146" s="234" t="str">
        <f>IFERROR(VLOOKUP($B146,'Section 2'!$C$18:$T$317,COLUMNS('Section 2'!$C$14:C$15),0),"")</f>
        <v/>
      </c>
      <c r="E146" s="235" t="str">
        <f>IF($D146="","",IF(ISBLANK(VLOOKUP($B146,'Section 2'!$C$18:$T$317,COLUMNS('Section 2'!$C$14:D$15),0)),"",VLOOKUP($B146,'Section 2'!$C$18:$T$317,COLUMNS('Section 2'!$C$14:D$15),0)))</f>
        <v/>
      </c>
      <c r="F146" s="234" t="str">
        <f>IF($D146="","",IF(ISBLANK(VLOOKUP($B146,'Section 2'!$C$18:$T$317,COLUMNS('Section 2'!$C$14:E$15),0)),"",VLOOKUP($B146,'Section 2'!$C$18:$T$317,COLUMNS('Section 2'!$C$14:E$15),0)))</f>
        <v/>
      </c>
      <c r="G146" s="234" t="str">
        <f>IF($D146="","",IF(ISBLANK(VLOOKUP($B146,'Section 2'!$C$18:$T$317,COLUMNS('Section 2'!$C$14:F$15),0)),"",VLOOKUP($B146,'Section 2'!$C$18:$T$317,COLUMNS('Section 2'!$C$14:F$15),0)))</f>
        <v/>
      </c>
      <c r="H146" s="234" t="str">
        <f>IF($D146="","",IF(ISBLANK(VLOOKUP($B146,'Section 2'!$C$18:$T$317,COLUMNS('Section 2'!$C$14:G$15),0)),"",VLOOKUP($B146,'Section 2'!$C$18:$T$317,COLUMNS('Section 2'!$C$14:G$15),0)))</f>
        <v/>
      </c>
      <c r="I146" s="234" t="str">
        <f>IF($D146="","",IF(ISBLANK(VLOOKUP($B146,'Section 2'!$C$18:$T$317,COLUMNS('Section 2'!$C$14:H$15),0)),"",VLOOKUP($B146,'Section 2'!$C$18:$T$317,COLUMNS('Section 2'!$C$14:H$15),0)))</f>
        <v/>
      </c>
      <c r="J146" s="234" t="str">
        <f>IF($D146="","",IF(ISBLANK(VLOOKUP($B146,'Section 2'!$C$18:$T$317,COLUMNS('Section 2'!$C$14:I$15),0)),"",VLOOKUP($B146,'Section 2'!$C$18:$T$317,COLUMNS('Section 2'!$C$14:I$15),0)))</f>
        <v/>
      </c>
      <c r="K146" s="234" t="str">
        <f>IF($D146="","",IF(ISBLANK(VLOOKUP($B146,'Section 2'!$C$18:$T$317,COLUMNS('Section 2'!$C$14:J$15),0)),"",VLOOKUP($B146,'Section 2'!$C$18:$T$317,COLUMNS('Section 2'!$C$14:J$15),0)))</f>
        <v/>
      </c>
      <c r="L146" s="234" t="str">
        <f>IF($D146="","",IF(ISBLANK(VLOOKUP($B146,'Section 2'!$C$18:$T$317,COLUMNS('Section 2'!$C$14:K$15),0)),"",VLOOKUP($B146,'Section 2'!$C$18:$T$317,COLUMNS('Section 2'!$C$14:K$15),0)))</f>
        <v/>
      </c>
      <c r="M146" s="234" t="str">
        <f>IF($D146="","",IF(ISBLANK(VLOOKUP($B146,'Section 2'!$C$18:$T$317,COLUMNS('Section 2'!$C$14:L$15),0)),"",VLOOKUP($B146,'Section 2'!$C$18:$T$317,COLUMNS('Section 2'!$C$14:L$15),0)))</f>
        <v/>
      </c>
      <c r="N146" s="234" t="str">
        <f>IF($D146="","",IF(ISBLANK(VLOOKUP($B146,'Section 2'!$C$18:$T$317,COLUMNS('Section 2'!$C$14:M$15),0)),"",VLOOKUP($B146,'Section 2'!$C$18:$T$317,COLUMNS('Section 2'!$C$14:M$15),0)))</f>
        <v/>
      </c>
      <c r="O146" s="234" t="str">
        <f>IF($D146="","",IF(ISBLANK(VLOOKUP($B146,'Section 2'!$C$18:$T$317,COLUMNS('Section 2'!$C$14:N$15),0)),"",VLOOKUP($B146,'Section 2'!$C$18:$T$317,COLUMNS('Section 2'!$C$14:N$15),0)))</f>
        <v/>
      </c>
      <c r="P146" s="234" t="str">
        <f>IF($D146="","",IF(ISBLANK(VLOOKUP($B146,'Section 2'!$C$18:$T$317,COLUMNS('Section 2'!$C$14:O$15),0)),"",VLOOKUP($B146,'Section 2'!$C$18:$T$317,COLUMNS('Section 2'!$C$14:O$15),0)))</f>
        <v/>
      </c>
      <c r="Q146" s="234" t="str">
        <f>IF($D146="","",IF(ISBLANK(VLOOKUP($B146,'Section 2'!$C$18:$T$317,COLUMNS('Section 2'!$C$14:P$15),0)),"",VLOOKUP($B146,'Section 2'!$C$18:$T$317,COLUMNS('Section 2'!$C$14:P$15),0)))</f>
        <v/>
      </c>
      <c r="R146" s="234" t="str">
        <f>IF($D146="","",IF(ISBLANK(VLOOKUP($B146,'Section 2'!$C$18:$T$317,COLUMNS('Section 2'!$C$14:Q$15),0)),"",VLOOKUP($B146,'Section 2'!$C$18:$T$317,COLUMNS('Section 2'!$C$14:Q$15),0)))</f>
        <v/>
      </c>
      <c r="S146" s="234" t="str">
        <f>IF($D146="","",IF(ISBLANK(PROPER(VLOOKUP($B146,'Section 2'!$C$18:$T$317,COLUMNS('Section 2'!$C$14:R$15),0))),"",PROPER(VLOOKUP($B146,'Section 2'!$C$18:$T$317,COLUMNS('Section 2'!$C$14:R$15),0))))</f>
        <v/>
      </c>
      <c r="T146" s="234" t="str">
        <f>IF($D146="","",IF(ISBLANK(PROPER(VLOOKUP($B146,'Section 2'!$C$18:$T$317,COLUMNS('Section 2'!$C$14:S$15),0))),"",IF(VLOOKUP($B146,'Section 2'!$C$18:$T$317,COLUMNS('Section 2'!$C$14:S$15),0)="2nd Party Trans", "2nd Party Trans", IF(VLOOKUP($B146,'Section 2'!$C$18:$T$317,COLUMNS('Section 2'!$C$14:S$15),0)="2nd Party Dest", "2nd Party Dest", PROPER(VLOOKUP($B146,'Section 2'!$C$18:$T$317,COLUMNS('Section 2'!$C$14:S$15),0))))))</f>
        <v/>
      </c>
      <c r="U146" s="235" t="str">
        <f>IF($D146="","",IF(ISBLANK(VLOOKUP($B146,'Section 2'!$C$18:$T$317,COLUMNS('Section 2'!$C$14:T$15),0)),"",VLOOKUP($B146,'Section 2'!$C$18:$T$317,COLUMNS('Section 2'!$C$14:T$15),0)))</f>
        <v/>
      </c>
    </row>
    <row r="147" spans="1:21" s="233" customFormat="1" ht="12.75" customHeight="1" x14ac:dyDescent="0.25">
      <c r="A147" s="233" t="str">
        <f>IF(D147="","",ROWS($A$1:A147))</f>
        <v/>
      </c>
      <c r="B147" s="232">
        <v>146</v>
      </c>
      <c r="C147" s="234" t="str">
        <f t="shared" si="2"/>
        <v/>
      </c>
      <c r="D147" s="234" t="str">
        <f>IFERROR(VLOOKUP($B147,'Section 2'!$C$18:$T$317,COLUMNS('Section 2'!$C$14:C$15),0),"")</f>
        <v/>
      </c>
      <c r="E147" s="235" t="str">
        <f>IF($D147="","",IF(ISBLANK(VLOOKUP($B147,'Section 2'!$C$18:$T$317,COLUMNS('Section 2'!$C$14:D$15),0)),"",VLOOKUP($B147,'Section 2'!$C$18:$T$317,COLUMNS('Section 2'!$C$14:D$15),0)))</f>
        <v/>
      </c>
      <c r="F147" s="234" t="str">
        <f>IF($D147="","",IF(ISBLANK(VLOOKUP($B147,'Section 2'!$C$18:$T$317,COLUMNS('Section 2'!$C$14:E$15),0)),"",VLOOKUP($B147,'Section 2'!$C$18:$T$317,COLUMNS('Section 2'!$C$14:E$15),0)))</f>
        <v/>
      </c>
      <c r="G147" s="234" t="str">
        <f>IF($D147="","",IF(ISBLANK(VLOOKUP($B147,'Section 2'!$C$18:$T$317,COLUMNS('Section 2'!$C$14:F$15),0)),"",VLOOKUP($B147,'Section 2'!$C$18:$T$317,COLUMNS('Section 2'!$C$14:F$15),0)))</f>
        <v/>
      </c>
      <c r="H147" s="234" t="str">
        <f>IF($D147="","",IF(ISBLANK(VLOOKUP($B147,'Section 2'!$C$18:$T$317,COLUMNS('Section 2'!$C$14:G$15),0)),"",VLOOKUP($B147,'Section 2'!$C$18:$T$317,COLUMNS('Section 2'!$C$14:G$15),0)))</f>
        <v/>
      </c>
      <c r="I147" s="234" t="str">
        <f>IF($D147="","",IF(ISBLANK(VLOOKUP($B147,'Section 2'!$C$18:$T$317,COLUMNS('Section 2'!$C$14:H$15),0)),"",VLOOKUP($B147,'Section 2'!$C$18:$T$317,COLUMNS('Section 2'!$C$14:H$15),0)))</f>
        <v/>
      </c>
      <c r="J147" s="234" t="str">
        <f>IF($D147="","",IF(ISBLANK(VLOOKUP($B147,'Section 2'!$C$18:$T$317,COLUMNS('Section 2'!$C$14:I$15),0)),"",VLOOKUP($B147,'Section 2'!$C$18:$T$317,COLUMNS('Section 2'!$C$14:I$15),0)))</f>
        <v/>
      </c>
      <c r="K147" s="234" t="str">
        <f>IF($D147="","",IF(ISBLANK(VLOOKUP($B147,'Section 2'!$C$18:$T$317,COLUMNS('Section 2'!$C$14:J$15),0)),"",VLOOKUP($B147,'Section 2'!$C$18:$T$317,COLUMNS('Section 2'!$C$14:J$15),0)))</f>
        <v/>
      </c>
      <c r="L147" s="234" t="str">
        <f>IF($D147="","",IF(ISBLANK(VLOOKUP($B147,'Section 2'!$C$18:$T$317,COLUMNS('Section 2'!$C$14:K$15),0)),"",VLOOKUP($B147,'Section 2'!$C$18:$T$317,COLUMNS('Section 2'!$C$14:K$15),0)))</f>
        <v/>
      </c>
      <c r="M147" s="234" t="str">
        <f>IF($D147="","",IF(ISBLANK(VLOOKUP($B147,'Section 2'!$C$18:$T$317,COLUMNS('Section 2'!$C$14:L$15),0)),"",VLOOKUP($B147,'Section 2'!$C$18:$T$317,COLUMNS('Section 2'!$C$14:L$15),0)))</f>
        <v/>
      </c>
      <c r="N147" s="234" t="str">
        <f>IF($D147="","",IF(ISBLANK(VLOOKUP($B147,'Section 2'!$C$18:$T$317,COLUMNS('Section 2'!$C$14:M$15),0)),"",VLOOKUP($B147,'Section 2'!$C$18:$T$317,COLUMNS('Section 2'!$C$14:M$15),0)))</f>
        <v/>
      </c>
      <c r="O147" s="234" t="str">
        <f>IF($D147="","",IF(ISBLANK(VLOOKUP($B147,'Section 2'!$C$18:$T$317,COLUMNS('Section 2'!$C$14:N$15),0)),"",VLOOKUP($B147,'Section 2'!$C$18:$T$317,COLUMNS('Section 2'!$C$14:N$15),0)))</f>
        <v/>
      </c>
      <c r="P147" s="234" t="str">
        <f>IF($D147="","",IF(ISBLANK(VLOOKUP($B147,'Section 2'!$C$18:$T$317,COLUMNS('Section 2'!$C$14:O$15),0)),"",VLOOKUP($B147,'Section 2'!$C$18:$T$317,COLUMNS('Section 2'!$C$14:O$15),0)))</f>
        <v/>
      </c>
      <c r="Q147" s="234" t="str">
        <f>IF($D147="","",IF(ISBLANK(VLOOKUP($B147,'Section 2'!$C$18:$T$317,COLUMNS('Section 2'!$C$14:P$15),0)),"",VLOOKUP($B147,'Section 2'!$C$18:$T$317,COLUMNS('Section 2'!$C$14:P$15),0)))</f>
        <v/>
      </c>
      <c r="R147" s="234" t="str">
        <f>IF($D147="","",IF(ISBLANK(VLOOKUP($B147,'Section 2'!$C$18:$T$317,COLUMNS('Section 2'!$C$14:Q$15),0)),"",VLOOKUP($B147,'Section 2'!$C$18:$T$317,COLUMNS('Section 2'!$C$14:Q$15),0)))</f>
        <v/>
      </c>
      <c r="S147" s="234" t="str">
        <f>IF($D147="","",IF(ISBLANK(PROPER(VLOOKUP($B147,'Section 2'!$C$18:$T$317,COLUMNS('Section 2'!$C$14:R$15),0))),"",PROPER(VLOOKUP($B147,'Section 2'!$C$18:$T$317,COLUMNS('Section 2'!$C$14:R$15),0))))</f>
        <v/>
      </c>
      <c r="T147" s="234" t="str">
        <f>IF($D147="","",IF(ISBLANK(PROPER(VLOOKUP($B147,'Section 2'!$C$18:$T$317,COLUMNS('Section 2'!$C$14:S$15),0))),"",IF(VLOOKUP($B147,'Section 2'!$C$18:$T$317,COLUMNS('Section 2'!$C$14:S$15),0)="2nd Party Trans", "2nd Party Trans", IF(VLOOKUP($B147,'Section 2'!$C$18:$T$317,COLUMNS('Section 2'!$C$14:S$15),0)="2nd Party Dest", "2nd Party Dest", PROPER(VLOOKUP($B147,'Section 2'!$C$18:$T$317,COLUMNS('Section 2'!$C$14:S$15),0))))))</f>
        <v/>
      </c>
      <c r="U147" s="235" t="str">
        <f>IF($D147="","",IF(ISBLANK(VLOOKUP($B147,'Section 2'!$C$18:$T$317,COLUMNS('Section 2'!$C$14:T$15),0)),"",VLOOKUP($B147,'Section 2'!$C$18:$T$317,COLUMNS('Section 2'!$C$14:T$15),0)))</f>
        <v/>
      </c>
    </row>
    <row r="148" spans="1:21" s="233" customFormat="1" ht="12.75" customHeight="1" x14ac:dyDescent="0.25">
      <c r="A148" s="233" t="str">
        <f>IF(D148="","",ROWS($A$1:A148))</f>
        <v/>
      </c>
      <c r="B148" s="232">
        <v>147</v>
      </c>
      <c r="C148" s="234" t="str">
        <f t="shared" si="2"/>
        <v/>
      </c>
      <c r="D148" s="234" t="str">
        <f>IFERROR(VLOOKUP($B148,'Section 2'!$C$18:$T$317,COLUMNS('Section 2'!$C$14:C$15),0),"")</f>
        <v/>
      </c>
      <c r="E148" s="235" t="str">
        <f>IF($D148="","",IF(ISBLANK(VLOOKUP($B148,'Section 2'!$C$18:$T$317,COLUMNS('Section 2'!$C$14:D$15),0)),"",VLOOKUP($B148,'Section 2'!$C$18:$T$317,COLUMNS('Section 2'!$C$14:D$15),0)))</f>
        <v/>
      </c>
      <c r="F148" s="234" t="str">
        <f>IF($D148="","",IF(ISBLANK(VLOOKUP($B148,'Section 2'!$C$18:$T$317,COLUMNS('Section 2'!$C$14:E$15),0)),"",VLOOKUP($B148,'Section 2'!$C$18:$T$317,COLUMNS('Section 2'!$C$14:E$15),0)))</f>
        <v/>
      </c>
      <c r="G148" s="234" t="str">
        <f>IF($D148="","",IF(ISBLANK(VLOOKUP($B148,'Section 2'!$C$18:$T$317,COLUMNS('Section 2'!$C$14:F$15),0)),"",VLOOKUP($B148,'Section 2'!$C$18:$T$317,COLUMNS('Section 2'!$C$14:F$15),0)))</f>
        <v/>
      </c>
      <c r="H148" s="234" t="str">
        <f>IF($D148="","",IF(ISBLANK(VLOOKUP($B148,'Section 2'!$C$18:$T$317,COLUMNS('Section 2'!$C$14:G$15),0)),"",VLOOKUP($B148,'Section 2'!$C$18:$T$317,COLUMNS('Section 2'!$C$14:G$15),0)))</f>
        <v/>
      </c>
      <c r="I148" s="234" t="str">
        <f>IF($D148="","",IF(ISBLANK(VLOOKUP($B148,'Section 2'!$C$18:$T$317,COLUMNS('Section 2'!$C$14:H$15),0)),"",VLOOKUP($B148,'Section 2'!$C$18:$T$317,COLUMNS('Section 2'!$C$14:H$15),0)))</f>
        <v/>
      </c>
      <c r="J148" s="234" t="str">
        <f>IF($D148="","",IF(ISBLANK(VLOOKUP($B148,'Section 2'!$C$18:$T$317,COLUMNS('Section 2'!$C$14:I$15),0)),"",VLOOKUP($B148,'Section 2'!$C$18:$T$317,COLUMNS('Section 2'!$C$14:I$15),0)))</f>
        <v/>
      </c>
      <c r="K148" s="234" t="str">
        <f>IF($D148="","",IF(ISBLANK(VLOOKUP($B148,'Section 2'!$C$18:$T$317,COLUMNS('Section 2'!$C$14:J$15),0)),"",VLOOKUP($B148,'Section 2'!$C$18:$T$317,COLUMNS('Section 2'!$C$14:J$15),0)))</f>
        <v/>
      </c>
      <c r="L148" s="234" t="str">
        <f>IF($D148="","",IF(ISBLANK(VLOOKUP($B148,'Section 2'!$C$18:$T$317,COLUMNS('Section 2'!$C$14:K$15),0)),"",VLOOKUP($B148,'Section 2'!$C$18:$T$317,COLUMNS('Section 2'!$C$14:K$15),0)))</f>
        <v/>
      </c>
      <c r="M148" s="234" t="str">
        <f>IF($D148="","",IF(ISBLANK(VLOOKUP($B148,'Section 2'!$C$18:$T$317,COLUMNS('Section 2'!$C$14:L$15),0)),"",VLOOKUP($B148,'Section 2'!$C$18:$T$317,COLUMNS('Section 2'!$C$14:L$15),0)))</f>
        <v/>
      </c>
      <c r="N148" s="234" t="str">
        <f>IF($D148="","",IF(ISBLANK(VLOOKUP($B148,'Section 2'!$C$18:$T$317,COLUMNS('Section 2'!$C$14:M$15),0)),"",VLOOKUP($B148,'Section 2'!$C$18:$T$317,COLUMNS('Section 2'!$C$14:M$15),0)))</f>
        <v/>
      </c>
      <c r="O148" s="234" t="str">
        <f>IF($D148="","",IF(ISBLANK(VLOOKUP($B148,'Section 2'!$C$18:$T$317,COLUMNS('Section 2'!$C$14:N$15),0)),"",VLOOKUP($B148,'Section 2'!$C$18:$T$317,COLUMNS('Section 2'!$C$14:N$15),0)))</f>
        <v/>
      </c>
      <c r="P148" s="234" t="str">
        <f>IF($D148="","",IF(ISBLANK(VLOOKUP($B148,'Section 2'!$C$18:$T$317,COLUMNS('Section 2'!$C$14:O$15),0)),"",VLOOKUP($B148,'Section 2'!$C$18:$T$317,COLUMNS('Section 2'!$C$14:O$15),0)))</f>
        <v/>
      </c>
      <c r="Q148" s="234" t="str">
        <f>IF($D148="","",IF(ISBLANK(VLOOKUP($B148,'Section 2'!$C$18:$T$317,COLUMNS('Section 2'!$C$14:P$15),0)),"",VLOOKUP($B148,'Section 2'!$C$18:$T$317,COLUMNS('Section 2'!$C$14:P$15),0)))</f>
        <v/>
      </c>
      <c r="R148" s="234" t="str">
        <f>IF($D148="","",IF(ISBLANK(VLOOKUP($B148,'Section 2'!$C$18:$T$317,COLUMNS('Section 2'!$C$14:Q$15),0)),"",VLOOKUP($B148,'Section 2'!$C$18:$T$317,COLUMNS('Section 2'!$C$14:Q$15),0)))</f>
        <v/>
      </c>
      <c r="S148" s="234" t="str">
        <f>IF($D148="","",IF(ISBLANK(PROPER(VLOOKUP($B148,'Section 2'!$C$18:$T$317,COLUMNS('Section 2'!$C$14:R$15),0))),"",PROPER(VLOOKUP($B148,'Section 2'!$C$18:$T$317,COLUMNS('Section 2'!$C$14:R$15),0))))</f>
        <v/>
      </c>
      <c r="T148" s="234" t="str">
        <f>IF($D148="","",IF(ISBLANK(PROPER(VLOOKUP($B148,'Section 2'!$C$18:$T$317,COLUMNS('Section 2'!$C$14:S$15),0))),"",IF(VLOOKUP($B148,'Section 2'!$C$18:$T$317,COLUMNS('Section 2'!$C$14:S$15),0)="2nd Party Trans", "2nd Party Trans", IF(VLOOKUP($B148,'Section 2'!$C$18:$T$317,COLUMNS('Section 2'!$C$14:S$15),0)="2nd Party Dest", "2nd Party Dest", PROPER(VLOOKUP($B148,'Section 2'!$C$18:$T$317,COLUMNS('Section 2'!$C$14:S$15),0))))))</f>
        <v/>
      </c>
      <c r="U148" s="235" t="str">
        <f>IF($D148="","",IF(ISBLANK(VLOOKUP($B148,'Section 2'!$C$18:$T$317,COLUMNS('Section 2'!$C$14:T$15),0)),"",VLOOKUP($B148,'Section 2'!$C$18:$T$317,COLUMNS('Section 2'!$C$14:T$15),0)))</f>
        <v/>
      </c>
    </row>
    <row r="149" spans="1:21" s="233" customFormat="1" ht="12.75" customHeight="1" x14ac:dyDescent="0.25">
      <c r="A149" s="233" t="str">
        <f>IF(D149="","",ROWS($A$1:A149))</f>
        <v/>
      </c>
      <c r="B149" s="232">
        <v>148</v>
      </c>
      <c r="C149" s="234" t="str">
        <f t="shared" si="2"/>
        <v/>
      </c>
      <c r="D149" s="234" t="str">
        <f>IFERROR(VLOOKUP($B149,'Section 2'!$C$18:$T$317,COLUMNS('Section 2'!$C$14:C$15),0),"")</f>
        <v/>
      </c>
      <c r="E149" s="235" t="str">
        <f>IF($D149="","",IF(ISBLANK(VLOOKUP($B149,'Section 2'!$C$18:$T$317,COLUMNS('Section 2'!$C$14:D$15),0)),"",VLOOKUP($B149,'Section 2'!$C$18:$T$317,COLUMNS('Section 2'!$C$14:D$15),0)))</f>
        <v/>
      </c>
      <c r="F149" s="234" t="str">
        <f>IF($D149="","",IF(ISBLANK(VLOOKUP($B149,'Section 2'!$C$18:$T$317,COLUMNS('Section 2'!$C$14:E$15),0)),"",VLOOKUP($B149,'Section 2'!$C$18:$T$317,COLUMNS('Section 2'!$C$14:E$15),0)))</f>
        <v/>
      </c>
      <c r="G149" s="234" t="str">
        <f>IF($D149="","",IF(ISBLANK(VLOOKUP($B149,'Section 2'!$C$18:$T$317,COLUMNS('Section 2'!$C$14:F$15),0)),"",VLOOKUP($B149,'Section 2'!$C$18:$T$317,COLUMNS('Section 2'!$C$14:F$15),0)))</f>
        <v/>
      </c>
      <c r="H149" s="234" t="str">
        <f>IF($D149="","",IF(ISBLANK(VLOOKUP($B149,'Section 2'!$C$18:$T$317,COLUMNS('Section 2'!$C$14:G$15),0)),"",VLOOKUP($B149,'Section 2'!$C$18:$T$317,COLUMNS('Section 2'!$C$14:G$15),0)))</f>
        <v/>
      </c>
      <c r="I149" s="234" t="str">
        <f>IF($D149="","",IF(ISBLANK(VLOOKUP($B149,'Section 2'!$C$18:$T$317,COLUMNS('Section 2'!$C$14:H$15),0)),"",VLOOKUP($B149,'Section 2'!$C$18:$T$317,COLUMNS('Section 2'!$C$14:H$15),0)))</f>
        <v/>
      </c>
      <c r="J149" s="234" t="str">
        <f>IF($D149="","",IF(ISBLANK(VLOOKUP($B149,'Section 2'!$C$18:$T$317,COLUMNS('Section 2'!$C$14:I$15),0)),"",VLOOKUP($B149,'Section 2'!$C$18:$T$317,COLUMNS('Section 2'!$C$14:I$15),0)))</f>
        <v/>
      </c>
      <c r="K149" s="234" t="str">
        <f>IF($D149="","",IF(ISBLANK(VLOOKUP($B149,'Section 2'!$C$18:$T$317,COLUMNS('Section 2'!$C$14:J$15),0)),"",VLOOKUP($B149,'Section 2'!$C$18:$T$317,COLUMNS('Section 2'!$C$14:J$15),0)))</f>
        <v/>
      </c>
      <c r="L149" s="234" t="str">
        <f>IF($D149="","",IF(ISBLANK(VLOOKUP($B149,'Section 2'!$C$18:$T$317,COLUMNS('Section 2'!$C$14:K$15),0)),"",VLOOKUP($B149,'Section 2'!$C$18:$T$317,COLUMNS('Section 2'!$C$14:K$15),0)))</f>
        <v/>
      </c>
      <c r="M149" s="234" t="str">
        <f>IF($D149="","",IF(ISBLANK(VLOOKUP($B149,'Section 2'!$C$18:$T$317,COLUMNS('Section 2'!$C$14:L$15),0)),"",VLOOKUP($B149,'Section 2'!$C$18:$T$317,COLUMNS('Section 2'!$C$14:L$15),0)))</f>
        <v/>
      </c>
      <c r="N149" s="234" t="str">
        <f>IF($D149="","",IF(ISBLANK(VLOOKUP($B149,'Section 2'!$C$18:$T$317,COLUMNS('Section 2'!$C$14:M$15),0)),"",VLOOKUP($B149,'Section 2'!$C$18:$T$317,COLUMNS('Section 2'!$C$14:M$15),0)))</f>
        <v/>
      </c>
      <c r="O149" s="234" t="str">
        <f>IF($D149="","",IF(ISBLANK(VLOOKUP($B149,'Section 2'!$C$18:$T$317,COLUMNS('Section 2'!$C$14:N$15),0)),"",VLOOKUP($B149,'Section 2'!$C$18:$T$317,COLUMNS('Section 2'!$C$14:N$15),0)))</f>
        <v/>
      </c>
      <c r="P149" s="234" t="str">
        <f>IF($D149="","",IF(ISBLANK(VLOOKUP($B149,'Section 2'!$C$18:$T$317,COLUMNS('Section 2'!$C$14:O$15),0)),"",VLOOKUP($B149,'Section 2'!$C$18:$T$317,COLUMNS('Section 2'!$C$14:O$15),0)))</f>
        <v/>
      </c>
      <c r="Q149" s="234" t="str">
        <f>IF($D149="","",IF(ISBLANK(VLOOKUP($B149,'Section 2'!$C$18:$T$317,COLUMNS('Section 2'!$C$14:P$15),0)),"",VLOOKUP($B149,'Section 2'!$C$18:$T$317,COLUMNS('Section 2'!$C$14:P$15),0)))</f>
        <v/>
      </c>
      <c r="R149" s="234" t="str">
        <f>IF($D149="","",IF(ISBLANK(VLOOKUP($B149,'Section 2'!$C$18:$T$317,COLUMNS('Section 2'!$C$14:Q$15),0)),"",VLOOKUP($B149,'Section 2'!$C$18:$T$317,COLUMNS('Section 2'!$C$14:Q$15),0)))</f>
        <v/>
      </c>
      <c r="S149" s="234" t="str">
        <f>IF($D149="","",IF(ISBLANK(PROPER(VLOOKUP($B149,'Section 2'!$C$18:$T$317,COLUMNS('Section 2'!$C$14:R$15),0))),"",PROPER(VLOOKUP($B149,'Section 2'!$C$18:$T$317,COLUMNS('Section 2'!$C$14:R$15),0))))</f>
        <v/>
      </c>
      <c r="T149" s="234" t="str">
        <f>IF($D149="","",IF(ISBLANK(PROPER(VLOOKUP($B149,'Section 2'!$C$18:$T$317,COLUMNS('Section 2'!$C$14:S$15),0))),"",IF(VLOOKUP($B149,'Section 2'!$C$18:$T$317,COLUMNS('Section 2'!$C$14:S$15),0)="2nd Party Trans", "2nd Party Trans", IF(VLOOKUP($B149,'Section 2'!$C$18:$T$317,COLUMNS('Section 2'!$C$14:S$15),0)="2nd Party Dest", "2nd Party Dest", PROPER(VLOOKUP($B149,'Section 2'!$C$18:$T$317,COLUMNS('Section 2'!$C$14:S$15),0))))))</f>
        <v/>
      </c>
      <c r="U149" s="235" t="str">
        <f>IF($D149="","",IF(ISBLANK(VLOOKUP($B149,'Section 2'!$C$18:$T$317,COLUMNS('Section 2'!$C$14:T$15),0)),"",VLOOKUP($B149,'Section 2'!$C$18:$T$317,COLUMNS('Section 2'!$C$14:T$15),0)))</f>
        <v/>
      </c>
    </row>
    <row r="150" spans="1:21" s="233" customFormat="1" ht="12.75" customHeight="1" x14ac:dyDescent="0.25">
      <c r="A150" s="233" t="str">
        <f>IF(D150="","",ROWS($A$1:A150))</f>
        <v/>
      </c>
      <c r="B150" s="232">
        <v>149</v>
      </c>
      <c r="C150" s="234" t="str">
        <f t="shared" si="2"/>
        <v/>
      </c>
      <c r="D150" s="234" t="str">
        <f>IFERROR(VLOOKUP($B150,'Section 2'!$C$18:$T$317,COLUMNS('Section 2'!$C$14:C$15),0),"")</f>
        <v/>
      </c>
      <c r="E150" s="235" t="str">
        <f>IF($D150="","",IF(ISBLANK(VLOOKUP($B150,'Section 2'!$C$18:$T$317,COLUMNS('Section 2'!$C$14:D$15),0)),"",VLOOKUP($B150,'Section 2'!$C$18:$T$317,COLUMNS('Section 2'!$C$14:D$15),0)))</f>
        <v/>
      </c>
      <c r="F150" s="234" t="str">
        <f>IF($D150="","",IF(ISBLANK(VLOOKUP($B150,'Section 2'!$C$18:$T$317,COLUMNS('Section 2'!$C$14:E$15),0)),"",VLOOKUP($B150,'Section 2'!$C$18:$T$317,COLUMNS('Section 2'!$C$14:E$15),0)))</f>
        <v/>
      </c>
      <c r="G150" s="234" t="str">
        <f>IF($D150="","",IF(ISBLANK(VLOOKUP($B150,'Section 2'!$C$18:$T$317,COLUMNS('Section 2'!$C$14:F$15),0)),"",VLOOKUP($B150,'Section 2'!$C$18:$T$317,COLUMNS('Section 2'!$C$14:F$15),0)))</f>
        <v/>
      </c>
      <c r="H150" s="234" t="str">
        <f>IF($D150="","",IF(ISBLANK(VLOOKUP($B150,'Section 2'!$C$18:$T$317,COLUMNS('Section 2'!$C$14:G$15),0)),"",VLOOKUP($B150,'Section 2'!$C$18:$T$317,COLUMNS('Section 2'!$C$14:G$15),0)))</f>
        <v/>
      </c>
      <c r="I150" s="234" t="str">
        <f>IF($D150="","",IF(ISBLANK(VLOOKUP($B150,'Section 2'!$C$18:$T$317,COLUMNS('Section 2'!$C$14:H$15),0)),"",VLOOKUP($B150,'Section 2'!$C$18:$T$317,COLUMNS('Section 2'!$C$14:H$15),0)))</f>
        <v/>
      </c>
      <c r="J150" s="234" t="str">
        <f>IF($D150="","",IF(ISBLANK(VLOOKUP($B150,'Section 2'!$C$18:$T$317,COLUMNS('Section 2'!$C$14:I$15),0)),"",VLOOKUP($B150,'Section 2'!$C$18:$T$317,COLUMNS('Section 2'!$C$14:I$15),0)))</f>
        <v/>
      </c>
      <c r="K150" s="234" t="str">
        <f>IF($D150="","",IF(ISBLANK(VLOOKUP($B150,'Section 2'!$C$18:$T$317,COLUMNS('Section 2'!$C$14:J$15),0)),"",VLOOKUP($B150,'Section 2'!$C$18:$T$317,COLUMNS('Section 2'!$C$14:J$15),0)))</f>
        <v/>
      </c>
      <c r="L150" s="234" t="str">
        <f>IF($D150="","",IF(ISBLANK(VLOOKUP($B150,'Section 2'!$C$18:$T$317,COLUMNS('Section 2'!$C$14:K$15),0)),"",VLOOKUP($B150,'Section 2'!$C$18:$T$317,COLUMNS('Section 2'!$C$14:K$15),0)))</f>
        <v/>
      </c>
      <c r="M150" s="234" t="str">
        <f>IF($D150="","",IF(ISBLANK(VLOOKUP($B150,'Section 2'!$C$18:$T$317,COLUMNS('Section 2'!$C$14:L$15),0)),"",VLOOKUP($B150,'Section 2'!$C$18:$T$317,COLUMNS('Section 2'!$C$14:L$15),0)))</f>
        <v/>
      </c>
      <c r="N150" s="234" t="str">
        <f>IF($D150="","",IF(ISBLANK(VLOOKUP($B150,'Section 2'!$C$18:$T$317,COLUMNS('Section 2'!$C$14:M$15),0)),"",VLOOKUP($B150,'Section 2'!$C$18:$T$317,COLUMNS('Section 2'!$C$14:M$15),0)))</f>
        <v/>
      </c>
      <c r="O150" s="234" t="str">
        <f>IF($D150="","",IF(ISBLANK(VLOOKUP($B150,'Section 2'!$C$18:$T$317,COLUMNS('Section 2'!$C$14:N$15),0)),"",VLOOKUP($B150,'Section 2'!$C$18:$T$317,COLUMNS('Section 2'!$C$14:N$15),0)))</f>
        <v/>
      </c>
      <c r="P150" s="234" t="str">
        <f>IF($D150="","",IF(ISBLANK(VLOOKUP($B150,'Section 2'!$C$18:$T$317,COLUMNS('Section 2'!$C$14:O$15),0)),"",VLOOKUP($B150,'Section 2'!$C$18:$T$317,COLUMNS('Section 2'!$C$14:O$15),0)))</f>
        <v/>
      </c>
      <c r="Q150" s="234" t="str">
        <f>IF($D150="","",IF(ISBLANK(VLOOKUP($B150,'Section 2'!$C$18:$T$317,COLUMNS('Section 2'!$C$14:P$15),0)),"",VLOOKUP($B150,'Section 2'!$C$18:$T$317,COLUMNS('Section 2'!$C$14:P$15),0)))</f>
        <v/>
      </c>
      <c r="R150" s="234" t="str">
        <f>IF($D150="","",IF(ISBLANK(VLOOKUP($B150,'Section 2'!$C$18:$T$317,COLUMNS('Section 2'!$C$14:Q$15),0)),"",VLOOKUP($B150,'Section 2'!$C$18:$T$317,COLUMNS('Section 2'!$C$14:Q$15),0)))</f>
        <v/>
      </c>
      <c r="S150" s="234" t="str">
        <f>IF($D150="","",IF(ISBLANK(PROPER(VLOOKUP($B150,'Section 2'!$C$18:$T$317,COLUMNS('Section 2'!$C$14:R$15),0))),"",PROPER(VLOOKUP($B150,'Section 2'!$C$18:$T$317,COLUMNS('Section 2'!$C$14:R$15),0))))</f>
        <v/>
      </c>
      <c r="T150" s="234" t="str">
        <f>IF($D150="","",IF(ISBLANK(PROPER(VLOOKUP($B150,'Section 2'!$C$18:$T$317,COLUMNS('Section 2'!$C$14:S$15),0))),"",IF(VLOOKUP($B150,'Section 2'!$C$18:$T$317,COLUMNS('Section 2'!$C$14:S$15),0)="2nd Party Trans", "2nd Party Trans", IF(VLOOKUP($B150,'Section 2'!$C$18:$T$317,COLUMNS('Section 2'!$C$14:S$15),0)="2nd Party Dest", "2nd Party Dest", PROPER(VLOOKUP($B150,'Section 2'!$C$18:$T$317,COLUMNS('Section 2'!$C$14:S$15),0))))))</f>
        <v/>
      </c>
      <c r="U150" s="235" t="str">
        <f>IF($D150="","",IF(ISBLANK(VLOOKUP($B150,'Section 2'!$C$18:$T$317,COLUMNS('Section 2'!$C$14:T$15),0)),"",VLOOKUP($B150,'Section 2'!$C$18:$T$317,COLUMNS('Section 2'!$C$14:T$15),0)))</f>
        <v/>
      </c>
    </row>
    <row r="151" spans="1:21" s="233" customFormat="1" ht="12.75" customHeight="1" x14ac:dyDescent="0.25">
      <c r="A151" s="233" t="str">
        <f>IF(D151="","",ROWS($A$1:A151))</f>
        <v/>
      </c>
      <c r="B151" s="232">
        <v>150</v>
      </c>
      <c r="C151" s="234" t="str">
        <f t="shared" si="2"/>
        <v/>
      </c>
      <c r="D151" s="234" t="str">
        <f>IFERROR(VLOOKUP($B151,'Section 2'!$C$18:$T$317,COLUMNS('Section 2'!$C$14:C$15),0),"")</f>
        <v/>
      </c>
      <c r="E151" s="235" t="str">
        <f>IF($D151="","",IF(ISBLANK(VLOOKUP($B151,'Section 2'!$C$18:$T$317,COLUMNS('Section 2'!$C$14:D$15),0)),"",VLOOKUP($B151,'Section 2'!$C$18:$T$317,COLUMNS('Section 2'!$C$14:D$15),0)))</f>
        <v/>
      </c>
      <c r="F151" s="234" t="str">
        <f>IF($D151="","",IF(ISBLANK(VLOOKUP($B151,'Section 2'!$C$18:$T$317,COLUMNS('Section 2'!$C$14:E$15),0)),"",VLOOKUP($B151,'Section 2'!$C$18:$T$317,COLUMNS('Section 2'!$C$14:E$15),0)))</f>
        <v/>
      </c>
      <c r="G151" s="234" t="str">
        <f>IF($D151="","",IF(ISBLANK(VLOOKUP($B151,'Section 2'!$C$18:$T$317,COLUMNS('Section 2'!$C$14:F$15),0)),"",VLOOKUP($B151,'Section 2'!$C$18:$T$317,COLUMNS('Section 2'!$C$14:F$15),0)))</f>
        <v/>
      </c>
      <c r="H151" s="234" t="str">
        <f>IF($D151="","",IF(ISBLANK(VLOOKUP($B151,'Section 2'!$C$18:$T$317,COLUMNS('Section 2'!$C$14:G$15),0)),"",VLOOKUP($B151,'Section 2'!$C$18:$T$317,COLUMNS('Section 2'!$C$14:G$15),0)))</f>
        <v/>
      </c>
      <c r="I151" s="234" t="str">
        <f>IF($D151="","",IF(ISBLANK(VLOOKUP($B151,'Section 2'!$C$18:$T$317,COLUMNS('Section 2'!$C$14:H$15),0)),"",VLOOKUP($B151,'Section 2'!$C$18:$T$317,COLUMNS('Section 2'!$C$14:H$15),0)))</f>
        <v/>
      </c>
      <c r="J151" s="234" t="str">
        <f>IF($D151="","",IF(ISBLANK(VLOOKUP($B151,'Section 2'!$C$18:$T$317,COLUMNS('Section 2'!$C$14:I$15),0)),"",VLOOKUP($B151,'Section 2'!$C$18:$T$317,COLUMNS('Section 2'!$C$14:I$15),0)))</f>
        <v/>
      </c>
      <c r="K151" s="234" t="str">
        <f>IF($D151="","",IF(ISBLANK(VLOOKUP($B151,'Section 2'!$C$18:$T$317,COLUMNS('Section 2'!$C$14:J$15),0)),"",VLOOKUP($B151,'Section 2'!$C$18:$T$317,COLUMNS('Section 2'!$C$14:J$15),0)))</f>
        <v/>
      </c>
      <c r="L151" s="234" t="str">
        <f>IF($D151="","",IF(ISBLANK(VLOOKUP($B151,'Section 2'!$C$18:$T$317,COLUMNS('Section 2'!$C$14:K$15),0)),"",VLOOKUP($B151,'Section 2'!$C$18:$T$317,COLUMNS('Section 2'!$C$14:K$15),0)))</f>
        <v/>
      </c>
      <c r="M151" s="234" t="str">
        <f>IF($D151="","",IF(ISBLANK(VLOOKUP($B151,'Section 2'!$C$18:$T$317,COLUMNS('Section 2'!$C$14:L$15),0)),"",VLOOKUP($B151,'Section 2'!$C$18:$T$317,COLUMNS('Section 2'!$C$14:L$15),0)))</f>
        <v/>
      </c>
      <c r="N151" s="234" t="str">
        <f>IF($D151="","",IF(ISBLANK(VLOOKUP($B151,'Section 2'!$C$18:$T$317,COLUMNS('Section 2'!$C$14:M$15),0)),"",VLOOKUP($B151,'Section 2'!$C$18:$T$317,COLUMNS('Section 2'!$C$14:M$15),0)))</f>
        <v/>
      </c>
      <c r="O151" s="234" t="str">
        <f>IF($D151="","",IF(ISBLANK(VLOOKUP($B151,'Section 2'!$C$18:$T$317,COLUMNS('Section 2'!$C$14:N$15),0)),"",VLOOKUP($B151,'Section 2'!$C$18:$T$317,COLUMNS('Section 2'!$C$14:N$15),0)))</f>
        <v/>
      </c>
      <c r="P151" s="234" t="str">
        <f>IF($D151="","",IF(ISBLANK(VLOOKUP($B151,'Section 2'!$C$18:$T$317,COLUMNS('Section 2'!$C$14:O$15),0)),"",VLOOKUP($B151,'Section 2'!$C$18:$T$317,COLUMNS('Section 2'!$C$14:O$15),0)))</f>
        <v/>
      </c>
      <c r="Q151" s="234" t="str">
        <f>IF($D151="","",IF(ISBLANK(VLOOKUP($B151,'Section 2'!$C$18:$T$317,COLUMNS('Section 2'!$C$14:P$15),0)),"",VLOOKUP($B151,'Section 2'!$C$18:$T$317,COLUMNS('Section 2'!$C$14:P$15),0)))</f>
        <v/>
      </c>
      <c r="R151" s="234" t="str">
        <f>IF($D151="","",IF(ISBLANK(VLOOKUP($B151,'Section 2'!$C$18:$T$317,COLUMNS('Section 2'!$C$14:Q$15),0)),"",VLOOKUP($B151,'Section 2'!$C$18:$T$317,COLUMNS('Section 2'!$C$14:Q$15),0)))</f>
        <v/>
      </c>
      <c r="S151" s="234" t="str">
        <f>IF($D151="","",IF(ISBLANK(PROPER(VLOOKUP($B151,'Section 2'!$C$18:$T$317,COLUMNS('Section 2'!$C$14:R$15),0))),"",PROPER(VLOOKUP($B151,'Section 2'!$C$18:$T$317,COLUMNS('Section 2'!$C$14:R$15),0))))</f>
        <v/>
      </c>
      <c r="T151" s="234" t="str">
        <f>IF($D151="","",IF(ISBLANK(PROPER(VLOOKUP($B151,'Section 2'!$C$18:$T$317,COLUMNS('Section 2'!$C$14:S$15),0))),"",IF(VLOOKUP($B151,'Section 2'!$C$18:$T$317,COLUMNS('Section 2'!$C$14:S$15),0)="2nd Party Trans", "2nd Party Trans", IF(VLOOKUP($B151,'Section 2'!$C$18:$T$317,COLUMNS('Section 2'!$C$14:S$15),0)="2nd Party Dest", "2nd Party Dest", PROPER(VLOOKUP($B151,'Section 2'!$C$18:$T$317,COLUMNS('Section 2'!$C$14:S$15),0))))))</f>
        <v/>
      </c>
      <c r="U151" s="235" t="str">
        <f>IF($D151="","",IF(ISBLANK(VLOOKUP($B151,'Section 2'!$C$18:$T$317,COLUMNS('Section 2'!$C$14:T$15),0)),"",VLOOKUP($B151,'Section 2'!$C$18:$T$317,COLUMNS('Section 2'!$C$14:T$15),0)))</f>
        <v/>
      </c>
    </row>
    <row r="152" spans="1:21" s="233" customFormat="1" ht="12.75" customHeight="1" x14ac:dyDescent="0.25">
      <c r="A152" s="233" t="str">
        <f>IF(D152="","",ROWS($A$1:A152))</f>
        <v/>
      </c>
      <c r="B152" s="232">
        <v>151</v>
      </c>
      <c r="C152" s="234" t="str">
        <f t="shared" si="2"/>
        <v/>
      </c>
      <c r="D152" s="234" t="str">
        <f>IFERROR(VLOOKUP($B152,'Section 2'!$C$18:$T$317,COLUMNS('Section 2'!$C$14:C$15),0),"")</f>
        <v/>
      </c>
      <c r="E152" s="235" t="str">
        <f>IF($D152="","",IF(ISBLANK(VLOOKUP($B152,'Section 2'!$C$18:$T$317,COLUMNS('Section 2'!$C$14:D$15),0)),"",VLOOKUP($B152,'Section 2'!$C$18:$T$317,COLUMNS('Section 2'!$C$14:D$15),0)))</f>
        <v/>
      </c>
      <c r="F152" s="234" t="str">
        <f>IF($D152="","",IF(ISBLANK(VLOOKUP($B152,'Section 2'!$C$18:$T$317,COLUMNS('Section 2'!$C$14:E$15),0)),"",VLOOKUP($B152,'Section 2'!$C$18:$T$317,COLUMNS('Section 2'!$C$14:E$15),0)))</f>
        <v/>
      </c>
      <c r="G152" s="234" t="str">
        <f>IF($D152="","",IF(ISBLANK(VLOOKUP($B152,'Section 2'!$C$18:$T$317,COLUMNS('Section 2'!$C$14:F$15),0)),"",VLOOKUP($B152,'Section 2'!$C$18:$T$317,COLUMNS('Section 2'!$C$14:F$15),0)))</f>
        <v/>
      </c>
      <c r="H152" s="234" t="str">
        <f>IF($D152="","",IF(ISBLANK(VLOOKUP($B152,'Section 2'!$C$18:$T$317,COLUMNS('Section 2'!$C$14:G$15),0)),"",VLOOKUP($B152,'Section 2'!$C$18:$T$317,COLUMNS('Section 2'!$C$14:G$15),0)))</f>
        <v/>
      </c>
      <c r="I152" s="234" t="str">
        <f>IF($D152="","",IF(ISBLANK(VLOOKUP($B152,'Section 2'!$C$18:$T$317,COLUMNS('Section 2'!$C$14:H$15),0)),"",VLOOKUP($B152,'Section 2'!$C$18:$T$317,COLUMNS('Section 2'!$C$14:H$15),0)))</f>
        <v/>
      </c>
      <c r="J152" s="234" t="str">
        <f>IF($D152="","",IF(ISBLANK(VLOOKUP($B152,'Section 2'!$C$18:$T$317,COLUMNS('Section 2'!$C$14:I$15),0)),"",VLOOKUP($B152,'Section 2'!$C$18:$T$317,COLUMNS('Section 2'!$C$14:I$15),0)))</f>
        <v/>
      </c>
      <c r="K152" s="234" t="str">
        <f>IF($D152="","",IF(ISBLANK(VLOOKUP($B152,'Section 2'!$C$18:$T$317,COLUMNS('Section 2'!$C$14:J$15),0)),"",VLOOKUP($B152,'Section 2'!$C$18:$T$317,COLUMNS('Section 2'!$C$14:J$15),0)))</f>
        <v/>
      </c>
      <c r="L152" s="234" t="str">
        <f>IF($D152="","",IF(ISBLANK(VLOOKUP($B152,'Section 2'!$C$18:$T$317,COLUMNS('Section 2'!$C$14:K$15),0)),"",VLOOKUP($B152,'Section 2'!$C$18:$T$317,COLUMNS('Section 2'!$C$14:K$15),0)))</f>
        <v/>
      </c>
      <c r="M152" s="234" t="str">
        <f>IF($D152="","",IF(ISBLANK(VLOOKUP($B152,'Section 2'!$C$18:$T$317,COLUMNS('Section 2'!$C$14:L$15),0)),"",VLOOKUP($B152,'Section 2'!$C$18:$T$317,COLUMNS('Section 2'!$C$14:L$15),0)))</f>
        <v/>
      </c>
      <c r="N152" s="234" t="str">
        <f>IF($D152="","",IF(ISBLANK(VLOOKUP($B152,'Section 2'!$C$18:$T$317,COLUMNS('Section 2'!$C$14:M$15),0)),"",VLOOKUP($B152,'Section 2'!$C$18:$T$317,COLUMNS('Section 2'!$C$14:M$15),0)))</f>
        <v/>
      </c>
      <c r="O152" s="234" t="str">
        <f>IF($D152="","",IF(ISBLANK(VLOOKUP($B152,'Section 2'!$C$18:$T$317,COLUMNS('Section 2'!$C$14:N$15),0)),"",VLOOKUP($B152,'Section 2'!$C$18:$T$317,COLUMNS('Section 2'!$C$14:N$15),0)))</f>
        <v/>
      </c>
      <c r="P152" s="234" t="str">
        <f>IF($D152="","",IF(ISBLANK(VLOOKUP($B152,'Section 2'!$C$18:$T$317,COLUMNS('Section 2'!$C$14:O$15),0)),"",VLOOKUP($B152,'Section 2'!$C$18:$T$317,COLUMNS('Section 2'!$C$14:O$15),0)))</f>
        <v/>
      </c>
      <c r="Q152" s="234" t="str">
        <f>IF($D152="","",IF(ISBLANK(VLOOKUP($B152,'Section 2'!$C$18:$T$317,COLUMNS('Section 2'!$C$14:P$15),0)),"",VLOOKUP($B152,'Section 2'!$C$18:$T$317,COLUMNS('Section 2'!$C$14:P$15),0)))</f>
        <v/>
      </c>
      <c r="R152" s="234" t="str">
        <f>IF($D152="","",IF(ISBLANK(VLOOKUP($B152,'Section 2'!$C$18:$T$317,COLUMNS('Section 2'!$C$14:Q$15),0)),"",VLOOKUP($B152,'Section 2'!$C$18:$T$317,COLUMNS('Section 2'!$C$14:Q$15),0)))</f>
        <v/>
      </c>
      <c r="S152" s="234" t="str">
        <f>IF($D152="","",IF(ISBLANK(PROPER(VLOOKUP($B152,'Section 2'!$C$18:$T$317,COLUMNS('Section 2'!$C$14:R$15),0))),"",PROPER(VLOOKUP($B152,'Section 2'!$C$18:$T$317,COLUMNS('Section 2'!$C$14:R$15),0))))</f>
        <v/>
      </c>
      <c r="T152" s="234" t="str">
        <f>IF($D152="","",IF(ISBLANK(PROPER(VLOOKUP($B152,'Section 2'!$C$18:$T$317,COLUMNS('Section 2'!$C$14:S$15),0))),"",IF(VLOOKUP($B152,'Section 2'!$C$18:$T$317,COLUMNS('Section 2'!$C$14:S$15),0)="2nd Party Trans", "2nd Party Trans", IF(VLOOKUP($B152,'Section 2'!$C$18:$T$317,COLUMNS('Section 2'!$C$14:S$15),0)="2nd Party Dest", "2nd Party Dest", PROPER(VLOOKUP($B152,'Section 2'!$C$18:$T$317,COLUMNS('Section 2'!$C$14:S$15),0))))))</f>
        <v/>
      </c>
      <c r="U152" s="235" t="str">
        <f>IF($D152="","",IF(ISBLANK(VLOOKUP($B152,'Section 2'!$C$18:$T$317,COLUMNS('Section 2'!$C$14:T$15),0)),"",VLOOKUP($B152,'Section 2'!$C$18:$T$317,COLUMNS('Section 2'!$C$14:T$15),0)))</f>
        <v/>
      </c>
    </row>
    <row r="153" spans="1:21" s="233" customFormat="1" ht="12.75" customHeight="1" x14ac:dyDescent="0.25">
      <c r="A153" s="233" t="str">
        <f>IF(D153="","",ROWS($A$1:A153))</f>
        <v/>
      </c>
      <c r="B153" s="232">
        <v>152</v>
      </c>
      <c r="C153" s="234" t="str">
        <f t="shared" si="2"/>
        <v/>
      </c>
      <c r="D153" s="234" t="str">
        <f>IFERROR(VLOOKUP($B153,'Section 2'!$C$18:$T$317,COLUMNS('Section 2'!$C$14:C$15),0),"")</f>
        <v/>
      </c>
      <c r="E153" s="235" t="str">
        <f>IF($D153="","",IF(ISBLANK(VLOOKUP($B153,'Section 2'!$C$18:$T$317,COLUMNS('Section 2'!$C$14:D$15),0)),"",VLOOKUP($B153,'Section 2'!$C$18:$T$317,COLUMNS('Section 2'!$C$14:D$15),0)))</f>
        <v/>
      </c>
      <c r="F153" s="234" t="str">
        <f>IF($D153="","",IF(ISBLANK(VLOOKUP($B153,'Section 2'!$C$18:$T$317,COLUMNS('Section 2'!$C$14:E$15),0)),"",VLOOKUP($B153,'Section 2'!$C$18:$T$317,COLUMNS('Section 2'!$C$14:E$15),0)))</f>
        <v/>
      </c>
      <c r="G153" s="234" t="str">
        <f>IF($D153="","",IF(ISBLANK(VLOOKUP($B153,'Section 2'!$C$18:$T$317,COLUMNS('Section 2'!$C$14:F$15),0)),"",VLOOKUP($B153,'Section 2'!$C$18:$T$317,COLUMNS('Section 2'!$C$14:F$15),0)))</f>
        <v/>
      </c>
      <c r="H153" s="234" t="str">
        <f>IF($D153="","",IF(ISBLANK(VLOOKUP($B153,'Section 2'!$C$18:$T$317,COLUMNS('Section 2'!$C$14:G$15),0)),"",VLOOKUP($B153,'Section 2'!$C$18:$T$317,COLUMNS('Section 2'!$C$14:G$15),0)))</f>
        <v/>
      </c>
      <c r="I153" s="234" t="str">
        <f>IF($D153="","",IF(ISBLANK(VLOOKUP($B153,'Section 2'!$C$18:$T$317,COLUMNS('Section 2'!$C$14:H$15),0)),"",VLOOKUP($B153,'Section 2'!$C$18:$T$317,COLUMNS('Section 2'!$C$14:H$15),0)))</f>
        <v/>
      </c>
      <c r="J153" s="234" t="str">
        <f>IF($D153="","",IF(ISBLANK(VLOOKUP($B153,'Section 2'!$C$18:$T$317,COLUMNS('Section 2'!$C$14:I$15),0)),"",VLOOKUP($B153,'Section 2'!$C$18:$T$317,COLUMNS('Section 2'!$C$14:I$15),0)))</f>
        <v/>
      </c>
      <c r="K153" s="234" t="str">
        <f>IF($D153="","",IF(ISBLANK(VLOOKUP($B153,'Section 2'!$C$18:$T$317,COLUMNS('Section 2'!$C$14:J$15),0)),"",VLOOKUP($B153,'Section 2'!$C$18:$T$317,COLUMNS('Section 2'!$C$14:J$15),0)))</f>
        <v/>
      </c>
      <c r="L153" s="234" t="str">
        <f>IF($D153="","",IF(ISBLANK(VLOOKUP($B153,'Section 2'!$C$18:$T$317,COLUMNS('Section 2'!$C$14:K$15),0)),"",VLOOKUP($B153,'Section 2'!$C$18:$T$317,COLUMNS('Section 2'!$C$14:K$15),0)))</f>
        <v/>
      </c>
      <c r="M153" s="234" t="str">
        <f>IF($D153="","",IF(ISBLANK(VLOOKUP($B153,'Section 2'!$C$18:$T$317,COLUMNS('Section 2'!$C$14:L$15),0)),"",VLOOKUP($B153,'Section 2'!$C$18:$T$317,COLUMNS('Section 2'!$C$14:L$15),0)))</f>
        <v/>
      </c>
      <c r="N153" s="234" t="str">
        <f>IF($D153="","",IF(ISBLANK(VLOOKUP($B153,'Section 2'!$C$18:$T$317,COLUMNS('Section 2'!$C$14:M$15),0)),"",VLOOKUP($B153,'Section 2'!$C$18:$T$317,COLUMNS('Section 2'!$C$14:M$15),0)))</f>
        <v/>
      </c>
      <c r="O153" s="234" t="str">
        <f>IF($D153="","",IF(ISBLANK(VLOOKUP($B153,'Section 2'!$C$18:$T$317,COLUMNS('Section 2'!$C$14:N$15),0)),"",VLOOKUP($B153,'Section 2'!$C$18:$T$317,COLUMNS('Section 2'!$C$14:N$15),0)))</f>
        <v/>
      </c>
      <c r="P153" s="234" t="str">
        <f>IF($D153="","",IF(ISBLANK(VLOOKUP($B153,'Section 2'!$C$18:$T$317,COLUMNS('Section 2'!$C$14:O$15),0)),"",VLOOKUP($B153,'Section 2'!$C$18:$T$317,COLUMNS('Section 2'!$C$14:O$15),0)))</f>
        <v/>
      </c>
      <c r="Q153" s="234" t="str">
        <f>IF($D153="","",IF(ISBLANK(VLOOKUP($B153,'Section 2'!$C$18:$T$317,COLUMNS('Section 2'!$C$14:P$15),0)),"",VLOOKUP($B153,'Section 2'!$C$18:$T$317,COLUMNS('Section 2'!$C$14:P$15),0)))</f>
        <v/>
      </c>
      <c r="R153" s="234" t="str">
        <f>IF($D153="","",IF(ISBLANK(VLOOKUP($B153,'Section 2'!$C$18:$T$317,COLUMNS('Section 2'!$C$14:Q$15),0)),"",VLOOKUP($B153,'Section 2'!$C$18:$T$317,COLUMNS('Section 2'!$C$14:Q$15),0)))</f>
        <v/>
      </c>
      <c r="S153" s="234" t="str">
        <f>IF($D153="","",IF(ISBLANK(PROPER(VLOOKUP($B153,'Section 2'!$C$18:$T$317,COLUMNS('Section 2'!$C$14:R$15),0))),"",PROPER(VLOOKUP($B153,'Section 2'!$C$18:$T$317,COLUMNS('Section 2'!$C$14:R$15),0))))</f>
        <v/>
      </c>
      <c r="T153" s="234" t="str">
        <f>IF($D153="","",IF(ISBLANK(PROPER(VLOOKUP($B153,'Section 2'!$C$18:$T$317,COLUMNS('Section 2'!$C$14:S$15),0))),"",IF(VLOOKUP($B153,'Section 2'!$C$18:$T$317,COLUMNS('Section 2'!$C$14:S$15),0)="2nd Party Trans", "2nd Party Trans", IF(VLOOKUP($B153,'Section 2'!$C$18:$T$317,COLUMNS('Section 2'!$C$14:S$15),0)="2nd Party Dest", "2nd Party Dest", PROPER(VLOOKUP($B153,'Section 2'!$C$18:$T$317,COLUMNS('Section 2'!$C$14:S$15),0))))))</f>
        <v/>
      </c>
      <c r="U153" s="235" t="str">
        <f>IF($D153="","",IF(ISBLANK(VLOOKUP($B153,'Section 2'!$C$18:$T$317,COLUMNS('Section 2'!$C$14:T$15),0)),"",VLOOKUP($B153,'Section 2'!$C$18:$T$317,COLUMNS('Section 2'!$C$14:T$15),0)))</f>
        <v/>
      </c>
    </row>
    <row r="154" spans="1:21" s="233" customFormat="1" ht="12.75" customHeight="1" x14ac:dyDescent="0.25">
      <c r="A154" s="233" t="str">
        <f>IF(D154="","",ROWS($A$1:A154))</f>
        <v/>
      </c>
      <c r="B154" s="232">
        <v>153</v>
      </c>
      <c r="C154" s="234" t="str">
        <f t="shared" si="2"/>
        <v/>
      </c>
      <c r="D154" s="234" t="str">
        <f>IFERROR(VLOOKUP($B154,'Section 2'!$C$18:$T$317,COLUMNS('Section 2'!$C$14:C$15),0),"")</f>
        <v/>
      </c>
      <c r="E154" s="235" t="str">
        <f>IF($D154="","",IF(ISBLANK(VLOOKUP($B154,'Section 2'!$C$18:$T$317,COLUMNS('Section 2'!$C$14:D$15),0)),"",VLOOKUP($B154,'Section 2'!$C$18:$T$317,COLUMNS('Section 2'!$C$14:D$15),0)))</f>
        <v/>
      </c>
      <c r="F154" s="234" t="str">
        <f>IF($D154="","",IF(ISBLANK(VLOOKUP($B154,'Section 2'!$C$18:$T$317,COLUMNS('Section 2'!$C$14:E$15),0)),"",VLOOKUP($B154,'Section 2'!$C$18:$T$317,COLUMNS('Section 2'!$C$14:E$15),0)))</f>
        <v/>
      </c>
      <c r="G154" s="234" t="str">
        <f>IF($D154="","",IF(ISBLANK(VLOOKUP($B154,'Section 2'!$C$18:$T$317,COLUMNS('Section 2'!$C$14:F$15),0)),"",VLOOKUP($B154,'Section 2'!$C$18:$T$317,COLUMNS('Section 2'!$C$14:F$15),0)))</f>
        <v/>
      </c>
      <c r="H154" s="234" t="str">
        <f>IF($D154="","",IF(ISBLANK(VLOOKUP($B154,'Section 2'!$C$18:$T$317,COLUMNS('Section 2'!$C$14:G$15),0)),"",VLOOKUP($B154,'Section 2'!$C$18:$T$317,COLUMNS('Section 2'!$C$14:G$15),0)))</f>
        <v/>
      </c>
      <c r="I154" s="234" t="str">
        <f>IF($D154="","",IF(ISBLANK(VLOOKUP($B154,'Section 2'!$C$18:$T$317,COLUMNS('Section 2'!$C$14:H$15),0)),"",VLOOKUP($B154,'Section 2'!$C$18:$T$317,COLUMNS('Section 2'!$C$14:H$15),0)))</f>
        <v/>
      </c>
      <c r="J154" s="234" t="str">
        <f>IF($D154="","",IF(ISBLANK(VLOOKUP($B154,'Section 2'!$C$18:$T$317,COLUMNS('Section 2'!$C$14:I$15),0)),"",VLOOKUP($B154,'Section 2'!$C$18:$T$317,COLUMNS('Section 2'!$C$14:I$15),0)))</f>
        <v/>
      </c>
      <c r="K154" s="234" t="str">
        <f>IF($D154="","",IF(ISBLANK(VLOOKUP($B154,'Section 2'!$C$18:$T$317,COLUMNS('Section 2'!$C$14:J$15),0)),"",VLOOKUP($B154,'Section 2'!$C$18:$T$317,COLUMNS('Section 2'!$C$14:J$15),0)))</f>
        <v/>
      </c>
      <c r="L154" s="234" t="str">
        <f>IF($D154="","",IF(ISBLANK(VLOOKUP($B154,'Section 2'!$C$18:$T$317,COLUMNS('Section 2'!$C$14:K$15),0)),"",VLOOKUP($B154,'Section 2'!$C$18:$T$317,COLUMNS('Section 2'!$C$14:K$15),0)))</f>
        <v/>
      </c>
      <c r="M154" s="234" t="str">
        <f>IF($D154="","",IF(ISBLANK(VLOOKUP($B154,'Section 2'!$C$18:$T$317,COLUMNS('Section 2'!$C$14:L$15),0)),"",VLOOKUP($B154,'Section 2'!$C$18:$T$317,COLUMNS('Section 2'!$C$14:L$15),0)))</f>
        <v/>
      </c>
      <c r="N154" s="234" t="str">
        <f>IF($D154="","",IF(ISBLANK(VLOOKUP($B154,'Section 2'!$C$18:$T$317,COLUMNS('Section 2'!$C$14:M$15),0)),"",VLOOKUP($B154,'Section 2'!$C$18:$T$317,COLUMNS('Section 2'!$C$14:M$15),0)))</f>
        <v/>
      </c>
      <c r="O154" s="234" t="str">
        <f>IF($D154="","",IF(ISBLANK(VLOOKUP($B154,'Section 2'!$C$18:$T$317,COLUMNS('Section 2'!$C$14:N$15),0)),"",VLOOKUP($B154,'Section 2'!$C$18:$T$317,COLUMNS('Section 2'!$C$14:N$15),0)))</f>
        <v/>
      </c>
      <c r="P154" s="234" t="str">
        <f>IF($D154="","",IF(ISBLANK(VLOOKUP($B154,'Section 2'!$C$18:$T$317,COLUMNS('Section 2'!$C$14:O$15),0)),"",VLOOKUP($B154,'Section 2'!$C$18:$T$317,COLUMNS('Section 2'!$C$14:O$15),0)))</f>
        <v/>
      </c>
      <c r="Q154" s="234" t="str">
        <f>IF($D154="","",IF(ISBLANK(VLOOKUP($B154,'Section 2'!$C$18:$T$317,COLUMNS('Section 2'!$C$14:P$15),0)),"",VLOOKUP($B154,'Section 2'!$C$18:$T$317,COLUMNS('Section 2'!$C$14:P$15),0)))</f>
        <v/>
      </c>
      <c r="R154" s="234" t="str">
        <f>IF($D154="","",IF(ISBLANK(VLOOKUP($B154,'Section 2'!$C$18:$T$317,COLUMNS('Section 2'!$C$14:Q$15),0)),"",VLOOKUP($B154,'Section 2'!$C$18:$T$317,COLUMNS('Section 2'!$C$14:Q$15),0)))</f>
        <v/>
      </c>
      <c r="S154" s="234" t="str">
        <f>IF($D154="","",IF(ISBLANK(PROPER(VLOOKUP($B154,'Section 2'!$C$18:$T$317,COLUMNS('Section 2'!$C$14:R$15),0))),"",PROPER(VLOOKUP($B154,'Section 2'!$C$18:$T$317,COLUMNS('Section 2'!$C$14:R$15),0))))</f>
        <v/>
      </c>
      <c r="T154" s="234" t="str">
        <f>IF($D154="","",IF(ISBLANK(PROPER(VLOOKUP($B154,'Section 2'!$C$18:$T$317,COLUMNS('Section 2'!$C$14:S$15),0))),"",IF(VLOOKUP($B154,'Section 2'!$C$18:$T$317,COLUMNS('Section 2'!$C$14:S$15),0)="2nd Party Trans", "2nd Party Trans", IF(VLOOKUP($B154,'Section 2'!$C$18:$T$317,COLUMNS('Section 2'!$C$14:S$15),0)="2nd Party Dest", "2nd Party Dest", PROPER(VLOOKUP($B154,'Section 2'!$C$18:$T$317,COLUMNS('Section 2'!$C$14:S$15),0))))))</f>
        <v/>
      </c>
      <c r="U154" s="235" t="str">
        <f>IF($D154="","",IF(ISBLANK(VLOOKUP($B154,'Section 2'!$C$18:$T$317,COLUMNS('Section 2'!$C$14:T$15),0)),"",VLOOKUP($B154,'Section 2'!$C$18:$T$317,COLUMNS('Section 2'!$C$14:T$15),0)))</f>
        <v/>
      </c>
    </row>
    <row r="155" spans="1:21" s="233" customFormat="1" ht="12.75" customHeight="1" x14ac:dyDescent="0.25">
      <c r="A155" s="233" t="str">
        <f>IF(D155="","",ROWS($A$1:A155))</f>
        <v/>
      </c>
      <c r="B155" s="232">
        <v>154</v>
      </c>
      <c r="C155" s="234" t="str">
        <f t="shared" si="2"/>
        <v/>
      </c>
      <c r="D155" s="234" t="str">
        <f>IFERROR(VLOOKUP($B155,'Section 2'!$C$18:$T$317,COLUMNS('Section 2'!$C$14:C$15),0),"")</f>
        <v/>
      </c>
      <c r="E155" s="235" t="str">
        <f>IF($D155="","",IF(ISBLANK(VLOOKUP($B155,'Section 2'!$C$18:$T$317,COLUMNS('Section 2'!$C$14:D$15),0)),"",VLOOKUP($B155,'Section 2'!$C$18:$T$317,COLUMNS('Section 2'!$C$14:D$15),0)))</f>
        <v/>
      </c>
      <c r="F155" s="234" t="str">
        <f>IF($D155="","",IF(ISBLANK(VLOOKUP($B155,'Section 2'!$C$18:$T$317,COLUMNS('Section 2'!$C$14:E$15),0)),"",VLOOKUP($B155,'Section 2'!$C$18:$T$317,COLUMNS('Section 2'!$C$14:E$15),0)))</f>
        <v/>
      </c>
      <c r="G155" s="234" t="str">
        <f>IF($D155="","",IF(ISBLANK(VLOOKUP($B155,'Section 2'!$C$18:$T$317,COLUMNS('Section 2'!$C$14:F$15),0)),"",VLOOKUP($B155,'Section 2'!$C$18:$T$317,COLUMNS('Section 2'!$C$14:F$15),0)))</f>
        <v/>
      </c>
      <c r="H155" s="234" t="str">
        <f>IF($D155="","",IF(ISBLANK(VLOOKUP($B155,'Section 2'!$C$18:$T$317,COLUMNS('Section 2'!$C$14:G$15),0)),"",VLOOKUP($B155,'Section 2'!$C$18:$T$317,COLUMNS('Section 2'!$C$14:G$15),0)))</f>
        <v/>
      </c>
      <c r="I155" s="234" t="str">
        <f>IF($D155="","",IF(ISBLANK(VLOOKUP($B155,'Section 2'!$C$18:$T$317,COLUMNS('Section 2'!$C$14:H$15),0)),"",VLOOKUP($B155,'Section 2'!$C$18:$T$317,COLUMNS('Section 2'!$C$14:H$15),0)))</f>
        <v/>
      </c>
      <c r="J155" s="234" t="str">
        <f>IF($D155="","",IF(ISBLANK(VLOOKUP($B155,'Section 2'!$C$18:$T$317,COLUMNS('Section 2'!$C$14:I$15),0)),"",VLOOKUP($B155,'Section 2'!$C$18:$T$317,COLUMNS('Section 2'!$C$14:I$15),0)))</f>
        <v/>
      </c>
      <c r="K155" s="234" t="str">
        <f>IF($D155="","",IF(ISBLANK(VLOOKUP($B155,'Section 2'!$C$18:$T$317,COLUMNS('Section 2'!$C$14:J$15),0)),"",VLOOKUP($B155,'Section 2'!$C$18:$T$317,COLUMNS('Section 2'!$C$14:J$15),0)))</f>
        <v/>
      </c>
      <c r="L155" s="234" t="str">
        <f>IF($D155="","",IF(ISBLANK(VLOOKUP($B155,'Section 2'!$C$18:$T$317,COLUMNS('Section 2'!$C$14:K$15),0)),"",VLOOKUP($B155,'Section 2'!$C$18:$T$317,COLUMNS('Section 2'!$C$14:K$15),0)))</f>
        <v/>
      </c>
      <c r="M155" s="234" t="str">
        <f>IF($D155="","",IF(ISBLANK(VLOOKUP($B155,'Section 2'!$C$18:$T$317,COLUMNS('Section 2'!$C$14:L$15),0)),"",VLOOKUP($B155,'Section 2'!$C$18:$T$317,COLUMNS('Section 2'!$C$14:L$15),0)))</f>
        <v/>
      </c>
      <c r="N155" s="234" t="str">
        <f>IF($D155="","",IF(ISBLANK(VLOOKUP($B155,'Section 2'!$C$18:$T$317,COLUMNS('Section 2'!$C$14:M$15),0)),"",VLOOKUP($B155,'Section 2'!$C$18:$T$317,COLUMNS('Section 2'!$C$14:M$15),0)))</f>
        <v/>
      </c>
      <c r="O155" s="234" t="str">
        <f>IF($D155="","",IF(ISBLANK(VLOOKUP($B155,'Section 2'!$C$18:$T$317,COLUMNS('Section 2'!$C$14:N$15),0)),"",VLOOKUP($B155,'Section 2'!$C$18:$T$317,COLUMNS('Section 2'!$C$14:N$15),0)))</f>
        <v/>
      </c>
      <c r="P155" s="234" t="str">
        <f>IF($D155="","",IF(ISBLANK(VLOOKUP($B155,'Section 2'!$C$18:$T$317,COLUMNS('Section 2'!$C$14:O$15),0)),"",VLOOKUP($B155,'Section 2'!$C$18:$T$317,COLUMNS('Section 2'!$C$14:O$15),0)))</f>
        <v/>
      </c>
      <c r="Q155" s="234" t="str">
        <f>IF($D155="","",IF(ISBLANK(VLOOKUP($B155,'Section 2'!$C$18:$T$317,COLUMNS('Section 2'!$C$14:P$15),0)),"",VLOOKUP($B155,'Section 2'!$C$18:$T$317,COLUMNS('Section 2'!$C$14:P$15),0)))</f>
        <v/>
      </c>
      <c r="R155" s="234" t="str">
        <f>IF($D155="","",IF(ISBLANK(VLOOKUP($B155,'Section 2'!$C$18:$T$317,COLUMNS('Section 2'!$C$14:Q$15),0)),"",VLOOKUP($B155,'Section 2'!$C$18:$T$317,COLUMNS('Section 2'!$C$14:Q$15),0)))</f>
        <v/>
      </c>
      <c r="S155" s="234" t="str">
        <f>IF($D155="","",IF(ISBLANK(PROPER(VLOOKUP($B155,'Section 2'!$C$18:$T$317,COLUMNS('Section 2'!$C$14:R$15),0))),"",PROPER(VLOOKUP($B155,'Section 2'!$C$18:$T$317,COLUMNS('Section 2'!$C$14:R$15),0))))</f>
        <v/>
      </c>
      <c r="T155" s="234" t="str">
        <f>IF($D155="","",IF(ISBLANK(PROPER(VLOOKUP($B155,'Section 2'!$C$18:$T$317,COLUMNS('Section 2'!$C$14:S$15),0))),"",IF(VLOOKUP($B155,'Section 2'!$C$18:$T$317,COLUMNS('Section 2'!$C$14:S$15),0)="2nd Party Trans", "2nd Party Trans", IF(VLOOKUP($B155,'Section 2'!$C$18:$T$317,COLUMNS('Section 2'!$C$14:S$15),0)="2nd Party Dest", "2nd Party Dest", PROPER(VLOOKUP($B155,'Section 2'!$C$18:$T$317,COLUMNS('Section 2'!$C$14:S$15),0))))))</f>
        <v/>
      </c>
      <c r="U155" s="235" t="str">
        <f>IF($D155="","",IF(ISBLANK(VLOOKUP($B155,'Section 2'!$C$18:$T$317,COLUMNS('Section 2'!$C$14:T$15),0)),"",VLOOKUP($B155,'Section 2'!$C$18:$T$317,COLUMNS('Section 2'!$C$14:T$15),0)))</f>
        <v/>
      </c>
    </row>
    <row r="156" spans="1:21" s="233" customFormat="1" ht="12.75" customHeight="1" x14ac:dyDescent="0.25">
      <c r="A156" s="233" t="str">
        <f>IF(D156="","",ROWS($A$1:A156))</f>
        <v/>
      </c>
      <c r="B156" s="232">
        <v>155</v>
      </c>
      <c r="C156" s="234" t="str">
        <f t="shared" si="2"/>
        <v/>
      </c>
      <c r="D156" s="234" t="str">
        <f>IFERROR(VLOOKUP($B156,'Section 2'!$C$18:$T$317,COLUMNS('Section 2'!$C$14:C$15),0),"")</f>
        <v/>
      </c>
      <c r="E156" s="235" t="str">
        <f>IF($D156="","",IF(ISBLANK(VLOOKUP($B156,'Section 2'!$C$18:$T$317,COLUMNS('Section 2'!$C$14:D$15),0)),"",VLOOKUP($B156,'Section 2'!$C$18:$T$317,COLUMNS('Section 2'!$C$14:D$15),0)))</f>
        <v/>
      </c>
      <c r="F156" s="234" t="str">
        <f>IF($D156="","",IF(ISBLANK(VLOOKUP($B156,'Section 2'!$C$18:$T$317,COLUMNS('Section 2'!$C$14:E$15),0)),"",VLOOKUP($B156,'Section 2'!$C$18:$T$317,COLUMNS('Section 2'!$C$14:E$15),0)))</f>
        <v/>
      </c>
      <c r="G156" s="234" t="str">
        <f>IF($D156="","",IF(ISBLANK(VLOOKUP($B156,'Section 2'!$C$18:$T$317,COLUMNS('Section 2'!$C$14:F$15),0)),"",VLOOKUP($B156,'Section 2'!$C$18:$T$317,COLUMNS('Section 2'!$C$14:F$15),0)))</f>
        <v/>
      </c>
      <c r="H156" s="234" t="str">
        <f>IF($D156="","",IF(ISBLANK(VLOOKUP($B156,'Section 2'!$C$18:$T$317,COLUMNS('Section 2'!$C$14:G$15),0)),"",VLOOKUP($B156,'Section 2'!$C$18:$T$317,COLUMNS('Section 2'!$C$14:G$15),0)))</f>
        <v/>
      </c>
      <c r="I156" s="234" t="str">
        <f>IF($D156="","",IF(ISBLANK(VLOOKUP($B156,'Section 2'!$C$18:$T$317,COLUMNS('Section 2'!$C$14:H$15),0)),"",VLOOKUP($B156,'Section 2'!$C$18:$T$317,COLUMNS('Section 2'!$C$14:H$15),0)))</f>
        <v/>
      </c>
      <c r="J156" s="234" t="str">
        <f>IF($D156="","",IF(ISBLANK(VLOOKUP($B156,'Section 2'!$C$18:$T$317,COLUMNS('Section 2'!$C$14:I$15),0)),"",VLOOKUP($B156,'Section 2'!$C$18:$T$317,COLUMNS('Section 2'!$C$14:I$15),0)))</f>
        <v/>
      </c>
      <c r="K156" s="234" t="str">
        <f>IF($D156="","",IF(ISBLANK(VLOOKUP($B156,'Section 2'!$C$18:$T$317,COLUMNS('Section 2'!$C$14:J$15),0)),"",VLOOKUP($B156,'Section 2'!$C$18:$T$317,COLUMNS('Section 2'!$C$14:J$15),0)))</f>
        <v/>
      </c>
      <c r="L156" s="234" t="str">
        <f>IF($D156="","",IF(ISBLANK(VLOOKUP($B156,'Section 2'!$C$18:$T$317,COLUMNS('Section 2'!$C$14:K$15),0)),"",VLOOKUP($B156,'Section 2'!$C$18:$T$317,COLUMNS('Section 2'!$C$14:K$15),0)))</f>
        <v/>
      </c>
      <c r="M156" s="234" t="str">
        <f>IF($D156="","",IF(ISBLANK(VLOOKUP($B156,'Section 2'!$C$18:$T$317,COLUMNS('Section 2'!$C$14:L$15),0)),"",VLOOKUP($B156,'Section 2'!$C$18:$T$317,COLUMNS('Section 2'!$C$14:L$15),0)))</f>
        <v/>
      </c>
      <c r="N156" s="234" t="str">
        <f>IF($D156="","",IF(ISBLANK(VLOOKUP($B156,'Section 2'!$C$18:$T$317,COLUMNS('Section 2'!$C$14:M$15),0)),"",VLOOKUP($B156,'Section 2'!$C$18:$T$317,COLUMNS('Section 2'!$C$14:M$15),0)))</f>
        <v/>
      </c>
      <c r="O156" s="234" t="str">
        <f>IF($D156="","",IF(ISBLANK(VLOOKUP($B156,'Section 2'!$C$18:$T$317,COLUMNS('Section 2'!$C$14:N$15),0)),"",VLOOKUP($B156,'Section 2'!$C$18:$T$317,COLUMNS('Section 2'!$C$14:N$15),0)))</f>
        <v/>
      </c>
      <c r="P156" s="234" t="str">
        <f>IF($D156="","",IF(ISBLANK(VLOOKUP($B156,'Section 2'!$C$18:$T$317,COLUMNS('Section 2'!$C$14:O$15),0)),"",VLOOKUP($B156,'Section 2'!$C$18:$T$317,COLUMNS('Section 2'!$C$14:O$15),0)))</f>
        <v/>
      </c>
      <c r="Q156" s="234" t="str">
        <f>IF($D156="","",IF(ISBLANK(VLOOKUP($B156,'Section 2'!$C$18:$T$317,COLUMNS('Section 2'!$C$14:P$15),0)),"",VLOOKUP($B156,'Section 2'!$C$18:$T$317,COLUMNS('Section 2'!$C$14:P$15),0)))</f>
        <v/>
      </c>
      <c r="R156" s="234" t="str">
        <f>IF($D156="","",IF(ISBLANK(VLOOKUP($B156,'Section 2'!$C$18:$T$317,COLUMNS('Section 2'!$C$14:Q$15),0)),"",VLOOKUP($B156,'Section 2'!$C$18:$T$317,COLUMNS('Section 2'!$C$14:Q$15),0)))</f>
        <v/>
      </c>
      <c r="S156" s="234" t="str">
        <f>IF($D156="","",IF(ISBLANK(PROPER(VLOOKUP($B156,'Section 2'!$C$18:$T$317,COLUMNS('Section 2'!$C$14:R$15),0))),"",PROPER(VLOOKUP($B156,'Section 2'!$C$18:$T$317,COLUMNS('Section 2'!$C$14:R$15),0))))</f>
        <v/>
      </c>
      <c r="T156" s="234" t="str">
        <f>IF($D156="","",IF(ISBLANK(PROPER(VLOOKUP($B156,'Section 2'!$C$18:$T$317,COLUMNS('Section 2'!$C$14:S$15),0))),"",IF(VLOOKUP($B156,'Section 2'!$C$18:$T$317,COLUMNS('Section 2'!$C$14:S$15),0)="2nd Party Trans", "2nd Party Trans", IF(VLOOKUP($B156,'Section 2'!$C$18:$T$317,COLUMNS('Section 2'!$C$14:S$15),0)="2nd Party Dest", "2nd Party Dest", PROPER(VLOOKUP($B156,'Section 2'!$C$18:$T$317,COLUMNS('Section 2'!$C$14:S$15),0))))))</f>
        <v/>
      </c>
      <c r="U156" s="235" t="str">
        <f>IF($D156="","",IF(ISBLANK(VLOOKUP($B156,'Section 2'!$C$18:$T$317,COLUMNS('Section 2'!$C$14:T$15),0)),"",VLOOKUP($B156,'Section 2'!$C$18:$T$317,COLUMNS('Section 2'!$C$14:T$15),0)))</f>
        <v/>
      </c>
    </row>
    <row r="157" spans="1:21" s="233" customFormat="1" ht="12.75" customHeight="1" x14ac:dyDescent="0.25">
      <c r="A157" s="233" t="str">
        <f>IF(D157="","",ROWS($A$1:A157))</f>
        <v/>
      </c>
      <c r="B157" s="232">
        <v>156</v>
      </c>
      <c r="C157" s="234" t="str">
        <f t="shared" si="2"/>
        <v/>
      </c>
      <c r="D157" s="234" t="str">
        <f>IFERROR(VLOOKUP($B157,'Section 2'!$C$18:$T$317,COLUMNS('Section 2'!$C$14:C$15),0),"")</f>
        <v/>
      </c>
      <c r="E157" s="235" t="str">
        <f>IF($D157="","",IF(ISBLANK(VLOOKUP($B157,'Section 2'!$C$18:$T$317,COLUMNS('Section 2'!$C$14:D$15),0)),"",VLOOKUP($B157,'Section 2'!$C$18:$T$317,COLUMNS('Section 2'!$C$14:D$15),0)))</f>
        <v/>
      </c>
      <c r="F157" s="234" t="str">
        <f>IF($D157="","",IF(ISBLANK(VLOOKUP($B157,'Section 2'!$C$18:$T$317,COLUMNS('Section 2'!$C$14:E$15),0)),"",VLOOKUP($B157,'Section 2'!$C$18:$T$317,COLUMNS('Section 2'!$C$14:E$15),0)))</f>
        <v/>
      </c>
      <c r="G157" s="234" t="str">
        <f>IF($D157="","",IF(ISBLANK(VLOOKUP($B157,'Section 2'!$C$18:$T$317,COLUMNS('Section 2'!$C$14:F$15),0)),"",VLOOKUP($B157,'Section 2'!$C$18:$T$317,COLUMNS('Section 2'!$C$14:F$15),0)))</f>
        <v/>
      </c>
      <c r="H157" s="234" t="str">
        <f>IF($D157="","",IF(ISBLANK(VLOOKUP($B157,'Section 2'!$C$18:$T$317,COLUMNS('Section 2'!$C$14:G$15),0)),"",VLOOKUP($B157,'Section 2'!$C$18:$T$317,COLUMNS('Section 2'!$C$14:G$15),0)))</f>
        <v/>
      </c>
      <c r="I157" s="234" t="str">
        <f>IF($D157="","",IF(ISBLANK(VLOOKUP($B157,'Section 2'!$C$18:$T$317,COLUMNS('Section 2'!$C$14:H$15),0)),"",VLOOKUP($B157,'Section 2'!$C$18:$T$317,COLUMNS('Section 2'!$C$14:H$15),0)))</f>
        <v/>
      </c>
      <c r="J157" s="234" t="str">
        <f>IF($D157="","",IF(ISBLANK(VLOOKUP($B157,'Section 2'!$C$18:$T$317,COLUMNS('Section 2'!$C$14:I$15),0)),"",VLOOKUP($B157,'Section 2'!$C$18:$T$317,COLUMNS('Section 2'!$C$14:I$15),0)))</f>
        <v/>
      </c>
      <c r="K157" s="234" t="str">
        <f>IF($D157="","",IF(ISBLANK(VLOOKUP($B157,'Section 2'!$C$18:$T$317,COLUMNS('Section 2'!$C$14:J$15),0)),"",VLOOKUP($B157,'Section 2'!$C$18:$T$317,COLUMNS('Section 2'!$C$14:J$15),0)))</f>
        <v/>
      </c>
      <c r="L157" s="234" t="str">
        <f>IF($D157="","",IF(ISBLANK(VLOOKUP($B157,'Section 2'!$C$18:$T$317,COLUMNS('Section 2'!$C$14:K$15),0)),"",VLOOKUP($B157,'Section 2'!$C$18:$T$317,COLUMNS('Section 2'!$C$14:K$15),0)))</f>
        <v/>
      </c>
      <c r="M157" s="234" t="str">
        <f>IF($D157="","",IF(ISBLANK(VLOOKUP($B157,'Section 2'!$C$18:$T$317,COLUMNS('Section 2'!$C$14:L$15),0)),"",VLOOKUP($B157,'Section 2'!$C$18:$T$317,COLUMNS('Section 2'!$C$14:L$15),0)))</f>
        <v/>
      </c>
      <c r="N157" s="234" t="str">
        <f>IF($D157="","",IF(ISBLANK(VLOOKUP($B157,'Section 2'!$C$18:$T$317,COLUMNS('Section 2'!$C$14:M$15),0)),"",VLOOKUP($B157,'Section 2'!$C$18:$T$317,COLUMNS('Section 2'!$C$14:M$15),0)))</f>
        <v/>
      </c>
      <c r="O157" s="234" t="str">
        <f>IF($D157="","",IF(ISBLANK(VLOOKUP($B157,'Section 2'!$C$18:$T$317,COLUMNS('Section 2'!$C$14:N$15),0)),"",VLOOKUP($B157,'Section 2'!$C$18:$T$317,COLUMNS('Section 2'!$C$14:N$15),0)))</f>
        <v/>
      </c>
      <c r="P157" s="234" t="str">
        <f>IF($D157="","",IF(ISBLANK(VLOOKUP($B157,'Section 2'!$C$18:$T$317,COLUMNS('Section 2'!$C$14:O$15),0)),"",VLOOKUP($B157,'Section 2'!$C$18:$T$317,COLUMNS('Section 2'!$C$14:O$15),0)))</f>
        <v/>
      </c>
      <c r="Q157" s="234" t="str">
        <f>IF($D157="","",IF(ISBLANK(VLOOKUP($B157,'Section 2'!$C$18:$T$317,COLUMNS('Section 2'!$C$14:P$15),0)),"",VLOOKUP($B157,'Section 2'!$C$18:$T$317,COLUMNS('Section 2'!$C$14:P$15),0)))</f>
        <v/>
      </c>
      <c r="R157" s="234" t="str">
        <f>IF($D157="","",IF(ISBLANK(VLOOKUP($B157,'Section 2'!$C$18:$T$317,COLUMNS('Section 2'!$C$14:Q$15),0)),"",VLOOKUP($B157,'Section 2'!$C$18:$T$317,COLUMNS('Section 2'!$C$14:Q$15),0)))</f>
        <v/>
      </c>
      <c r="S157" s="234" t="str">
        <f>IF($D157="","",IF(ISBLANK(PROPER(VLOOKUP($B157,'Section 2'!$C$18:$T$317,COLUMNS('Section 2'!$C$14:R$15),0))),"",PROPER(VLOOKUP($B157,'Section 2'!$C$18:$T$317,COLUMNS('Section 2'!$C$14:R$15),0))))</f>
        <v/>
      </c>
      <c r="T157" s="234" t="str">
        <f>IF($D157="","",IF(ISBLANK(PROPER(VLOOKUP($B157,'Section 2'!$C$18:$T$317,COLUMNS('Section 2'!$C$14:S$15),0))),"",IF(VLOOKUP($B157,'Section 2'!$C$18:$T$317,COLUMNS('Section 2'!$C$14:S$15),0)="2nd Party Trans", "2nd Party Trans", IF(VLOOKUP($B157,'Section 2'!$C$18:$T$317,COLUMNS('Section 2'!$C$14:S$15),0)="2nd Party Dest", "2nd Party Dest", PROPER(VLOOKUP($B157,'Section 2'!$C$18:$T$317,COLUMNS('Section 2'!$C$14:S$15),0))))))</f>
        <v/>
      </c>
      <c r="U157" s="235" t="str">
        <f>IF($D157="","",IF(ISBLANK(VLOOKUP($B157,'Section 2'!$C$18:$T$317,COLUMNS('Section 2'!$C$14:T$15),0)),"",VLOOKUP($B157,'Section 2'!$C$18:$T$317,COLUMNS('Section 2'!$C$14:T$15),0)))</f>
        <v/>
      </c>
    </row>
    <row r="158" spans="1:21" s="233" customFormat="1" ht="12.75" customHeight="1" x14ac:dyDescent="0.25">
      <c r="A158" s="233" t="str">
        <f>IF(D158="","",ROWS($A$1:A158))</f>
        <v/>
      </c>
      <c r="B158" s="232">
        <v>157</v>
      </c>
      <c r="C158" s="234" t="str">
        <f t="shared" si="2"/>
        <v/>
      </c>
      <c r="D158" s="234" t="str">
        <f>IFERROR(VLOOKUP($B158,'Section 2'!$C$18:$T$317,COLUMNS('Section 2'!$C$14:C$15),0),"")</f>
        <v/>
      </c>
      <c r="E158" s="235" t="str">
        <f>IF($D158="","",IF(ISBLANK(VLOOKUP($B158,'Section 2'!$C$18:$T$317,COLUMNS('Section 2'!$C$14:D$15),0)),"",VLOOKUP($B158,'Section 2'!$C$18:$T$317,COLUMNS('Section 2'!$C$14:D$15),0)))</f>
        <v/>
      </c>
      <c r="F158" s="234" t="str">
        <f>IF($D158="","",IF(ISBLANK(VLOOKUP($B158,'Section 2'!$C$18:$T$317,COLUMNS('Section 2'!$C$14:E$15),0)),"",VLOOKUP($B158,'Section 2'!$C$18:$T$317,COLUMNS('Section 2'!$C$14:E$15),0)))</f>
        <v/>
      </c>
      <c r="G158" s="234" t="str">
        <f>IF($D158="","",IF(ISBLANK(VLOOKUP($B158,'Section 2'!$C$18:$T$317,COLUMNS('Section 2'!$C$14:F$15),0)),"",VLOOKUP($B158,'Section 2'!$C$18:$T$317,COLUMNS('Section 2'!$C$14:F$15),0)))</f>
        <v/>
      </c>
      <c r="H158" s="234" t="str">
        <f>IF($D158="","",IF(ISBLANK(VLOOKUP($B158,'Section 2'!$C$18:$T$317,COLUMNS('Section 2'!$C$14:G$15),0)),"",VLOOKUP($B158,'Section 2'!$C$18:$T$317,COLUMNS('Section 2'!$C$14:G$15),0)))</f>
        <v/>
      </c>
      <c r="I158" s="234" t="str">
        <f>IF($D158="","",IF(ISBLANK(VLOOKUP($B158,'Section 2'!$C$18:$T$317,COLUMNS('Section 2'!$C$14:H$15),0)),"",VLOOKUP($B158,'Section 2'!$C$18:$T$317,COLUMNS('Section 2'!$C$14:H$15),0)))</f>
        <v/>
      </c>
      <c r="J158" s="234" t="str">
        <f>IF($D158="","",IF(ISBLANK(VLOOKUP($B158,'Section 2'!$C$18:$T$317,COLUMNS('Section 2'!$C$14:I$15),0)),"",VLOOKUP($B158,'Section 2'!$C$18:$T$317,COLUMNS('Section 2'!$C$14:I$15),0)))</f>
        <v/>
      </c>
      <c r="K158" s="234" t="str">
        <f>IF($D158="","",IF(ISBLANK(VLOOKUP($B158,'Section 2'!$C$18:$T$317,COLUMNS('Section 2'!$C$14:J$15),0)),"",VLOOKUP($B158,'Section 2'!$C$18:$T$317,COLUMNS('Section 2'!$C$14:J$15),0)))</f>
        <v/>
      </c>
      <c r="L158" s="234" t="str">
        <f>IF($D158="","",IF(ISBLANK(VLOOKUP($B158,'Section 2'!$C$18:$T$317,COLUMNS('Section 2'!$C$14:K$15),0)),"",VLOOKUP($B158,'Section 2'!$C$18:$T$317,COLUMNS('Section 2'!$C$14:K$15),0)))</f>
        <v/>
      </c>
      <c r="M158" s="234" t="str">
        <f>IF($D158="","",IF(ISBLANK(VLOOKUP($B158,'Section 2'!$C$18:$T$317,COLUMNS('Section 2'!$C$14:L$15),0)),"",VLOOKUP($B158,'Section 2'!$C$18:$T$317,COLUMNS('Section 2'!$C$14:L$15),0)))</f>
        <v/>
      </c>
      <c r="N158" s="234" t="str">
        <f>IF($D158="","",IF(ISBLANK(VLOOKUP($B158,'Section 2'!$C$18:$T$317,COLUMNS('Section 2'!$C$14:M$15),0)),"",VLOOKUP($B158,'Section 2'!$C$18:$T$317,COLUMNS('Section 2'!$C$14:M$15),0)))</f>
        <v/>
      </c>
      <c r="O158" s="234" t="str">
        <f>IF($D158="","",IF(ISBLANK(VLOOKUP($B158,'Section 2'!$C$18:$T$317,COLUMNS('Section 2'!$C$14:N$15),0)),"",VLOOKUP($B158,'Section 2'!$C$18:$T$317,COLUMNS('Section 2'!$C$14:N$15),0)))</f>
        <v/>
      </c>
      <c r="P158" s="234" t="str">
        <f>IF($D158="","",IF(ISBLANK(VLOOKUP($B158,'Section 2'!$C$18:$T$317,COLUMNS('Section 2'!$C$14:O$15),0)),"",VLOOKUP($B158,'Section 2'!$C$18:$T$317,COLUMNS('Section 2'!$C$14:O$15),0)))</f>
        <v/>
      </c>
      <c r="Q158" s="234" t="str">
        <f>IF($D158="","",IF(ISBLANK(VLOOKUP($B158,'Section 2'!$C$18:$T$317,COLUMNS('Section 2'!$C$14:P$15),0)),"",VLOOKUP($B158,'Section 2'!$C$18:$T$317,COLUMNS('Section 2'!$C$14:P$15),0)))</f>
        <v/>
      </c>
      <c r="R158" s="234" t="str">
        <f>IF($D158="","",IF(ISBLANK(VLOOKUP($B158,'Section 2'!$C$18:$T$317,COLUMNS('Section 2'!$C$14:Q$15),0)),"",VLOOKUP($B158,'Section 2'!$C$18:$T$317,COLUMNS('Section 2'!$C$14:Q$15),0)))</f>
        <v/>
      </c>
      <c r="S158" s="234" t="str">
        <f>IF($D158="","",IF(ISBLANK(PROPER(VLOOKUP($B158,'Section 2'!$C$18:$T$317,COLUMNS('Section 2'!$C$14:R$15),0))),"",PROPER(VLOOKUP($B158,'Section 2'!$C$18:$T$317,COLUMNS('Section 2'!$C$14:R$15),0))))</f>
        <v/>
      </c>
      <c r="T158" s="234" t="str">
        <f>IF($D158="","",IF(ISBLANK(PROPER(VLOOKUP($B158,'Section 2'!$C$18:$T$317,COLUMNS('Section 2'!$C$14:S$15),0))),"",IF(VLOOKUP($B158,'Section 2'!$C$18:$T$317,COLUMNS('Section 2'!$C$14:S$15),0)="2nd Party Trans", "2nd Party Trans", IF(VLOOKUP($B158,'Section 2'!$C$18:$T$317,COLUMNS('Section 2'!$C$14:S$15),0)="2nd Party Dest", "2nd Party Dest", PROPER(VLOOKUP($B158,'Section 2'!$C$18:$T$317,COLUMNS('Section 2'!$C$14:S$15),0))))))</f>
        <v/>
      </c>
      <c r="U158" s="235" t="str">
        <f>IF($D158="","",IF(ISBLANK(VLOOKUP($B158,'Section 2'!$C$18:$T$317,COLUMNS('Section 2'!$C$14:T$15),0)),"",VLOOKUP($B158,'Section 2'!$C$18:$T$317,COLUMNS('Section 2'!$C$14:T$15),0)))</f>
        <v/>
      </c>
    </row>
    <row r="159" spans="1:21" s="233" customFormat="1" ht="12.75" customHeight="1" x14ac:dyDescent="0.25">
      <c r="A159" s="233" t="str">
        <f>IF(D159="","",ROWS($A$1:A159))</f>
        <v/>
      </c>
      <c r="B159" s="232">
        <v>158</v>
      </c>
      <c r="C159" s="234" t="str">
        <f t="shared" si="2"/>
        <v/>
      </c>
      <c r="D159" s="234" t="str">
        <f>IFERROR(VLOOKUP($B159,'Section 2'!$C$18:$T$317,COLUMNS('Section 2'!$C$14:C$15),0),"")</f>
        <v/>
      </c>
      <c r="E159" s="235" t="str">
        <f>IF($D159="","",IF(ISBLANK(VLOOKUP($B159,'Section 2'!$C$18:$T$317,COLUMNS('Section 2'!$C$14:D$15),0)),"",VLOOKUP($B159,'Section 2'!$C$18:$T$317,COLUMNS('Section 2'!$C$14:D$15),0)))</f>
        <v/>
      </c>
      <c r="F159" s="234" t="str">
        <f>IF($D159="","",IF(ISBLANK(VLOOKUP($B159,'Section 2'!$C$18:$T$317,COLUMNS('Section 2'!$C$14:E$15),0)),"",VLOOKUP($B159,'Section 2'!$C$18:$T$317,COLUMNS('Section 2'!$C$14:E$15),0)))</f>
        <v/>
      </c>
      <c r="G159" s="234" t="str">
        <f>IF($D159="","",IF(ISBLANK(VLOOKUP($B159,'Section 2'!$C$18:$T$317,COLUMNS('Section 2'!$C$14:F$15),0)),"",VLOOKUP($B159,'Section 2'!$C$18:$T$317,COLUMNS('Section 2'!$C$14:F$15),0)))</f>
        <v/>
      </c>
      <c r="H159" s="234" t="str">
        <f>IF($D159="","",IF(ISBLANK(VLOOKUP($B159,'Section 2'!$C$18:$T$317,COLUMNS('Section 2'!$C$14:G$15),0)),"",VLOOKUP($B159,'Section 2'!$C$18:$T$317,COLUMNS('Section 2'!$C$14:G$15),0)))</f>
        <v/>
      </c>
      <c r="I159" s="234" t="str">
        <f>IF($D159="","",IF(ISBLANK(VLOOKUP($B159,'Section 2'!$C$18:$T$317,COLUMNS('Section 2'!$C$14:H$15),0)),"",VLOOKUP($B159,'Section 2'!$C$18:$T$317,COLUMNS('Section 2'!$C$14:H$15),0)))</f>
        <v/>
      </c>
      <c r="J159" s="234" t="str">
        <f>IF($D159="","",IF(ISBLANK(VLOOKUP($B159,'Section 2'!$C$18:$T$317,COLUMNS('Section 2'!$C$14:I$15),0)),"",VLOOKUP($B159,'Section 2'!$C$18:$T$317,COLUMNS('Section 2'!$C$14:I$15),0)))</f>
        <v/>
      </c>
      <c r="K159" s="234" t="str">
        <f>IF($D159="","",IF(ISBLANK(VLOOKUP($B159,'Section 2'!$C$18:$T$317,COLUMNS('Section 2'!$C$14:J$15),0)),"",VLOOKUP($B159,'Section 2'!$C$18:$T$317,COLUMNS('Section 2'!$C$14:J$15),0)))</f>
        <v/>
      </c>
      <c r="L159" s="234" t="str">
        <f>IF($D159="","",IF(ISBLANK(VLOOKUP($B159,'Section 2'!$C$18:$T$317,COLUMNS('Section 2'!$C$14:K$15),0)),"",VLOOKUP($B159,'Section 2'!$C$18:$T$317,COLUMNS('Section 2'!$C$14:K$15),0)))</f>
        <v/>
      </c>
      <c r="M159" s="234" t="str">
        <f>IF($D159="","",IF(ISBLANK(VLOOKUP($B159,'Section 2'!$C$18:$T$317,COLUMNS('Section 2'!$C$14:L$15),0)),"",VLOOKUP($B159,'Section 2'!$C$18:$T$317,COLUMNS('Section 2'!$C$14:L$15),0)))</f>
        <v/>
      </c>
      <c r="N159" s="234" t="str">
        <f>IF($D159="","",IF(ISBLANK(VLOOKUP($B159,'Section 2'!$C$18:$T$317,COLUMNS('Section 2'!$C$14:M$15),0)),"",VLOOKUP($B159,'Section 2'!$C$18:$T$317,COLUMNS('Section 2'!$C$14:M$15),0)))</f>
        <v/>
      </c>
      <c r="O159" s="234" t="str">
        <f>IF($D159="","",IF(ISBLANK(VLOOKUP($B159,'Section 2'!$C$18:$T$317,COLUMNS('Section 2'!$C$14:N$15),0)),"",VLOOKUP($B159,'Section 2'!$C$18:$T$317,COLUMNS('Section 2'!$C$14:N$15),0)))</f>
        <v/>
      </c>
      <c r="P159" s="234" t="str">
        <f>IF($D159="","",IF(ISBLANK(VLOOKUP($B159,'Section 2'!$C$18:$T$317,COLUMNS('Section 2'!$C$14:O$15),0)),"",VLOOKUP($B159,'Section 2'!$C$18:$T$317,COLUMNS('Section 2'!$C$14:O$15),0)))</f>
        <v/>
      </c>
      <c r="Q159" s="234" t="str">
        <f>IF($D159="","",IF(ISBLANK(VLOOKUP($B159,'Section 2'!$C$18:$T$317,COLUMNS('Section 2'!$C$14:P$15),0)),"",VLOOKUP($B159,'Section 2'!$C$18:$T$317,COLUMNS('Section 2'!$C$14:P$15),0)))</f>
        <v/>
      </c>
      <c r="R159" s="234" t="str">
        <f>IF($D159="","",IF(ISBLANK(VLOOKUP($B159,'Section 2'!$C$18:$T$317,COLUMNS('Section 2'!$C$14:Q$15),0)),"",VLOOKUP($B159,'Section 2'!$C$18:$T$317,COLUMNS('Section 2'!$C$14:Q$15),0)))</f>
        <v/>
      </c>
      <c r="S159" s="234" t="str">
        <f>IF($D159="","",IF(ISBLANK(PROPER(VLOOKUP($B159,'Section 2'!$C$18:$T$317,COLUMNS('Section 2'!$C$14:R$15),0))),"",PROPER(VLOOKUP($B159,'Section 2'!$C$18:$T$317,COLUMNS('Section 2'!$C$14:R$15),0))))</f>
        <v/>
      </c>
      <c r="T159" s="234" t="str">
        <f>IF($D159="","",IF(ISBLANK(PROPER(VLOOKUP($B159,'Section 2'!$C$18:$T$317,COLUMNS('Section 2'!$C$14:S$15),0))),"",IF(VLOOKUP($B159,'Section 2'!$C$18:$T$317,COLUMNS('Section 2'!$C$14:S$15),0)="2nd Party Trans", "2nd Party Trans", IF(VLOOKUP($B159,'Section 2'!$C$18:$T$317,COLUMNS('Section 2'!$C$14:S$15),0)="2nd Party Dest", "2nd Party Dest", PROPER(VLOOKUP($B159,'Section 2'!$C$18:$T$317,COLUMNS('Section 2'!$C$14:S$15),0))))))</f>
        <v/>
      </c>
      <c r="U159" s="235" t="str">
        <f>IF($D159="","",IF(ISBLANK(VLOOKUP($B159,'Section 2'!$C$18:$T$317,COLUMNS('Section 2'!$C$14:T$15),0)),"",VLOOKUP($B159,'Section 2'!$C$18:$T$317,COLUMNS('Section 2'!$C$14:T$15),0)))</f>
        <v/>
      </c>
    </row>
    <row r="160" spans="1:21" s="233" customFormat="1" ht="12.75" customHeight="1" x14ac:dyDescent="0.25">
      <c r="A160" s="233" t="str">
        <f>IF(D160="","",ROWS($A$1:A160))</f>
        <v/>
      </c>
      <c r="B160" s="232">
        <v>159</v>
      </c>
      <c r="C160" s="234" t="str">
        <f t="shared" si="2"/>
        <v/>
      </c>
      <c r="D160" s="234" t="str">
        <f>IFERROR(VLOOKUP($B160,'Section 2'!$C$18:$T$317,COLUMNS('Section 2'!$C$14:C$15),0),"")</f>
        <v/>
      </c>
      <c r="E160" s="235" t="str">
        <f>IF($D160="","",IF(ISBLANK(VLOOKUP($B160,'Section 2'!$C$18:$T$317,COLUMNS('Section 2'!$C$14:D$15),0)),"",VLOOKUP($B160,'Section 2'!$C$18:$T$317,COLUMNS('Section 2'!$C$14:D$15),0)))</f>
        <v/>
      </c>
      <c r="F160" s="234" t="str">
        <f>IF($D160="","",IF(ISBLANK(VLOOKUP($B160,'Section 2'!$C$18:$T$317,COLUMNS('Section 2'!$C$14:E$15),0)),"",VLOOKUP($B160,'Section 2'!$C$18:$T$317,COLUMNS('Section 2'!$C$14:E$15),0)))</f>
        <v/>
      </c>
      <c r="G160" s="234" t="str">
        <f>IF($D160="","",IF(ISBLANK(VLOOKUP($B160,'Section 2'!$C$18:$T$317,COLUMNS('Section 2'!$C$14:F$15),0)),"",VLOOKUP($B160,'Section 2'!$C$18:$T$317,COLUMNS('Section 2'!$C$14:F$15),0)))</f>
        <v/>
      </c>
      <c r="H160" s="234" t="str">
        <f>IF($D160="","",IF(ISBLANK(VLOOKUP($B160,'Section 2'!$C$18:$T$317,COLUMNS('Section 2'!$C$14:G$15),0)),"",VLOOKUP($B160,'Section 2'!$C$18:$T$317,COLUMNS('Section 2'!$C$14:G$15),0)))</f>
        <v/>
      </c>
      <c r="I160" s="234" t="str">
        <f>IF($D160="","",IF(ISBLANK(VLOOKUP($B160,'Section 2'!$C$18:$T$317,COLUMNS('Section 2'!$C$14:H$15),0)),"",VLOOKUP($B160,'Section 2'!$C$18:$T$317,COLUMNS('Section 2'!$C$14:H$15),0)))</f>
        <v/>
      </c>
      <c r="J160" s="234" t="str">
        <f>IF($D160="","",IF(ISBLANK(VLOOKUP($B160,'Section 2'!$C$18:$T$317,COLUMNS('Section 2'!$C$14:I$15),0)),"",VLOOKUP($B160,'Section 2'!$C$18:$T$317,COLUMNS('Section 2'!$C$14:I$15),0)))</f>
        <v/>
      </c>
      <c r="K160" s="234" t="str">
        <f>IF($D160="","",IF(ISBLANK(VLOOKUP($B160,'Section 2'!$C$18:$T$317,COLUMNS('Section 2'!$C$14:J$15),0)),"",VLOOKUP($B160,'Section 2'!$C$18:$T$317,COLUMNS('Section 2'!$C$14:J$15),0)))</f>
        <v/>
      </c>
      <c r="L160" s="234" t="str">
        <f>IF($D160="","",IF(ISBLANK(VLOOKUP($B160,'Section 2'!$C$18:$T$317,COLUMNS('Section 2'!$C$14:K$15),0)),"",VLOOKUP($B160,'Section 2'!$C$18:$T$317,COLUMNS('Section 2'!$C$14:K$15),0)))</f>
        <v/>
      </c>
      <c r="M160" s="234" t="str">
        <f>IF($D160="","",IF(ISBLANK(VLOOKUP($B160,'Section 2'!$C$18:$T$317,COLUMNS('Section 2'!$C$14:L$15),0)),"",VLOOKUP($B160,'Section 2'!$C$18:$T$317,COLUMNS('Section 2'!$C$14:L$15),0)))</f>
        <v/>
      </c>
      <c r="N160" s="234" t="str">
        <f>IF($D160="","",IF(ISBLANK(VLOOKUP($B160,'Section 2'!$C$18:$T$317,COLUMNS('Section 2'!$C$14:M$15),0)),"",VLOOKUP($B160,'Section 2'!$C$18:$T$317,COLUMNS('Section 2'!$C$14:M$15),0)))</f>
        <v/>
      </c>
      <c r="O160" s="234" t="str">
        <f>IF($D160="","",IF(ISBLANK(VLOOKUP($B160,'Section 2'!$C$18:$T$317,COLUMNS('Section 2'!$C$14:N$15),0)),"",VLOOKUP($B160,'Section 2'!$C$18:$T$317,COLUMNS('Section 2'!$C$14:N$15),0)))</f>
        <v/>
      </c>
      <c r="P160" s="234" t="str">
        <f>IF($D160="","",IF(ISBLANK(VLOOKUP($B160,'Section 2'!$C$18:$T$317,COLUMNS('Section 2'!$C$14:O$15),0)),"",VLOOKUP($B160,'Section 2'!$C$18:$T$317,COLUMNS('Section 2'!$C$14:O$15),0)))</f>
        <v/>
      </c>
      <c r="Q160" s="234" t="str">
        <f>IF($D160="","",IF(ISBLANK(VLOOKUP($B160,'Section 2'!$C$18:$T$317,COLUMNS('Section 2'!$C$14:P$15),0)),"",VLOOKUP($B160,'Section 2'!$C$18:$T$317,COLUMNS('Section 2'!$C$14:P$15),0)))</f>
        <v/>
      </c>
      <c r="R160" s="234" t="str">
        <f>IF($D160="","",IF(ISBLANK(VLOOKUP($B160,'Section 2'!$C$18:$T$317,COLUMNS('Section 2'!$C$14:Q$15),0)),"",VLOOKUP($B160,'Section 2'!$C$18:$T$317,COLUMNS('Section 2'!$C$14:Q$15),0)))</f>
        <v/>
      </c>
      <c r="S160" s="234" t="str">
        <f>IF($D160="","",IF(ISBLANK(PROPER(VLOOKUP($B160,'Section 2'!$C$18:$T$317,COLUMNS('Section 2'!$C$14:R$15),0))),"",PROPER(VLOOKUP($B160,'Section 2'!$C$18:$T$317,COLUMNS('Section 2'!$C$14:R$15),0))))</f>
        <v/>
      </c>
      <c r="T160" s="234" t="str">
        <f>IF($D160="","",IF(ISBLANK(PROPER(VLOOKUP($B160,'Section 2'!$C$18:$T$317,COLUMNS('Section 2'!$C$14:S$15),0))),"",IF(VLOOKUP($B160,'Section 2'!$C$18:$T$317,COLUMNS('Section 2'!$C$14:S$15),0)="2nd Party Trans", "2nd Party Trans", IF(VLOOKUP($B160,'Section 2'!$C$18:$T$317,COLUMNS('Section 2'!$C$14:S$15),0)="2nd Party Dest", "2nd Party Dest", PROPER(VLOOKUP($B160,'Section 2'!$C$18:$T$317,COLUMNS('Section 2'!$C$14:S$15),0))))))</f>
        <v/>
      </c>
      <c r="U160" s="235" t="str">
        <f>IF($D160="","",IF(ISBLANK(VLOOKUP($B160,'Section 2'!$C$18:$T$317,COLUMNS('Section 2'!$C$14:T$15),0)),"",VLOOKUP($B160,'Section 2'!$C$18:$T$317,COLUMNS('Section 2'!$C$14:T$15),0)))</f>
        <v/>
      </c>
    </row>
    <row r="161" spans="1:21" s="233" customFormat="1" ht="12.75" customHeight="1" x14ac:dyDescent="0.25">
      <c r="A161" s="233" t="str">
        <f>IF(D161="","",ROWS($A$1:A161))</f>
        <v/>
      </c>
      <c r="B161" s="232">
        <v>160</v>
      </c>
      <c r="C161" s="234" t="str">
        <f t="shared" si="2"/>
        <v/>
      </c>
      <c r="D161" s="234" t="str">
        <f>IFERROR(VLOOKUP($B161,'Section 2'!$C$18:$T$317,COLUMNS('Section 2'!$C$14:C$15),0),"")</f>
        <v/>
      </c>
      <c r="E161" s="235" t="str">
        <f>IF($D161="","",IF(ISBLANK(VLOOKUP($B161,'Section 2'!$C$18:$T$317,COLUMNS('Section 2'!$C$14:D$15),0)),"",VLOOKUP($B161,'Section 2'!$C$18:$T$317,COLUMNS('Section 2'!$C$14:D$15),0)))</f>
        <v/>
      </c>
      <c r="F161" s="234" t="str">
        <f>IF($D161="","",IF(ISBLANK(VLOOKUP($B161,'Section 2'!$C$18:$T$317,COLUMNS('Section 2'!$C$14:E$15),0)),"",VLOOKUP($B161,'Section 2'!$C$18:$T$317,COLUMNS('Section 2'!$C$14:E$15),0)))</f>
        <v/>
      </c>
      <c r="G161" s="234" t="str">
        <f>IF($D161="","",IF(ISBLANK(VLOOKUP($B161,'Section 2'!$C$18:$T$317,COLUMNS('Section 2'!$C$14:F$15),0)),"",VLOOKUP($B161,'Section 2'!$C$18:$T$317,COLUMNS('Section 2'!$C$14:F$15),0)))</f>
        <v/>
      </c>
      <c r="H161" s="234" t="str">
        <f>IF($D161="","",IF(ISBLANK(VLOOKUP($B161,'Section 2'!$C$18:$T$317,COLUMNS('Section 2'!$C$14:G$15),0)),"",VLOOKUP($B161,'Section 2'!$C$18:$T$317,COLUMNS('Section 2'!$C$14:G$15),0)))</f>
        <v/>
      </c>
      <c r="I161" s="234" t="str">
        <f>IF($D161="","",IF(ISBLANK(VLOOKUP($B161,'Section 2'!$C$18:$T$317,COLUMNS('Section 2'!$C$14:H$15),0)),"",VLOOKUP($B161,'Section 2'!$C$18:$T$317,COLUMNS('Section 2'!$C$14:H$15),0)))</f>
        <v/>
      </c>
      <c r="J161" s="234" t="str">
        <f>IF($D161="","",IF(ISBLANK(VLOOKUP($B161,'Section 2'!$C$18:$T$317,COLUMNS('Section 2'!$C$14:I$15),0)),"",VLOOKUP($B161,'Section 2'!$C$18:$T$317,COLUMNS('Section 2'!$C$14:I$15),0)))</f>
        <v/>
      </c>
      <c r="K161" s="234" t="str">
        <f>IF($D161="","",IF(ISBLANK(VLOOKUP($B161,'Section 2'!$C$18:$T$317,COLUMNS('Section 2'!$C$14:J$15),0)),"",VLOOKUP($B161,'Section 2'!$C$18:$T$317,COLUMNS('Section 2'!$C$14:J$15),0)))</f>
        <v/>
      </c>
      <c r="L161" s="234" t="str">
        <f>IF($D161="","",IF(ISBLANK(VLOOKUP($B161,'Section 2'!$C$18:$T$317,COLUMNS('Section 2'!$C$14:K$15),0)),"",VLOOKUP($B161,'Section 2'!$C$18:$T$317,COLUMNS('Section 2'!$C$14:K$15),0)))</f>
        <v/>
      </c>
      <c r="M161" s="234" t="str">
        <f>IF($D161="","",IF(ISBLANK(VLOOKUP($B161,'Section 2'!$C$18:$T$317,COLUMNS('Section 2'!$C$14:L$15),0)),"",VLOOKUP($B161,'Section 2'!$C$18:$T$317,COLUMNS('Section 2'!$C$14:L$15),0)))</f>
        <v/>
      </c>
      <c r="N161" s="234" t="str">
        <f>IF($D161="","",IF(ISBLANK(VLOOKUP($B161,'Section 2'!$C$18:$T$317,COLUMNS('Section 2'!$C$14:M$15),0)),"",VLOOKUP($B161,'Section 2'!$C$18:$T$317,COLUMNS('Section 2'!$C$14:M$15),0)))</f>
        <v/>
      </c>
      <c r="O161" s="234" t="str">
        <f>IF($D161="","",IF(ISBLANK(VLOOKUP($B161,'Section 2'!$C$18:$T$317,COLUMNS('Section 2'!$C$14:N$15),0)),"",VLOOKUP($B161,'Section 2'!$C$18:$T$317,COLUMNS('Section 2'!$C$14:N$15),0)))</f>
        <v/>
      </c>
      <c r="P161" s="234" t="str">
        <f>IF($D161="","",IF(ISBLANK(VLOOKUP($B161,'Section 2'!$C$18:$T$317,COLUMNS('Section 2'!$C$14:O$15),0)),"",VLOOKUP($B161,'Section 2'!$C$18:$T$317,COLUMNS('Section 2'!$C$14:O$15),0)))</f>
        <v/>
      </c>
      <c r="Q161" s="234" t="str">
        <f>IF($D161="","",IF(ISBLANK(VLOOKUP($B161,'Section 2'!$C$18:$T$317,COLUMNS('Section 2'!$C$14:P$15),0)),"",VLOOKUP($B161,'Section 2'!$C$18:$T$317,COLUMNS('Section 2'!$C$14:P$15),0)))</f>
        <v/>
      </c>
      <c r="R161" s="234" t="str">
        <f>IF($D161="","",IF(ISBLANK(VLOOKUP($B161,'Section 2'!$C$18:$T$317,COLUMNS('Section 2'!$C$14:Q$15),0)),"",VLOOKUP($B161,'Section 2'!$C$18:$T$317,COLUMNS('Section 2'!$C$14:Q$15),0)))</f>
        <v/>
      </c>
      <c r="S161" s="234" t="str">
        <f>IF($D161="","",IF(ISBLANK(PROPER(VLOOKUP($B161,'Section 2'!$C$18:$T$317,COLUMNS('Section 2'!$C$14:R$15),0))),"",PROPER(VLOOKUP($B161,'Section 2'!$C$18:$T$317,COLUMNS('Section 2'!$C$14:R$15),0))))</f>
        <v/>
      </c>
      <c r="T161" s="234" t="str">
        <f>IF($D161="","",IF(ISBLANK(PROPER(VLOOKUP($B161,'Section 2'!$C$18:$T$317,COLUMNS('Section 2'!$C$14:S$15),0))),"",IF(VLOOKUP($B161,'Section 2'!$C$18:$T$317,COLUMNS('Section 2'!$C$14:S$15),0)="2nd Party Trans", "2nd Party Trans", IF(VLOOKUP($B161,'Section 2'!$C$18:$T$317,COLUMNS('Section 2'!$C$14:S$15),0)="2nd Party Dest", "2nd Party Dest", PROPER(VLOOKUP($B161,'Section 2'!$C$18:$T$317,COLUMNS('Section 2'!$C$14:S$15),0))))))</f>
        <v/>
      </c>
      <c r="U161" s="235" t="str">
        <f>IF($D161="","",IF(ISBLANK(VLOOKUP($B161,'Section 2'!$C$18:$T$317,COLUMNS('Section 2'!$C$14:T$15),0)),"",VLOOKUP($B161,'Section 2'!$C$18:$T$317,COLUMNS('Section 2'!$C$14:T$15),0)))</f>
        <v/>
      </c>
    </row>
    <row r="162" spans="1:21" s="233" customFormat="1" ht="12.75" customHeight="1" x14ac:dyDescent="0.25">
      <c r="A162" s="233" t="str">
        <f>IF(D162="","",ROWS($A$1:A162))</f>
        <v/>
      </c>
      <c r="B162" s="232">
        <v>161</v>
      </c>
      <c r="C162" s="234" t="str">
        <f t="shared" si="2"/>
        <v/>
      </c>
      <c r="D162" s="234" t="str">
        <f>IFERROR(VLOOKUP($B162,'Section 2'!$C$18:$T$317,COLUMNS('Section 2'!$C$14:C$15),0),"")</f>
        <v/>
      </c>
      <c r="E162" s="235" t="str">
        <f>IF($D162="","",IF(ISBLANK(VLOOKUP($B162,'Section 2'!$C$18:$T$317,COLUMNS('Section 2'!$C$14:D$15),0)),"",VLOOKUP($B162,'Section 2'!$C$18:$T$317,COLUMNS('Section 2'!$C$14:D$15),0)))</f>
        <v/>
      </c>
      <c r="F162" s="234" t="str">
        <f>IF($D162="","",IF(ISBLANK(VLOOKUP($B162,'Section 2'!$C$18:$T$317,COLUMNS('Section 2'!$C$14:E$15),0)),"",VLOOKUP($B162,'Section 2'!$C$18:$T$317,COLUMNS('Section 2'!$C$14:E$15),0)))</f>
        <v/>
      </c>
      <c r="G162" s="234" t="str">
        <f>IF($D162="","",IF(ISBLANK(VLOOKUP($B162,'Section 2'!$C$18:$T$317,COLUMNS('Section 2'!$C$14:F$15),0)),"",VLOOKUP($B162,'Section 2'!$C$18:$T$317,COLUMNS('Section 2'!$C$14:F$15),0)))</f>
        <v/>
      </c>
      <c r="H162" s="234" t="str">
        <f>IF($D162="","",IF(ISBLANK(VLOOKUP($B162,'Section 2'!$C$18:$T$317,COLUMNS('Section 2'!$C$14:G$15),0)),"",VLOOKUP($B162,'Section 2'!$C$18:$T$317,COLUMNS('Section 2'!$C$14:G$15),0)))</f>
        <v/>
      </c>
      <c r="I162" s="234" t="str">
        <f>IF($D162="","",IF(ISBLANK(VLOOKUP($B162,'Section 2'!$C$18:$T$317,COLUMNS('Section 2'!$C$14:H$15),0)),"",VLOOKUP($B162,'Section 2'!$C$18:$T$317,COLUMNS('Section 2'!$C$14:H$15),0)))</f>
        <v/>
      </c>
      <c r="J162" s="234" t="str">
        <f>IF($D162="","",IF(ISBLANK(VLOOKUP($B162,'Section 2'!$C$18:$T$317,COLUMNS('Section 2'!$C$14:I$15),0)),"",VLOOKUP($B162,'Section 2'!$C$18:$T$317,COLUMNS('Section 2'!$C$14:I$15),0)))</f>
        <v/>
      </c>
      <c r="K162" s="234" t="str">
        <f>IF($D162="","",IF(ISBLANK(VLOOKUP($B162,'Section 2'!$C$18:$T$317,COLUMNS('Section 2'!$C$14:J$15),0)),"",VLOOKUP($B162,'Section 2'!$C$18:$T$317,COLUMNS('Section 2'!$C$14:J$15),0)))</f>
        <v/>
      </c>
      <c r="L162" s="234" t="str">
        <f>IF($D162="","",IF(ISBLANK(VLOOKUP($B162,'Section 2'!$C$18:$T$317,COLUMNS('Section 2'!$C$14:K$15),0)),"",VLOOKUP($B162,'Section 2'!$C$18:$T$317,COLUMNS('Section 2'!$C$14:K$15),0)))</f>
        <v/>
      </c>
      <c r="M162" s="234" t="str">
        <f>IF($D162="","",IF(ISBLANK(VLOOKUP($B162,'Section 2'!$C$18:$T$317,COLUMNS('Section 2'!$C$14:L$15),0)),"",VLOOKUP($B162,'Section 2'!$C$18:$T$317,COLUMNS('Section 2'!$C$14:L$15),0)))</f>
        <v/>
      </c>
      <c r="N162" s="234" t="str">
        <f>IF($D162="","",IF(ISBLANK(VLOOKUP($B162,'Section 2'!$C$18:$T$317,COLUMNS('Section 2'!$C$14:M$15),0)),"",VLOOKUP($B162,'Section 2'!$C$18:$T$317,COLUMNS('Section 2'!$C$14:M$15),0)))</f>
        <v/>
      </c>
      <c r="O162" s="234" t="str">
        <f>IF($D162="","",IF(ISBLANK(VLOOKUP($B162,'Section 2'!$C$18:$T$317,COLUMNS('Section 2'!$C$14:N$15),0)),"",VLOOKUP($B162,'Section 2'!$C$18:$T$317,COLUMNS('Section 2'!$C$14:N$15),0)))</f>
        <v/>
      </c>
      <c r="P162" s="234" t="str">
        <f>IF($D162="","",IF(ISBLANK(VLOOKUP($B162,'Section 2'!$C$18:$T$317,COLUMNS('Section 2'!$C$14:O$15),0)),"",VLOOKUP($B162,'Section 2'!$C$18:$T$317,COLUMNS('Section 2'!$C$14:O$15),0)))</f>
        <v/>
      </c>
      <c r="Q162" s="234" t="str">
        <f>IF($D162="","",IF(ISBLANK(VLOOKUP($B162,'Section 2'!$C$18:$T$317,COLUMNS('Section 2'!$C$14:P$15),0)),"",VLOOKUP($B162,'Section 2'!$C$18:$T$317,COLUMNS('Section 2'!$C$14:P$15),0)))</f>
        <v/>
      </c>
      <c r="R162" s="234" t="str">
        <f>IF($D162="","",IF(ISBLANK(VLOOKUP($B162,'Section 2'!$C$18:$T$317,COLUMNS('Section 2'!$C$14:Q$15),0)),"",VLOOKUP($B162,'Section 2'!$C$18:$T$317,COLUMNS('Section 2'!$C$14:Q$15),0)))</f>
        <v/>
      </c>
      <c r="S162" s="234" t="str">
        <f>IF($D162="","",IF(ISBLANK(PROPER(VLOOKUP($B162,'Section 2'!$C$18:$T$317,COLUMNS('Section 2'!$C$14:R$15),0))),"",PROPER(VLOOKUP($B162,'Section 2'!$C$18:$T$317,COLUMNS('Section 2'!$C$14:R$15),0))))</f>
        <v/>
      </c>
      <c r="T162" s="234" t="str">
        <f>IF($D162="","",IF(ISBLANK(PROPER(VLOOKUP($B162,'Section 2'!$C$18:$T$317,COLUMNS('Section 2'!$C$14:S$15),0))),"",IF(VLOOKUP($B162,'Section 2'!$C$18:$T$317,COLUMNS('Section 2'!$C$14:S$15),0)="2nd Party Trans", "2nd Party Trans", IF(VLOOKUP($B162,'Section 2'!$C$18:$T$317,COLUMNS('Section 2'!$C$14:S$15),0)="2nd Party Dest", "2nd Party Dest", PROPER(VLOOKUP($B162,'Section 2'!$C$18:$T$317,COLUMNS('Section 2'!$C$14:S$15),0))))))</f>
        <v/>
      </c>
      <c r="U162" s="235" t="str">
        <f>IF($D162="","",IF(ISBLANK(VLOOKUP($B162,'Section 2'!$C$18:$T$317,COLUMNS('Section 2'!$C$14:T$15),0)),"",VLOOKUP($B162,'Section 2'!$C$18:$T$317,COLUMNS('Section 2'!$C$14:T$15),0)))</f>
        <v/>
      </c>
    </row>
    <row r="163" spans="1:21" s="233" customFormat="1" ht="12.75" customHeight="1" x14ac:dyDescent="0.25">
      <c r="A163" s="233" t="str">
        <f>IF(D163="","",ROWS($A$1:A163))</f>
        <v/>
      </c>
      <c r="B163" s="232">
        <v>162</v>
      </c>
      <c r="C163" s="234" t="str">
        <f t="shared" si="2"/>
        <v/>
      </c>
      <c r="D163" s="234" t="str">
        <f>IFERROR(VLOOKUP($B163,'Section 2'!$C$18:$T$317,COLUMNS('Section 2'!$C$14:C$15),0),"")</f>
        <v/>
      </c>
      <c r="E163" s="235" t="str">
        <f>IF($D163="","",IF(ISBLANK(VLOOKUP($B163,'Section 2'!$C$18:$T$317,COLUMNS('Section 2'!$C$14:D$15),0)),"",VLOOKUP($B163,'Section 2'!$C$18:$T$317,COLUMNS('Section 2'!$C$14:D$15),0)))</f>
        <v/>
      </c>
      <c r="F163" s="234" t="str">
        <f>IF($D163="","",IF(ISBLANK(VLOOKUP($B163,'Section 2'!$C$18:$T$317,COLUMNS('Section 2'!$C$14:E$15),0)),"",VLOOKUP($B163,'Section 2'!$C$18:$T$317,COLUMNS('Section 2'!$C$14:E$15),0)))</f>
        <v/>
      </c>
      <c r="G163" s="234" t="str">
        <f>IF($D163="","",IF(ISBLANK(VLOOKUP($B163,'Section 2'!$C$18:$T$317,COLUMNS('Section 2'!$C$14:F$15),0)),"",VLOOKUP($B163,'Section 2'!$C$18:$T$317,COLUMNS('Section 2'!$C$14:F$15),0)))</f>
        <v/>
      </c>
      <c r="H163" s="234" t="str">
        <f>IF($D163="","",IF(ISBLANK(VLOOKUP($B163,'Section 2'!$C$18:$T$317,COLUMNS('Section 2'!$C$14:G$15),0)),"",VLOOKUP($B163,'Section 2'!$C$18:$T$317,COLUMNS('Section 2'!$C$14:G$15),0)))</f>
        <v/>
      </c>
      <c r="I163" s="234" t="str">
        <f>IF($D163="","",IF(ISBLANK(VLOOKUP($B163,'Section 2'!$C$18:$T$317,COLUMNS('Section 2'!$C$14:H$15),0)),"",VLOOKUP($B163,'Section 2'!$C$18:$T$317,COLUMNS('Section 2'!$C$14:H$15),0)))</f>
        <v/>
      </c>
      <c r="J163" s="234" t="str">
        <f>IF($D163="","",IF(ISBLANK(VLOOKUP($B163,'Section 2'!$C$18:$T$317,COLUMNS('Section 2'!$C$14:I$15),0)),"",VLOOKUP($B163,'Section 2'!$C$18:$T$317,COLUMNS('Section 2'!$C$14:I$15),0)))</f>
        <v/>
      </c>
      <c r="K163" s="234" t="str">
        <f>IF($D163="","",IF(ISBLANK(VLOOKUP($B163,'Section 2'!$C$18:$T$317,COLUMNS('Section 2'!$C$14:J$15),0)),"",VLOOKUP($B163,'Section 2'!$C$18:$T$317,COLUMNS('Section 2'!$C$14:J$15),0)))</f>
        <v/>
      </c>
      <c r="L163" s="234" t="str">
        <f>IF($D163="","",IF(ISBLANK(VLOOKUP($B163,'Section 2'!$C$18:$T$317,COLUMNS('Section 2'!$C$14:K$15),0)),"",VLOOKUP($B163,'Section 2'!$C$18:$T$317,COLUMNS('Section 2'!$C$14:K$15),0)))</f>
        <v/>
      </c>
      <c r="M163" s="234" t="str">
        <f>IF($D163="","",IF(ISBLANK(VLOOKUP($B163,'Section 2'!$C$18:$T$317,COLUMNS('Section 2'!$C$14:L$15),0)),"",VLOOKUP($B163,'Section 2'!$C$18:$T$317,COLUMNS('Section 2'!$C$14:L$15),0)))</f>
        <v/>
      </c>
      <c r="N163" s="234" t="str">
        <f>IF($D163="","",IF(ISBLANK(VLOOKUP($B163,'Section 2'!$C$18:$T$317,COLUMNS('Section 2'!$C$14:M$15),0)),"",VLOOKUP($B163,'Section 2'!$C$18:$T$317,COLUMNS('Section 2'!$C$14:M$15),0)))</f>
        <v/>
      </c>
      <c r="O163" s="234" t="str">
        <f>IF($D163="","",IF(ISBLANK(VLOOKUP($B163,'Section 2'!$C$18:$T$317,COLUMNS('Section 2'!$C$14:N$15),0)),"",VLOOKUP($B163,'Section 2'!$C$18:$T$317,COLUMNS('Section 2'!$C$14:N$15),0)))</f>
        <v/>
      </c>
      <c r="P163" s="234" t="str">
        <f>IF($D163="","",IF(ISBLANK(VLOOKUP($B163,'Section 2'!$C$18:$T$317,COLUMNS('Section 2'!$C$14:O$15),0)),"",VLOOKUP($B163,'Section 2'!$C$18:$T$317,COLUMNS('Section 2'!$C$14:O$15),0)))</f>
        <v/>
      </c>
      <c r="Q163" s="234" t="str">
        <f>IF($D163="","",IF(ISBLANK(VLOOKUP($B163,'Section 2'!$C$18:$T$317,COLUMNS('Section 2'!$C$14:P$15),0)),"",VLOOKUP($B163,'Section 2'!$C$18:$T$317,COLUMNS('Section 2'!$C$14:P$15),0)))</f>
        <v/>
      </c>
      <c r="R163" s="234" t="str">
        <f>IF($D163="","",IF(ISBLANK(VLOOKUP($B163,'Section 2'!$C$18:$T$317,COLUMNS('Section 2'!$C$14:Q$15),0)),"",VLOOKUP($B163,'Section 2'!$C$18:$T$317,COLUMNS('Section 2'!$C$14:Q$15),0)))</f>
        <v/>
      </c>
      <c r="S163" s="234" t="str">
        <f>IF($D163="","",IF(ISBLANK(PROPER(VLOOKUP($B163,'Section 2'!$C$18:$T$317,COLUMNS('Section 2'!$C$14:R$15),0))),"",PROPER(VLOOKUP($B163,'Section 2'!$C$18:$T$317,COLUMNS('Section 2'!$C$14:R$15),0))))</f>
        <v/>
      </c>
      <c r="T163" s="234" t="str">
        <f>IF($D163="","",IF(ISBLANK(PROPER(VLOOKUP($B163,'Section 2'!$C$18:$T$317,COLUMNS('Section 2'!$C$14:S$15),0))),"",IF(VLOOKUP($B163,'Section 2'!$C$18:$T$317,COLUMNS('Section 2'!$C$14:S$15),0)="2nd Party Trans", "2nd Party Trans", IF(VLOOKUP($B163,'Section 2'!$C$18:$T$317,COLUMNS('Section 2'!$C$14:S$15),0)="2nd Party Dest", "2nd Party Dest", PROPER(VLOOKUP($B163,'Section 2'!$C$18:$T$317,COLUMNS('Section 2'!$C$14:S$15),0))))))</f>
        <v/>
      </c>
      <c r="U163" s="235" t="str">
        <f>IF($D163="","",IF(ISBLANK(VLOOKUP($B163,'Section 2'!$C$18:$T$317,COLUMNS('Section 2'!$C$14:T$15),0)),"",VLOOKUP($B163,'Section 2'!$C$18:$T$317,COLUMNS('Section 2'!$C$14:T$15),0)))</f>
        <v/>
      </c>
    </row>
    <row r="164" spans="1:21" s="233" customFormat="1" ht="12.75" customHeight="1" x14ac:dyDescent="0.25">
      <c r="A164" s="233" t="str">
        <f>IF(D164="","",ROWS($A$1:A164))</f>
        <v/>
      </c>
      <c r="B164" s="232">
        <v>163</v>
      </c>
      <c r="C164" s="234" t="str">
        <f t="shared" si="2"/>
        <v/>
      </c>
      <c r="D164" s="234" t="str">
        <f>IFERROR(VLOOKUP($B164,'Section 2'!$C$18:$T$317,COLUMNS('Section 2'!$C$14:C$15),0),"")</f>
        <v/>
      </c>
      <c r="E164" s="235" t="str">
        <f>IF($D164="","",IF(ISBLANK(VLOOKUP($B164,'Section 2'!$C$18:$T$317,COLUMNS('Section 2'!$C$14:D$15),0)),"",VLOOKUP($B164,'Section 2'!$C$18:$T$317,COLUMNS('Section 2'!$C$14:D$15),0)))</f>
        <v/>
      </c>
      <c r="F164" s="234" t="str">
        <f>IF($D164="","",IF(ISBLANK(VLOOKUP($B164,'Section 2'!$C$18:$T$317,COLUMNS('Section 2'!$C$14:E$15),0)),"",VLOOKUP($B164,'Section 2'!$C$18:$T$317,COLUMNS('Section 2'!$C$14:E$15),0)))</f>
        <v/>
      </c>
      <c r="G164" s="234" t="str">
        <f>IF($D164="","",IF(ISBLANK(VLOOKUP($B164,'Section 2'!$C$18:$T$317,COLUMNS('Section 2'!$C$14:F$15),0)),"",VLOOKUP($B164,'Section 2'!$C$18:$T$317,COLUMNS('Section 2'!$C$14:F$15),0)))</f>
        <v/>
      </c>
      <c r="H164" s="234" t="str">
        <f>IF($D164="","",IF(ISBLANK(VLOOKUP($B164,'Section 2'!$C$18:$T$317,COLUMNS('Section 2'!$C$14:G$15),0)),"",VLOOKUP($B164,'Section 2'!$C$18:$T$317,COLUMNS('Section 2'!$C$14:G$15),0)))</f>
        <v/>
      </c>
      <c r="I164" s="234" t="str">
        <f>IF($D164="","",IF(ISBLANK(VLOOKUP($B164,'Section 2'!$C$18:$T$317,COLUMNS('Section 2'!$C$14:H$15),0)),"",VLOOKUP($B164,'Section 2'!$C$18:$T$317,COLUMNS('Section 2'!$C$14:H$15),0)))</f>
        <v/>
      </c>
      <c r="J164" s="234" t="str">
        <f>IF($D164="","",IF(ISBLANK(VLOOKUP($B164,'Section 2'!$C$18:$T$317,COLUMNS('Section 2'!$C$14:I$15),0)),"",VLOOKUP($B164,'Section 2'!$C$18:$T$317,COLUMNS('Section 2'!$C$14:I$15),0)))</f>
        <v/>
      </c>
      <c r="K164" s="234" t="str">
        <f>IF($D164="","",IF(ISBLANK(VLOOKUP($B164,'Section 2'!$C$18:$T$317,COLUMNS('Section 2'!$C$14:J$15),0)),"",VLOOKUP($B164,'Section 2'!$C$18:$T$317,COLUMNS('Section 2'!$C$14:J$15),0)))</f>
        <v/>
      </c>
      <c r="L164" s="234" t="str">
        <f>IF($D164="","",IF(ISBLANK(VLOOKUP($B164,'Section 2'!$C$18:$T$317,COLUMNS('Section 2'!$C$14:K$15),0)),"",VLOOKUP($B164,'Section 2'!$C$18:$T$317,COLUMNS('Section 2'!$C$14:K$15),0)))</f>
        <v/>
      </c>
      <c r="M164" s="234" t="str">
        <f>IF($D164="","",IF(ISBLANK(VLOOKUP($B164,'Section 2'!$C$18:$T$317,COLUMNS('Section 2'!$C$14:L$15),0)),"",VLOOKUP($B164,'Section 2'!$C$18:$T$317,COLUMNS('Section 2'!$C$14:L$15),0)))</f>
        <v/>
      </c>
      <c r="N164" s="234" t="str">
        <f>IF($D164="","",IF(ISBLANK(VLOOKUP($B164,'Section 2'!$C$18:$T$317,COLUMNS('Section 2'!$C$14:M$15),0)),"",VLOOKUP($B164,'Section 2'!$C$18:$T$317,COLUMNS('Section 2'!$C$14:M$15),0)))</f>
        <v/>
      </c>
      <c r="O164" s="234" t="str">
        <f>IF($D164="","",IF(ISBLANK(VLOOKUP($B164,'Section 2'!$C$18:$T$317,COLUMNS('Section 2'!$C$14:N$15),0)),"",VLOOKUP($B164,'Section 2'!$C$18:$T$317,COLUMNS('Section 2'!$C$14:N$15),0)))</f>
        <v/>
      </c>
      <c r="P164" s="234" t="str">
        <f>IF($D164="","",IF(ISBLANK(VLOOKUP($B164,'Section 2'!$C$18:$T$317,COLUMNS('Section 2'!$C$14:O$15),0)),"",VLOOKUP($B164,'Section 2'!$C$18:$T$317,COLUMNS('Section 2'!$C$14:O$15),0)))</f>
        <v/>
      </c>
      <c r="Q164" s="234" t="str">
        <f>IF($D164="","",IF(ISBLANK(VLOOKUP($B164,'Section 2'!$C$18:$T$317,COLUMNS('Section 2'!$C$14:P$15),0)),"",VLOOKUP($B164,'Section 2'!$C$18:$T$317,COLUMNS('Section 2'!$C$14:P$15),0)))</f>
        <v/>
      </c>
      <c r="R164" s="234" t="str">
        <f>IF($D164="","",IF(ISBLANK(VLOOKUP($B164,'Section 2'!$C$18:$T$317,COLUMNS('Section 2'!$C$14:Q$15),0)),"",VLOOKUP($B164,'Section 2'!$C$18:$T$317,COLUMNS('Section 2'!$C$14:Q$15),0)))</f>
        <v/>
      </c>
      <c r="S164" s="234" t="str">
        <f>IF($D164="","",IF(ISBLANK(PROPER(VLOOKUP($B164,'Section 2'!$C$18:$T$317,COLUMNS('Section 2'!$C$14:R$15),0))),"",PROPER(VLOOKUP($B164,'Section 2'!$C$18:$T$317,COLUMNS('Section 2'!$C$14:R$15),0))))</f>
        <v/>
      </c>
      <c r="T164" s="234" t="str">
        <f>IF($D164="","",IF(ISBLANK(PROPER(VLOOKUP($B164,'Section 2'!$C$18:$T$317,COLUMNS('Section 2'!$C$14:S$15),0))),"",IF(VLOOKUP($B164,'Section 2'!$C$18:$T$317,COLUMNS('Section 2'!$C$14:S$15),0)="2nd Party Trans", "2nd Party Trans", IF(VLOOKUP($B164,'Section 2'!$C$18:$T$317,COLUMNS('Section 2'!$C$14:S$15),0)="2nd Party Dest", "2nd Party Dest", PROPER(VLOOKUP($B164,'Section 2'!$C$18:$T$317,COLUMNS('Section 2'!$C$14:S$15),0))))))</f>
        <v/>
      </c>
      <c r="U164" s="235" t="str">
        <f>IF($D164="","",IF(ISBLANK(VLOOKUP($B164,'Section 2'!$C$18:$T$317,COLUMNS('Section 2'!$C$14:T$15),0)),"",VLOOKUP($B164,'Section 2'!$C$18:$T$317,COLUMNS('Section 2'!$C$14:T$15),0)))</f>
        <v/>
      </c>
    </row>
    <row r="165" spans="1:21" s="233" customFormat="1" ht="12.75" customHeight="1" x14ac:dyDescent="0.25">
      <c r="A165" s="233" t="str">
        <f>IF(D165="","",ROWS($A$1:A165))</f>
        <v/>
      </c>
      <c r="B165" s="232">
        <v>164</v>
      </c>
      <c r="C165" s="234" t="str">
        <f t="shared" si="2"/>
        <v/>
      </c>
      <c r="D165" s="234" t="str">
        <f>IFERROR(VLOOKUP($B165,'Section 2'!$C$18:$T$317,COLUMNS('Section 2'!$C$14:C$15),0),"")</f>
        <v/>
      </c>
      <c r="E165" s="235" t="str">
        <f>IF($D165="","",IF(ISBLANK(VLOOKUP($B165,'Section 2'!$C$18:$T$317,COLUMNS('Section 2'!$C$14:D$15),0)),"",VLOOKUP($B165,'Section 2'!$C$18:$T$317,COLUMNS('Section 2'!$C$14:D$15),0)))</f>
        <v/>
      </c>
      <c r="F165" s="234" t="str">
        <f>IF($D165="","",IF(ISBLANK(VLOOKUP($B165,'Section 2'!$C$18:$T$317,COLUMNS('Section 2'!$C$14:E$15),0)),"",VLOOKUP($B165,'Section 2'!$C$18:$T$317,COLUMNS('Section 2'!$C$14:E$15),0)))</f>
        <v/>
      </c>
      <c r="G165" s="234" t="str">
        <f>IF($D165="","",IF(ISBLANK(VLOOKUP($B165,'Section 2'!$C$18:$T$317,COLUMNS('Section 2'!$C$14:F$15),0)),"",VLOOKUP($B165,'Section 2'!$C$18:$T$317,COLUMNS('Section 2'!$C$14:F$15),0)))</f>
        <v/>
      </c>
      <c r="H165" s="234" t="str">
        <f>IF($D165="","",IF(ISBLANK(VLOOKUP($B165,'Section 2'!$C$18:$T$317,COLUMNS('Section 2'!$C$14:G$15),0)),"",VLOOKUP($B165,'Section 2'!$C$18:$T$317,COLUMNS('Section 2'!$C$14:G$15),0)))</f>
        <v/>
      </c>
      <c r="I165" s="234" t="str">
        <f>IF($D165="","",IF(ISBLANK(VLOOKUP($B165,'Section 2'!$C$18:$T$317,COLUMNS('Section 2'!$C$14:H$15),0)),"",VLOOKUP($B165,'Section 2'!$C$18:$T$317,COLUMNS('Section 2'!$C$14:H$15),0)))</f>
        <v/>
      </c>
      <c r="J165" s="234" t="str">
        <f>IF($D165="","",IF(ISBLANK(VLOOKUP($B165,'Section 2'!$C$18:$T$317,COLUMNS('Section 2'!$C$14:I$15),0)),"",VLOOKUP($B165,'Section 2'!$C$18:$T$317,COLUMNS('Section 2'!$C$14:I$15),0)))</f>
        <v/>
      </c>
      <c r="K165" s="234" t="str">
        <f>IF($D165="","",IF(ISBLANK(VLOOKUP($B165,'Section 2'!$C$18:$T$317,COLUMNS('Section 2'!$C$14:J$15),0)),"",VLOOKUP($B165,'Section 2'!$C$18:$T$317,COLUMNS('Section 2'!$C$14:J$15),0)))</f>
        <v/>
      </c>
      <c r="L165" s="234" t="str">
        <f>IF($D165="","",IF(ISBLANK(VLOOKUP($B165,'Section 2'!$C$18:$T$317,COLUMNS('Section 2'!$C$14:K$15),0)),"",VLOOKUP($B165,'Section 2'!$C$18:$T$317,COLUMNS('Section 2'!$C$14:K$15),0)))</f>
        <v/>
      </c>
      <c r="M165" s="234" t="str">
        <f>IF($D165="","",IF(ISBLANK(VLOOKUP($B165,'Section 2'!$C$18:$T$317,COLUMNS('Section 2'!$C$14:L$15),0)),"",VLOOKUP($B165,'Section 2'!$C$18:$T$317,COLUMNS('Section 2'!$C$14:L$15),0)))</f>
        <v/>
      </c>
      <c r="N165" s="234" t="str">
        <f>IF($D165="","",IF(ISBLANK(VLOOKUP($B165,'Section 2'!$C$18:$T$317,COLUMNS('Section 2'!$C$14:M$15),0)),"",VLOOKUP($B165,'Section 2'!$C$18:$T$317,COLUMNS('Section 2'!$C$14:M$15),0)))</f>
        <v/>
      </c>
      <c r="O165" s="234" t="str">
        <f>IF($D165="","",IF(ISBLANK(VLOOKUP($B165,'Section 2'!$C$18:$T$317,COLUMNS('Section 2'!$C$14:N$15),0)),"",VLOOKUP($B165,'Section 2'!$C$18:$T$317,COLUMNS('Section 2'!$C$14:N$15),0)))</f>
        <v/>
      </c>
      <c r="P165" s="234" t="str">
        <f>IF($D165="","",IF(ISBLANK(VLOOKUP($B165,'Section 2'!$C$18:$T$317,COLUMNS('Section 2'!$C$14:O$15),0)),"",VLOOKUP($B165,'Section 2'!$C$18:$T$317,COLUMNS('Section 2'!$C$14:O$15),0)))</f>
        <v/>
      </c>
      <c r="Q165" s="234" t="str">
        <f>IF($D165="","",IF(ISBLANK(VLOOKUP($B165,'Section 2'!$C$18:$T$317,COLUMNS('Section 2'!$C$14:P$15),0)),"",VLOOKUP($B165,'Section 2'!$C$18:$T$317,COLUMNS('Section 2'!$C$14:P$15),0)))</f>
        <v/>
      </c>
      <c r="R165" s="234" t="str">
        <f>IF($D165="","",IF(ISBLANK(VLOOKUP($B165,'Section 2'!$C$18:$T$317,COLUMNS('Section 2'!$C$14:Q$15),0)),"",VLOOKUP($B165,'Section 2'!$C$18:$T$317,COLUMNS('Section 2'!$C$14:Q$15),0)))</f>
        <v/>
      </c>
      <c r="S165" s="234" t="str">
        <f>IF($D165="","",IF(ISBLANK(PROPER(VLOOKUP($B165,'Section 2'!$C$18:$T$317,COLUMNS('Section 2'!$C$14:R$15),0))),"",PROPER(VLOOKUP($B165,'Section 2'!$C$18:$T$317,COLUMNS('Section 2'!$C$14:R$15),0))))</f>
        <v/>
      </c>
      <c r="T165" s="234" t="str">
        <f>IF($D165="","",IF(ISBLANK(PROPER(VLOOKUP($B165,'Section 2'!$C$18:$T$317,COLUMNS('Section 2'!$C$14:S$15),0))),"",IF(VLOOKUP($B165,'Section 2'!$C$18:$T$317,COLUMNS('Section 2'!$C$14:S$15),0)="2nd Party Trans", "2nd Party Trans", IF(VLOOKUP($B165,'Section 2'!$C$18:$T$317,COLUMNS('Section 2'!$C$14:S$15),0)="2nd Party Dest", "2nd Party Dest", PROPER(VLOOKUP($B165,'Section 2'!$C$18:$T$317,COLUMNS('Section 2'!$C$14:S$15),0))))))</f>
        <v/>
      </c>
      <c r="U165" s="235" t="str">
        <f>IF($D165="","",IF(ISBLANK(VLOOKUP($B165,'Section 2'!$C$18:$T$317,COLUMNS('Section 2'!$C$14:T$15),0)),"",VLOOKUP($B165,'Section 2'!$C$18:$T$317,COLUMNS('Section 2'!$C$14:T$15),0)))</f>
        <v/>
      </c>
    </row>
    <row r="166" spans="1:21" s="233" customFormat="1" ht="12.75" customHeight="1" x14ac:dyDescent="0.25">
      <c r="A166" s="233" t="str">
        <f>IF(D166="","",ROWS($A$1:A166))</f>
        <v/>
      </c>
      <c r="B166" s="232">
        <v>165</v>
      </c>
      <c r="C166" s="234" t="str">
        <f t="shared" si="2"/>
        <v/>
      </c>
      <c r="D166" s="234" t="str">
        <f>IFERROR(VLOOKUP($B166,'Section 2'!$C$18:$T$317,COLUMNS('Section 2'!$C$14:C$15),0),"")</f>
        <v/>
      </c>
      <c r="E166" s="235" t="str">
        <f>IF($D166="","",IF(ISBLANK(VLOOKUP($B166,'Section 2'!$C$18:$T$317,COLUMNS('Section 2'!$C$14:D$15),0)),"",VLOOKUP($B166,'Section 2'!$C$18:$T$317,COLUMNS('Section 2'!$C$14:D$15),0)))</f>
        <v/>
      </c>
      <c r="F166" s="234" t="str">
        <f>IF($D166="","",IF(ISBLANK(VLOOKUP($B166,'Section 2'!$C$18:$T$317,COLUMNS('Section 2'!$C$14:E$15),0)),"",VLOOKUP($B166,'Section 2'!$C$18:$T$317,COLUMNS('Section 2'!$C$14:E$15),0)))</f>
        <v/>
      </c>
      <c r="G166" s="234" t="str">
        <f>IF($D166="","",IF(ISBLANK(VLOOKUP($B166,'Section 2'!$C$18:$T$317,COLUMNS('Section 2'!$C$14:F$15),0)),"",VLOOKUP($B166,'Section 2'!$C$18:$T$317,COLUMNS('Section 2'!$C$14:F$15),0)))</f>
        <v/>
      </c>
      <c r="H166" s="234" t="str">
        <f>IF($D166="","",IF(ISBLANK(VLOOKUP($B166,'Section 2'!$C$18:$T$317,COLUMNS('Section 2'!$C$14:G$15),0)),"",VLOOKUP($B166,'Section 2'!$C$18:$T$317,COLUMNS('Section 2'!$C$14:G$15),0)))</f>
        <v/>
      </c>
      <c r="I166" s="234" t="str">
        <f>IF($D166="","",IF(ISBLANK(VLOOKUP($B166,'Section 2'!$C$18:$T$317,COLUMNS('Section 2'!$C$14:H$15),0)),"",VLOOKUP($B166,'Section 2'!$C$18:$T$317,COLUMNS('Section 2'!$C$14:H$15),0)))</f>
        <v/>
      </c>
      <c r="J166" s="234" t="str">
        <f>IF($D166="","",IF(ISBLANK(VLOOKUP($B166,'Section 2'!$C$18:$T$317,COLUMNS('Section 2'!$C$14:I$15),0)),"",VLOOKUP($B166,'Section 2'!$C$18:$T$317,COLUMNS('Section 2'!$C$14:I$15),0)))</f>
        <v/>
      </c>
      <c r="K166" s="234" t="str">
        <f>IF($D166="","",IF(ISBLANK(VLOOKUP($B166,'Section 2'!$C$18:$T$317,COLUMNS('Section 2'!$C$14:J$15),0)),"",VLOOKUP($B166,'Section 2'!$C$18:$T$317,COLUMNS('Section 2'!$C$14:J$15),0)))</f>
        <v/>
      </c>
      <c r="L166" s="234" t="str">
        <f>IF($D166="","",IF(ISBLANK(VLOOKUP($B166,'Section 2'!$C$18:$T$317,COLUMNS('Section 2'!$C$14:K$15),0)),"",VLOOKUP($B166,'Section 2'!$C$18:$T$317,COLUMNS('Section 2'!$C$14:K$15),0)))</f>
        <v/>
      </c>
      <c r="M166" s="234" t="str">
        <f>IF($D166="","",IF(ISBLANK(VLOOKUP($B166,'Section 2'!$C$18:$T$317,COLUMNS('Section 2'!$C$14:L$15),0)),"",VLOOKUP($B166,'Section 2'!$C$18:$T$317,COLUMNS('Section 2'!$C$14:L$15),0)))</f>
        <v/>
      </c>
      <c r="N166" s="234" t="str">
        <f>IF($D166="","",IF(ISBLANK(VLOOKUP($B166,'Section 2'!$C$18:$T$317,COLUMNS('Section 2'!$C$14:M$15),0)),"",VLOOKUP($B166,'Section 2'!$C$18:$T$317,COLUMNS('Section 2'!$C$14:M$15),0)))</f>
        <v/>
      </c>
      <c r="O166" s="234" t="str">
        <f>IF($D166="","",IF(ISBLANK(VLOOKUP($B166,'Section 2'!$C$18:$T$317,COLUMNS('Section 2'!$C$14:N$15),0)),"",VLOOKUP($B166,'Section 2'!$C$18:$T$317,COLUMNS('Section 2'!$C$14:N$15),0)))</f>
        <v/>
      </c>
      <c r="P166" s="234" t="str">
        <f>IF($D166="","",IF(ISBLANK(VLOOKUP($B166,'Section 2'!$C$18:$T$317,COLUMNS('Section 2'!$C$14:O$15),0)),"",VLOOKUP($B166,'Section 2'!$C$18:$T$317,COLUMNS('Section 2'!$C$14:O$15),0)))</f>
        <v/>
      </c>
      <c r="Q166" s="234" t="str">
        <f>IF($D166="","",IF(ISBLANK(VLOOKUP($B166,'Section 2'!$C$18:$T$317,COLUMNS('Section 2'!$C$14:P$15),0)),"",VLOOKUP($B166,'Section 2'!$C$18:$T$317,COLUMNS('Section 2'!$C$14:P$15),0)))</f>
        <v/>
      </c>
      <c r="R166" s="234" t="str">
        <f>IF($D166="","",IF(ISBLANK(VLOOKUP($B166,'Section 2'!$C$18:$T$317,COLUMNS('Section 2'!$C$14:Q$15),0)),"",VLOOKUP($B166,'Section 2'!$C$18:$T$317,COLUMNS('Section 2'!$C$14:Q$15),0)))</f>
        <v/>
      </c>
      <c r="S166" s="234" t="str">
        <f>IF($D166="","",IF(ISBLANK(PROPER(VLOOKUP($B166,'Section 2'!$C$18:$T$317,COLUMNS('Section 2'!$C$14:R$15),0))),"",PROPER(VLOOKUP($B166,'Section 2'!$C$18:$T$317,COLUMNS('Section 2'!$C$14:R$15),0))))</f>
        <v/>
      </c>
      <c r="T166" s="234" t="str">
        <f>IF($D166="","",IF(ISBLANK(PROPER(VLOOKUP($B166,'Section 2'!$C$18:$T$317,COLUMNS('Section 2'!$C$14:S$15),0))),"",IF(VLOOKUP($B166,'Section 2'!$C$18:$T$317,COLUMNS('Section 2'!$C$14:S$15),0)="2nd Party Trans", "2nd Party Trans", IF(VLOOKUP($B166,'Section 2'!$C$18:$T$317,COLUMNS('Section 2'!$C$14:S$15),0)="2nd Party Dest", "2nd Party Dest", PROPER(VLOOKUP($B166,'Section 2'!$C$18:$T$317,COLUMNS('Section 2'!$C$14:S$15),0))))))</f>
        <v/>
      </c>
      <c r="U166" s="235" t="str">
        <f>IF($D166="","",IF(ISBLANK(VLOOKUP($B166,'Section 2'!$C$18:$T$317,COLUMNS('Section 2'!$C$14:T$15),0)),"",VLOOKUP($B166,'Section 2'!$C$18:$T$317,COLUMNS('Section 2'!$C$14:T$15),0)))</f>
        <v/>
      </c>
    </row>
    <row r="167" spans="1:21" s="233" customFormat="1" ht="12.75" customHeight="1" x14ac:dyDescent="0.25">
      <c r="A167" s="233" t="str">
        <f>IF(D167="","",ROWS($A$1:A167))</f>
        <v/>
      </c>
      <c r="B167" s="232">
        <v>166</v>
      </c>
      <c r="C167" s="234" t="str">
        <f t="shared" si="2"/>
        <v/>
      </c>
      <c r="D167" s="234" t="str">
        <f>IFERROR(VLOOKUP($B167,'Section 2'!$C$18:$T$317,COLUMNS('Section 2'!$C$14:C$15),0),"")</f>
        <v/>
      </c>
      <c r="E167" s="235" t="str">
        <f>IF($D167="","",IF(ISBLANK(VLOOKUP($B167,'Section 2'!$C$18:$T$317,COLUMNS('Section 2'!$C$14:D$15),0)),"",VLOOKUP($B167,'Section 2'!$C$18:$T$317,COLUMNS('Section 2'!$C$14:D$15),0)))</f>
        <v/>
      </c>
      <c r="F167" s="234" t="str">
        <f>IF($D167="","",IF(ISBLANK(VLOOKUP($B167,'Section 2'!$C$18:$T$317,COLUMNS('Section 2'!$C$14:E$15),0)),"",VLOOKUP($B167,'Section 2'!$C$18:$T$317,COLUMNS('Section 2'!$C$14:E$15),0)))</f>
        <v/>
      </c>
      <c r="G167" s="234" t="str">
        <f>IF($D167="","",IF(ISBLANK(VLOOKUP($B167,'Section 2'!$C$18:$T$317,COLUMNS('Section 2'!$C$14:F$15),0)),"",VLOOKUP($B167,'Section 2'!$C$18:$T$317,COLUMNS('Section 2'!$C$14:F$15),0)))</f>
        <v/>
      </c>
      <c r="H167" s="234" t="str">
        <f>IF($D167="","",IF(ISBLANK(VLOOKUP($B167,'Section 2'!$C$18:$T$317,COLUMNS('Section 2'!$C$14:G$15),0)),"",VLOOKUP($B167,'Section 2'!$C$18:$T$317,COLUMNS('Section 2'!$C$14:G$15),0)))</f>
        <v/>
      </c>
      <c r="I167" s="234" t="str">
        <f>IF($D167="","",IF(ISBLANK(VLOOKUP($B167,'Section 2'!$C$18:$T$317,COLUMNS('Section 2'!$C$14:H$15),0)),"",VLOOKUP($B167,'Section 2'!$C$18:$T$317,COLUMNS('Section 2'!$C$14:H$15),0)))</f>
        <v/>
      </c>
      <c r="J167" s="234" t="str">
        <f>IF($D167="","",IF(ISBLANK(VLOOKUP($B167,'Section 2'!$C$18:$T$317,COLUMNS('Section 2'!$C$14:I$15),0)),"",VLOOKUP($B167,'Section 2'!$C$18:$T$317,COLUMNS('Section 2'!$C$14:I$15),0)))</f>
        <v/>
      </c>
      <c r="K167" s="234" t="str">
        <f>IF($D167="","",IF(ISBLANK(VLOOKUP($B167,'Section 2'!$C$18:$T$317,COLUMNS('Section 2'!$C$14:J$15),0)),"",VLOOKUP($B167,'Section 2'!$C$18:$T$317,COLUMNS('Section 2'!$C$14:J$15),0)))</f>
        <v/>
      </c>
      <c r="L167" s="234" t="str">
        <f>IF($D167="","",IF(ISBLANK(VLOOKUP($B167,'Section 2'!$C$18:$T$317,COLUMNS('Section 2'!$C$14:K$15),0)),"",VLOOKUP($B167,'Section 2'!$C$18:$T$317,COLUMNS('Section 2'!$C$14:K$15),0)))</f>
        <v/>
      </c>
      <c r="M167" s="234" t="str">
        <f>IF($D167="","",IF(ISBLANK(VLOOKUP($B167,'Section 2'!$C$18:$T$317,COLUMNS('Section 2'!$C$14:L$15),0)),"",VLOOKUP($B167,'Section 2'!$C$18:$T$317,COLUMNS('Section 2'!$C$14:L$15),0)))</f>
        <v/>
      </c>
      <c r="N167" s="234" t="str">
        <f>IF($D167="","",IF(ISBLANK(VLOOKUP($B167,'Section 2'!$C$18:$T$317,COLUMNS('Section 2'!$C$14:M$15),0)),"",VLOOKUP($B167,'Section 2'!$C$18:$T$317,COLUMNS('Section 2'!$C$14:M$15),0)))</f>
        <v/>
      </c>
      <c r="O167" s="234" t="str">
        <f>IF($D167="","",IF(ISBLANK(VLOOKUP($B167,'Section 2'!$C$18:$T$317,COLUMNS('Section 2'!$C$14:N$15),0)),"",VLOOKUP($B167,'Section 2'!$C$18:$T$317,COLUMNS('Section 2'!$C$14:N$15),0)))</f>
        <v/>
      </c>
      <c r="P167" s="234" t="str">
        <f>IF($D167="","",IF(ISBLANK(VLOOKUP($B167,'Section 2'!$C$18:$T$317,COLUMNS('Section 2'!$C$14:O$15),0)),"",VLOOKUP($B167,'Section 2'!$C$18:$T$317,COLUMNS('Section 2'!$C$14:O$15),0)))</f>
        <v/>
      </c>
      <c r="Q167" s="234" t="str">
        <f>IF($D167="","",IF(ISBLANK(VLOOKUP($B167,'Section 2'!$C$18:$T$317,COLUMNS('Section 2'!$C$14:P$15),0)),"",VLOOKUP($B167,'Section 2'!$C$18:$T$317,COLUMNS('Section 2'!$C$14:P$15),0)))</f>
        <v/>
      </c>
      <c r="R167" s="234" t="str">
        <f>IF($D167="","",IF(ISBLANK(VLOOKUP($B167,'Section 2'!$C$18:$T$317,COLUMNS('Section 2'!$C$14:Q$15),0)),"",VLOOKUP($B167,'Section 2'!$C$18:$T$317,COLUMNS('Section 2'!$C$14:Q$15),0)))</f>
        <v/>
      </c>
      <c r="S167" s="234" t="str">
        <f>IF($D167="","",IF(ISBLANK(PROPER(VLOOKUP($B167,'Section 2'!$C$18:$T$317,COLUMNS('Section 2'!$C$14:R$15),0))),"",PROPER(VLOOKUP($B167,'Section 2'!$C$18:$T$317,COLUMNS('Section 2'!$C$14:R$15),0))))</f>
        <v/>
      </c>
      <c r="T167" s="234" t="str">
        <f>IF($D167="","",IF(ISBLANK(PROPER(VLOOKUP($B167,'Section 2'!$C$18:$T$317,COLUMNS('Section 2'!$C$14:S$15),0))),"",IF(VLOOKUP($B167,'Section 2'!$C$18:$T$317,COLUMNS('Section 2'!$C$14:S$15),0)="2nd Party Trans", "2nd Party Trans", IF(VLOOKUP($B167,'Section 2'!$C$18:$T$317,COLUMNS('Section 2'!$C$14:S$15),0)="2nd Party Dest", "2nd Party Dest", PROPER(VLOOKUP($B167,'Section 2'!$C$18:$T$317,COLUMNS('Section 2'!$C$14:S$15),0))))))</f>
        <v/>
      </c>
      <c r="U167" s="235" t="str">
        <f>IF($D167="","",IF(ISBLANK(VLOOKUP($B167,'Section 2'!$C$18:$T$317,COLUMNS('Section 2'!$C$14:T$15),0)),"",VLOOKUP($B167,'Section 2'!$C$18:$T$317,COLUMNS('Section 2'!$C$14:T$15),0)))</f>
        <v/>
      </c>
    </row>
    <row r="168" spans="1:21" s="233" customFormat="1" ht="12.75" customHeight="1" x14ac:dyDescent="0.25">
      <c r="A168" s="233" t="str">
        <f>IF(D168="","",ROWS($A$1:A168))</f>
        <v/>
      </c>
      <c r="B168" s="232">
        <v>167</v>
      </c>
      <c r="C168" s="234" t="str">
        <f t="shared" si="2"/>
        <v/>
      </c>
      <c r="D168" s="234" t="str">
        <f>IFERROR(VLOOKUP($B168,'Section 2'!$C$18:$T$317,COLUMNS('Section 2'!$C$14:C$15),0),"")</f>
        <v/>
      </c>
      <c r="E168" s="235" t="str">
        <f>IF($D168="","",IF(ISBLANK(VLOOKUP($B168,'Section 2'!$C$18:$T$317,COLUMNS('Section 2'!$C$14:D$15),0)),"",VLOOKUP($B168,'Section 2'!$C$18:$T$317,COLUMNS('Section 2'!$C$14:D$15),0)))</f>
        <v/>
      </c>
      <c r="F168" s="234" t="str">
        <f>IF($D168="","",IF(ISBLANK(VLOOKUP($B168,'Section 2'!$C$18:$T$317,COLUMNS('Section 2'!$C$14:E$15),0)),"",VLOOKUP($B168,'Section 2'!$C$18:$T$317,COLUMNS('Section 2'!$C$14:E$15),0)))</f>
        <v/>
      </c>
      <c r="G168" s="234" t="str">
        <f>IF($D168="","",IF(ISBLANK(VLOOKUP($B168,'Section 2'!$C$18:$T$317,COLUMNS('Section 2'!$C$14:F$15),0)),"",VLOOKUP($B168,'Section 2'!$C$18:$T$317,COLUMNS('Section 2'!$C$14:F$15),0)))</f>
        <v/>
      </c>
      <c r="H168" s="234" t="str">
        <f>IF($D168="","",IF(ISBLANK(VLOOKUP($B168,'Section 2'!$C$18:$T$317,COLUMNS('Section 2'!$C$14:G$15),0)),"",VLOOKUP($B168,'Section 2'!$C$18:$T$317,COLUMNS('Section 2'!$C$14:G$15),0)))</f>
        <v/>
      </c>
      <c r="I168" s="234" t="str">
        <f>IF($D168="","",IF(ISBLANK(VLOOKUP($B168,'Section 2'!$C$18:$T$317,COLUMNS('Section 2'!$C$14:H$15),0)),"",VLOOKUP($B168,'Section 2'!$C$18:$T$317,COLUMNS('Section 2'!$C$14:H$15),0)))</f>
        <v/>
      </c>
      <c r="J168" s="234" t="str">
        <f>IF($D168="","",IF(ISBLANK(VLOOKUP($B168,'Section 2'!$C$18:$T$317,COLUMNS('Section 2'!$C$14:I$15),0)),"",VLOOKUP($B168,'Section 2'!$C$18:$T$317,COLUMNS('Section 2'!$C$14:I$15),0)))</f>
        <v/>
      </c>
      <c r="K168" s="234" t="str">
        <f>IF($D168="","",IF(ISBLANK(VLOOKUP($B168,'Section 2'!$C$18:$T$317,COLUMNS('Section 2'!$C$14:J$15),0)),"",VLOOKUP($B168,'Section 2'!$C$18:$T$317,COLUMNS('Section 2'!$C$14:J$15),0)))</f>
        <v/>
      </c>
      <c r="L168" s="234" t="str">
        <f>IF($D168="","",IF(ISBLANK(VLOOKUP($B168,'Section 2'!$C$18:$T$317,COLUMNS('Section 2'!$C$14:K$15),0)),"",VLOOKUP($B168,'Section 2'!$C$18:$T$317,COLUMNS('Section 2'!$C$14:K$15),0)))</f>
        <v/>
      </c>
      <c r="M168" s="234" t="str">
        <f>IF($D168="","",IF(ISBLANK(VLOOKUP($B168,'Section 2'!$C$18:$T$317,COLUMNS('Section 2'!$C$14:L$15),0)),"",VLOOKUP($B168,'Section 2'!$C$18:$T$317,COLUMNS('Section 2'!$C$14:L$15),0)))</f>
        <v/>
      </c>
      <c r="N168" s="234" t="str">
        <f>IF($D168="","",IF(ISBLANK(VLOOKUP($B168,'Section 2'!$C$18:$T$317,COLUMNS('Section 2'!$C$14:M$15),0)),"",VLOOKUP($B168,'Section 2'!$C$18:$T$317,COLUMNS('Section 2'!$C$14:M$15),0)))</f>
        <v/>
      </c>
      <c r="O168" s="234" t="str">
        <f>IF($D168="","",IF(ISBLANK(VLOOKUP($B168,'Section 2'!$C$18:$T$317,COLUMNS('Section 2'!$C$14:N$15),0)),"",VLOOKUP($B168,'Section 2'!$C$18:$T$317,COLUMNS('Section 2'!$C$14:N$15),0)))</f>
        <v/>
      </c>
      <c r="P168" s="234" t="str">
        <f>IF($D168="","",IF(ISBLANK(VLOOKUP($B168,'Section 2'!$C$18:$T$317,COLUMNS('Section 2'!$C$14:O$15),0)),"",VLOOKUP($B168,'Section 2'!$C$18:$T$317,COLUMNS('Section 2'!$C$14:O$15),0)))</f>
        <v/>
      </c>
      <c r="Q168" s="234" t="str">
        <f>IF($D168="","",IF(ISBLANK(VLOOKUP($B168,'Section 2'!$C$18:$T$317,COLUMNS('Section 2'!$C$14:P$15),0)),"",VLOOKUP($B168,'Section 2'!$C$18:$T$317,COLUMNS('Section 2'!$C$14:P$15),0)))</f>
        <v/>
      </c>
      <c r="R168" s="234" t="str">
        <f>IF($D168="","",IF(ISBLANK(VLOOKUP($B168,'Section 2'!$C$18:$T$317,COLUMNS('Section 2'!$C$14:Q$15),0)),"",VLOOKUP($B168,'Section 2'!$C$18:$T$317,COLUMNS('Section 2'!$C$14:Q$15),0)))</f>
        <v/>
      </c>
      <c r="S168" s="234" t="str">
        <f>IF($D168="","",IF(ISBLANK(PROPER(VLOOKUP($B168,'Section 2'!$C$18:$T$317,COLUMNS('Section 2'!$C$14:R$15),0))),"",PROPER(VLOOKUP($B168,'Section 2'!$C$18:$T$317,COLUMNS('Section 2'!$C$14:R$15),0))))</f>
        <v/>
      </c>
      <c r="T168" s="234" t="str">
        <f>IF($D168="","",IF(ISBLANK(PROPER(VLOOKUP($B168,'Section 2'!$C$18:$T$317,COLUMNS('Section 2'!$C$14:S$15),0))),"",IF(VLOOKUP($B168,'Section 2'!$C$18:$T$317,COLUMNS('Section 2'!$C$14:S$15),0)="2nd Party Trans", "2nd Party Trans", IF(VLOOKUP($B168,'Section 2'!$C$18:$T$317,COLUMNS('Section 2'!$C$14:S$15),0)="2nd Party Dest", "2nd Party Dest", PROPER(VLOOKUP($B168,'Section 2'!$C$18:$T$317,COLUMNS('Section 2'!$C$14:S$15),0))))))</f>
        <v/>
      </c>
      <c r="U168" s="235" t="str">
        <f>IF($D168="","",IF(ISBLANK(VLOOKUP($B168,'Section 2'!$C$18:$T$317,COLUMNS('Section 2'!$C$14:T$15),0)),"",VLOOKUP($B168,'Section 2'!$C$18:$T$317,COLUMNS('Section 2'!$C$14:T$15),0)))</f>
        <v/>
      </c>
    </row>
    <row r="169" spans="1:21" s="233" customFormat="1" ht="12.75" customHeight="1" x14ac:dyDescent="0.25">
      <c r="A169" s="233" t="str">
        <f>IF(D169="","",ROWS($A$1:A169))</f>
        <v/>
      </c>
      <c r="B169" s="232">
        <v>168</v>
      </c>
      <c r="C169" s="234" t="str">
        <f t="shared" si="2"/>
        <v/>
      </c>
      <c r="D169" s="234" t="str">
        <f>IFERROR(VLOOKUP($B169,'Section 2'!$C$18:$T$317,COLUMNS('Section 2'!$C$14:C$15),0),"")</f>
        <v/>
      </c>
      <c r="E169" s="235" t="str">
        <f>IF($D169="","",IF(ISBLANK(VLOOKUP($B169,'Section 2'!$C$18:$T$317,COLUMNS('Section 2'!$C$14:D$15),0)),"",VLOOKUP($B169,'Section 2'!$C$18:$T$317,COLUMNS('Section 2'!$C$14:D$15),0)))</f>
        <v/>
      </c>
      <c r="F169" s="234" t="str">
        <f>IF($D169="","",IF(ISBLANK(VLOOKUP($B169,'Section 2'!$C$18:$T$317,COLUMNS('Section 2'!$C$14:E$15),0)),"",VLOOKUP($B169,'Section 2'!$C$18:$T$317,COLUMNS('Section 2'!$C$14:E$15),0)))</f>
        <v/>
      </c>
      <c r="G169" s="234" t="str">
        <f>IF($D169="","",IF(ISBLANK(VLOOKUP($B169,'Section 2'!$C$18:$T$317,COLUMNS('Section 2'!$C$14:F$15),0)),"",VLOOKUP($B169,'Section 2'!$C$18:$T$317,COLUMNS('Section 2'!$C$14:F$15),0)))</f>
        <v/>
      </c>
      <c r="H169" s="234" t="str">
        <f>IF($D169="","",IF(ISBLANK(VLOOKUP($B169,'Section 2'!$C$18:$T$317,COLUMNS('Section 2'!$C$14:G$15),0)),"",VLOOKUP($B169,'Section 2'!$C$18:$T$317,COLUMNS('Section 2'!$C$14:G$15),0)))</f>
        <v/>
      </c>
      <c r="I169" s="234" t="str">
        <f>IF($D169="","",IF(ISBLANK(VLOOKUP($B169,'Section 2'!$C$18:$T$317,COLUMNS('Section 2'!$C$14:H$15),0)),"",VLOOKUP($B169,'Section 2'!$C$18:$T$317,COLUMNS('Section 2'!$C$14:H$15),0)))</f>
        <v/>
      </c>
      <c r="J169" s="234" t="str">
        <f>IF($D169="","",IF(ISBLANK(VLOOKUP($B169,'Section 2'!$C$18:$T$317,COLUMNS('Section 2'!$C$14:I$15),0)),"",VLOOKUP($B169,'Section 2'!$C$18:$T$317,COLUMNS('Section 2'!$C$14:I$15),0)))</f>
        <v/>
      </c>
      <c r="K169" s="234" t="str">
        <f>IF($D169="","",IF(ISBLANK(VLOOKUP($B169,'Section 2'!$C$18:$T$317,COLUMNS('Section 2'!$C$14:J$15),0)),"",VLOOKUP($B169,'Section 2'!$C$18:$T$317,COLUMNS('Section 2'!$C$14:J$15),0)))</f>
        <v/>
      </c>
      <c r="L169" s="234" t="str">
        <f>IF($D169="","",IF(ISBLANK(VLOOKUP($B169,'Section 2'!$C$18:$T$317,COLUMNS('Section 2'!$C$14:K$15),0)),"",VLOOKUP($B169,'Section 2'!$C$18:$T$317,COLUMNS('Section 2'!$C$14:K$15),0)))</f>
        <v/>
      </c>
      <c r="M169" s="234" t="str">
        <f>IF($D169="","",IF(ISBLANK(VLOOKUP($B169,'Section 2'!$C$18:$T$317,COLUMNS('Section 2'!$C$14:L$15),0)),"",VLOOKUP($B169,'Section 2'!$C$18:$T$317,COLUMNS('Section 2'!$C$14:L$15),0)))</f>
        <v/>
      </c>
      <c r="N169" s="234" t="str">
        <f>IF($D169="","",IF(ISBLANK(VLOOKUP($B169,'Section 2'!$C$18:$T$317,COLUMNS('Section 2'!$C$14:M$15),0)),"",VLOOKUP($B169,'Section 2'!$C$18:$T$317,COLUMNS('Section 2'!$C$14:M$15),0)))</f>
        <v/>
      </c>
      <c r="O169" s="234" t="str">
        <f>IF($D169="","",IF(ISBLANK(VLOOKUP($B169,'Section 2'!$C$18:$T$317,COLUMNS('Section 2'!$C$14:N$15),0)),"",VLOOKUP($B169,'Section 2'!$C$18:$T$317,COLUMNS('Section 2'!$C$14:N$15),0)))</f>
        <v/>
      </c>
      <c r="P169" s="234" t="str">
        <f>IF($D169="","",IF(ISBLANK(VLOOKUP($B169,'Section 2'!$C$18:$T$317,COLUMNS('Section 2'!$C$14:O$15),0)),"",VLOOKUP($B169,'Section 2'!$C$18:$T$317,COLUMNS('Section 2'!$C$14:O$15),0)))</f>
        <v/>
      </c>
      <c r="Q169" s="234" t="str">
        <f>IF($D169="","",IF(ISBLANK(VLOOKUP($B169,'Section 2'!$C$18:$T$317,COLUMNS('Section 2'!$C$14:P$15),0)),"",VLOOKUP($B169,'Section 2'!$C$18:$T$317,COLUMNS('Section 2'!$C$14:P$15),0)))</f>
        <v/>
      </c>
      <c r="R169" s="234" t="str">
        <f>IF($D169="","",IF(ISBLANK(VLOOKUP($B169,'Section 2'!$C$18:$T$317,COLUMNS('Section 2'!$C$14:Q$15),0)),"",VLOOKUP($B169,'Section 2'!$C$18:$T$317,COLUMNS('Section 2'!$C$14:Q$15),0)))</f>
        <v/>
      </c>
      <c r="S169" s="234" t="str">
        <f>IF($D169="","",IF(ISBLANK(PROPER(VLOOKUP($B169,'Section 2'!$C$18:$T$317,COLUMNS('Section 2'!$C$14:R$15),0))),"",PROPER(VLOOKUP($B169,'Section 2'!$C$18:$T$317,COLUMNS('Section 2'!$C$14:R$15),0))))</f>
        <v/>
      </c>
      <c r="T169" s="234" t="str">
        <f>IF($D169="","",IF(ISBLANK(PROPER(VLOOKUP($B169,'Section 2'!$C$18:$T$317,COLUMNS('Section 2'!$C$14:S$15),0))),"",IF(VLOOKUP($B169,'Section 2'!$C$18:$T$317,COLUMNS('Section 2'!$C$14:S$15),0)="2nd Party Trans", "2nd Party Trans", IF(VLOOKUP($B169,'Section 2'!$C$18:$T$317,COLUMNS('Section 2'!$C$14:S$15),0)="2nd Party Dest", "2nd Party Dest", PROPER(VLOOKUP($B169,'Section 2'!$C$18:$T$317,COLUMNS('Section 2'!$C$14:S$15),0))))))</f>
        <v/>
      </c>
      <c r="U169" s="235" t="str">
        <f>IF($D169="","",IF(ISBLANK(VLOOKUP($B169,'Section 2'!$C$18:$T$317,COLUMNS('Section 2'!$C$14:T$15),0)),"",VLOOKUP($B169,'Section 2'!$C$18:$T$317,COLUMNS('Section 2'!$C$14:T$15),0)))</f>
        <v/>
      </c>
    </row>
    <row r="170" spans="1:21" s="233" customFormat="1" ht="12.75" customHeight="1" x14ac:dyDescent="0.25">
      <c r="A170" s="233" t="str">
        <f>IF(D170="","",ROWS($A$1:A170))</f>
        <v/>
      </c>
      <c r="B170" s="232">
        <v>169</v>
      </c>
      <c r="C170" s="234" t="str">
        <f t="shared" si="2"/>
        <v/>
      </c>
      <c r="D170" s="234" t="str">
        <f>IFERROR(VLOOKUP($B170,'Section 2'!$C$18:$T$317,COLUMNS('Section 2'!$C$14:C$15),0),"")</f>
        <v/>
      </c>
      <c r="E170" s="235" t="str">
        <f>IF($D170="","",IF(ISBLANK(VLOOKUP($B170,'Section 2'!$C$18:$T$317,COLUMNS('Section 2'!$C$14:D$15),0)),"",VLOOKUP($B170,'Section 2'!$C$18:$T$317,COLUMNS('Section 2'!$C$14:D$15),0)))</f>
        <v/>
      </c>
      <c r="F170" s="234" t="str">
        <f>IF($D170="","",IF(ISBLANK(VLOOKUP($B170,'Section 2'!$C$18:$T$317,COLUMNS('Section 2'!$C$14:E$15),0)),"",VLOOKUP($B170,'Section 2'!$C$18:$T$317,COLUMNS('Section 2'!$C$14:E$15),0)))</f>
        <v/>
      </c>
      <c r="G170" s="234" t="str">
        <f>IF($D170="","",IF(ISBLANK(VLOOKUP($B170,'Section 2'!$C$18:$T$317,COLUMNS('Section 2'!$C$14:F$15),0)),"",VLOOKUP($B170,'Section 2'!$C$18:$T$317,COLUMNS('Section 2'!$C$14:F$15),0)))</f>
        <v/>
      </c>
      <c r="H170" s="234" t="str">
        <f>IF($D170="","",IF(ISBLANK(VLOOKUP($B170,'Section 2'!$C$18:$T$317,COLUMNS('Section 2'!$C$14:G$15),0)),"",VLOOKUP($B170,'Section 2'!$C$18:$T$317,COLUMNS('Section 2'!$C$14:G$15),0)))</f>
        <v/>
      </c>
      <c r="I170" s="234" t="str">
        <f>IF($D170="","",IF(ISBLANK(VLOOKUP($B170,'Section 2'!$C$18:$T$317,COLUMNS('Section 2'!$C$14:H$15),0)),"",VLOOKUP($B170,'Section 2'!$C$18:$T$317,COLUMNS('Section 2'!$C$14:H$15),0)))</f>
        <v/>
      </c>
      <c r="J170" s="234" t="str">
        <f>IF($D170="","",IF(ISBLANK(VLOOKUP($B170,'Section 2'!$C$18:$T$317,COLUMNS('Section 2'!$C$14:I$15),0)),"",VLOOKUP($B170,'Section 2'!$C$18:$T$317,COLUMNS('Section 2'!$C$14:I$15),0)))</f>
        <v/>
      </c>
      <c r="K170" s="234" t="str">
        <f>IF($D170="","",IF(ISBLANK(VLOOKUP($B170,'Section 2'!$C$18:$T$317,COLUMNS('Section 2'!$C$14:J$15),0)),"",VLOOKUP($B170,'Section 2'!$C$18:$T$317,COLUMNS('Section 2'!$C$14:J$15),0)))</f>
        <v/>
      </c>
      <c r="L170" s="234" t="str">
        <f>IF($D170="","",IF(ISBLANK(VLOOKUP($B170,'Section 2'!$C$18:$T$317,COLUMNS('Section 2'!$C$14:K$15),0)),"",VLOOKUP($B170,'Section 2'!$C$18:$T$317,COLUMNS('Section 2'!$C$14:K$15),0)))</f>
        <v/>
      </c>
      <c r="M170" s="234" t="str">
        <f>IF($D170="","",IF(ISBLANK(VLOOKUP($B170,'Section 2'!$C$18:$T$317,COLUMNS('Section 2'!$C$14:L$15),0)),"",VLOOKUP($B170,'Section 2'!$C$18:$T$317,COLUMNS('Section 2'!$C$14:L$15),0)))</f>
        <v/>
      </c>
      <c r="N170" s="234" t="str">
        <f>IF($D170="","",IF(ISBLANK(VLOOKUP($B170,'Section 2'!$C$18:$T$317,COLUMNS('Section 2'!$C$14:M$15),0)),"",VLOOKUP($B170,'Section 2'!$C$18:$T$317,COLUMNS('Section 2'!$C$14:M$15),0)))</f>
        <v/>
      </c>
      <c r="O170" s="234" t="str">
        <f>IF($D170="","",IF(ISBLANK(VLOOKUP($B170,'Section 2'!$C$18:$T$317,COLUMNS('Section 2'!$C$14:N$15),0)),"",VLOOKUP($B170,'Section 2'!$C$18:$T$317,COLUMNS('Section 2'!$C$14:N$15),0)))</f>
        <v/>
      </c>
      <c r="P170" s="234" t="str">
        <f>IF($D170="","",IF(ISBLANK(VLOOKUP($B170,'Section 2'!$C$18:$T$317,COLUMNS('Section 2'!$C$14:O$15),0)),"",VLOOKUP($B170,'Section 2'!$C$18:$T$317,COLUMNS('Section 2'!$C$14:O$15),0)))</f>
        <v/>
      </c>
      <c r="Q170" s="234" t="str">
        <f>IF($D170="","",IF(ISBLANK(VLOOKUP($B170,'Section 2'!$C$18:$T$317,COLUMNS('Section 2'!$C$14:P$15),0)),"",VLOOKUP($B170,'Section 2'!$C$18:$T$317,COLUMNS('Section 2'!$C$14:P$15),0)))</f>
        <v/>
      </c>
      <c r="R170" s="234" t="str">
        <f>IF($D170="","",IF(ISBLANK(VLOOKUP($B170,'Section 2'!$C$18:$T$317,COLUMNS('Section 2'!$C$14:Q$15),0)),"",VLOOKUP($B170,'Section 2'!$C$18:$T$317,COLUMNS('Section 2'!$C$14:Q$15),0)))</f>
        <v/>
      </c>
      <c r="S170" s="234" t="str">
        <f>IF($D170="","",IF(ISBLANK(PROPER(VLOOKUP($B170,'Section 2'!$C$18:$T$317,COLUMNS('Section 2'!$C$14:R$15),0))),"",PROPER(VLOOKUP($B170,'Section 2'!$C$18:$T$317,COLUMNS('Section 2'!$C$14:R$15),0))))</f>
        <v/>
      </c>
      <c r="T170" s="234" t="str">
        <f>IF($D170="","",IF(ISBLANK(PROPER(VLOOKUP($B170,'Section 2'!$C$18:$T$317,COLUMNS('Section 2'!$C$14:S$15),0))),"",IF(VLOOKUP($B170,'Section 2'!$C$18:$T$317,COLUMNS('Section 2'!$C$14:S$15),0)="2nd Party Trans", "2nd Party Trans", IF(VLOOKUP($B170,'Section 2'!$C$18:$T$317,COLUMNS('Section 2'!$C$14:S$15),0)="2nd Party Dest", "2nd Party Dest", PROPER(VLOOKUP($B170,'Section 2'!$C$18:$T$317,COLUMNS('Section 2'!$C$14:S$15),0))))))</f>
        <v/>
      </c>
      <c r="U170" s="235" t="str">
        <f>IF($D170="","",IF(ISBLANK(VLOOKUP($B170,'Section 2'!$C$18:$T$317,COLUMNS('Section 2'!$C$14:T$15),0)),"",VLOOKUP($B170,'Section 2'!$C$18:$T$317,COLUMNS('Section 2'!$C$14:T$15),0)))</f>
        <v/>
      </c>
    </row>
    <row r="171" spans="1:21" s="233" customFormat="1" ht="12.75" customHeight="1" x14ac:dyDescent="0.25">
      <c r="A171" s="233" t="str">
        <f>IF(D171="","",ROWS($A$1:A171))</f>
        <v/>
      </c>
      <c r="B171" s="232">
        <v>170</v>
      </c>
      <c r="C171" s="234" t="str">
        <f t="shared" si="2"/>
        <v/>
      </c>
      <c r="D171" s="234" t="str">
        <f>IFERROR(VLOOKUP($B171,'Section 2'!$C$18:$T$317,COLUMNS('Section 2'!$C$14:C$15),0),"")</f>
        <v/>
      </c>
      <c r="E171" s="235" t="str">
        <f>IF($D171="","",IF(ISBLANK(VLOOKUP($B171,'Section 2'!$C$18:$T$317,COLUMNS('Section 2'!$C$14:D$15),0)),"",VLOOKUP($B171,'Section 2'!$C$18:$T$317,COLUMNS('Section 2'!$C$14:D$15),0)))</f>
        <v/>
      </c>
      <c r="F171" s="234" t="str">
        <f>IF($D171="","",IF(ISBLANK(VLOOKUP($B171,'Section 2'!$C$18:$T$317,COLUMNS('Section 2'!$C$14:E$15),0)),"",VLOOKUP($B171,'Section 2'!$C$18:$T$317,COLUMNS('Section 2'!$C$14:E$15),0)))</f>
        <v/>
      </c>
      <c r="G171" s="234" t="str">
        <f>IF($D171="","",IF(ISBLANK(VLOOKUP($B171,'Section 2'!$C$18:$T$317,COLUMNS('Section 2'!$C$14:F$15),0)),"",VLOOKUP($B171,'Section 2'!$C$18:$T$317,COLUMNS('Section 2'!$C$14:F$15),0)))</f>
        <v/>
      </c>
      <c r="H171" s="234" t="str">
        <f>IF($D171="","",IF(ISBLANK(VLOOKUP($B171,'Section 2'!$C$18:$T$317,COLUMNS('Section 2'!$C$14:G$15),0)),"",VLOOKUP($B171,'Section 2'!$C$18:$T$317,COLUMNS('Section 2'!$C$14:G$15),0)))</f>
        <v/>
      </c>
      <c r="I171" s="234" t="str">
        <f>IF($D171="","",IF(ISBLANK(VLOOKUP($B171,'Section 2'!$C$18:$T$317,COLUMNS('Section 2'!$C$14:H$15),0)),"",VLOOKUP($B171,'Section 2'!$C$18:$T$317,COLUMNS('Section 2'!$C$14:H$15),0)))</f>
        <v/>
      </c>
      <c r="J171" s="234" t="str">
        <f>IF($D171="","",IF(ISBLANK(VLOOKUP($B171,'Section 2'!$C$18:$T$317,COLUMNS('Section 2'!$C$14:I$15),0)),"",VLOOKUP($B171,'Section 2'!$C$18:$T$317,COLUMNS('Section 2'!$C$14:I$15),0)))</f>
        <v/>
      </c>
      <c r="K171" s="234" t="str">
        <f>IF($D171="","",IF(ISBLANK(VLOOKUP($B171,'Section 2'!$C$18:$T$317,COLUMNS('Section 2'!$C$14:J$15),0)),"",VLOOKUP($B171,'Section 2'!$C$18:$T$317,COLUMNS('Section 2'!$C$14:J$15),0)))</f>
        <v/>
      </c>
      <c r="L171" s="234" t="str">
        <f>IF($D171="","",IF(ISBLANK(VLOOKUP($B171,'Section 2'!$C$18:$T$317,COLUMNS('Section 2'!$C$14:K$15),0)),"",VLOOKUP($B171,'Section 2'!$C$18:$T$317,COLUMNS('Section 2'!$C$14:K$15),0)))</f>
        <v/>
      </c>
      <c r="M171" s="234" t="str">
        <f>IF($D171="","",IF(ISBLANK(VLOOKUP($B171,'Section 2'!$C$18:$T$317,COLUMNS('Section 2'!$C$14:L$15),0)),"",VLOOKUP($B171,'Section 2'!$C$18:$T$317,COLUMNS('Section 2'!$C$14:L$15),0)))</f>
        <v/>
      </c>
      <c r="N171" s="234" t="str">
        <f>IF($D171="","",IF(ISBLANK(VLOOKUP($B171,'Section 2'!$C$18:$T$317,COLUMNS('Section 2'!$C$14:M$15),0)),"",VLOOKUP($B171,'Section 2'!$C$18:$T$317,COLUMNS('Section 2'!$C$14:M$15),0)))</f>
        <v/>
      </c>
      <c r="O171" s="234" t="str">
        <f>IF($D171="","",IF(ISBLANK(VLOOKUP($B171,'Section 2'!$C$18:$T$317,COLUMNS('Section 2'!$C$14:N$15),0)),"",VLOOKUP($B171,'Section 2'!$C$18:$T$317,COLUMNS('Section 2'!$C$14:N$15),0)))</f>
        <v/>
      </c>
      <c r="P171" s="234" t="str">
        <f>IF($D171="","",IF(ISBLANK(VLOOKUP($B171,'Section 2'!$C$18:$T$317,COLUMNS('Section 2'!$C$14:O$15),0)),"",VLOOKUP($B171,'Section 2'!$C$18:$T$317,COLUMNS('Section 2'!$C$14:O$15),0)))</f>
        <v/>
      </c>
      <c r="Q171" s="234" t="str">
        <f>IF($D171="","",IF(ISBLANK(VLOOKUP($B171,'Section 2'!$C$18:$T$317,COLUMNS('Section 2'!$C$14:P$15),0)),"",VLOOKUP($B171,'Section 2'!$C$18:$T$317,COLUMNS('Section 2'!$C$14:P$15),0)))</f>
        <v/>
      </c>
      <c r="R171" s="234" t="str">
        <f>IF($D171="","",IF(ISBLANK(VLOOKUP($B171,'Section 2'!$C$18:$T$317,COLUMNS('Section 2'!$C$14:Q$15),0)),"",VLOOKUP($B171,'Section 2'!$C$18:$T$317,COLUMNS('Section 2'!$C$14:Q$15),0)))</f>
        <v/>
      </c>
      <c r="S171" s="234" t="str">
        <f>IF($D171="","",IF(ISBLANK(PROPER(VLOOKUP($B171,'Section 2'!$C$18:$T$317,COLUMNS('Section 2'!$C$14:R$15),0))),"",PROPER(VLOOKUP($B171,'Section 2'!$C$18:$T$317,COLUMNS('Section 2'!$C$14:R$15),0))))</f>
        <v/>
      </c>
      <c r="T171" s="234" t="str">
        <f>IF($D171="","",IF(ISBLANK(PROPER(VLOOKUP($B171,'Section 2'!$C$18:$T$317,COLUMNS('Section 2'!$C$14:S$15),0))),"",IF(VLOOKUP($B171,'Section 2'!$C$18:$T$317,COLUMNS('Section 2'!$C$14:S$15),0)="2nd Party Trans", "2nd Party Trans", IF(VLOOKUP($B171,'Section 2'!$C$18:$T$317,COLUMNS('Section 2'!$C$14:S$15),0)="2nd Party Dest", "2nd Party Dest", PROPER(VLOOKUP($B171,'Section 2'!$C$18:$T$317,COLUMNS('Section 2'!$C$14:S$15),0))))))</f>
        <v/>
      </c>
      <c r="U171" s="235" t="str">
        <f>IF($D171="","",IF(ISBLANK(VLOOKUP($B171,'Section 2'!$C$18:$T$317,COLUMNS('Section 2'!$C$14:T$15),0)),"",VLOOKUP($B171,'Section 2'!$C$18:$T$317,COLUMNS('Section 2'!$C$14:T$15),0)))</f>
        <v/>
      </c>
    </row>
    <row r="172" spans="1:21" s="233" customFormat="1" ht="12.75" customHeight="1" x14ac:dyDescent="0.25">
      <c r="A172" s="233" t="str">
        <f>IF(D172="","",ROWS($A$1:A172))</f>
        <v/>
      </c>
      <c r="B172" s="232">
        <v>171</v>
      </c>
      <c r="C172" s="234" t="str">
        <f t="shared" si="2"/>
        <v/>
      </c>
      <c r="D172" s="234" t="str">
        <f>IFERROR(VLOOKUP($B172,'Section 2'!$C$18:$T$317,COLUMNS('Section 2'!$C$14:C$15),0),"")</f>
        <v/>
      </c>
      <c r="E172" s="235" t="str">
        <f>IF($D172="","",IF(ISBLANK(VLOOKUP($B172,'Section 2'!$C$18:$T$317,COLUMNS('Section 2'!$C$14:D$15),0)),"",VLOOKUP($B172,'Section 2'!$C$18:$T$317,COLUMNS('Section 2'!$C$14:D$15),0)))</f>
        <v/>
      </c>
      <c r="F172" s="234" t="str">
        <f>IF($D172="","",IF(ISBLANK(VLOOKUP($B172,'Section 2'!$C$18:$T$317,COLUMNS('Section 2'!$C$14:E$15),0)),"",VLOOKUP($B172,'Section 2'!$C$18:$T$317,COLUMNS('Section 2'!$C$14:E$15),0)))</f>
        <v/>
      </c>
      <c r="G172" s="234" t="str">
        <f>IF($D172="","",IF(ISBLANK(VLOOKUP($B172,'Section 2'!$C$18:$T$317,COLUMNS('Section 2'!$C$14:F$15),0)),"",VLOOKUP($B172,'Section 2'!$C$18:$T$317,COLUMNS('Section 2'!$C$14:F$15),0)))</f>
        <v/>
      </c>
      <c r="H172" s="234" t="str">
        <f>IF($D172="","",IF(ISBLANK(VLOOKUP($B172,'Section 2'!$C$18:$T$317,COLUMNS('Section 2'!$C$14:G$15),0)),"",VLOOKUP($B172,'Section 2'!$C$18:$T$317,COLUMNS('Section 2'!$C$14:G$15),0)))</f>
        <v/>
      </c>
      <c r="I172" s="234" t="str">
        <f>IF($D172="","",IF(ISBLANK(VLOOKUP($B172,'Section 2'!$C$18:$T$317,COLUMNS('Section 2'!$C$14:H$15),0)),"",VLOOKUP($B172,'Section 2'!$C$18:$T$317,COLUMNS('Section 2'!$C$14:H$15),0)))</f>
        <v/>
      </c>
      <c r="J172" s="234" t="str">
        <f>IF($D172="","",IF(ISBLANK(VLOOKUP($B172,'Section 2'!$C$18:$T$317,COLUMNS('Section 2'!$C$14:I$15),0)),"",VLOOKUP($B172,'Section 2'!$C$18:$T$317,COLUMNS('Section 2'!$C$14:I$15),0)))</f>
        <v/>
      </c>
      <c r="K172" s="234" t="str">
        <f>IF($D172="","",IF(ISBLANK(VLOOKUP($B172,'Section 2'!$C$18:$T$317,COLUMNS('Section 2'!$C$14:J$15),0)),"",VLOOKUP($B172,'Section 2'!$C$18:$T$317,COLUMNS('Section 2'!$C$14:J$15),0)))</f>
        <v/>
      </c>
      <c r="L172" s="234" t="str">
        <f>IF($D172="","",IF(ISBLANK(VLOOKUP($B172,'Section 2'!$C$18:$T$317,COLUMNS('Section 2'!$C$14:K$15),0)),"",VLOOKUP($B172,'Section 2'!$C$18:$T$317,COLUMNS('Section 2'!$C$14:K$15),0)))</f>
        <v/>
      </c>
      <c r="M172" s="234" t="str">
        <f>IF($D172="","",IF(ISBLANK(VLOOKUP($B172,'Section 2'!$C$18:$T$317,COLUMNS('Section 2'!$C$14:L$15),0)),"",VLOOKUP($B172,'Section 2'!$C$18:$T$317,COLUMNS('Section 2'!$C$14:L$15),0)))</f>
        <v/>
      </c>
      <c r="N172" s="234" t="str">
        <f>IF($D172="","",IF(ISBLANK(VLOOKUP($B172,'Section 2'!$C$18:$T$317,COLUMNS('Section 2'!$C$14:M$15),0)),"",VLOOKUP($B172,'Section 2'!$C$18:$T$317,COLUMNS('Section 2'!$C$14:M$15),0)))</f>
        <v/>
      </c>
      <c r="O172" s="234" t="str">
        <f>IF($D172="","",IF(ISBLANK(VLOOKUP($B172,'Section 2'!$C$18:$T$317,COLUMNS('Section 2'!$C$14:N$15),0)),"",VLOOKUP($B172,'Section 2'!$C$18:$T$317,COLUMNS('Section 2'!$C$14:N$15),0)))</f>
        <v/>
      </c>
      <c r="P172" s="234" t="str">
        <f>IF($D172="","",IF(ISBLANK(VLOOKUP($B172,'Section 2'!$C$18:$T$317,COLUMNS('Section 2'!$C$14:O$15),0)),"",VLOOKUP($B172,'Section 2'!$C$18:$T$317,COLUMNS('Section 2'!$C$14:O$15),0)))</f>
        <v/>
      </c>
      <c r="Q172" s="234" t="str">
        <f>IF($D172="","",IF(ISBLANK(VLOOKUP($B172,'Section 2'!$C$18:$T$317,COLUMNS('Section 2'!$C$14:P$15),0)),"",VLOOKUP($B172,'Section 2'!$C$18:$T$317,COLUMNS('Section 2'!$C$14:P$15),0)))</f>
        <v/>
      </c>
      <c r="R172" s="234" t="str">
        <f>IF($D172="","",IF(ISBLANK(VLOOKUP($B172,'Section 2'!$C$18:$T$317,COLUMNS('Section 2'!$C$14:Q$15),0)),"",VLOOKUP($B172,'Section 2'!$C$18:$T$317,COLUMNS('Section 2'!$C$14:Q$15),0)))</f>
        <v/>
      </c>
      <c r="S172" s="234" t="str">
        <f>IF($D172="","",IF(ISBLANK(PROPER(VLOOKUP($B172,'Section 2'!$C$18:$T$317,COLUMNS('Section 2'!$C$14:R$15),0))),"",PROPER(VLOOKUP($B172,'Section 2'!$C$18:$T$317,COLUMNS('Section 2'!$C$14:R$15),0))))</f>
        <v/>
      </c>
      <c r="T172" s="234" t="str">
        <f>IF($D172="","",IF(ISBLANK(PROPER(VLOOKUP($B172,'Section 2'!$C$18:$T$317,COLUMNS('Section 2'!$C$14:S$15),0))),"",IF(VLOOKUP($B172,'Section 2'!$C$18:$T$317,COLUMNS('Section 2'!$C$14:S$15),0)="2nd Party Trans", "2nd Party Trans", IF(VLOOKUP($B172,'Section 2'!$C$18:$T$317,COLUMNS('Section 2'!$C$14:S$15),0)="2nd Party Dest", "2nd Party Dest", PROPER(VLOOKUP($B172,'Section 2'!$C$18:$T$317,COLUMNS('Section 2'!$C$14:S$15),0))))))</f>
        <v/>
      </c>
      <c r="U172" s="235" t="str">
        <f>IF($D172="","",IF(ISBLANK(VLOOKUP($B172,'Section 2'!$C$18:$T$317,COLUMNS('Section 2'!$C$14:T$15),0)),"",VLOOKUP($B172,'Section 2'!$C$18:$T$317,COLUMNS('Section 2'!$C$14:T$15),0)))</f>
        <v/>
      </c>
    </row>
    <row r="173" spans="1:21" s="233" customFormat="1" ht="12.75" customHeight="1" x14ac:dyDescent="0.25">
      <c r="A173" s="233" t="str">
        <f>IF(D173="","",ROWS($A$1:A173))</f>
        <v/>
      </c>
      <c r="B173" s="232">
        <v>172</v>
      </c>
      <c r="C173" s="234" t="str">
        <f t="shared" si="2"/>
        <v/>
      </c>
      <c r="D173" s="234" t="str">
        <f>IFERROR(VLOOKUP($B173,'Section 2'!$C$18:$T$317,COLUMNS('Section 2'!$C$14:C$15),0),"")</f>
        <v/>
      </c>
      <c r="E173" s="235" t="str">
        <f>IF($D173="","",IF(ISBLANK(VLOOKUP($B173,'Section 2'!$C$18:$T$317,COLUMNS('Section 2'!$C$14:D$15),0)),"",VLOOKUP($B173,'Section 2'!$C$18:$T$317,COLUMNS('Section 2'!$C$14:D$15),0)))</f>
        <v/>
      </c>
      <c r="F173" s="234" t="str">
        <f>IF($D173="","",IF(ISBLANK(VLOOKUP($B173,'Section 2'!$C$18:$T$317,COLUMNS('Section 2'!$C$14:E$15),0)),"",VLOOKUP($B173,'Section 2'!$C$18:$T$317,COLUMNS('Section 2'!$C$14:E$15),0)))</f>
        <v/>
      </c>
      <c r="G173" s="234" t="str">
        <f>IF($D173="","",IF(ISBLANK(VLOOKUP($B173,'Section 2'!$C$18:$T$317,COLUMNS('Section 2'!$C$14:F$15),0)),"",VLOOKUP($B173,'Section 2'!$C$18:$T$317,COLUMNS('Section 2'!$C$14:F$15),0)))</f>
        <v/>
      </c>
      <c r="H173" s="234" t="str">
        <f>IF($D173="","",IF(ISBLANK(VLOOKUP($B173,'Section 2'!$C$18:$T$317,COLUMNS('Section 2'!$C$14:G$15),0)),"",VLOOKUP($B173,'Section 2'!$C$18:$T$317,COLUMNS('Section 2'!$C$14:G$15),0)))</f>
        <v/>
      </c>
      <c r="I173" s="234" t="str">
        <f>IF($D173="","",IF(ISBLANK(VLOOKUP($B173,'Section 2'!$C$18:$T$317,COLUMNS('Section 2'!$C$14:H$15),0)),"",VLOOKUP($B173,'Section 2'!$C$18:$T$317,COLUMNS('Section 2'!$C$14:H$15),0)))</f>
        <v/>
      </c>
      <c r="J173" s="234" t="str">
        <f>IF($D173="","",IF(ISBLANK(VLOOKUP($B173,'Section 2'!$C$18:$T$317,COLUMNS('Section 2'!$C$14:I$15),0)),"",VLOOKUP($B173,'Section 2'!$C$18:$T$317,COLUMNS('Section 2'!$C$14:I$15),0)))</f>
        <v/>
      </c>
      <c r="K173" s="234" t="str">
        <f>IF($D173="","",IF(ISBLANK(VLOOKUP($B173,'Section 2'!$C$18:$T$317,COLUMNS('Section 2'!$C$14:J$15),0)),"",VLOOKUP($B173,'Section 2'!$C$18:$T$317,COLUMNS('Section 2'!$C$14:J$15),0)))</f>
        <v/>
      </c>
      <c r="L173" s="234" t="str">
        <f>IF($D173="","",IF(ISBLANK(VLOOKUP($B173,'Section 2'!$C$18:$T$317,COLUMNS('Section 2'!$C$14:K$15),0)),"",VLOOKUP($B173,'Section 2'!$C$18:$T$317,COLUMNS('Section 2'!$C$14:K$15),0)))</f>
        <v/>
      </c>
      <c r="M173" s="234" t="str">
        <f>IF($D173="","",IF(ISBLANK(VLOOKUP($B173,'Section 2'!$C$18:$T$317,COLUMNS('Section 2'!$C$14:L$15),0)),"",VLOOKUP($B173,'Section 2'!$C$18:$T$317,COLUMNS('Section 2'!$C$14:L$15),0)))</f>
        <v/>
      </c>
      <c r="N173" s="234" t="str">
        <f>IF($D173="","",IF(ISBLANK(VLOOKUP($B173,'Section 2'!$C$18:$T$317,COLUMNS('Section 2'!$C$14:M$15),0)),"",VLOOKUP($B173,'Section 2'!$C$18:$T$317,COLUMNS('Section 2'!$C$14:M$15),0)))</f>
        <v/>
      </c>
      <c r="O173" s="234" t="str">
        <f>IF($D173="","",IF(ISBLANK(VLOOKUP($B173,'Section 2'!$C$18:$T$317,COLUMNS('Section 2'!$C$14:N$15),0)),"",VLOOKUP($B173,'Section 2'!$C$18:$T$317,COLUMNS('Section 2'!$C$14:N$15),0)))</f>
        <v/>
      </c>
      <c r="P173" s="234" t="str">
        <f>IF($D173="","",IF(ISBLANK(VLOOKUP($B173,'Section 2'!$C$18:$T$317,COLUMNS('Section 2'!$C$14:O$15),0)),"",VLOOKUP($B173,'Section 2'!$C$18:$T$317,COLUMNS('Section 2'!$C$14:O$15),0)))</f>
        <v/>
      </c>
      <c r="Q173" s="234" t="str">
        <f>IF($D173="","",IF(ISBLANK(VLOOKUP($B173,'Section 2'!$C$18:$T$317,COLUMNS('Section 2'!$C$14:P$15),0)),"",VLOOKUP($B173,'Section 2'!$C$18:$T$317,COLUMNS('Section 2'!$C$14:P$15),0)))</f>
        <v/>
      </c>
      <c r="R173" s="234" t="str">
        <f>IF($D173="","",IF(ISBLANK(VLOOKUP($B173,'Section 2'!$C$18:$T$317,COLUMNS('Section 2'!$C$14:Q$15),0)),"",VLOOKUP($B173,'Section 2'!$C$18:$T$317,COLUMNS('Section 2'!$C$14:Q$15),0)))</f>
        <v/>
      </c>
      <c r="S173" s="234" t="str">
        <f>IF($D173="","",IF(ISBLANK(PROPER(VLOOKUP($B173,'Section 2'!$C$18:$T$317,COLUMNS('Section 2'!$C$14:R$15),0))),"",PROPER(VLOOKUP($B173,'Section 2'!$C$18:$T$317,COLUMNS('Section 2'!$C$14:R$15),0))))</f>
        <v/>
      </c>
      <c r="T173" s="234" t="str">
        <f>IF($D173="","",IF(ISBLANK(PROPER(VLOOKUP($B173,'Section 2'!$C$18:$T$317,COLUMNS('Section 2'!$C$14:S$15),0))),"",IF(VLOOKUP($B173,'Section 2'!$C$18:$T$317,COLUMNS('Section 2'!$C$14:S$15),0)="2nd Party Trans", "2nd Party Trans", IF(VLOOKUP($B173,'Section 2'!$C$18:$T$317,COLUMNS('Section 2'!$C$14:S$15),0)="2nd Party Dest", "2nd Party Dest", PROPER(VLOOKUP($B173,'Section 2'!$C$18:$T$317,COLUMNS('Section 2'!$C$14:S$15),0))))))</f>
        <v/>
      </c>
      <c r="U173" s="235" t="str">
        <f>IF($D173="","",IF(ISBLANK(VLOOKUP($B173,'Section 2'!$C$18:$T$317,COLUMNS('Section 2'!$C$14:T$15),0)),"",VLOOKUP($B173,'Section 2'!$C$18:$T$317,COLUMNS('Section 2'!$C$14:T$15),0)))</f>
        <v/>
      </c>
    </row>
    <row r="174" spans="1:21" s="233" customFormat="1" ht="12.75" customHeight="1" x14ac:dyDescent="0.25">
      <c r="A174" s="233" t="str">
        <f>IF(D174="","",ROWS($A$1:A174))</f>
        <v/>
      </c>
      <c r="B174" s="232">
        <v>173</v>
      </c>
      <c r="C174" s="234" t="str">
        <f t="shared" si="2"/>
        <v/>
      </c>
      <c r="D174" s="234" t="str">
        <f>IFERROR(VLOOKUP($B174,'Section 2'!$C$18:$T$317,COLUMNS('Section 2'!$C$14:C$15),0),"")</f>
        <v/>
      </c>
      <c r="E174" s="235" t="str">
        <f>IF($D174="","",IF(ISBLANK(VLOOKUP($B174,'Section 2'!$C$18:$T$317,COLUMNS('Section 2'!$C$14:D$15),0)),"",VLOOKUP($B174,'Section 2'!$C$18:$T$317,COLUMNS('Section 2'!$C$14:D$15),0)))</f>
        <v/>
      </c>
      <c r="F174" s="234" t="str">
        <f>IF($D174="","",IF(ISBLANK(VLOOKUP($B174,'Section 2'!$C$18:$T$317,COLUMNS('Section 2'!$C$14:E$15),0)),"",VLOOKUP($B174,'Section 2'!$C$18:$T$317,COLUMNS('Section 2'!$C$14:E$15),0)))</f>
        <v/>
      </c>
      <c r="G174" s="234" t="str">
        <f>IF($D174="","",IF(ISBLANK(VLOOKUP($B174,'Section 2'!$C$18:$T$317,COLUMNS('Section 2'!$C$14:F$15),0)),"",VLOOKUP($B174,'Section 2'!$C$18:$T$317,COLUMNS('Section 2'!$C$14:F$15),0)))</f>
        <v/>
      </c>
      <c r="H174" s="234" t="str">
        <f>IF($D174="","",IF(ISBLANK(VLOOKUP($B174,'Section 2'!$C$18:$T$317,COLUMNS('Section 2'!$C$14:G$15),0)),"",VLOOKUP($B174,'Section 2'!$C$18:$T$317,COLUMNS('Section 2'!$C$14:G$15),0)))</f>
        <v/>
      </c>
      <c r="I174" s="234" t="str">
        <f>IF($D174="","",IF(ISBLANK(VLOOKUP($B174,'Section 2'!$C$18:$T$317,COLUMNS('Section 2'!$C$14:H$15),0)),"",VLOOKUP($B174,'Section 2'!$C$18:$T$317,COLUMNS('Section 2'!$C$14:H$15),0)))</f>
        <v/>
      </c>
      <c r="J174" s="234" t="str">
        <f>IF($D174="","",IF(ISBLANK(VLOOKUP($B174,'Section 2'!$C$18:$T$317,COLUMNS('Section 2'!$C$14:I$15),0)),"",VLOOKUP($B174,'Section 2'!$C$18:$T$317,COLUMNS('Section 2'!$C$14:I$15),0)))</f>
        <v/>
      </c>
      <c r="K174" s="234" t="str">
        <f>IF($D174="","",IF(ISBLANK(VLOOKUP($B174,'Section 2'!$C$18:$T$317,COLUMNS('Section 2'!$C$14:J$15),0)),"",VLOOKUP($B174,'Section 2'!$C$18:$T$317,COLUMNS('Section 2'!$C$14:J$15),0)))</f>
        <v/>
      </c>
      <c r="L174" s="234" t="str">
        <f>IF($D174="","",IF(ISBLANK(VLOOKUP($B174,'Section 2'!$C$18:$T$317,COLUMNS('Section 2'!$C$14:K$15),0)),"",VLOOKUP($B174,'Section 2'!$C$18:$T$317,COLUMNS('Section 2'!$C$14:K$15),0)))</f>
        <v/>
      </c>
      <c r="M174" s="234" t="str">
        <f>IF($D174="","",IF(ISBLANK(VLOOKUP($B174,'Section 2'!$C$18:$T$317,COLUMNS('Section 2'!$C$14:L$15),0)),"",VLOOKUP($B174,'Section 2'!$C$18:$T$317,COLUMNS('Section 2'!$C$14:L$15),0)))</f>
        <v/>
      </c>
      <c r="N174" s="234" t="str">
        <f>IF($D174="","",IF(ISBLANK(VLOOKUP($B174,'Section 2'!$C$18:$T$317,COLUMNS('Section 2'!$C$14:M$15),0)),"",VLOOKUP($B174,'Section 2'!$C$18:$T$317,COLUMNS('Section 2'!$C$14:M$15),0)))</f>
        <v/>
      </c>
      <c r="O174" s="234" t="str">
        <f>IF($D174="","",IF(ISBLANK(VLOOKUP($B174,'Section 2'!$C$18:$T$317,COLUMNS('Section 2'!$C$14:N$15),0)),"",VLOOKUP($B174,'Section 2'!$C$18:$T$317,COLUMNS('Section 2'!$C$14:N$15),0)))</f>
        <v/>
      </c>
      <c r="P174" s="234" t="str">
        <f>IF($D174="","",IF(ISBLANK(VLOOKUP($B174,'Section 2'!$C$18:$T$317,COLUMNS('Section 2'!$C$14:O$15),0)),"",VLOOKUP($B174,'Section 2'!$C$18:$T$317,COLUMNS('Section 2'!$C$14:O$15),0)))</f>
        <v/>
      </c>
      <c r="Q174" s="234" t="str">
        <f>IF($D174="","",IF(ISBLANK(VLOOKUP($B174,'Section 2'!$C$18:$T$317,COLUMNS('Section 2'!$C$14:P$15),0)),"",VLOOKUP($B174,'Section 2'!$C$18:$T$317,COLUMNS('Section 2'!$C$14:P$15),0)))</f>
        <v/>
      </c>
      <c r="R174" s="234" t="str">
        <f>IF($D174="","",IF(ISBLANK(VLOOKUP($B174,'Section 2'!$C$18:$T$317,COLUMNS('Section 2'!$C$14:Q$15),0)),"",VLOOKUP($B174,'Section 2'!$C$18:$T$317,COLUMNS('Section 2'!$C$14:Q$15),0)))</f>
        <v/>
      </c>
      <c r="S174" s="234" t="str">
        <f>IF($D174="","",IF(ISBLANK(PROPER(VLOOKUP($B174,'Section 2'!$C$18:$T$317,COLUMNS('Section 2'!$C$14:R$15),0))),"",PROPER(VLOOKUP($B174,'Section 2'!$C$18:$T$317,COLUMNS('Section 2'!$C$14:R$15),0))))</f>
        <v/>
      </c>
      <c r="T174" s="234" t="str">
        <f>IF($D174="","",IF(ISBLANK(PROPER(VLOOKUP($B174,'Section 2'!$C$18:$T$317,COLUMNS('Section 2'!$C$14:S$15),0))),"",IF(VLOOKUP($B174,'Section 2'!$C$18:$T$317,COLUMNS('Section 2'!$C$14:S$15),0)="2nd Party Trans", "2nd Party Trans", IF(VLOOKUP($B174,'Section 2'!$C$18:$T$317,COLUMNS('Section 2'!$C$14:S$15),0)="2nd Party Dest", "2nd Party Dest", PROPER(VLOOKUP($B174,'Section 2'!$C$18:$T$317,COLUMNS('Section 2'!$C$14:S$15),0))))))</f>
        <v/>
      </c>
      <c r="U174" s="235" t="str">
        <f>IF($D174="","",IF(ISBLANK(VLOOKUP($B174,'Section 2'!$C$18:$T$317,COLUMNS('Section 2'!$C$14:T$15),0)),"",VLOOKUP($B174,'Section 2'!$C$18:$T$317,COLUMNS('Section 2'!$C$14:T$15),0)))</f>
        <v/>
      </c>
    </row>
    <row r="175" spans="1:21" s="233" customFormat="1" ht="12.75" customHeight="1" x14ac:dyDescent="0.25">
      <c r="A175" s="233" t="str">
        <f>IF(D175="","",ROWS($A$1:A175))</f>
        <v/>
      </c>
      <c r="B175" s="232">
        <v>174</v>
      </c>
      <c r="C175" s="234" t="str">
        <f t="shared" si="2"/>
        <v/>
      </c>
      <c r="D175" s="234" t="str">
        <f>IFERROR(VLOOKUP($B175,'Section 2'!$C$18:$T$317,COLUMNS('Section 2'!$C$14:C$15),0),"")</f>
        <v/>
      </c>
      <c r="E175" s="235" t="str">
        <f>IF($D175="","",IF(ISBLANK(VLOOKUP($B175,'Section 2'!$C$18:$T$317,COLUMNS('Section 2'!$C$14:D$15),0)),"",VLOOKUP($B175,'Section 2'!$C$18:$T$317,COLUMNS('Section 2'!$C$14:D$15),0)))</f>
        <v/>
      </c>
      <c r="F175" s="234" t="str">
        <f>IF($D175="","",IF(ISBLANK(VLOOKUP($B175,'Section 2'!$C$18:$T$317,COLUMNS('Section 2'!$C$14:E$15),0)),"",VLOOKUP($B175,'Section 2'!$C$18:$T$317,COLUMNS('Section 2'!$C$14:E$15),0)))</f>
        <v/>
      </c>
      <c r="G175" s="234" t="str">
        <f>IF($D175="","",IF(ISBLANK(VLOOKUP($B175,'Section 2'!$C$18:$T$317,COLUMNS('Section 2'!$C$14:F$15),0)),"",VLOOKUP($B175,'Section 2'!$C$18:$T$317,COLUMNS('Section 2'!$C$14:F$15),0)))</f>
        <v/>
      </c>
      <c r="H175" s="234" t="str">
        <f>IF($D175="","",IF(ISBLANK(VLOOKUP($B175,'Section 2'!$C$18:$T$317,COLUMNS('Section 2'!$C$14:G$15),0)),"",VLOOKUP($B175,'Section 2'!$C$18:$T$317,COLUMNS('Section 2'!$C$14:G$15),0)))</f>
        <v/>
      </c>
      <c r="I175" s="234" t="str">
        <f>IF($D175="","",IF(ISBLANK(VLOOKUP($B175,'Section 2'!$C$18:$T$317,COLUMNS('Section 2'!$C$14:H$15),0)),"",VLOOKUP($B175,'Section 2'!$C$18:$T$317,COLUMNS('Section 2'!$C$14:H$15),0)))</f>
        <v/>
      </c>
      <c r="J175" s="234" t="str">
        <f>IF($D175="","",IF(ISBLANK(VLOOKUP($B175,'Section 2'!$C$18:$T$317,COLUMNS('Section 2'!$C$14:I$15),0)),"",VLOOKUP($B175,'Section 2'!$C$18:$T$317,COLUMNS('Section 2'!$C$14:I$15),0)))</f>
        <v/>
      </c>
      <c r="K175" s="234" t="str">
        <f>IF($D175="","",IF(ISBLANK(VLOOKUP($B175,'Section 2'!$C$18:$T$317,COLUMNS('Section 2'!$C$14:J$15),0)),"",VLOOKUP($B175,'Section 2'!$C$18:$T$317,COLUMNS('Section 2'!$C$14:J$15),0)))</f>
        <v/>
      </c>
      <c r="L175" s="234" t="str">
        <f>IF($D175="","",IF(ISBLANK(VLOOKUP($B175,'Section 2'!$C$18:$T$317,COLUMNS('Section 2'!$C$14:K$15),0)),"",VLOOKUP($B175,'Section 2'!$C$18:$T$317,COLUMNS('Section 2'!$C$14:K$15),0)))</f>
        <v/>
      </c>
      <c r="M175" s="234" t="str">
        <f>IF($D175="","",IF(ISBLANK(VLOOKUP($B175,'Section 2'!$C$18:$T$317,COLUMNS('Section 2'!$C$14:L$15),0)),"",VLOOKUP($B175,'Section 2'!$C$18:$T$317,COLUMNS('Section 2'!$C$14:L$15),0)))</f>
        <v/>
      </c>
      <c r="N175" s="234" t="str">
        <f>IF($D175="","",IF(ISBLANK(VLOOKUP($B175,'Section 2'!$C$18:$T$317,COLUMNS('Section 2'!$C$14:M$15),0)),"",VLOOKUP($B175,'Section 2'!$C$18:$T$317,COLUMNS('Section 2'!$C$14:M$15),0)))</f>
        <v/>
      </c>
      <c r="O175" s="234" t="str">
        <f>IF($D175="","",IF(ISBLANK(VLOOKUP($B175,'Section 2'!$C$18:$T$317,COLUMNS('Section 2'!$C$14:N$15),0)),"",VLOOKUP($B175,'Section 2'!$C$18:$T$317,COLUMNS('Section 2'!$C$14:N$15),0)))</f>
        <v/>
      </c>
      <c r="P175" s="234" t="str">
        <f>IF($D175="","",IF(ISBLANK(VLOOKUP($B175,'Section 2'!$C$18:$T$317,COLUMNS('Section 2'!$C$14:O$15),0)),"",VLOOKUP($B175,'Section 2'!$C$18:$T$317,COLUMNS('Section 2'!$C$14:O$15),0)))</f>
        <v/>
      </c>
      <c r="Q175" s="234" t="str">
        <f>IF($D175="","",IF(ISBLANK(VLOOKUP($B175,'Section 2'!$C$18:$T$317,COLUMNS('Section 2'!$C$14:P$15),0)),"",VLOOKUP($B175,'Section 2'!$C$18:$T$317,COLUMNS('Section 2'!$C$14:P$15),0)))</f>
        <v/>
      </c>
      <c r="R175" s="234" t="str">
        <f>IF($D175="","",IF(ISBLANK(VLOOKUP($B175,'Section 2'!$C$18:$T$317,COLUMNS('Section 2'!$C$14:Q$15),0)),"",VLOOKUP($B175,'Section 2'!$C$18:$T$317,COLUMNS('Section 2'!$C$14:Q$15),0)))</f>
        <v/>
      </c>
      <c r="S175" s="234" t="str">
        <f>IF($D175="","",IF(ISBLANK(PROPER(VLOOKUP($B175,'Section 2'!$C$18:$T$317,COLUMNS('Section 2'!$C$14:R$15),0))),"",PROPER(VLOOKUP($B175,'Section 2'!$C$18:$T$317,COLUMNS('Section 2'!$C$14:R$15),0))))</f>
        <v/>
      </c>
      <c r="T175" s="234" t="str">
        <f>IF($D175="","",IF(ISBLANK(PROPER(VLOOKUP($B175,'Section 2'!$C$18:$T$317,COLUMNS('Section 2'!$C$14:S$15),0))),"",IF(VLOOKUP($B175,'Section 2'!$C$18:$T$317,COLUMNS('Section 2'!$C$14:S$15),0)="2nd Party Trans", "2nd Party Trans", IF(VLOOKUP($B175,'Section 2'!$C$18:$T$317,COLUMNS('Section 2'!$C$14:S$15),0)="2nd Party Dest", "2nd Party Dest", PROPER(VLOOKUP($B175,'Section 2'!$C$18:$T$317,COLUMNS('Section 2'!$C$14:S$15),0))))))</f>
        <v/>
      </c>
      <c r="U175" s="235" t="str">
        <f>IF($D175="","",IF(ISBLANK(VLOOKUP($B175,'Section 2'!$C$18:$T$317,COLUMNS('Section 2'!$C$14:T$15),0)),"",VLOOKUP($B175,'Section 2'!$C$18:$T$317,COLUMNS('Section 2'!$C$14:T$15),0)))</f>
        <v/>
      </c>
    </row>
    <row r="176" spans="1:21" s="233" customFormat="1" ht="12.75" customHeight="1" x14ac:dyDescent="0.25">
      <c r="A176" s="233" t="str">
        <f>IF(D176="","",ROWS($A$1:A176))</f>
        <v/>
      </c>
      <c r="B176" s="232">
        <v>175</v>
      </c>
      <c r="C176" s="234" t="str">
        <f t="shared" si="2"/>
        <v/>
      </c>
      <c r="D176" s="234" t="str">
        <f>IFERROR(VLOOKUP($B176,'Section 2'!$C$18:$T$317,COLUMNS('Section 2'!$C$14:C$15),0),"")</f>
        <v/>
      </c>
      <c r="E176" s="235" t="str">
        <f>IF($D176="","",IF(ISBLANK(VLOOKUP($B176,'Section 2'!$C$18:$T$317,COLUMNS('Section 2'!$C$14:D$15),0)),"",VLOOKUP($B176,'Section 2'!$C$18:$T$317,COLUMNS('Section 2'!$C$14:D$15),0)))</f>
        <v/>
      </c>
      <c r="F176" s="234" t="str">
        <f>IF($D176="","",IF(ISBLANK(VLOOKUP($B176,'Section 2'!$C$18:$T$317,COLUMNS('Section 2'!$C$14:E$15),0)),"",VLOOKUP($B176,'Section 2'!$C$18:$T$317,COLUMNS('Section 2'!$C$14:E$15),0)))</f>
        <v/>
      </c>
      <c r="G176" s="234" t="str">
        <f>IF($D176="","",IF(ISBLANK(VLOOKUP($B176,'Section 2'!$C$18:$T$317,COLUMNS('Section 2'!$C$14:F$15),0)),"",VLOOKUP($B176,'Section 2'!$C$18:$T$317,COLUMNS('Section 2'!$C$14:F$15),0)))</f>
        <v/>
      </c>
      <c r="H176" s="234" t="str">
        <f>IF($D176="","",IF(ISBLANK(VLOOKUP($B176,'Section 2'!$C$18:$T$317,COLUMNS('Section 2'!$C$14:G$15),0)),"",VLOOKUP($B176,'Section 2'!$C$18:$T$317,COLUMNS('Section 2'!$C$14:G$15),0)))</f>
        <v/>
      </c>
      <c r="I176" s="234" t="str">
        <f>IF($D176="","",IF(ISBLANK(VLOOKUP($B176,'Section 2'!$C$18:$T$317,COLUMNS('Section 2'!$C$14:H$15),0)),"",VLOOKUP($B176,'Section 2'!$C$18:$T$317,COLUMNS('Section 2'!$C$14:H$15),0)))</f>
        <v/>
      </c>
      <c r="J176" s="234" t="str">
        <f>IF($D176="","",IF(ISBLANK(VLOOKUP($B176,'Section 2'!$C$18:$T$317,COLUMNS('Section 2'!$C$14:I$15),0)),"",VLOOKUP($B176,'Section 2'!$C$18:$T$317,COLUMNS('Section 2'!$C$14:I$15),0)))</f>
        <v/>
      </c>
      <c r="K176" s="234" t="str">
        <f>IF($D176="","",IF(ISBLANK(VLOOKUP($B176,'Section 2'!$C$18:$T$317,COLUMNS('Section 2'!$C$14:J$15),0)),"",VLOOKUP($B176,'Section 2'!$C$18:$T$317,COLUMNS('Section 2'!$C$14:J$15),0)))</f>
        <v/>
      </c>
      <c r="L176" s="234" t="str">
        <f>IF($D176="","",IF(ISBLANK(VLOOKUP($B176,'Section 2'!$C$18:$T$317,COLUMNS('Section 2'!$C$14:K$15),0)),"",VLOOKUP($B176,'Section 2'!$C$18:$T$317,COLUMNS('Section 2'!$C$14:K$15),0)))</f>
        <v/>
      </c>
      <c r="M176" s="234" t="str">
        <f>IF($D176="","",IF(ISBLANK(VLOOKUP($B176,'Section 2'!$C$18:$T$317,COLUMNS('Section 2'!$C$14:L$15),0)),"",VLOOKUP($B176,'Section 2'!$C$18:$T$317,COLUMNS('Section 2'!$C$14:L$15),0)))</f>
        <v/>
      </c>
      <c r="N176" s="234" t="str">
        <f>IF($D176="","",IF(ISBLANK(VLOOKUP($B176,'Section 2'!$C$18:$T$317,COLUMNS('Section 2'!$C$14:M$15),0)),"",VLOOKUP($B176,'Section 2'!$C$18:$T$317,COLUMNS('Section 2'!$C$14:M$15),0)))</f>
        <v/>
      </c>
      <c r="O176" s="234" t="str">
        <f>IF($D176="","",IF(ISBLANK(VLOOKUP($B176,'Section 2'!$C$18:$T$317,COLUMNS('Section 2'!$C$14:N$15),0)),"",VLOOKUP($B176,'Section 2'!$C$18:$T$317,COLUMNS('Section 2'!$C$14:N$15),0)))</f>
        <v/>
      </c>
      <c r="P176" s="234" t="str">
        <f>IF($D176="","",IF(ISBLANK(VLOOKUP($B176,'Section 2'!$C$18:$T$317,COLUMNS('Section 2'!$C$14:O$15),0)),"",VLOOKUP($B176,'Section 2'!$C$18:$T$317,COLUMNS('Section 2'!$C$14:O$15),0)))</f>
        <v/>
      </c>
      <c r="Q176" s="234" t="str">
        <f>IF($D176="","",IF(ISBLANK(VLOOKUP($B176,'Section 2'!$C$18:$T$317,COLUMNS('Section 2'!$C$14:P$15),0)),"",VLOOKUP($B176,'Section 2'!$C$18:$T$317,COLUMNS('Section 2'!$C$14:P$15),0)))</f>
        <v/>
      </c>
      <c r="R176" s="234" t="str">
        <f>IF($D176="","",IF(ISBLANK(VLOOKUP($B176,'Section 2'!$C$18:$T$317,COLUMNS('Section 2'!$C$14:Q$15),0)),"",VLOOKUP($B176,'Section 2'!$C$18:$T$317,COLUMNS('Section 2'!$C$14:Q$15),0)))</f>
        <v/>
      </c>
      <c r="S176" s="234" t="str">
        <f>IF($D176="","",IF(ISBLANK(PROPER(VLOOKUP($B176,'Section 2'!$C$18:$T$317,COLUMNS('Section 2'!$C$14:R$15),0))),"",PROPER(VLOOKUP($B176,'Section 2'!$C$18:$T$317,COLUMNS('Section 2'!$C$14:R$15),0))))</f>
        <v/>
      </c>
      <c r="T176" s="234" t="str">
        <f>IF($D176="","",IF(ISBLANK(PROPER(VLOOKUP($B176,'Section 2'!$C$18:$T$317,COLUMNS('Section 2'!$C$14:S$15),0))),"",IF(VLOOKUP($B176,'Section 2'!$C$18:$T$317,COLUMNS('Section 2'!$C$14:S$15),0)="2nd Party Trans", "2nd Party Trans", IF(VLOOKUP($B176,'Section 2'!$C$18:$T$317,COLUMNS('Section 2'!$C$14:S$15),0)="2nd Party Dest", "2nd Party Dest", PROPER(VLOOKUP($B176,'Section 2'!$C$18:$T$317,COLUMNS('Section 2'!$C$14:S$15),0))))))</f>
        <v/>
      </c>
      <c r="U176" s="235" t="str">
        <f>IF($D176="","",IF(ISBLANK(VLOOKUP($B176,'Section 2'!$C$18:$T$317,COLUMNS('Section 2'!$C$14:T$15),0)),"",VLOOKUP($B176,'Section 2'!$C$18:$T$317,COLUMNS('Section 2'!$C$14:T$15),0)))</f>
        <v/>
      </c>
    </row>
    <row r="177" spans="1:21" s="233" customFormat="1" ht="12.75" customHeight="1" x14ac:dyDescent="0.25">
      <c r="A177" s="233" t="str">
        <f>IF(D177="","",ROWS($A$1:A177))</f>
        <v/>
      </c>
      <c r="B177" s="232">
        <v>176</v>
      </c>
      <c r="C177" s="234" t="str">
        <f t="shared" si="2"/>
        <v/>
      </c>
      <c r="D177" s="234" t="str">
        <f>IFERROR(VLOOKUP($B177,'Section 2'!$C$18:$T$317,COLUMNS('Section 2'!$C$14:C$15),0),"")</f>
        <v/>
      </c>
      <c r="E177" s="235" t="str">
        <f>IF($D177="","",IF(ISBLANK(VLOOKUP($B177,'Section 2'!$C$18:$T$317,COLUMNS('Section 2'!$C$14:D$15),0)),"",VLOOKUP($B177,'Section 2'!$C$18:$T$317,COLUMNS('Section 2'!$C$14:D$15),0)))</f>
        <v/>
      </c>
      <c r="F177" s="234" t="str">
        <f>IF($D177="","",IF(ISBLANK(VLOOKUP($B177,'Section 2'!$C$18:$T$317,COLUMNS('Section 2'!$C$14:E$15),0)),"",VLOOKUP($B177,'Section 2'!$C$18:$T$317,COLUMNS('Section 2'!$C$14:E$15),0)))</f>
        <v/>
      </c>
      <c r="G177" s="234" t="str">
        <f>IF($D177="","",IF(ISBLANK(VLOOKUP($B177,'Section 2'!$C$18:$T$317,COLUMNS('Section 2'!$C$14:F$15),0)),"",VLOOKUP($B177,'Section 2'!$C$18:$T$317,COLUMNS('Section 2'!$C$14:F$15),0)))</f>
        <v/>
      </c>
      <c r="H177" s="234" t="str">
        <f>IF($D177="","",IF(ISBLANK(VLOOKUP($B177,'Section 2'!$C$18:$T$317,COLUMNS('Section 2'!$C$14:G$15),0)),"",VLOOKUP($B177,'Section 2'!$C$18:$T$317,COLUMNS('Section 2'!$C$14:G$15),0)))</f>
        <v/>
      </c>
      <c r="I177" s="234" t="str">
        <f>IF($D177="","",IF(ISBLANK(VLOOKUP($B177,'Section 2'!$C$18:$T$317,COLUMNS('Section 2'!$C$14:H$15),0)),"",VLOOKUP($B177,'Section 2'!$C$18:$T$317,COLUMNS('Section 2'!$C$14:H$15),0)))</f>
        <v/>
      </c>
      <c r="J177" s="234" t="str">
        <f>IF($D177="","",IF(ISBLANK(VLOOKUP($B177,'Section 2'!$C$18:$T$317,COLUMNS('Section 2'!$C$14:I$15),0)),"",VLOOKUP($B177,'Section 2'!$C$18:$T$317,COLUMNS('Section 2'!$C$14:I$15),0)))</f>
        <v/>
      </c>
      <c r="K177" s="234" t="str">
        <f>IF($D177="","",IF(ISBLANK(VLOOKUP($B177,'Section 2'!$C$18:$T$317,COLUMNS('Section 2'!$C$14:J$15),0)),"",VLOOKUP($B177,'Section 2'!$C$18:$T$317,COLUMNS('Section 2'!$C$14:J$15),0)))</f>
        <v/>
      </c>
      <c r="L177" s="234" t="str">
        <f>IF($D177="","",IF(ISBLANK(VLOOKUP($B177,'Section 2'!$C$18:$T$317,COLUMNS('Section 2'!$C$14:K$15),0)),"",VLOOKUP($B177,'Section 2'!$C$18:$T$317,COLUMNS('Section 2'!$C$14:K$15),0)))</f>
        <v/>
      </c>
      <c r="M177" s="234" t="str">
        <f>IF($D177="","",IF(ISBLANK(VLOOKUP($B177,'Section 2'!$C$18:$T$317,COLUMNS('Section 2'!$C$14:L$15),0)),"",VLOOKUP($B177,'Section 2'!$C$18:$T$317,COLUMNS('Section 2'!$C$14:L$15),0)))</f>
        <v/>
      </c>
      <c r="N177" s="234" t="str">
        <f>IF($D177="","",IF(ISBLANK(VLOOKUP($B177,'Section 2'!$C$18:$T$317,COLUMNS('Section 2'!$C$14:M$15),0)),"",VLOOKUP($B177,'Section 2'!$C$18:$T$317,COLUMNS('Section 2'!$C$14:M$15),0)))</f>
        <v/>
      </c>
      <c r="O177" s="234" t="str">
        <f>IF($D177="","",IF(ISBLANK(VLOOKUP($B177,'Section 2'!$C$18:$T$317,COLUMNS('Section 2'!$C$14:N$15),0)),"",VLOOKUP($B177,'Section 2'!$C$18:$T$317,COLUMNS('Section 2'!$C$14:N$15),0)))</f>
        <v/>
      </c>
      <c r="P177" s="234" t="str">
        <f>IF($D177="","",IF(ISBLANK(VLOOKUP($B177,'Section 2'!$C$18:$T$317,COLUMNS('Section 2'!$C$14:O$15),0)),"",VLOOKUP($B177,'Section 2'!$C$18:$T$317,COLUMNS('Section 2'!$C$14:O$15),0)))</f>
        <v/>
      </c>
      <c r="Q177" s="234" t="str">
        <f>IF($D177="","",IF(ISBLANK(VLOOKUP($B177,'Section 2'!$C$18:$T$317,COLUMNS('Section 2'!$C$14:P$15),0)),"",VLOOKUP($B177,'Section 2'!$C$18:$T$317,COLUMNS('Section 2'!$C$14:P$15),0)))</f>
        <v/>
      </c>
      <c r="R177" s="234" t="str">
        <f>IF($D177="","",IF(ISBLANK(VLOOKUP($B177,'Section 2'!$C$18:$T$317,COLUMNS('Section 2'!$C$14:Q$15),0)),"",VLOOKUP($B177,'Section 2'!$C$18:$T$317,COLUMNS('Section 2'!$C$14:Q$15),0)))</f>
        <v/>
      </c>
      <c r="S177" s="234" t="str">
        <f>IF($D177="","",IF(ISBLANK(PROPER(VLOOKUP($B177,'Section 2'!$C$18:$T$317,COLUMNS('Section 2'!$C$14:R$15),0))),"",PROPER(VLOOKUP($B177,'Section 2'!$C$18:$T$317,COLUMNS('Section 2'!$C$14:R$15),0))))</f>
        <v/>
      </c>
      <c r="T177" s="234" t="str">
        <f>IF($D177="","",IF(ISBLANK(PROPER(VLOOKUP($B177,'Section 2'!$C$18:$T$317,COLUMNS('Section 2'!$C$14:S$15),0))),"",IF(VLOOKUP($B177,'Section 2'!$C$18:$T$317,COLUMNS('Section 2'!$C$14:S$15),0)="2nd Party Trans", "2nd Party Trans", IF(VLOOKUP($B177,'Section 2'!$C$18:$T$317,COLUMNS('Section 2'!$C$14:S$15),0)="2nd Party Dest", "2nd Party Dest", PROPER(VLOOKUP($B177,'Section 2'!$C$18:$T$317,COLUMNS('Section 2'!$C$14:S$15),0))))))</f>
        <v/>
      </c>
      <c r="U177" s="235" t="str">
        <f>IF($D177="","",IF(ISBLANK(VLOOKUP($B177,'Section 2'!$C$18:$T$317,COLUMNS('Section 2'!$C$14:T$15),0)),"",VLOOKUP($B177,'Section 2'!$C$18:$T$317,COLUMNS('Section 2'!$C$14:T$15),0)))</f>
        <v/>
      </c>
    </row>
    <row r="178" spans="1:21" s="233" customFormat="1" ht="12.75" customHeight="1" x14ac:dyDescent="0.25">
      <c r="A178" s="233" t="str">
        <f>IF(D178="","",ROWS($A$1:A178))</f>
        <v/>
      </c>
      <c r="B178" s="232">
        <v>177</v>
      </c>
      <c r="C178" s="234" t="str">
        <f t="shared" si="2"/>
        <v/>
      </c>
      <c r="D178" s="234" t="str">
        <f>IFERROR(VLOOKUP($B178,'Section 2'!$C$18:$T$317,COLUMNS('Section 2'!$C$14:C$15),0),"")</f>
        <v/>
      </c>
      <c r="E178" s="235" t="str">
        <f>IF($D178="","",IF(ISBLANK(VLOOKUP($B178,'Section 2'!$C$18:$T$317,COLUMNS('Section 2'!$C$14:D$15),0)),"",VLOOKUP($B178,'Section 2'!$C$18:$T$317,COLUMNS('Section 2'!$C$14:D$15),0)))</f>
        <v/>
      </c>
      <c r="F178" s="234" t="str">
        <f>IF($D178="","",IF(ISBLANK(VLOOKUP($B178,'Section 2'!$C$18:$T$317,COLUMNS('Section 2'!$C$14:E$15),0)),"",VLOOKUP($B178,'Section 2'!$C$18:$T$317,COLUMNS('Section 2'!$C$14:E$15),0)))</f>
        <v/>
      </c>
      <c r="G178" s="234" t="str">
        <f>IF($D178="","",IF(ISBLANK(VLOOKUP($B178,'Section 2'!$C$18:$T$317,COLUMNS('Section 2'!$C$14:F$15),0)),"",VLOOKUP($B178,'Section 2'!$C$18:$T$317,COLUMNS('Section 2'!$C$14:F$15),0)))</f>
        <v/>
      </c>
      <c r="H178" s="234" t="str">
        <f>IF($D178="","",IF(ISBLANK(VLOOKUP($B178,'Section 2'!$C$18:$T$317,COLUMNS('Section 2'!$C$14:G$15),0)),"",VLOOKUP($B178,'Section 2'!$C$18:$T$317,COLUMNS('Section 2'!$C$14:G$15),0)))</f>
        <v/>
      </c>
      <c r="I178" s="234" t="str">
        <f>IF($D178="","",IF(ISBLANK(VLOOKUP($B178,'Section 2'!$C$18:$T$317,COLUMNS('Section 2'!$C$14:H$15),0)),"",VLOOKUP($B178,'Section 2'!$C$18:$T$317,COLUMNS('Section 2'!$C$14:H$15),0)))</f>
        <v/>
      </c>
      <c r="J178" s="234" t="str">
        <f>IF($D178="","",IF(ISBLANK(VLOOKUP($B178,'Section 2'!$C$18:$T$317,COLUMNS('Section 2'!$C$14:I$15),0)),"",VLOOKUP($B178,'Section 2'!$C$18:$T$317,COLUMNS('Section 2'!$C$14:I$15),0)))</f>
        <v/>
      </c>
      <c r="K178" s="234" t="str">
        <f>IF($D178="","",IF(ISBLANK(VLOOKUP($B178,'Section 2'!$C$18:$T$317,COLUMNS('Section 2'!$C$14:J$15),0)),"",VLOOKUP($B178,'Section 2'!$C$18:$T$317,COLUMNS('Section 2'!$C$14:J$15),0)))</f>
        <v/>
      </c>
      <c r="L178" s="234" t="str">
        <f>IF($D178="","",IF(ISBLANK(VLOOKUP($B178,'Section 2'!$C$18:$T$317,COLUMNS('Section 2'!$C$14:K$15),0)),"",VLOOKUP($B178,'Section 2'!$C$18:$T$317,COLUMNS('Section 2'!$C$14:K$15),0)))</f>
        <v/>
      </c>
      <c r="M178" s="234" t="str">
        <f>IF($D178="","",IF(ISBLANK(VLOOKUP($B178,'Section 2'!$C$18:$T$317,COLUMNS('Section 2'!$C$14:L$15),0)),"",VLOOKUP($B178,'Section 2'!$C$18:$T$317,COLUMNS('Section 2'!$C$14:L$15),0)))</f>
        <v/>
      </c>
      <c r="N178" s="234" t="str">
        <f>IF($D178="","",IF(ISBLANK(VLOOKUP($B178,'Section 2'!$C$18:$T$317,COLUMNS('Section 2'!$C$14:M$15),0)),"",VLOOKUP($B178,'Section 2'!$C$18:$T$317,COLUMNS('Section 2'!$C$14:M$15),0)))</f>
        <v/>
      </c>
      <c r="O178" s="234" t="str">
        <f>IF($D178="","",IF(ISBLANK(VLOOKUP($B178,'Section 2'!$C$18:$T$317,COLUMNS('Section 2'!$C$14:N$15),0)),"",VLOOKUP($B178,'Section 2'!$C$18:$T$317,COLUMNS('Section 2'!$C$14:N$15),0)))</f>
        <v/>
      </c>
      <c r="P178" s="234" t="str">
        <f>IF($D178="","",IF(ISBLANK(VLOOKUP($B178,'Section 2'!$C$18:$T$317,COLUMNS('Section 2'!$C$14:O$15),0)),"",VLOOKUP($B178,'Section 2'!$C$18:$T$317,COLUMNS('Section 2'!$C$14:O$15),0)))</f>
        <v/>
      </c>
      <c r="Q178" s="234" t="str">
        <f>IF($D178="","",IF(ISBLANK(VLOOKUP($B178,'Section 2'!$C$18:$T$317,COLUMNS('Section 2'!$C$14:P$15),0)),"",VLOOKUP($B178,'Section 2'!$C$18:$T$317,COLUMNS('Section 2'!$C$14:P$15),0)))</f>
        <v/>
      </c>
      <c r="R178" s="234" t="str">
        <f>IF($D178="","",IF(ISBLANK(VLOOKUP($B178,'Section 2'!$C$18:$T$317,COLUMNS('Section 2'!$C$14:Q$15),0)),"",VLOOKUP($B178,'Section 2'!$C$18:$T$317,COLUMNS('Section 2'!$C$14:Q$15),0)))</f>
        <v/>
      </c>
      <c r="S178" s="234" t="str">
        <f>IF($D178="","",IF(ISBLANK(PROPER(VLOOKUP($B178,'Section 2'!$C$18:$T$317,COLUMNS('Section 2'!$C$14:R$15),0))),"",PROPER(VLOOKUP($B178,'Section 2'!$C$18:$T$317,COLUMNS('Section 2'!$C$14:R$15),0))))</f>
        <v/>
      </c>
      <c r="T178" s="234" t="str">
        <f>IF($D178="","",IF(ISBLANK(PROPER(VLOOKUP($B178,'Section 2'!$C$18:$T$317,COLUMNS('Section 2'!$C$14:S$15),0))),"",IF(VLOOKUP($B178,'Section 2'!$C$18:$T$317,COLUMNS('Section 2'!$C$14:S$15),0)="2nd Party Trans", "2nd Party Trans", IF(VLOOKUP($B178,'Section 2'!$C$18:$T$317,COLUMNS('Section 2'!$C$14:S$15),0)="2nd Party Dest", "2nd Party Dest", PROPER(VLOOKUP($B178,'Section 2'!$C$18:$T$317,COLUMNS('Section 2'!$C$14:S$15),0))))))</f>
        <v/>
      </c>
      <c r="U178" s="235" t="str">
        <f>IF($D178="","",IF(ISBLANK(VLOOKUP($B178,'Section 2'!$C$18:$T$317,COLUMNS('Section 2'!$C$14:T$15),0)),"",VLOOKUP($B178,'Section 2'!$C$18:$T$317,COLUMNS('Section 2'!$C$14:T$15),0)))</f>
        <v/>
      </c>
    </row>
    <row r="179" spans="1:21" s="233" customFormat="1" ht="12.75" customHeight="1" x14ac:dyDescent="0.25">
      <c r="A179" s="233" t="str">
        <f>IF(D179="","",ROWS($A$1:A179))</f>
        <v/>
      </c>
      <c r="B179" s="232">
        <v>178</v>
      </c>
      <c r="C179" s="234" t="str">
        <f t="shared" si="2"/>
        <v/>
      </c>
      <c r="D179" s="234" t="str">
        <f>IFERROR(VLOOKUP($B179,'Section 2'!$C$18:$T$317,COLUMNS('Section 2'!$C$14:C$15),0),"")</f>
        <v/>
      </c>
      <c r="E179" s="235" t="str">
        <f>IF($D179="","",IF(ISBLANK(VLOOKUP($B179,'Section 2'!$C$18:$T$317,COLUMNS('Section 2'!$C$14:D$15),0)),"",VLOOKUP($B179,'Section 2'!$C$18:$T$317,COLUMNS('Section 2'!$C$14:D$15),0)))</f>
        <v/>
      </c>
      <c r="F179" s="234" t="str">
        <f>IF($D179="","",IF(ISBLANK(VLOOKUP($B179,'Section 2'!$C$18:$T$317,COLUMNS('Section 2'!$C$14:E$15),0)),"",VLOOKUP($B179,'Section 2'!$C$18:$T$317,COLUMNS('Section 2'!$C$14:E$15),0)))</f>
        <v/>
      </c>
      <c r="G179" s="234" t="str">
        <f>IF($D179="","",IF(ISBLANK(VLOOKUP($B179,'Section 2'!$C$18:$T$317,COLUMNS('Section 2'!$C$14:F$15),0)),"",VLOOKUP($B179,'Section 2'!$C$18:$T$317,COLUMNS('Section 2'!$C$14:F$15),0)))</f>
        <v/>
      </c>
      <c r="H179" s="234" t="str">
        <f>IF($D179="","",IF(ISBLANK(VLOOKUP($B179,'Section 2'!$C$18:$T$317,COLUMNS('Section 2'!$C$14:G$15),0)),"",VLOOKUP($B179,'Section 2'!$C$18:$T$317,COLUMNS('Section 2'!$C$14:G$15),0)))</f>
        <v/>
      </c>
      <c r="I179" s="234" t="str">
        <f>IF($D179="","",IF(ISBLANK(VLOOKUP($B179,'Section 2'!$C$18:$T$317,COLUMNS('Section 2'!$C$14:H$15),0)),"",VLOOKUP($B179,'Section 2'!$C$18:$T$317,COLUMNS('Section 2'!$C$14:H$15),0)))</f>
        <v/>
      </c>
      <c r="J179" s="234" t="str">
        <f>IF($D179="","",IF(ISBLANK(VLOOKUP($B179,'Section 2'!$C$18:$T$317,COLUMNS('Section 2'!$C$14:I$15),0)),"",VLOOKUP($B179,'Section 2'!$C$18:$T$317,COLUMNS('Section 2'!$C$14:I$15),0)))</f>
        <v/>
      </c>
      <c r="K179" s="234" t="str">
        <f>IF($D179="","",IF(ISBLANK(VLOOKUP($B179,'Section 2'!$C$18:$T$317,COLUMNS('Section 2'!$C$14:J$15),0)),"",VLOOKUP($B179,'Section 2'!$C$18:$T$317,COLUMNS('Section 2'!$C$14:J$15),0)))</f>
        <v/>
      </c>
      <c r="L179" s="234" t="str">
        <f>IF($D179="","",IF(ISBLANK(VLOOKUP($B179,'Section 2'!$C$18:$T$317,COLUMNS('Section 2'!$C$14:K$15),0)),"",VLOOKUP($B179,'Section 2'!$C$18:$T$317,COLUMNS('Section 2'!$C$14:K$15),0)))</f>
        <v/>
      </c>
      <c r="M179" s="234" t="str">
        <f>IF($D179="","",IF(ISBLANK(VLOOKUP($B179,'Section 2'!$C$18:$T$317,COLUMNS('Section 2'!$C$14:L$15),0)),"",VLOOKUP($B179,'Section 2'!$C$18:$T$317,COLUMNS('Section 2'!$C$14:L$15),0)))</f>
        <v/>
      </c>
      <c r="N179" s="234" t="str">
        <f>IF($D179="","",IF(ISBLANK(VLOOKUP($B179,'Section 2'!$C$18:$T$317,COLUMNS('Section 2'!$C$14:M$15),0)),"",VLOOKUP($B179,'Section 2'!$C$18:$T$317,COLUMNS('Section 2'!$C$14:M$15),0)))</f>
        <v/>
      </c>
      <c r="O179" s="234" t="str">
        <f>IF($D179="","",IF(ISBLANK(VLOOKUP($B179,'Section 2'!$C$18:$T$317,COLUMNS('Section 2'!$C$14:N$15),0)),"",VLOOKUP($B179,'Section 2'!$C$18:$T$317,COLUMNS('Section 2'!$C$14:N$15),0)))</f>
        <v/>
      </c>
      <c r="P179" s="234" t="str">
        <f>IF($D179="","",IF(ISBLANK(VLOOKUP($B179,'Section 2'!$C$18:$T$317,COLUMNS('Section 2'!$C$14:O$15),0)),"",VLOOKUP($B179,'Section 2'!$C$18:$T$317,COLUMNS('Section 2'!$C$14:O$15),0)))</f>
        <v/>
      </c>
      <c r="Q179" s="234" t="str">
        <f>IF($D179="","",IF(ISBLANK(VLOOKUP($B179,'Section 2'!$C$18:$T$317,COLUMNS('Section 2'!$C$14:P$15),0)),"",VLOOKUP($B179,'Section 2'!$C$18:$T$317,COLUMNS('Section 2'!$C$14:P$15),0)))</f>
        <v/>
      </c>
      <c r="R179" s="234" t="str">
        <f>IF($D179="","",IF(ISBLANK(VLOOKUP($B179,'Section 2'!$C$18:$T$317,COLUMNS('Section 2'!$C$14:Q$15),0)),"",VLOOKUP($B179,'Section 2'!$C$18:$T$317,COLUMNS('Section 2'!$C$14:Q$15),0)))</f>
        <v/>
      </c>
      <c r="S179" s="234" t="str">
        <f>IF($D179="","",IF(ISBLANK(PROPER(VLOOKUP($B179,'Section 2'!$C$18:$T$317,COLUMNS('Section 2'!$C$14:R$15),0))),"",PROPER(VLOOKUP($B179,'Section 2'!$C$18:$T$317,COLUMNS('Section 2'!$C$14:R$15),0))))</f>
        <v/>
      </c>
      <c r="T179" s="234" t="str">
        <f>IF($D179="","",IF(ISBLANK(PROPER(VLOOKUP($B179,'Section 2'!$C$18:$T$317,COLUMNS('Section 2'!$C$14:S$15),0))),"",IF(VLOOKUP($B179,'Section 2'!$C$18:$T$317,COLUMNS('Section 2'!$C$14:S$15),0)="2nd Party Trans", "2nd Party Trans", IF(VLOOKUP($B179,'Section 2'!$C$18:$T$317,COLUMNS('Section 2'!$C$14:S$15),0)="2nd Party Dest", "2nd Party Dest", PROPER(VLOOKUP($B179,'Section 2'!$C$18:$T$317,COLUMNS('Section 2'!$C$14:S$15),0))))))</f>
        <v/>
      </c>
      <c r="U179" s="235" t="str">
        <f>IF($D179="","",IF(ISBLANK(VLOOKUP($B179,'Section 2'!$C$18:$T$317,COLUMNS('Section 2'!$C$14:T$15),0)),"",VLOOKUP($B179,'Section 2'!$C$18:$T$317,COLUMNS('Section 2'!$C$14:T$15),0)))</f>
        <v/>
      </c>
    </row>
    <row r="180" spans="1:21" s="233" customFormat="1" ht="12.75" customHeight="1" x14ac:dyDescent="0.25">
      <c r="A180" s="233" t="str">
        <f>IF(D180="","",ROWS($A$1:A180))</f>
        <v/>
      </c>
      <c r="B180" s="232">
        <v>179</v>
      </c>
      <c r="C180" s="234" t="str">
        <f t="shared" si="2"/>
        <v/>
      </c>
      <c r="D180" s="234" t="str">
        <f>IFERROR(VLOOKUP($B180,'Section 2'!$C$18:$T$317,COLUMNS('Section 2'!$C$14:C$15),0),"")</f>
        <v/>
      </c>
      <c r="E180" s="235" t="str">
        <f>IF($D180="","",IF(ISBLANK(VLOOKUP($B180,'Section 2'!$C$18:$T$317,COLUMNS('Section 2'!$C$14:D$15),0)),"",VLOOKUP($B180,'Section 2'!$C$18:$T$317,COLUMNS('Section 2'!$C$14:D$15),0)))</f>
        <v/>
      </c>
      <c r="F180" s="234" t="str">
        <f>IF($D180="","",IF(ISBLANK(VLOOKUP($B180,'Section 2'!$C$18:$T$317,COLUMNS('Section 2'!$C$14:E$15),0)),"",VLOOKUP($B180,'Section 2'!$C$18:$T$317,COLUMNS('Section 2'!$C$14:E$15),0)))</f>
        <v/>
      </c>
      <c r="G180" s="234" t="str">
        <f>IF($D180="","",IF(ISBLANK(VLOOKUP($B180,'Section 2'!$C$18:$T$317,COLUMNS('Section 2'!$C$14:F$15),0)),"",VLOOKUP($B180,'Section 2'!$C$18:$T$317,COLUMNS('Section 2'!$C$14:F$15),0)))</f>
        <v/>
      </c>
      <c r="H180" s="234" t="str">
        <f>IF($D180="","",IF(ISBLANK(VLOOKUP($B180,'Section 2'!$C$18:$T$317,COLUMNS('Section 2'!$C$14:G$15),0)),"",VLOOKUP($B180,'Section 2'!$C$18:$T$317,COLUMNS('Section 2'!$C$14:G$15),0)))</f>
        <v/>
      </c>
      <c r="I180" s="234" t="str">
        <f>IF($D180="","",IF(ISBLANK(VLOOKUP($B180,'Section 2'!$C$18:$T$317,COLUMNS('Section 2'!$C$14:H$15),0)),"",VLOOKUP($B180,'Section 2'!$C$18:$T$317,COLUMNS('Section 2'!$C$14:H$15),0)))</f>
        <v/>
      </c>
      <c r="J180" s="234" t="str">
        <f>IF($D180="","",IF(ISBLANK(VLOOKUP($B180,'Section 2'!$C$18:$T$317,COLUMNS('Section 2'!$C$14:I$15),0)),"",VLOOKUP($B180,'Section 2'!$C$18:$T$317,COLUMNS('Section 2'!$C$14:I$15),0)))</f>
        <v/>
      </c>
      <c r="K180" s="234" t="str">
        <f>IF($D180="","",IF(ISBLANK(VLOOKUP($B180,'Section 2'!$C$18:$T$317,COLUMNS('Section 2'!$C$14:J$15),0)),"",VLOOKUP($B180,'Section 2'!$C$18:$T$317,COLUMNS('Section 2'!$C$14:J$15),0)))</f>
        <v/>
      </c>
      <c r="L180" s="234" t="str">
        <f>IF($D180="","",IF(ISBLANK(VLOOKUP($B180,'Section 2'!$C$18:$T$317,COLUMNS('Section 2'!$C$14:K$15),0)),"",VLOOKUP($B180,'Section 2'!$C$18:$T$317,COLUMNS('Section 2'!$C$14:K$15),0)))</f>
        <v/>
      </c>
      <c r="M180" s="234" t="str">
        <f>IF($D180="","",IF(ISBLANK(VLOOKUP($B180,'Section 2'!$C$18:$T$317,COLUMNS('Section 2'!$C$14:L$15),0)),"",VLOOKUP($B180,'Section 2'!$C$18:$T$317,COLUMNS('Section 2'!$C$14:L$15),0)))</f>
        <v/>
      </c>
      <c r="N180" s="234" t="str">
        <f>IF($D180="","",IF(ISBLANK(VLOOKUP($B180,'Section 2'!$C$18:$T$317,COLUMNS('Section 2'!$C$14:M$15),0)),"",VLOOKUP($B180,'Section 2'!$C$18:$T$317,COLUMNS('Section 2'!$C$14:M$15),0)))</f>
        <v/>
      </c>
      <c r="O180" s="234" t="str">
        <f>IF($D180="","",IF(ISBLANK(VLOOKUP($B180,'Section 2'!$C$18:$T$317,COLUMNS('Section 2'!$C$14:N$15),0)),"",VLOOKUP($B180,'Section 2'!$C$18:$T$317,COLUMNS('Section 2'!$C$14:N$15),0)))</f>
        <v/>
      </c>
      <c r="P180" s="234" t="str">
        <f>IF($D180="","",IF(ISBLANK(VLOOKUP($B180,'Section 2'!$C$18:$T$317,COLUMNS('Section 2'!$C$14:O$15),0)),"",VLOOKUP($B180,'Section 2'!$C$18:$T$317,COLUMNS('Section 2'!$C$14:O$15),0)))</f>
        <v/>
      </c>
      <c r="Q180" s="234" t="str">
        <f>IF($D180="","",IF(ISBLANK(VLOOKUP($B180,'Section 2'!$C$18:$T$317,COLUMNS('Section 2'!$C$14:P$15),0)),"",VLOOKUP($B180,'Section 2'!$C$18:$T$317,COLUMNS('Section 2'!$C$14:P$15),0)))</f>
        <v/>
      </c>
      <c r="R180" s="234" t="str">
        <f>IF($D180="","",IF(ISBLANK(VLOOKUP($B180,'Section 2'!$C$18:$T$317,COLUMNS('Section 2'!$C$14:Q$15),0)),"",VLOOKUP($B180,'Section 2'!$C$18:$T$317,COLUMNS('Section 2'!$C$14:Q$15),0)))</f>
        <v/>
      </c>
      <c r="S180" s="234" t="str">
        <f>IF($D180="","",IF(ISBLANK(PROPER(VLOOKUP($B180,'Section 2'!$C$18:$T$317,COLUMNS('Section 2'!$C$14:R$15),0))),"",PROPER(VLOOKUP($B180,'Section 2'!$C$18:$T$317,COLUMNS('Section 2'!$C$14:R$15),0))))</f>
        <v/>
      </c>
      <c r="T180" s="234" t="str">
        <f>IF($D180="","",IF(ISBLANK(PROPER(VLOOKUP($B180,'Section 2'!$C$18:$T$317,COLUMNS('Section 2'!$C$14:S$15),0))),"",IF(VLOOKUP($B180,'Section 2'!$C$18:$T$317,COLUMNS('Section 2'!$C$14:S$15),0)="2nd Party Trans", "2nd Party Trans", IF(VLOOKUP($B180,'Section 2'!$C$18:$T$317,COLUMNS('Section 2'!$C$14:S$15),0)="2nd Party Dest", "2nd Party Dest", PROPER(VLOOKUP($B180,'Section 2'!$C$18:$T$317,COLUMNS('Section 2'!$C$14:S$15),0))))))</f>
        <v/>
      </c>
      <c r="U180" s="235" t="str">
        <f>IF($D180="","",IF(ISBLANK(VLOOKUP($B180,'Section 2'!$C$18:$T$317,COLUMNS('Section 2'!$C$14:T$15),0)),"",VLOOKUP($B180,'Section 2'!$C$18:$T$317,COLUMNS('Section 2'!$C$14:T$15),0)))</f>
        <v/>
      </c>
    </row>
    <row r="181" spans="1:21" s="233" customFormat="1" ht="12.75" customHeight="1" x14ac:dyDescent="0.25">
      <c r="A181" s="233" t="str">
        <f>IF(D181="","",ROWS($A$1:A181))</f>
        <v/>
      </c>
      <c r="B181" s="232">
        <v>180</v>
      </c>
      <c r="C181" s="234" t="str">
        <f t="shared" si="2"/>
        <v/>
      </c>
      <c r="D181" s="234" t="str">
        <f>IFERROR(VLOOKUP($B181,'Section 2'!$C$18:$T$317,COLUMNS('Section 2'!$C$14:C$15),0),"")</f>
        <v/>
      </c>
      <c r="E181" s="235" t="str">
        <f>IF($D181="","",IF(ISBLANK(VLOOKUP($B181,'Section 2'!$C$18:$T$317,COLUMNS('Section 2'!$C$14:D$15),0)),"",VLOOKUP($B181,'Section 2'!$C$18:$T$317,COLUMNS('Section 2'!$C$14:D$15),0)))</f>
        <v/>
      </c>
      <c r="F181" s="234" t="str">
        <f>IF($D181="","",IF(ISBLANK(VLOOKUP($B181,'Section 2'!$C$18:$T$317,COLUMNS('Section 2'!$C$14:E$15),0)),"",VLOOKUP($B181,'Section 2'!$C$18:$T$317,COLUMNS('Section 2'!$C$14:E$15),0)))</f>
        <v/>
      </c>
      <c r="G181" s="234" t="str">
        <f>IF($D181="","",IF(ISBLANK(VLOOKUP($B181,'Section 2'!$C$18:$T$317,COLUMNS('Section 2'!$C$14:F$15),0)),"",VLOOKUP($B181,'Section 2'!$C$18:$T$317,COLUMNS('Section 2'!$C$14:F$15),0)))</f>
        <v/>
      </c>
      <c r="H181" s="234" t="str">
        <f>IF($D181="","",IF(ISBLANK(VLOOKUP($B181,'Section 2'!$C$18:$T$317,COLUMNS('Section 2'!$C$14:G$15),0)),"",VLOOKUP($B181,'Section 2'!$C$18:$T$317,COLUMNS('Section 2'!$C$14:G$15),0)))</f>
        <v/>
      </c>
      <c r="I181" s="234" t="str">
        <f>IF($D181="","",IF(ISBLANK(VLOOKUP($B181,'Section 2'!$C$18:$T$317,COLUMNS('Section 2'!$C$14:H$15),0)),"",VLOOKUP($B181,'Section 2'!$C$18:$T$317,COLUMNS('Section 2'!$C$14:H$15),0)))</f>
        <v/>
      </c>
      <c r="J181" s="234" t="str">
        <f>IF($D181="","",IF(ISBLANK(VLOOKUP($B181,'Section 2'!$C$18:$T$317,COLUMNS('Section 2'!$C$14:I$15),0)),"",VLOOKUP($B181,'Section 2'!$C$18:$T$317,COLUMNS('Section 2'!$C$14:I$15),0)))</f>
        <v/>
      </c>
      <c r="K181" s="234" t="str">
        <f>IF($D181="","",IF(ISBLANK(VLOOKUP($B181,'Section 2'!$C$18:$T$317,COLUMNS('Section 2'!$C$14:J$15),0)),"",VLOOKUP($B181,'Section 2'!$C$18:$T$317,COLUMNS('Section 2'!$C$14:J$15),0)))</f>
        <v/>
      </c>
      <c r="L181" s="234" t="str">
        <f>IF($D181="","",IF(ISBLANK(VLOOKUP($B181,'Section 2'!$C$18:$T$317,COLUMNS('Section 2'!$C$14:K$15),0)),"",VLOOKUP($B181,'Section 2'!$C$18:$T$317,COLUMNS('Section 2'!$C$14:K$15),0)))</f>
        <v/>
      </c>
      <c r="M181" s="234" t="str">
        <f>IF($D181="","",IF(ISBLANK(VLOOKUP($B181,'Section 2'!$C$18:$T$317,COLUMNS('Section 2'!$C$14:L$15),0)),"",VLOOKUP($B181,'Section 2'!$C$18:$T$317,COLUMNS('Section 2'!$C$14:L$15),0)))</f>
        <v/>
      </c>
      <c r="N181" s="234" t="str">
        <f>IF($D181="","",IF(ISBLANK(VLOOKUP($B181,'Section 2'!$C$18:$T$317,COLUMNS('Section 2'!$C$14:M$15),0)),"",VLOOKUP($B181,'Section 2'!$C$18:$T$317,COLUMNS('Section 2'!$C$14:M$15),0)))</f>
        <v/>
      </c>
      <c r="O181" s="234" t="str">
        <f>IF($D181="","",IF(ISBLANK(VLOOKUP($B181,'Section 2'!$C$18:$T$317,COLUMNS('Section 2'!$C$14:N$15),0)),"",VLOOKUP($B181,'Section 2'!$C$18:$T$317,COLUMNS('Section 2'!$C$14:N$15),0)))</f>
        <v/>
      </c>
      <c r="P181" s="234" t="str">
        <f>IF($D181="","",IF(ISBLANK(VLOOKUP($B181,'Section 2'!$C$18:$T$317,COLUMNS('Section 2'!$C$14:O$15),0)),"",VLOOKUP($B181,'Section 2'!$C$18:$T$317,COLUMNS('Section 2'!$C$14:O$15),0)))</f>
        <v/>
      </c>
      <c r="Q181" s="234" t="str">
        <f>IF($D181="","",IF(ISBLANK(VLOOKUP($B181,'Section 2'!$C$18:$T$317,COLUMNS('Section 2'!$C$14:P$15),0)),"",VLOOKUP($B181,'Section 2'!$C$18:$T$317,COLUMNS('Section 2'!$C$14:P$15),0)))</f>
        <v/>
      </c>
      <c r="R181" s="234" t="str">
        <f>IF($D181="","",IF(ISBLANK(VLOOKUP($B181,'Section 2'!$C$18:$T$317,COLUMNS('Section 2'!$C$14:Q$15),0)),"",VLOOKUP($B181,'Section 2'!$C$18:$T$317,COLUMNS('Section 2'!$C$14:Q$15),0)))</f>
        <v/>
      </c>
      <c r="S181" s="234" t="str">
        <f>IF($D181="","",IF(ISBLANK(PROPER(VLOOKUP($B181,'Section 2'!$C$18:$T$317,COLUMNS('Section 2'!$C$14:R$15),0))),"",PROPER(VLOOKUP($B181,'Section 2'!$C$18:$T$317,COLUMNS('Section 2'!$C$14:R$15),0))))</f>
        <v/>
      </c>
      <c r="T181" s="234" t="str">
        <f>IF($D181="","",IF(ISBLANK(PROPER(VLOOKUP($B181,'Section 2'!$C$18:$T$317,COLUMNS('Section 2'!$C$14:S$15),0))),"",IF(VLOOKUP($B181,'Section 2'!$C$18:$T$317,COLUMNS('Section 2'!$C$14:S$15),0)="2nd Party Trans", "2nd Party Trans", IF(VLOOKUP($B181,'Section 2'!$C$18:$T$317,COLUMNS('Section 2'!$C$14:S$15),0)="2nd Party Dest", "2nd Party Dest", PROPER(VLOOKUP($B181,'Section 2'!$C$18:$T$317,COLUMNS('Section 2'!$C$14:S$15),0))))))</f>
        <v/>
      </c>
      <c r="U181" s="235" t="str">
        <f>IF($D181="","",IF(ISBLANK(VLOOKUP($B181,'Section 2'!$C$18:$T$317,COLUMNS('Section 2'!$C$14:T$15),0)),"",VLOOKUP($B181,'Section 2'!$C$18:$T$317,COLUMNS('Section 2'!$C$14:T$15),0)))</f>
        <v/>
      </c>
    </row>
    <row r="182" spans="1:21" s="233" customFormat="1" ht="12.75" customHeight="1" x14ac:dyDescent="0.25">
      <c r="A182" s="233" t="str">
        <f>IF(D182="","",ROWS($A$1:A182))</f>
        <v/>
      </c>
      <c r="B182" s="232">
        <v>181</v>
      </c>
      <c r="C182" s="234" t="str">
        <f t="shared" si="2"/>
        <v/>
      </c>
      <c r="D182" s="234" t="str">
        <f>IFERROR(VLOOKUP($B182,'Section 2'!$C$18:$T$317,COLUMNS('Section 2'!$C$14:C$15),0),"")</f>
        <v/>
      </c>
      <c r="E182" s="235" t="str">
        <f>IF($D182="","",IF(ISBLANK(VLOOKUP($B182,'Section 2'!$C$18:$T$317,COLUMNS('Section 2'!$C$14:D$15),0)),"",VLOOKUP($B182,'Section 2'!$C$18:$T$317,COLUMNS('Section 2'!$C$14:D$15),0)))</f>
        <v/>
      </c>
      <c r="F182" s="234" t="str">
        <f>IF($D182="","",IF(ISBLANK(VLOOKUP($B182,'Section 2'!$C$18:$T$317,COLUMNS('Section 2'!$C$14:E$15),0)),"",VLOOKUP($B182,'Section 2'!$C$18:$T$317,COLUMNS('Section 2'!$C$14:E$15),0)))</f>
        <v/>
      </c>
      <c r="G182" s="234" t="str">
        <f>IF($D182="","",IF(ISBLANK(VLOOKUP($B182,'Section 2'!$C$18:$T$317,COLUMNS('Section 2'!$C$14:F$15),0)),"",VLOOKUP($B182,'Section 2'!$C$18:$T$317,COLUMNS('Section 2'!$C$14:F$15),0)))</f>
        <v/>
      </c>
      <c r="H182" s="234" t="str">
        <f>IF($D182="","",IF(ISBLANK(VLOOKUP($B182,'Section 2'!$C$18:$T$317,COLUMNS('Section 2'!$C$14:G$15),0)),"",VLOOKUP($B182,'Section 2'!$C$18:$T$317,COLUMNS('Section 2'!$C$14:G$15),0)))</f>
        <v/>
      </c>
      <c r="I182" s="234" t="str">
        <f>IF($D182="","",IF(ISBLANK(VLOOKUP($B182,'Section 2'!$C$18:$T$317,COLUMNS('Section 2'!$C$14:H$15),0)),"",VLOOKUP($B182,'Section 2'!$C$18:$T$317,COLUMNS('Section 2'!$C$14:H$15),0)))</f>
        <v/>
      </c>
      <c r="J182" s="234" t="str">
        <f>IF($D182="","",IF(ISBLANK(VLOOKUP($B182,'Section 2'!$C$18:$T$317,COLUMNS('Section 2'!$C$14:I$15),0)),"",VLOOKUP($B182,'Section 2'!$C$18:$T$317,COLUMNS('Section 2'!$C$14:I$15),0)))</f>
        <v/>
      </c>
      <c r="K182" s="234" t="str">
        <f>IF($D182="","",IF(ISBLANK(VLOOKUP($B182,'Section 2'!$C$18:$T$317,COLUMNS('Section 2'!$C$14:J$15),0)),"",VLOOKUP($B182,'Section 2'!$C$18:$T$317,COLUMNS('Section 2'!$C$14:J$15),0)))</f>
        <v/>
      </c>
      <c r="L182" s="234" t="str">
        <f>IF($D182="","",IF(ISBLANK(VLOOKUP($B182,'Section 2'!$C$18:$T$317,COLUMNS('Section 2'!$C$14:K$15),0)),"",VLOOKUP($B182,'Section 2'!$C$18:$T$317,COLUMNS('Section 2'!$C$14:K$15),0)))</f>
        <v/>
      </c>
      <c r="M182" s="234" t="str">
        <f>IF($D182="","",IF(ISBLANK(VLOOKUP($B182,'Section 2'!$C$18:$T$317,COLUMNS('Section 2'!$C$14:L$15),0)),"",VLOOKUP($B182,'Section 2'!$C$18:$T$317,COLUMNS('Section 2'!$C$14:L$15),0)))</f>
        <v/>
      </c>
      <c r="N182" s="234" t="str">
        <f>IF($D182="","",IF(ISBLANK(VLOOKUP($B182,'Section 2'!$C$18:$T$317,COLUMNS('Section 2'!$C$14:M$15),0)),"",VLOOKUP($B182,'Section 2'!$C$18:$T$317,COLUMNS('Section 2'!$C$14:M$15),0)))</f>
        <v/>
      </c>
      <c r="O182" s="234" t="str">
        <f>IF($D182="","",IF(ISBLANK(VLOOKUP($B182,'Section 2'!$C$18:$T$317,COLUMNS('Section 2'!$C$14:N$15),0)),"",VLOOKUP($B182,'Section 2'!$C$18:$T$317,COLUMNS('Section 2'!$C$14:N$15),0)))</f>
        <v/>
      </c>
      <c r="P182" s="234" t="str">
        <f>IF($D182="","",IF(ISBLANK(VLOOKUP($B182,'Section 2'!$C$18:$T$317,COLUMNS('Section 2'!$C$14:O$15),0)),"",VLOOKUP($B182,'Section 2'!$C$18:$T$317,COLUMNS('Section 2'!$C$14:O$15),0)))</f>
        <v/>
      </c>
      <c r="Q182" s="234" t="str">
        <f>IF($D182="","",IF(ISBLANK(VLOOKUP($B182,'Section 2'!$C$18:$T$317,COLUMNS('Section 2'!$C$14:P$15),0)),"",VLOOKUP($B182,'Section 2'!$C$18:$T$317,COLUMNS('Section 2'!$C$14:P$15),0)))</f>
        <v/>
      </c>
      <c r="R182" s="234" t="str">
        <f>IF($D182="","",IF(ISBLANK(VLOOKUP($B182,'Section 2'!$C$18:$T$317,COLUMNS('Section 2'!$C$14:Q$15),0)),"",VLOOKUP($B182,'Section 2'!$C$18:$T$317,COLUMNS('Section 2'!$C$14:Q$15),0)))</f>
        <v/>
      </c>
      <c r="S182" s="234" t="str">
        <f>IF($D182="","",IF(ISBLANK(PROPER(VLOOKUP($B182,'Section 2'!$C$18:$T$317,COLUMNS('Section 2'!$C$14:R$15),0))),"",PROPER(VLOOKUP($B182,'Section 2'!$C$18:$T$317,COLUMNS('Section 2'!$C$14:R$15),0))))</f>
        <v/>
      </c>
      <c r="T182" s="234" t="str">
        <f>IF($D182="","",IF(ISBLANK(PROPER(VLOOKUP($B182,'Section 2'!$C$18:$T$317,COLUMNS('Section 2'!$C$14:S$15),0))),"",IF(VLOOKUP($B182,'Section 2'!$C$18:$T$317,COLUMNS('Section 2'!$C$14:S$15),0)="2nd Party Trans", "2nd Party Trans", IF(VLOOKUP($B182,'Section 2'!$C$18:$T$317,COLUMNS('Section 2'!$C$14:S$15),0)="2nd Party Dest", "2nd Party Dest", PROPER(VLOOKUP($B182,'Section 2'!$C$18:$T$317,COLUMNS('Section 2'!$C$14:S$15),0))))))</f>
        <v/>
      </c>
      <c r="U182" s="235" t="str">
        <f>IF($D182="","",IF(ISBLANK(VLOOKUP($B182,'Section 2'!$C$18:$T$317,COLUMNS('Section 2'!$C$14:T$15),0)),"",VLOOKUP($B182,'Section 2'!$C$18:$T$317,COLUMNS('Section 2'!$C$14:T$15),0)))</f>
        <v/>
      </c>
    </row>
    <row r="183" spans="1:21" s="233" customFormat="1" ht="12.75" customHeight="1" x14ac:dyDescent="0.25">
      <c r="A183" s="233" t="str">
        <f>IF(D183="","",ROWS($A$1:A183))</f>
        <v/>
      </c>
      <c r="B183" s="232">
        <v>182</v>
      </c>
      <c r="C183" s="234" t="str">
        <f t="shared" si="2"/>
        <v/>
      </c>
      <c r="D183" s="234" t="str">
        <f>IFERROR(VLOOKUP($B183,'Section 2'!$C$18:$T$317,COLUMNS('Section 2'!$C$14:C$15),0),"")</f>
        <v/>
      </c>
      <c r="E183" s="235" t="str">
        <f>IF($D183="","",IF(ISBLANK(VLOOKUP($B183,'Section 2'!$C$18:$T$317,COLUMNS('Section 2'!$C$14:D$15),0)),"",VLOOKUP($B183,'Section 2'!$C$18:$T$317,COLUMNS('Section 2'!$C$14:D$15),0)))</f>
        <v/>
      </c>
      <c r="F183" s="234" t="str">
        <f>IF($D183="","",IF(ISBLANK(VLOOKUP($B183,'Section 2'!$C$18:$T$317,COLUMNS('Section 2'!$C$14:E$15),0)),"",VLOOKUP($B183,'Section 2'!$C$18:$T$317,COLUMNS('Section 2'!$C$14:E$15),0)))</f>
        <v/>
      </c>
      <c r="G183" s="234" t="str">
        <f>IF($D183="","",IF(ISBLANK(VLOOKUP($B183,'Section 2'!$C$18:$T$317,COLUMNS('Section 2'!$C$14:F$15),0)),"",VLOOKUP($B183,'Section 2'!$C$18:$T$317,COLUMNS('Section 2'!$C$14:F$15),0)))</f>
        <v/>
      </c>
      <c r="H183" s="234" t="str">
        <f>IF($D183="","",IF(ISBLANK(VLOOKUP($B183,'Section 2'!$C$18:$T$317,COLUMNS('Section 2'!$C$14:G$15),0)),"",VLOOKUP($B183,'Section 2'!$C$18:$T$317,COLUMNS('Section 2'!$C$14:G$15),0)))</f>
        <v/>
      </c>
      <c r="I183" s="234" t="str">
        <f>IF($D183="","",IF(ISBLANK(VLOOKUP($B183,'Section 2'!$C$18:$T$317,COLUMNS('Section 2'!$C$14:H$15),0)),"",VLOOKUP($B183,'Section 2'!$C$18:$T$317,COLUMNS('Section 2'!$C$14:H$15),0)))</f>
        <v/>
      </c>
      <c r="J183" s="234" t="str">
        <f>IF($D183="","",IF(ISBLANK(VLOOKUP($B183,'Section 2'!$C$18:$T$317,COLUMNS('Section 2'!$C$14:I$15),0)),"",VLOOKUP($B183,'Section 2'!$C$18:$T$317,COLUMNS('Section 2'!$C$14:I$15),0)))</f>
        <v/>
      </c>
      <c r="K183" s="234" t="str">
        <f>IF($D183="","",IF(ISBLANK(VLOOKUP($B183,'Section 2'!$C$18:$T$317,COLUMNS('Section 2'!$C$14:J$15),0)),"",VLOOKUP($B183,'Section 2'!$C$18:$T$317,COLUMNS('Section 2'!$C$14:J$15),0)))</f>
        <v/>
      </c>
      <c r="L183" s="234" t="str">
        <f>IF($D183="","",IF(ISBLANK(VLOOKUP($B183,'Section 2'!$C$18:$T$317,COLUMNS('Section 2'!$C$14:K$15),0)),"",VLOOKUP($B183,'Section 2'!$C$18:$T$317,COLUMNS('Section 2'!$C$14:K$15),0)))</f>
        <v/>
      </c>
      <c r="M183" s="234" t="str">
        <f>IF($D183="","",IF(ISBLANK(VLOOKUP($B183,'Section 2'!$C$18:$T$317,COLUMNS('Section 2'!$C$14:L$15),0)),"",VLOOKUP($B183,'Section 2'!$C$18:$T$317,COLUMNS('Section 2'!$C$14:L$15),0)))</f>
        <v/>
      </c>
      <c r="N183" s="234" t="str">
        <f>IF($D183="","",IF(ISBLANK(VLOOKUP($B183,'Section 2'!$C$18:$T$317,COLUMNS('Section 2'!$C$14:M$15),0)),"",VLOOKUP($B183,'Section 2'!$C$18:$T$317,COLUMNS('Section 2'!$C$14:M$15),0)))</f>
        <v/>
      </c>
      <c r="O183" s="234" t="str">
        <f>IF($D183="","",IF(ISBLANK(VLOOKUP($B183,'Section 2'!$C$18:$T$317,COLUMNS('Section 2'!$C$14:N$15),0)),"",VLOOKUP($B183,'Section 2'!$C$18:$T$317,COLUMNS('Section 2'!$C$14:N$15),0)))</f>
        <v/>
      </c>
      <c r="P183" s="234" t="str">
        <f>IF($D183="","",IF(ISBLANK(VLOOKUP($B183,'Section 2'!$C$18:$T$317,COLUMNS('Section 2'!$C$14:O$15),0)),"",VLOOKUP($B183,'Section 2'!$C$18:$T$317,COLUMNS('Section 2'!$C$14:O$15),0)))</f>
        <v/>
      </c>
      <c r="Q183" s="234" t="str">
        <f>IF($D183="","",IF(ISBLANK(VLOOKUP($B183,'Section 2'!$C$18:$T$317,COLUMNS('Section 2'!$C$14:P$15),0)),"",VLOOKUP($B183,'Section 2'!$C$18:$T$317,COLUMNS('Section 2'!$C$14:P$15),0)))</f>
        <v/>
      </c>
      <c r="R183" s="234" t="str">
        <f>IF($D183="","",IF(ISBLANK(VLOOKUP($B183,'Section 2'!$C$18:$T$317,COLUMNS('Section 2'!$C$14:Q$15),0)),"",VLOOKUP($B183,'Section 2'!$C$18:$T$317,COLUMNS('Section 2'!$C$14:Q$15),0)))</f>
        <v/>
      </c>
      <c r="S183" s="234" t="str">
        <f>IF($D183="","",IF(ISBLANK(PROPER(VLOOKUP($B183,'Section 2'!$C$18:$T$317,COLUMNS('Section 2'!$C$14:R$15),0))),"",PROPER(VLOOKUP($B183,'Section 2'!$C$18:$T$317,COLUMNS('Section 2'!$C$14:R$15),0))))</f>
        <v/>
      </c>
      <c r="T183" s="234" t="str">
        <f>IF($D183="","",IF(ISBLANK(PROPER(VLOOKUP($B183,'Section 2'!$C$18:$T$317,COLUMNS('Section 2'!$C$14:S$15),0))),"",IF(VLOOKUP($B183,'Section 2'!$C$18:$T$317,COLUMNS('Section 2'!$C$14:S$15),0)="2nd Party Trans", "2nd Party Trans", IF(VLOOKUP($B183,'Section 2'!$C$18:$T$317,COLUMNS('Section 2'!$C$14:S$15),0)="2nd Party Dest", "2nd Party Dest", PROPER(VLOOKUP($B183,'Section 2'!$C$18:$T$317,COLUMNS('Section 2'!$C$14:S$15),0))))))</f>
        <v/>
      </c>
      <c r="U183" s="235" t="str">
        <f>IF($D183="","",IF(ISBLANK(VLOOKUP($B183,'Section 2'!$C$18:$T$317,COLUMNS('Section 2'!$C$14:T$15),0)),"",VLOOKUP($B183,'Section 2'!$C$18:$T$317,COLUMNS('Section 2'!$C$14:T$15),0)))</f>
        <v/>
      </c>
    </row>
    <row r="184" spans="1:21" s="233" customFormat="1" ht="12.75" customHeight="1" x14ac:dyDescent="0.25">
      <c r="A184" s="233" t="str">
        <f>IF(D184="","",ROWS($A$1:A184))</f>
        <v/>
      </c>
      <c r="B184" s="232">
        <v>183</v>
      </c>
      <c r="C184" s="234" t="str">
        <f t="shared" si="2"/>
        <v/>
      </c>
      <c r="D184" s="234" t="str">
        <f>IFERROR(VLOOKUP($B184,'Section 2'!$C$18:$T$317,COLUMNS('Section 2'!$C$14:C$15),0),"")</f>
        <v/>
      </c>
      <c r="E184" s="235" t="str">
        <f>IF($D184="","",IF(ISBLANK(VLOOKUP($B184,'Section 2'!$C$18:$T$317,COLUMNS('Section 2'!$C$14:D$15),0)),"",VLOOKUP($B184,'Section 2'!$C$18:$T$317,COLUMNS('Section 2'!$C$14:D$15),0)))</f>
        <v/>
      </c>
      <c r="F184" s="234" t="str">
        <f>IF($D184="","",IF(ISBLANK(VLOOKUP($B184,'Section 2'!$C$18:$T$317,COLUMNS('Section 2'!$C$14:E$15),0)),"",VLOOKUP($B184,'Section 2'!$C$18:$T$317,COLUMNS('Section 2'!$C$14:E$15),0)))</f>
        <v/>
      </c>
      <c r="G184" s="234" t="str">
        <f>IF($D184="","",IF(ISBLANK(VLOOKUP($B184,'Section 2'!$C$18:$T$317,COLUMNS('Section 2'!$C$14:F$15),0)),"",VLOOKUP($B184,'Section 2'!$C$18:$T$317,COLUMNS('Section 2'!$C$14:F$15),0)))</f>
        <v/>
      </c>
      <c r="H184" s="234" t="str">
        <f>IF($D184="","",IF(ISBLANK(VLOOKUP($B184,'Section 2'!$C$18:$T$317,COLUMNS('Section 2'!$C$14:G$15),0)),"",VLOOKUP($B184,'Section 2'!$C$18:$T$317,COLUMNS('Section 2'!$C$14:G$15),0)))</f>
        <v/>
      </c>
      <c r="I184" s="234" t="str">
        <f>IF($D184="","",IF(ISBLANK(VLOOKUP($B184,'Section 2'!$C$18:$T$317,COLUMNS('Section 2'!$C$14:H$15),0)),"",VLOOKUP($B184,'Section 2'!$C$18:$T$317,COLUMNS('Section 2'!$C$14:H$15),0)))</f>
        <v/>
      </c>
      <c r="J184" s="234" t="str">
        <f>IF($D184="","",IF(ISBLANK(VLOOKUP($B184,'Section 2'!$C$18:$T$317,COLUMNS('Section 2'!$C$14:I$15),0)),"",VLOOKUP($B184,'Section 2'!$C$18:$T$317,COLUMNS('Section 2'!$C$14:I$15),0)))</f>
        <v/>
      </c>
      <c r="K184" s="234" t="str">
        <f>IF($D184="","",IF(ISBLANK(VLOOKUP($B184,'Section 2'!$C$18:$T$317,COLUMNS('Section 2'!$C$14:J$15),0)),"",VLOOKUP($B184,'Section 2'!$C$18:$T$317,COLUMNS('Section 2'!$C$14:J$15),0)))</f>
        <v/>
      </c>
      <c r="L184" s="234" t="str">
        <f>IF($D184="","",IF(ISBLANK(VLOOKUP($B184,'Section 2'!$C$18:$T$317,COLUMNS('Section 2'!$C$14:K$15),0)),"",VLOOKUP($B184,'Section 2'!$C$18:$T$317,COLUMNS('Section 2'!$C$14:K$15),0)))</f>
        <v/>
      </c>
      <c r="M184" s="234" t="str">
        <f>IF($D184="","",IF(ISBLANK(VLOOKUP($B184,'Section 2'!$C$18:$T$317,COLUMNS('Section 2'!$C$14:L$15),0)),"",VLOOKUP($B184,'Section 2'!$C$18:$T$317,COLUMNS('Section 2'!$C$14:L$15),0)))</f>
        <v/>
      </c>
      <c r="N184" s="234" t="str">
        <f>IF($D184="","",IF(ISBLANK(VLOOKUP($B184,'Section 2'!$C$18:$T$317,COLUMNS('Section 2'!$C$14:M$15),0)),"",VLOOKUP($B184,'Section 2'!$C$18:$T$317,COLUMNS('Section 2'!$C$14:M$15),0)))</f>
        <v/>
      </c>
      <c r="O184" s="234" t="str">
        <f>IF($D184="","",IF(ISBLANK(VLOOKUP($B184,'Section 2'!$C$18:$T$317,COLUMNS('Section 2'!$C$14:N$15),0)),"",VLOOKUP($B184,'Section 2'!$C$18:$T$317,COLUMNS('Section 2'!$C$14:N$15),0)))</f>
        <v/>
      </c>
      <c r="P184" s="234" t="str">
        <f>IF($D184="","",IF(ISBLANK(VLOOKUP($B184,'Section 2'!$C$18:$T$317,COLUMNS('Section 2'!$C$14:O$15),0)),"",VLOOKUP($B184,'Section 2'!$C$18:$T$317,COLUMNS('Section 2'!$C$14:O$15),0)))</f>
        <v/>
      </c>
      <c r="Q184" s="234" t="str">
        <f>IF($D184="","",IF(ISBLANK(VLOOKUP($B184,'Section 2'!$C$18:$T$317,COLUMNS('Section 2'!$C$14:P$15),0)),"",VLOOKUP($B184,'Section 2'!$C$18:$T$317,COLUMNS('Section 2'!$C$14:P$15),0)))</f>
        <v/>
      </c>
      <c r="R184" s="234" t="str">
        <f>IF($D184="","",IF(ISBLANK(VLOOKUP($B184,'Section 2'!$C$18:$T$317,COLUMNS('Section 2'!$C$14:Q$15),0)),"",VLOOKUP($B184,'Section 2'!$C$18:$T$317,COLUMNS('Section 2'!$C$14:Q$15),0)))</f>
        <v/>
      </c>
      <c r="S184" s="234" t="str">
        <f>IF($D184="","",IF(ISBLANK(PROPER(VLOOKUP($B184,'Section 2'!$C$18:$T$317,COLUMNS('Section 2'!$C$14:R$15),0))),"",PROPER(VLOOKUP($B184,'Section 2'!$C$18:$T$317,COLUMNS('Section 2'!$C$14:R$15),0))))</f>
        <v/>
      </c>
      <c r="T184" s="234" t="str">
        <f>IF($D184="","",IF(ISBLANK(PROPER(VLOOKUP($B184,'Section 2'!$C$18:$T$317,COLUMNS('Section 2'!$C$14:S$15),0))),"",IF(VLOOKUP($B184,'Section 2'!$C$18:$T$317,COLUMNS('Section 2'!$C$14:S$15),0)="2nd Party Trans", "2nd Party Trans", IF(VLOOKUP($B184,'Section 2'!$C$18:$T$317,COLUMNS('Section 2'!$C$14:S$15),0)="2nd Party Dest", "2nd Party Dest", PROPER(VLOOKUP($B184,'Section 2'!$C$18:$T$317,COLUMNS('Section 2'!$C$14:S$15),0))))))</f>
        <v/>
      </c>
      <c r="U184" s="235" t="str">
        <f>IF($D184="","",IF(ISBLANK(VLOOKUP($B184,'Section 2'!$C$18:$T$317,COLUMNS('Section 2'!$C$14:T$15),0)),"",VLOOKUP($B184,'Section 2'!$C$18:$T$317,COLUMNS('Section 2'!$C$14:T$15),0)))</f>
        <v/>
      </c>
    </row>
    <row r="185" spans="1:21" s="233" customFormat="1" ht="12.75" customHeight="1" x14ac:dyDescent="0.25">
      <c r="A185" s="233" t="str">
        <f>IF(D185="","",ROWS($A$1:A185))</f>
        <v/>
      </c>
      <c r="B185" s="232">
        <v>184</v>
      </c>
      <c r="C185" s="234" t="str">
        <f t="shared" si="2"/>
        <v/>
      </c>
      <c r="D185" s="234" t="str">
        <f>IFERROR(VLOOKUP($B185,'Section 2'!$C$18:$T$317,COLUMNS('Section 2'!$C$14:C$15),0),"")</f>
        <v/>
      </c>
      <c r="E185" s="235" t="str">
        <f>IF($D185="","",IF(ISBLANK(VLOOKUP($B185,'Section 2'!$C$18:$T$317,COLUMNS('Section 2'!$C$14:D$15),0)),"",VLOOKUP($B185,'Section 2'!$C$18:$T$317,COLUMNS('Section 2'!$C$14:D$15),0)))</f>
        <v/>
      </c>
      <c r="F185" s="234" t="str">
        <f>IF($D185="","",IF(ISBLANK(VLOOKUP($B185,'Section 2'!$C$18:$T$317,COLUMNS('Section 2'!$C$14:E$15),0)),"",VLOOKUP($B185,'Section 2'!$C$18:$T$317,COLUMNS('Section 2'!$C$14:E$15),0)))</f>
        <v/>
      </c>
      <c r="G185" s="234" t="str">
        <f>IF($D185="","",IF(ISBLANK(VLOOKUP($B185,'Section 2'!$C$18:$T$317,COLUMNS('Section 2'!$C$14:F$15),0)),"",VLOOKUP($B185,'Section 2'!$C$18:$T$317,COLUMNS('Section 2'!$C$14:F$15),0)))</f>
        <v/>
      </c>
      <c r="H185" s="234" t="str">
        <f>IF($D185="","",IF(ISBLANK(VLOOKUP($B185,'Section 2'!$C$18:$T$317,COLUMNS('Section 2'!$C$14:G$15),0)),"",VLOOKUP($B185,'Section 2'!$C$18:$T$317,COLUMNS('Section 2'!$C$14:G$15),0)))</f>
        <v/>
      </c>
      <c r="I185" s="234" t="str">
        <f>IF($D185="","",IF(ISBLANK(VLOOKUP($B185,'Section 2'!$C$18:$T$317,COLUMNS('Section 2'!$C$14:H$15),0)),"",VLOOKUP($B185,'Section 2'!$C$18:$T$317,COLUMNS('Section 2'!$C$14:H$15),0)))</f>
        <v/>
      </c>
      <c r="J185" s="234" t="str">
        <f>IF($D185="","",IF(ISBLANK(VLOOKUP($B185,'Section 2'!$C$18:$T$317,COLUMNS('Section 2'!$C$14:I$15),0)),"",VLOOKUP($B185,'Section 2'!$C$18:$T$317,COLUMNS('Section 2'!$C$14:I$15),0)))</f>
        <v/>
      </c>
      <c r="K185" s="234" t="str">
        <f>IF($D185="","",IF(ISBLANK(VLOOKUP($B185,'Section 2'!$C$18:$T$317,COLUMNS('Section 2'!$C$14:J$15),0)),"",VLOOKUP($B185,'Section 2'!$C$18:$T$317,COLUMNS('Section 2'!$C$14:J$15),0)))</f>
        <v/>
      </c>
      <c r="L185" s="234" t="str">
        <f>IF($D185="","",IF(ISBLANK(VLOOKUP($B185,'Section 2'!$C$18:$T$317,COLUMNS('Section 2'!$C$14:K$15),0)),"",VLOOKUP($B185,'Section 2'!$C$18:$T$317,COLUMNS('Section 2'!$C$14:K$15),0)))</f>
        <v/>
      </c>
      <c r="M185" s="234" t="str">
        <f>IF($D185="","",IF(ISBLANK(VLOOKUP($B185,'Section 2'!$C$18:$T$317,COLUMNS('Section 2'!$C$14:L$15),0)),"",VLOOKUP($B185,'Section 2'!$C$18:$T$317,COLUMNS('Section 2'!$C$14:L$15),0)))</f>
        <v/>
      </c>
      <c r="N185" s="234" t="str">
        <f>IF($D185="","",IF(ISBLANK(VLOOKUP($B185,'Section 2'!$C$18:$T$317,COLUMNS('Section 2'!$C$14:M$15),0)),"",VLOOKUP($B185,'Section 2'!$C$18:$T$317,COLUMNS('Section 2'!$C$14:M$15),0)))</f>
        <v/>
      </c>
      <c r="O185" s="234" t="str">
        <f>IF($D185="","",IF(ISBLANK(VLOOKUP($B185,'Section 2'!$C$18:$T$317,COLUMNS('Section 2'!$C$14:N$15),0)),"",VLOOKUP($B185,'Section 2'!$C$18:$T$317,COLUMNS('Section 2'!$C$14:N$15),0)))</f>
        <v/>
      </c>
      <c r="P185" s="234" t="str">
        <f>IF($D185="","",IF(ISBLANK(VLOOKUP($B185,'Section 2'!$C$18:$T$317,COLUMNS('Section 2'!$C$14:O$15),0)),"",VLOOKUP($B185,'Section 2'!$C$18:$T$317,COLUMNS('Section 2'!$C$14:O$15),0)))</f>
        <v/>
      </c>
      <c r="Q185" s="234" t="str">
        <f>IF($D185="","",IF(ISBLANK(VLOOKUP($B185,'Section 2'!$C$18:$T$317,COLUMNS('Section 2'!$C$14:P$15),0)),"",VLOOKUP($B185,'Section 2'!$C$18:$T$317,COLUMNS('Section 2'!$C$14:P$15),0)))</f>
        <v/>
      </c>
      <c r="R185" s="234" t="str">
        <f>IF($D185="","",IF(ISBLANK(VLOOKUP($B185,'Section 2'!$C$18:$T$317,COLUMNS('Section 2'!$C$14:Q$15),0)),"",VLOOKUP($B185,'Section 2'!$C$18:$T$317,COLUMNS('Section 2'!$C$14:Q$15),0)))</f>
        <v/>
      </c>
      <c r="S185" s="234" t="str">
        <f>IF($D185="","",IF(ISBLANK(PROPER(VLOOKUP($B185,'Section 2'!$C$18:$T$317,COLUMNS('Section 2'!$C$14:R$15),0))),"",PROPER(VLOOKUP($B185,'Section 2'!$C$18:$T$317,COLUMNS('Section 2'!$C$14:R$15),0))))</f>
        <v/>
      </c>
      <c r="T185" s="234" t="str">
        <f>IF($D185="","",IF(ISBLANK(PROPER(VLOOKUP($B185,'Section 2'!$C$18:$T$317,COLUMNS('Section 2'!$C$14:S$15),0))),"",IF(VLOOKUP($B185,'Section 2'!$C$18:$T$317,COLUMNS('Section 2'!$C$14:S$15),0)="2nd Party Trans", "2nd Party Trans", IF(VLOOKUP($B185,'Section 2'!$C$18:$T$317,COLUMNS('Section 2'!$C$14:S$15),0)="2nd Party Dest", "2nd Party Dest", PROPER(VLOOKUP($B185,'Section 2'!$C$18:$T$317,COLUMNS('Section 2'!$C$14:S$15),0))))))</f>
        <v/>
      </c>
      <c r="U185" s="235" t="str">
        <f>IF($D185="","",IF(ISBLANK(VLOOKUP($B185,'Section 2'!$C$18:$T$317,COLUMNS('Section 2'!$C$14:T$15),0)),"",VLOOKUP($B185,'Section 2'!$C$18:$T$317,COLUMNS('Section 2'!$C$14:T$15),0)))</f>
        <v/>
      </c>
    </row>
    <row r="186" spans="1:21" s="233" customFormat="1" ht="12.75" customHeight="1" x14ac:dyDescent="0.25">
      <c r="A186" s="233" t="str">
        <f>IF(D186="","",ROWS($A$1:A186))</f>
        <v/>
      </c>
      <c r="B186" s="232">
        <v>185</v>
      </c>
      <c r="C186" s="234" t="str">
        <f t="shared" si="2"/>
        <v/>
      </c>
      <c r="D186" s="234" t="str">
        <f>IFERROR(VLOOKUP($B186,'Section 2'!$C$18:$T$317,COLUMNS('Section 2'!$C$14:C$15),0),"")</f>
        <v/>
      </c>
      <c r="E186" s="235" t="str">
        <f>IF($D186="","",IF(ISBLANK(VLOOKUP($B186,'Section 2'!$C$18:$T$317,COLUMNS('Section 2'!$C$14:D$15),0)),"",VLOOKUP($B186,'Section 2'!$C$18:$T$317,COLUMNS('Section 2'!$C$14:D$15),0)))</f>
        <v/>
      </c>
      <c r="F186" s="234" t="str">
        <f>IF($D186="","",IF(ISBLANK(VLOOKUP($B186,'Section 2'!$C$18:$T$317,COLUMNS('Section 2'!$C$14:E$15),0)),"",VLOOKUP($B186,'Section 2'!$C$18:$T$317,COLUMNS('Section 2'!$C$14:E$15),0)))</f>
        <v/>
      </c>
      <c r="G186" s="234" t="str">
        <f>IF($D186="","",IF(ISBLANK(VLOOKUP($B186,'Section 2'!$C$18:$T$317,COLUMNS('Section 2'!$C$14:F$15),0)),"",VLOOKUP($B186,'Section 2'!$C$18:$T$317,COLUMNS('Section 2'!$C$14:F$15),0)))</f>
        <v/>
      </c>
      <c r="H186" s="234" t="str">
        <f>IF($D186="","",IF(ISBLANK(VLOOKUP($B186,'Section 2'!$C$18:$T$317,COLUMNS('Section 2'!$C$14:G$15),0)),"",VLOOKUP($B186,'Section 2'!$C$18:$T$317,COLUMNS('Section 2'!$C$14:G$15),0)))</f>
        <v/>
      </c>
      <c r="I186" s="234" t="str">
        <f>IF($D186="","",IF(ISBLANK(VLOOKUP($B186,'Section 2'!$C$18:$T$317,COLUMNS('Section 2'!$C$14:H$15),0)),"",VLOOKUP($B186,'Section 2'!$C$18:$T$317,COLUMNS('Section 2'!$C$14:H$15),0)))</f>
        <v/>
      </c>
      <c r="J186" s="234" t="str">
        <f>IF($D186="","",IF(ISBLANK(VLOOKUP($B186,'Section 2'!$C$18:$T$317,COLUMNS('Section 2'!$C$14:I$15),0)),"",VLOOKUP($B186,'Section 2'!$C$18:$T$317,COLUMNS('Section 2'!$C$14:I$15),0)))</f>
        <v/>
      </c>
      <c r="K186" s="234" t="str">
        <f>IF($D186="","",IF(ISBLANK(VLOOKUP($B186,'Section 2'!$C$18:$T$317,COLUMNS('Section 2'!$C$14:J$15),0)),"",VLOOKUP($B186,'Section 2'!$C$18:$T$317,COLUMNS('Section 2'!$C$14:J$15),0)))</f>
        <v/>
      </c>
      <c r="L186" s="234" t="str">
        <f>IF($D186="","",IF(ISBLANK(VLOOKUP($B186,'Section 2'!$C$18:$T$317,COLUMNS('Section 2'!$C$14:K$15),0)),"",VLOOKUP($B186,'Section 2'!$C$18:$T$317,COLUMNS('Section 2'!$C$14:K$15),0)))</f>
        <v/>
      </c>
      <c r="M186" s="234" t="str">
        <f>IF($D186="","",IF(ISBLANK(VLOOKUP($B186,'Section 2'!$C$18:$T$317,COLUMNS('Section 2'!$C$14:L$15),0)),"",VLOOKUP($B186,'Section 2'!$C$18:$T$317,COLUMNS('Section 2'!$C$14:L$15),0)))</f>
        <v/>
      </c>
      <c r="N186" s="234" t="str">
        <f>IF($D186="","",IF(ISBLANK(VLOOKUP($B186,'Section 2'!$C$18:$T$317,COLUMNS('Section 2'!$C$14:M$15),0)),"",VLOOKUP($B186,'Section 2'!$C$18:$T$317,COLUMNS('Section 2'!$C$14:M$15),0)))</f>
        <v/>
      </c>
      <c r="O186" s="234" t="str">
        <f>IF($D186="","",IF(ISBLANK(VLOOKUP($B186,'Section 2'!$C$18:$T$317,COLUMNS('Section 2'!$C$14:N$15),0)),"",VLOOKUP($B186,'Section 2'!$C$18:$T$317,COLUMNS('Section 2'!$C$14:N$15),0)))</f>
        <v/>
      </c>
      <c r="P186" s="234" t="str">
        <f>IF($D186="","",IF(ISBLANK(VLOOKUP($B186,'Section 2'!$C$18:$T$317,COLUMNS('Section 2'!$C$14:O$15),0)),"",VLOOKUP($B186,'Section 2'!$C$18:$T$317,COLUMNS('Section 2'!$C$14:O$15),0)))</f>
        <v/>
      </c>
      <c r="Q186" s="234" t="str">
        <f>IF($D186="","",IF(ISBLANK(VLOOKUP($B186,'Section 2'!$C$18:$T$317,COLUMNS('Section 2'!$C$14:P$15),0)),"",VLOOKUP($B186,'Section 2'!$C$18:$T$317,COLUMNS('Section 2'!$C$14:P$15),0)))</f>
        <v/>
      </c>
      <c r="R186" s="234" t="str">
        <f>IF($D186="","",IF(ISBLANK(VLOOKUP($B186,'Section 2'!$C$18:$T$317,COLUMNS('Section 2'!$C$14:Q$15),0)),"",VLOOKUP($B186,'Section 2'!$C$18:$T$317,COLUMNS('Section 2'!$C$14:Q$15),0)))</f>
        <v/>
      </c>
      <c r="S186" s="234" t="str">
        <f>IF($D186="","",IF(ISBLANK(PROPER(VLOOKUP($B186,'Section 2'!$C$18:$T$317,COLUMNS('Section 2'!$C$14:R$15),0))),"",PROPER(VLOOKUP($B186,'Section 2'!$C$18:$T$317,COLUMNS('Section 2'!$C$14:R$15),0))))</f>
        <v/>
      </c>
      <c r="T186" s="234" t="str">
        <f>IF($D186="","",IF(ISBLANK(PROPER(VLOOKUP($B186,'Section 2'!$C$18:$T$317,COLUMNS('Section 2'!$C$14:S$15),0))),"",IF(VLOOKUP($B186,'Section 2'!$C$18:$T$317,COLUMNS('Section 2'!$C$14:S$15),0)="2nd Party Trans", "2nd Party Trans", IF(VLOOKUP($B186,'Section 2'!$C$18:$T$317,COLUMNS('Section 2'!$C$14:S$15),0)="2nd Party Dest", "2nd Party Dest", PROPER(VLOOKUP($B186,'Section 2'!$C$18:$T$317,COLUMNS('Section 2'!$C$14:S$15),0))))))</f>
        <v/>
      </c>
      <c r="U186" s="235" t="str">
        <f>IF($D186="","",IF(ISBLANK(VLOOKUP($B186,'Section 2'!$C$18:$T$317,COLUMNS('Section 2'!$C$14:T$15),0)),"",VLOOKUP($B186,'Section 2'!$C$18:$T$317,COLUMNS('Section 2'!$C$14:T$15),0)))</f>
        <v/>
      </c>
    </row>
    <row r="187" spans="1:21" s="233" customFormat="1" ht="12.75" customHeight="1" x14ac:dyDescent="0.25">
      <c r="A187" s="233" t="str">
        <f>IF(D187="","",ROWS($A$1:A187))</f>
        <v/>
      </c>
      <c r="B187" s="232">
        <v>186</v>
      </c>
      <c r="C187" s="234" t="str">
        <f t="shared" si="2"/>
        <v/>
      </c>
      <c r="D187" s="234" t="str">
        <f>IFERROR(VLOOKUP($B187,'Section 2'!$C$18:$T$317,COLUMNS('Section 2'!$C$14:C$15),0),"")</f>
        <v/>
      </c>
      <c r="E187" s="235" t="str">
        <f>IF($D187="","",IF(ISBLANK(VLOOKUP($B187,'Section 2'!$C$18:$T$317,COLUMNS('Section 2'!$C$14:D$15),0)),"",VLOOKUP($B187,'Section 2'!$C$18:$T$317,COLUMNS('Section 2'!$C$14:D$15),0)))</f>
        <v/>
      </c>
      <c r="F187" s="234" t="str">
        <f>IF($D187="","",IF(ISBLANK(VLOOKUP($B187,'Section 2'!$C$18:$T$317,COLUMNS('Section 2'!$C$14:E$15),0)),"",VLOOKUP($B187,'Section 2'!$C$18:$T$317,COLUMNS('Section 2'!$C$14:E$15),0)))</f>
        <v/>
      </c>
      <c r="G187" s="234" t="str">
        <f>IF($D187="","",IF(ISBLANK(VLOOKUP($B187,'Section 2'!$C$18:$T$317,COLUMNS('Section 2'!$C$14:F$15),0)),"",VLOOKUP($B187,'Section 2'!$C$18:$T$317,COLUMNS('Section 2'!$C$14:F$15),0)))</f>
        <v/>
      </c>
      <c r="H187" s="234" t="str">
        <f>IF($D187="","",IF(ISBLANK(VLOOKUP($B187,'Section 2'!$C$18:$T$317,COLUMNS('Section 2'!$C$14:G$15),0)),"",VLOOKUP($B187,'Section 2'!$C$18:$T$317,COLUMNS('Section 2'!$C$14:G$15),0)))</f>
        <v/>
      </c>
      <c r="I187" s="234" t="str">
        <f>IF($D187="","",IF(ISBLANK(VLOOKUP($B187,'Section 2'!$C$18:$T$317,COLUMNS('Section 2'!$C$14:H$15),0)),"",VLOOKUP($B187,'Section 2'!$C$18:$T$317,COLUMNS('Section 2'!$C$14:H$15),0)))</f>
        <v/>
      </c>
      <c r="J187" s="234" t="str">
        <f>IF($D187="","",IF(ISBLANK(VLOOKUP($B187,'Section 2'!$C$18:$T$317,COLUMNS('Section 2'!$C$14:I$15),0)),"",VLOOKUP($B187,'Section 2'!$C$18:$T$317,COLUMNS('Section 2'!$C$14:I$15),0)))</f>
        <v/>
      </c>
      <c r="K187" s="234" t="str">
        <f>IF($D187="","",IF(ISBLANK(VLOOKUP($B187,'Section 2'!$C$18:$T$317,COLUMNS('Section 2'!$C$14:J$15),0)),"",VLOOKUP($B187,'Section 2'!$C$18:$T$317,COLUMNS('Section 2'!$C$14:J$15),0)))</f>
        <v/>
      </c>
      <c r="L187" s="234" t="str">
        <f>IF($D187="","",IF(ISBLANK(VLOOKUP($B187,'Section 2'!$C$18:$T$317,COLUMNS('Section 2'!$C$14:K$15),0)),"",VLOOKUP($B187,'Section 2'!$C$18:$T$317,COLUMNS('Section 2'!$C$14:K$15),0)))</f>
        <v/>
      </c>
      <c r="M187" s="234" t="str">
        <f>IF($D187="","",IF(ISBLANK(VLOOKUP($B187,'Section 2'!$C$18:$T$317,COLUMNS('Section 2'!$C$14:L$15),0)),"",VLOOKUP($B187,'Section 2'!$C$18:$T$317,COLUMNS('Section 2'!$C$14:L$15),0)))</f>
        <v/>
      </c>
      <c r="N187" s="234" t="str">
        <f>IF($D187="","",IF(ISBLANK(VLOOKUP($B187,'Section 2'!$C$18:$T$317,COLUMNS('Section 2'!$C$14:M$15),0)),"",VLOOKUP($B187,'Section 2'!$C$18:$T$317,COLUMNS('Section 2'!$C$14:M$15),0)))</f>
        <v/>
      </c>
      <c r="O187" s="234" t="str">
        <f>IF($D187="","",IF(ISBLANK(VLOOKUP($B187,'Section 2'!$C$18:$T$317,COLUMNS('Section 2'!$C$14:N$15),0)),"",VLOOKUP($B187,'Section 2'!$C$18:$T$317,COLUMNS('Section 2'!$C$14:N$15),0)))</f>
        <v/>
      </c>
      <c r="P187" s="234" t="str">
        <f>IF($D187="","",IF(ISBLANK(VLOOKUP($B187,'Section 2'!$C$18:$T$317,COLUMNS('Section 2'!$C$14:O$15),0)),"",VLOOKUP($B187,'Section 2'!$C$18:$T$317,COLUMNS('Section 2'!$C$14:O$15),0)))</f>
        <v/>
      </c>
      <c r="Q187" s="234" t="str">
        <f>IF($D187="","",IF(ISBLANK(VLOOKUP($B187,'Section 2'!$C$18:$T$317,COLUMNS('Section 2'!$C$14:P$15),0)),"",VLOOKUP($B187,'Section 2'!$C$18:$T$317,COLUMNS('Section 2'!$C$14:P$15),0)))</f>
        <v/>
      </c>
      <c r="R187" s="234" t="str">
        <f>IF($D187="","",IF(ISBLANK(VLOOKUP($B187,'Section 2'!$C$18:$T$317,COLUMNS('Section 2'!$C$14:Q$15),0)),"",VLOOKUP($B187,'Section 2'!$C$18:$T$317,COLUMNS('Section 2'!$C$14:Q$15),0)))</f>
        <v/>
      </c>
      <c r="S187" s="234" t="str">
        <f>IF($D187="","",IF(ISBLANK(PROPER(VLOOKUP($B187,'Section 2'!$C$18:$T$317,COLUMNS('Section 2'!$C$14:R$15),0))),"",PROPER(VLOOKUP($B187,'Section 2'!$C$18:$T$317,COLUMNS('Section 2'!$C$14:R$15),0))))</f>
        <v/>
      </c>
      <c r="T187" s="234" t="str">
        <f>IF($D187="","",IF(ISBLANK(PROPER(VLOOKUP($B187,'Section 2'!$C$18:$T$317,COLUMNS('Section 2'!$C$14:S$15),0))),"",IF(VLOOKUP($B187,'Section 2'!$C$18:$T$317,COLUMNS('Section 2'!$C$14:S$15),0)="2nd Party Trans", "2nd Party Trans", IF(VLOOKUP($B187,'Section 2'!$C$18:$T$317,COLUMNS('Section 2'!$C$14:S$15),0)="2nd Party Dest", "2nd Party Dest", PROPER(VLOOKUP($B187,'Section 2'!$C$18:$T$317,COLUMNS('Section 2'!$C$14:S$15),0))))))</f>
        <v/>
      </c>
      <c r="U187" s="235" t="str">
        <f>IF($D187="","",IF(ISBLANK(VLOOKUP($B187,'Section 2'!$C$18:$T$317,COLUMNS('Section 2'!$C$14:T$15),0)),"",VLOOKUP($B187,'Section 2'!$C$18:$T$317,COLUMNS('Section 2'!$C$14:T$15),0)))</f>
        <v/>
      </c>
    </row>
    <row r="188" spans="1:21" s="233" customFormat="1" ht="12.75" customHeight="1" x14ac:dyDescent="0.25">
      <c r="A188" s="233" t="str">
        <f>IF(D188="","",ROWS($A$1:A188))</f>
        <v/>
      </c>
      <c r="B188" s="232">
        <v>187</v>
      </c>
      <c r="C188" s="234" t="str">
        <f t="shared" si="2"/>
        <v/>
      </c>
      <c r="D188" s="234" t="str">
        <f>IFERROR(VLOOKUP($B188,'Section 2'!$C$18:$T$317,COLUMNS('Section 2'!$C$14:C$15),0),"")</f>
        <v/>
      </c>
      <c r="E188" s="235" t="str">
        <f>IF($D188="","",IF(ISBLANK(VLOOKUP($B188,'Section 2'!$C$18:$T$317,COLUMNS('Section 2'!$C$14:D$15),0)),"",VLOOKUP($B188,'Section 2'!$C$18:$T$317,COLUMNS('Section 2'!$C$14:D$15),0)))</f>
        <v/>
      </c>
      <c r="F188" s="234" t="str">
        <f>IF($D188="","",IF(ISBLANK(VLOOKUP($B188,'Section 2'!$C$18:$T$317,COLUMNS('Section 2'!$C$14:E$15),0)),"",VLOOKUP($B188,'Section 2'!$C$18:$T$317,COLUMNS('Section 2'!$C$14:E$15),0)))</f>
        <v/>
      </c>
      <c r="G188" s="234" t="str">
        <f>IF($D188="","",IF(ISBLANK(VLOOKUP($B188,'Section 2'!$C$18:$T$317,COLUMNS('Section 2'!$C$14:F$15),0)),"",VLOOKUP($B188,'Section 2'!$C$18:$T$317,COLUMNS('Section 2'!$C$14:F$15),0)))</f>
        <v/>
      </c>
      <c r="H188" s="234" t="str">
        <f>IF($D188="","",IF(ISBLANK(VLOOKUP($B188,'Section 2'!$C$18:$T$317,COLUMNS('Section 2'!$C$14:G$15),0)),"",VLOOKUP($B188,'Section 2'!$C$18:$T$317,COLUMNS('Section 2'!$C$14:G$15),0)))</f>
        <v/>
      </c>
      <c r="I188" s="234" t="str">
        <f>IF($D188="","",IF(ISBLANK(VLOOKUP($B188,'Section 2'!$C$18:$T$317,COLUMNS('Section 2'!$C$14:H$15),0)),"",VLOOKUP($B188,'Section 2'!$C$18:$T$317,COLUMNS('Section 2'!$C$14:H$15),0)))</f>
        <v/>
      </c>
      <c r="J188" s="234" t="str">
        <f>IF($D188="","",IF(ISBLANK(VLOOKUP($B188,'Section 2'!$C$18:$T$317,COLUMNS('Section 2'!$C$14:I$15),0)),"",VLOOKUP($B188,'Section 2'!$C$18:$T$317,COLUMNS('Section 2'!$C$14:I$15),0)))</f>
        <v/>
      </c>
      <c r="K188" s="234" t="str">
        <f>IF($D188="","",IF(ISBLANK(VLOOKUP($B188,'Section 2'!$C$18:$T$317,COLUMNS('Section 2'!$C$14:J$15),0)),"",VLOOKUP($B188,'Section 2'!$C$18:$T$317,COLUMNS('Section 2'!$C$14:J$15),0)))</f>
        <v/>
      </c>
      <c r="L188" s="234" t="str">
        <f>IF($D188="","",IF(ISBLANK(VLOOKUP($B188,'Section 2'!$C$18:$T$317,COLUMNS('Section 2'!$C$14:K$15),0)),"",VLOOKUP($B188,'Section 2'!$C$18:$T$317,COLUMNS('Section 2'!$C$14:K$15),0)))</f>
        <v/>
      </c>
      <c r="M188" s="234" t="str">
        <f>IF($D188="","",IF(ISBLANK(VLOOKUP($B188,'Section 2'!$C$18:$T$317,COLUMNS('Section 2'!$C$14:L$15),0)),"",VLOOKUP($B188,'Section 2'!$C$18:$T$317,COLUMNS('Section 2'!$C$14:L$15),0)))</f>
        <v/>
      </c>
      <c r="N188" s="234" t="str">
        <f>IF($D188="","",IF(ISBLANK(VLOOKUP($B188,'Section 2'!$C$18:$T$317,COLUMNS('Section 2'!$C$14:M$15),0)),"",VLOOKUP($B188,'Section 2'!$C$18:$T$317,COLUMNS('Section 2'!$C$14:M$15),0)))</f>
        <v/>
      </c>
      <c r="O188" s="234" t="str">
        <f>IF($D188="","",IF(ISBLANK(VLOOKUP($B188,'Section 2'!$C$18:$T$317,COLUMNS('Section 2'!$C$14:N$15),0)),"",VLOOKUP($B188,'Section 2'!$C$18:$T$317,COLUMNS('Section 2'!$C$14:N$15),0)))</f>
        <v/>
      </c>
      <c r="P188" s="234" t="str">
        <f>IF($D188="","",IF(ISBLANK(VLOOKUP($B188,'Section 2'!$C$18:$T$317,COLUMNS('Section 2'!$C$14:O$15),0)),"",VLOOKUP($B188,'Section 2'!$C$18:$T$317,COLUMNS('Section 2'!$C$14:O$15),0)))</f>
        <v/>
      </c>
      <c r="Q188" s="234" t="str">
        <f>IF($D188="","",IF(ISBLANK(VLOOKUP($B188,'Section 2'!$C$18:$T$317,COLUMNS('Section 2'!$C$14:P$15),0)),"",VLOOKUP($B188,'Section 2'!$C$18:$T$317,COLUMNS('Section 2'!$C$14:P$15),0)))</f>
        <v/>
      </c>
      <c r="R188" s="234" t="str">
        <f>IF($D188="","",IF(ISBLANK(VLOOKUP($B188,'Section 2'!$C$18:$T$317,COLUMNS('Section 2'!$C$14:Q$15),0)),"",VLOOKUP($B188,'Section 2'!$C$18:$T$317,COLUMNS('Section 2'!$C$14:Q$15),0)))</f>
        <v/>
      </c>
      <c r="S188" s="234" t="str">
        <f>IF($D188="","",IF(ISBLANK(PROPER(VLOOKUP($B188,'Section 2'!$C$18:$T$317,COLUMNS('Section 2'!$C$14:R$15),0))),"",PROPER(VLOOKUP($B188,'Section 2'!$C$18:$T$317,COLUMNS('Section 2'!$C$14:R$15),0))))</f>
        <v/>
      </c>
      <c r="T188" s="234" t="str">
        <f>IF($D188="","",IF(ISBLANK(PROPER(VLOOKUP($B188,'Section 2'!$C$18:$T$317,COLUMNS('Section 2'!$C$14:S$15),0))),"",IF(VLOOKUP($B188,'Section 2'!$C$18:$T$317,COLUMNS('Section 2'!$C$14:S$15),0)="2nd Party Trans", "2nd Party Trans", IF(VLOOKUP($B188,'Section 2'!$C$18:$T$317,COLUMNS('Section 2'!$C$14:S$15),0)="2nd Party Dest", "2nd Party Dest", PROPER(VLOOKUP($B188,'Section 2'!$C$18:$T$317,COLUMNS('Section 2'!$C$14:S$15),0))))))</f>
        <v/>
      </c>
      <c r="U188" s="235" t="str">
        <f>IF($D188="","",IF(ISBLANK(VLOOKUP($B188,'Section 2'!$C$18:$T$317,COLUMNS('Section 2'!$C$14:T$15),0)),"",VLOOKUP($B188,'Section 2'!$C$18:$T$317,COLUMNS('Section 2'!$C$14:T$15),0)))</f>
        <v/>
      </c>
    </row>
    <row r="189" spans="1:21" s="233" customFormat="1" ht="12.75" customHeight="1" x14ac:dyDescent="0.25">
      <c r="A189" s="233" t="str">
        <f>IF(D189="","",ROWS($A$1:A189))</f>
        <v/>
      </c>
      <c r="B189" s="232">
        <v>188</v>
      </c>
      <c r="C189" s="234" t="str">
        <f t="shared" si="2"/>
        <v/>
      </c>
      <c r="D189" s="234" t="str">
        <f>IFERROR(VLOOKUP($B189,'Section 2'!$C$18:$T$317,COLUMNS('Section 2'!$C$14:C$15),0),"")</f>
        <v/>
      </c>
      <c r="E189" s="235" t="str">
        <f>IF($D189="","",IF(ISBLANK(VLOOKUP($B189,'Section 2'!$C$18:$T$317,COLUMNS('Section 2'!$C$14:D$15),0)),"",VLOOKUP($B189,'Section 2'!$C$18:$T$317,COLUMNS('Section 2'!$C$14:D$15),0)))</f>
        <v/>
      </c>
      <c r="F189" s="234" t="str">
        <f>IF($D189="","",IF(ISBLANK(VLOOKUP($B189,'Section 2'!$C$18:$T$317,COLUMNS('Section 2'!$C$14:E$15),0)),"",VLOOKUP($B189,'Section 2'!$C$18:$T$317,COLUMNS('Section 2'!$C$14:E$15),0)))</f>
        <v/>
      </c>
      <c r="G189" s="234" t="str">
        <f>IF($D189="","",IF(ISBLANK(VLOOKUP($B189,'Section 2'!$C$18:$T$317,COLUMNS('Section 2'!$C$14:F$15),0)),"",VLOOKUP($B189,'Section 2'!$C$18:$T$317,COLUMNS('Section 2'!$C$14:F$15),0)))</f>
        <v/>
      </c>
      <c r="H189" s="234" t="str">
        <f>IF($D189="","",IF(ISBLANK(VLOOKUP($B189,'Section 2'!$C$18:$T$317,COLUMNS('Section 2'!$C$14:G$15),0)),"",VLOOKUP($B189,'Section 2'!$C$18:$T$317,COLUMNS('Section 2'!$C$14:G$15),0)))</f>
        <v/>
      </c>
      <c r="I189" s="234" t="str">
        <f>IF($D189="","",IF(ISBLANK(VLOOKUP($B189,'Section 2'!$C$18:$T$317,COLUMNS('Section 2'!$C$14:H$15),0)),"",VLOOKUP($B189,'Section 2'!$C$18:$T$317,COLUMNS('Section 2'!$C$14:H$15),0)))</f>
        <v/>
      </c>
      <c r="J189" s="234" t="str">
        <f>IF($D189="","",IF(ISBLANK(VLOOKUP($B189,'Section 2'!$C$18:$T$317,COLUMNS('Section 2'!$C$14:I$15),0)),"",VLOOKUP($B189,'Section 2'!$C$18:$T$317,COLUMNS('Section 2'!$C$14:I$15),0)))</f>
        <v/>
      </c>
      <c r="K189" s="234" t="str">
        <f>IF($D189="","",IF(ISBLANK(VLOOKUP($B189,'Section 2'!$C$18:$T$317,COLUMNS('Section 2'!$C$14:J$15),0)),"",VLOOKUP($B189,'Section 2'!$C$18:$T$317,COLUMNS('Section 2'!$C$14:J$15),0)))</f>
        <v/>
      </c>
      <c r="L189" s="234" t="str">
        <f>IF($D189="","",IF(ISBLANK(VLOOKUP($B189,'Section 2'!$C$18:$T$317,COLUMNS('Section 2'!$C$14:K$15),0)),"",VLOOKUP($B189,'Section 2'!$C$18:$T$317,COLUMNS('Section 2'!$C$14:K$15),0)))</f>
        <v/>
      </c>
      <c r="M189" s="234" t="str">
        <f>IF($D189="","",IF(ISBLANK(VLOOKUP($B189,'Section 2'!$C$18:$T$317,COLUMNS('Section 2'!$C$14:L$15),0)),"",VLOOKUP($B189,'Section 2'!$C$18:$T$317,COLUMNS('Section 2'!$C$14:L$15),0)))</f>
        <v/>
      </c>
      <c r="N189" s="234" t="str">
        <f>IF($D189="","",IF(ISBLANK(VLOOKUP($B189,'Section 2'!$C$18:$T$317,COLUMNS('Section 2'!$C$14:M$15),0)),"",VLOOKUP($B189,'Section 2'!$C$18:$T$317,COLUMNS('Section 2'!$C$14:M$15),0)))</f>
        <v/>
      </c>
      <c r="O189" s="234" t="str">
        <f>IF($D189="","",IF(ISBLANK(VLOOKUP($B189,'Section 2'!$C$18:$T$317,COLUMNS('Section 2'!$C$14:N$15),0)),"",VLOOKUP($B189,'Section 2'!$C$18:$T$317,COLUMNS('Section 2'!$C$14:N$15),0)))</f>
        <v/>
      </c>
      <c r="P189" s="234" t="str">
        <f>IF($D189="","",IF(ISBLANK(VLOOKUP($B189,'Section 2'!$C$18:$T$317,COLUMNS('Section 2'!$C$14:O$15),0)),"",VLOOKUP($B189,'Section 2'!$C$18:$T$317,COLUMNS('Section 2'!$C$14:O$15),0)))</f>
        <v/>
      </c>
      <c r="Q189" s="234" t="str">
        <f>IF($D189="","",IF(ISBLANK(VLOOKUP($B189,'Section 2'!$C$18:$T$317,COLUMNS('Section 2'!$C$14:P$15),0)),"",VLOOKUP($B189,'Section 2'!$C$18:$T$317,COLUMNS('Section 2'!$C$14:P$15),0)))</f>
        <v/>
      </c>
      <c r="R189" s="234" t="str">
        <f>IF($D189="","",IF(ISBLANK(VLOOKUP($B189,'Section 2'!$C$18:$T$317,COLUMNS('Section 2'!$C$14:Q$15),0)),"",VLOOKUP($B189,'Section 2'!$C$18:$T$317,COLUMNS('Section 2'!$C$14:Q$15),0)))</f>
        <v/>
      </c>
      <c r="S189" s="234" t="str">
        <f>IF($D189="","",IF(ISBLANK(PROPER(VLOOKUP($B189,'Section 2'!$C$18:$T$317,COLUMNS('Section 2'!$C$14:R$15),0))),"",PROPER(VLOOKUP($B189,'Section 2'!$C$18:$T$317,COLUMNS('Section 2'!$C$14:R$15),0))))</f>
        <v/>
      </c>
      <c r="T189" s="234" t="str">
        <f>IF($D189="","",IF(ISBLANK(PROPER(VLOOKUP($B189,'Section 2'!$C$18:$T$317,COLUMNS('Section 2'!$C$14:S$15),0))),"",IF(VLOOKUP($B189,'Section 2'!$C$18:$T$317,COLUMNS('Section 2'!$C$14:S$15),0)="2nd Party Trans", "2nd Party Trans", IF(VLOOKUP($B189,'Section 2'!$C$18:$T$317,COLUMNS('Section 2'!$C$14:S$15),0)="2nd Party Dest", "2nd Party Dest", PROPER(VLOOKUP($B189,'Section 2'!$C$18:$T$317,COLUMNS('Section 2'!$C$14:S$15),0))))))</f>
        <v/>
      </c>
      <c r="U189" s="235" t="str">
        <f>IF($D189="","",IF(ISBLANK(VLOOKUP($B189,'Section 2'!$C$18:$T$317,COLUMNS('Section 2'!$C$14:T$15),0)),"",VLOOKUP($B189,'Section 2'!$C$18:$T$317,COLUMNS('Section 2'!$C$14:T$15),0)))</f>
        <v/>
      </c>
    </row>
    <row r="190" spans="1:21" s="233" customFormat="1" ht="12.75" customHeight="1" x14ac:dyDescent="0.25">
      <c r="A190" s="233" t="str">
        <f>IF(D190="","",ROWS($A$1:A190))</f>
        <v/>
      </c>
      <c r="B190" s="232">
        <v>189</v>
      </c>
      <c r="C190" s="234" t="str">
        <f t="shared" si="2"/>
        <v/>
      </c>
      <c r="D190" s="234" t="str">
        <f>IFERROR(VLOOKUP($B190,'Section 2'!$C$18:$T$317,COLUMNS('Section 2'!$C$14:C$15),0),"")</f>
        <v/>
      </c>
      <c r="E190" s="235" t="str">
        <f>IF($D190="","",IF(ISBLANK(VLOOKUP($B190,'Section 2'!$C$18:$T$317,COLUMNS('Section 2'!$C$14:D$15),0)),"",VLOOKUP($B190,'Section 2'!$C$18:$T$317,COLUMNS('Section 2'!$C$14:D$15),0)))</f>
        <v/>
      </c>
      <c r="F190" s="234" t="str">
        <f>IF($D190="","",IF(ISBLANK(VLOOKUP($B190,'Section 2'!$C$18:$T$317,COLUMNS('Section 2'!$C$14:E$15),0)),"",VLOOKUP($B190,'Section 2'!$C$18:$T$317,COLUMNS('Section 2'!$C$14:E$15),0)))</f>
        <v/>
      </c>
      <c r="G190" s="234" t="str">
        <f>IF($D190="","",IF(ISBLANK(VLOOKUP($B190,'Section 2'!$C$18:$T$317,COLUMNS('Section 2'!$C$14:F$15),0)),"",VLOOKUP($B190,'Section 2'!$C$18:$T$317,COLUMNS('Section 2'!$C$14:F$15),0)))</f>
        <v/>
      </c>
      <c r="H190" s="234" t="str">
        <f>IF($D190="","",IF(ISBLANK(VLOOKUP($B190,'Section 2'!$C$18:$T$317,COLUMNS('Section 2'!$C$14:G$15),0)),"",VLOOKUP($B190,'Section 2'!$C$18:$T$317,COLUMNS('Section 2'!$C$14:G$15),0)))</f>
        <v/>
      </c>
      <c r="I190" s="234" t="str">
        <f>IF($D190="","",IF(ISBLANK(VLOOKUP($B190,'Section 2'!$C$18:$T$317,COLUMNS('Section 2'!$C$14:H$15),0)),"",VLOOKUP($B190,'Section 2'!$C$18:$T$317,COLUMNS('Section 2'!$C$14:H$15),0)))</f>
        <v/>
      </c>
      <c r="J190" s="234" t="str">
        <f>IF($D190="","",IF(ISBLANK(VLOOKUP($B190,'Section 2'!$C$18:$T$317,COLUMNS('Section 2'!$C$14:I$15),0)),"",VLOOKUP($B190,'Section 2'!$C$18:$T$317,COLUMNS('Section 2'!$C$14:I$15),0)))</f>
        <v/>
      </c>
      <c r="K190" s="234" t="str">
        <f>IF($D190="","",IF(ISBLANK(VLOOKUP($B190,'Section 2'!$C$18:$T$317,COLUMNS('Section 2'!$C$14:J$15),0)),"",VLOOKUP($B190,'Section 2'!$C$18:$T$317,COLUMNS('Section 2'!$C$14:J$15),0)))</f>
        <v/>
      </c>
      <c r="L190" s="234" t="str">
        <f>IF($D190="","",IF(ISBLANK(VLOOKUP($B190,'Section 2'!$C$18:$T$317,COLUMNS('Section 2'!$C$14:K$15),0)),"",VLOOKUP($B190,'Section 2'!$C$18:$T$317,COLUMNS('Section 2'!$C$14:K$15),0)))</f>
        <v/>
      </c>
      <c r="M190" s="234" t="str">
        <f>IF($D190="","",IF(ISBLANK(VLOOKUP($B190,'Section 2'!$C$18:$T$317,COLUMNS('Section 2'!$C$14:L$15),0)),"",VLOOKUP($B190,'Section 2'!$C$18:$T$317,COLUMNS('Section 2'!$C$14:L$15),0)))</f>
        <v/>
      </c>
      <c r="N190" s="234" t="str">
        <f>IF($D190="","",IF(ISBLANK(VLOOKUP($B190,'Section 2'!$C$18:$T$317,COLUMNS('Section 2'!$C$14:M$15),0)),"",VLOOKUP($B190,'Section 2'!$C$18:$T$317,COLUMNS('Section 2'!$C$14:M$15),0)))</f>
        <v/>
      </c>
      <c r="O190" s="234" t="str">
        <f>IF($D190="","",IF(ISBLANK(VLOOKUP($B190,'Section 2'!$C$18:$T$317,COLUMNS('Section 2'!$C$14:N$15),0)),"",VLOOKUP($B190,'Section 2'!$C$18:$T$317,COLUMNS('Section 2'!$C$14:N$15),0)))</f>
        <v/>
      </c>
      <c r="P190" s="234" t="str">
        <f>IF($D190="","",IF(ISBLANK(VLOOKUP($B190,'Section 2'!$C$18:$T$317,COLUMNS('Section 2'!$C$14:O$15),0)),"",VLOOKUP($B190,'Section 2'!$C$18:$T$317,COLUMNS('Section 2'!$C$14:O$15),0)))</f>
        <v/>
      </c>
      <c r="Q190" s="234" t="str">
        <f>IF($D190="","",IF(ISBLANK(VLOOKUP($B190,'Section 2'!$C$18:$T$317,COLUMNS('Section 2'!$C$14:P$15),0)),"",VLOOKUP($B190,'Section 2'!$C$18:$T$317,COLUMNS('Section 2'!$C$14:P$15),0)))</f>
        <v/>
      </c>
      <c r="R190" s="234" t="str">
        <f>IF($D190="","",IF(ISBLANK(VLOOKUP($B190,'Section 2'!$C$18:$T$317,COLUMNS('Section 2'!$C$14:Q$15),0)),"",VLOOKUP($B190,'Section 2'!$C$18:$T$317,COLUMNS('Section 2'!$C$14:Q$15),0)))</f>
        <v/>
      </c>
      <c r="S190" s="234" t="str">
        <f>IF($D190="","",IF(ISBLANK(PROPER(VLOOKUP($B190,'Section 2'!$C$18:$T$317,COLUMNS('Section 2'!$C$14:R$15),0))),"",PROPER(VLOOKUP($B190,'Section 2'!$C$18:$T$317,COLUMNS('Section 2'!$C$14:R$15),0))))</f>
        <v/>
      </c>
      <c r="T190" s="234" t="str">
        <f>IF($D190="","",IF(ISBLANK(PROPER(VLOOKUP($B190,'Section 2'!$C$18:$T$317,COLUMNS('Section 2'!$C$14:S$15),0))),"",IF(VLOOKUP($B190,'Section 2'!$C$18:$T$317,COLUMNS('Section 2'!$C$14:S$15),0)="2nd Party Trans", "2nd Party Trans", IF(VLOOKUP($B190,'Section 2'!$C$18:$T$317,COLUMNS('Section 2'!$C$14:S$15),0)="2nd Party Dest", "2nd Party Dest", PROPER(VLOOKUP($B190,'Section 2'!$C$18:$T$317,COLUMNS('Section 2'!$C$14:S$15),0))))))</f>
        <v/>
      </c>
      <c r="U190" s="235" t="str">
        <f>IF($D190="","",IF(ISBLANK(VLOOKUP($B190,'Section 2'!$C$18:$T$317,COLUMNS('Section 2'!$C$14:T$15),0)),"",VLOOKUP($B190,'Section 2'!$C$18:$T$317,COLUMNS('Section 2'!$C$14:T$15),0)))</f>
        <v/>
      </c>
    </row>
    <row r="191" spans="1:21" s="233" customFormat="1" ht="12.75" customHeight="1" x14ac:dyDescent="0.25">
      <c r="A191" s="233" t="str">
        <f>IF(D191="","",ROWS($A$1:A191))</f>
        <v/>
      </c>
      <c r="B191" s="232">
        <v>190</v>
      </c>
      <c r="C191" s="234" t="str">
        <f t="shared" si="2"/>
        <v/>
      </c>
      <c r="D191" s="234" t="str">
        <f>IFERROR(VLOOKUP($B191,'Section 2'!$C$18:$T$317,COLUMNS('Section 2'!$C$14:C$15),0),"")</f>
        <v/>
      </c>
      <c r="E191" s="235" t="str">
        <f>IF($D191="","",IF(ISBLANK(VLOOKUP($B191,'Section 2'!$C$18:$T$317,COLUMNS('Section 2'!$C$14:D$15),0)),"",VLOOKUP($B191,'Section 2'!$C$18:$T$317,COLUMNS('Section 2'!$C$14:D$15),0)))</f>
        <v/>
      </c>
      <c r="F191" s="234" t="str">
        <f>IF($D191="","",IF(ISBLANK(VLOOKUP($B191,'Section 2'!$C$18:$T$317,COLUMNS('Section 2'!$C$14:E$15),0)),"",VLOOKUP($B191,'Section 2'!$C$18:$T$317,COLUMNS('Section 2'!$C$14:E$15),0)))</f>
        <v/>
      </c>
      <c r="G191" s="234" t="str">
        <f>IF($D191="","",IF(ISBLANK(VLOOKUP($B191,'Section 2'!$C$18:$T$317,COLUMNS('Section 2'!$C$14:F$15),0)),"",VLOOKUP($B191,'Section 2'!$C$18:$T$317,COLUMNS('Section 2'!$C$14:F$15),0)))</f>
        <v/>
      </c>
      <c r="H191" s="234" t="str">
        <f>IF($D191="","",IF(ISBLANK(VLOOKUP($B191,'Section 2'!$C$18:$T$317,COLUMNS('Section 2'!$C$14:G$15),0)),"",VLOOKUP($B191,'Section 2'!$C$18:$T$317,COLUMNS('Section 2'!$C$14:G$15),0)))</f>
        <v/>
      </c>
      <c r="I191" s="234" t="str">
        <f>IF($D191="","",IF(ISBLANK(VLOOKUP($B191,'Section 2'!$C$18:$T$317,COLUMNS('Section 2'!$C$14:H$15),0)),"",VLOOKUP($B191,'Section 2'!$C$18:$T$317,COLUMNS('Section 2'!$C$14:H$15),0)))</f>
        <v/>
      </c>
      <c r="J191" s="234" t="str">
        <f>IF($D191="","",IF(ISBLANK(VLOOKUP($B191,'Section 2'!$C$18:$T$317,COLUMNS('Section 2'!$C$14:I$15),0)),"",VLOOKUP($B191,'Section 2'!$C$18:$T$317,COLUMNS('Section 2'!$C$14:I$15),0)))</f>
        <v/>
      </c>
      <c r="K191" s="234" t="str">
        <f>IF($D191="","",IF(ISBLANK(VLOOKUP($B191,'Section 2'!$C$18:$T$317,COLUMNS('Section 2'!$C$14:J$15),0)),"",VLOOKUP($B191,'Section 2'!$C$18:$T$317,COLUMNS('Section 2'!$C$14:J$15),0)))</f>
        <v/>
      </c>
      <c r="L191" s="234" t="str">
        <f>IF($D191="","",IF(ISBLANK(VLOOKUP($B191,'Section 2'!$C$18:$T$317,COLUMNS('Section 2'!$C$14:K$15),0)),"",VLOOKUP($B191,'Section 2'!$C$18:$T$317,COLUMNS('Section 2'!$C$14:K$15),0)))</f>
        <v/>
      </c>
      <c r="M191" s="234" t="str">
        <f>IF($D191="","",IF(ISBLANK(VLOOKUP($B191,'Section 2'!$C$18:$T$317,COLUMNS('Section 2'!$C$14:L$15),0)),"",VLOOKUP($B191,'Section 2'!$C$18:$T$317,COLUMNS('Section 2'!$C$14:L$15),0)))</f>
        <v/>
      </c>
      <c r="N191" s="234" t="str">
        <f>IF($D191="","",IF(ISBLANK(VLOOKUP($B191,'Section 2'!$C$18:$T$317,COLUMNS('Section 2'!$C$14:M$15),0)),"",VLOOKUP($B191,'Section 2'!$C$18:$T$317,COLUMNS('Section 2'!$C$14:M$15),0)))</f>
        <v/>
      </c>
      <c r="O191" s="234" t="str">
        <f>IF($D191="","",IF(ISBLANK(VLOOKUP($B191,'Section 2'!$C$18:$T$317,COLUMNS('Section 2'!$C$14:N$15),0)),"",VLOOKUP($B191,'Section 2'!$C$18:$T$317,COLUMNS('Section 2'!$C$14:N$15),0)))</f>
        <v/>
      </c>
      <c r="P191" s="234" t="str">
        <f>IF($D191="","",IF(ISBLANK(VLOOKUP($B191,'Section 2'!$C$18:$T$317,COLUMNS('Section 2'!$C$14:O$15),0)),"",VLOOKUP($B191,'Section 2'!$C$18:$T$317,COLUMNS('Section 2'!$C$14:O$15),0)))</f>
        <v/>
      </c>
      <c r="Q191" s="234" t="str">
        <f>IF($D191="","",IF(ISBLANK(VLOOKUP($B191,'Section 2'!$C$18:$T$317,COLUMNS('Section 2'!$C$14:P$15),0)),"",VLOOKUP($B191,'Section 2'!$C$18:$T$317,COLUMNS('Section 2'!$C$14:P$15),0)))</f>
        <v/>
      </c>
      <c r="R191" s="234" t="str">
        <f>IF($D191="","",IF(ISBLANK(VLOOKUP($B191,'Section 2'!$C$18:$T$317,COLUMNS('Section 2'!$C$14:Q$15),0)),"",VLOOKUP($B191,'Section 2'!$C$18:$T$317,COLUMNS('Section 2'!$C$14:Q$15),0)))</f>
        <v/>
      </c>
      <c r="S191" s="234" t="str">
        <f>IF($D191="","",IF(ISBLANK(PROPER(VLOOKUP($B191,'Section 2'!$C$18:$T$317,COLUMNS('Section 2'!$C$14:R$15),0))),"",PROPER(VLOOKUP($B191,'Section 2'!$C$18:$T$317,COLUMNS('Section 2'!$C$14:R$15),0))))</f>
        <v/>
      </c>
      <c r="T191" s="234" t="str">
        <f>IF($D191="","",IF(ISBLANK(PROPER(VLOOKUP($B191,'Section 2'!$C$18:$T$317,COLUMNS('Section 2'!$C$14:S$15),0))),"",IF(VLOOKUP($B191,'Section 2'!$C$18:$T$317,COLUMNS('Section 2'!$C$14:S$15),0)="2nd Party Trans", "2nd Party Trans", IF(VLOOKUP($B191,'Section 2'!$C$18:$T$317,COLUMNS('Section 2'!$C$14:S$15),0)="2nd Party Dest", "2nd Party Dest", PROPER(VLOOKUP($B191,'Section 2'!$C$18:$T$317,COLUMNS('Section 2'!$C$14:S$15),0))))))</f>
        <v/>
      </c>
      <c r="U191" s="235" t="str">
        <f>IF($D191="","",IF(ISBLANK(VLOOKUP($B191,'Section 2'!$C$18:$T$317,COLUMNS('Section 2'!$C$14:T$15),0)),"",VLOOKUP($B191,'Section 2'!$C$18:$T$317,COLUMNS('Section 2'!$C$14:T$15),0)))</f>
        <v/>
      </c>
    </row>
    <row r="192" spans="1:21" s="233" customFormat="1" ht="12.75" customHeight="1" x14ac:dyDescent="0.25">
      <c r="A192" s="233" t="str">
        <f>IF(D192="","",ROWS($A$1:A192))</f>
        <v/>
      </c>
      <c r="B192" s="232">
        <v>191</v>
      </c>
      <c r="C192" s="234" t="str">
        <f t="shared" si="2"/>
        <v/>
      </c>
      <c r="D192" s="234" t="str">
        <f>IFERROR(VLOOKUP($B192,'Section 2'!$C$18:$T$317,COLUMNS('Section 2'!$C$14:C$15),0),"")</f>
        <v/>
      </c>
      <c r="E192" s="235" t="str">
        <f>IF($D192="","",IF(ISBLANK(VLOOKUP($B192,'Section 2'!$C$18:$T$317,COLUMNS('Section 2'!$C$14:D$15),0)),"",VLOOKUP($B192,'Section 2'!$C$18:$T$317,COLUMNS('Section 2'!$C$14:D$15),0)))</f>
        <v/>
      </c>
      <c r="F192" s="234" t="str">
        <f>IF($D192="","",IF(ISBLANK(VLOOKUP($B192,'Section 2'!$C$18:$T$317,COLUMNS('Section 2'!$C$14:E$15),0)),"",VLOOKUP($B192,'Section 2'!$C$18:$T$317,COLUMNS('Section 2'!$C$14:E$15),0)))</f>
        <v/>
      </c>
      <c r="G192" s="234" t="str">
        <f>IF($D192="","",IF(ISBLANK(VLOOKUP($B192,'Section 2'!$C$18:$T$317,COLUMNS('Section 2'!$C$14:F$15),0)),"",VLOOKUP($B192,'Section 2'!$C$18:$T$317,COLUMNS('Section 2'!$C$14:F$15),0)))</f>
        <v/>
      </c>
      <c r="H192" s="234" t="str">
        <f>IF($D192="","",IF(ISBLANK(VLOOKUP($B192,'Section 2'!$C$18:$T$317,COLUMNS('Section 2'!$C$14:G$15),0)),"",VLOOKUP($B192,'Section 2'!$C$18:$T$317,COLUMNS('Section 2'!$C$14:G$15),0)))</f>
        <v/>
      </c>
      <c r="I192" s="234" t="str">
        <f>IF($D192="","",IF(ISBLANK(VLOOKUP($B192,'Section 2'!$C$18:$T$317,COLUMNS('Section 2'!$C$14:H$15),0)),"",VLOOKUP($B192,'Section 2'!$C$18:$T$317,COLUMNS('Section 2'!$C$14:H$15),0)))</f>
        <v/>
      </c>
      <c r="J192" s="234" t="str">
        <f>IF($D192="","",IF(ISBLANK(VLOOKUP($B192,'Section 2'!$C$18:$T$317,COLUMNS('Section 2'!$C$14:I$15),0)),"",VLOOKUP($B192,'Section 2'!$C$18:$T$317,COLUMNS('Section 2'!$C$14:I$15),0)))</f>
        <v/>
      </c>
      <c r="K192" s="234" t="str">
        <f>IF($D192="","",IF(ISBLANK(VLOOKUP($B192,'Section 2'!$C$18:$T$317,COLUMNS('Section 2'!$C$14:J$15),0)),"",VLOOKUP($B192,'Section 2'!$C$18:$T$317,COLUMNS('Section 2'!$C$14:J$15),0)))</f>
        <v/>
      </c>
      <c r="L192" s="234" t="str">
        <f>IF($D192="","",IF(ISBLANK(VLOOKUP($B192,'Section 2'!$C$18:$T$317,COLUMNS('Section 2'!$C$14:K$15),0)),"",VLOOKUP($B192,'Section 2'!$C$18:$T$317,COLUMNS('Section 2'!$C$14:K$15),0)))</f>
        <v/>
      </c>
      <c r="M192" s="234" t="str">
        <f>IF($D192="","",IF(ISBLANK(VLOOKUP($B192,'Section 2'!$C$18:$T$317,COLUMNS('Section 2'!$C$14:L$15),0)),"",VLOOKUP($B192,'Section 2'!$C$18:$T$317,COLUMNS('Section 2'!$C$14:L$15),0)))</f>
        <v/>
      </c>
      <c r="N192" s="234" t="str">
        <f>IF($D192="","",IF(ISBLANK(VLOOKUP($B192,'Section 2'!$C$18:$T$317,COLUMNS('Section 2'!$C$14:M$15),0)),"",VLOOKUP($B192,'Section 2'!$C$18:$T$317,COLUMNS('Section 2'!$C$14:M$15),0)))</f>
        <v/>
      </c>
      <c r="O192" s="234" t="str">
        <f>IF($D192="","",IF(ISBLANK(VLOOKUP($B192,'Section 2'!$C$18:$T$317,COLUMNS('Section 2'!$C$14:N$15),0)),"",VLOOKUP($B192,'Section 2'!$C$18:$T$317,COLUMNS('Section 2'!$C$14:N$15),0)))</f>
        <v/>
      </c>
      <c r="P192" s="234" t="str">
        <f>IF($D192="","",IF(ISBLANK(VLOOKUP($B192,'Section 2'!$C$18:$T$317,COLUMNS('Section 2'!$C$14:O$15),0)),"",VLOOKUP($B192,'Section 2'!$C$18:$T$317,COLUMNS('Section 2'!$C$14:O$15),0)))</f>
        <v/>
      </c>
      <c r="Q192" s="234" t="str">
        <f>IF($D192="","",IF(ISBLANK(VLOOKUP($B192,'Section 2'!$C$18:$T$317,COLUMNS('Section 2'!$C$14:P$15),0)),"",VLOOKUP($B192,'Section 2'!$C$18:$T$317,COLUMNS('Section 2'!$C$14:P$15),0)))</f>
        <v/>
      </c>
      <c r="R192" s="234" t="str">
        <f>IF($D192="","",IF(ISBLANK(VLOOKUP($B192,'Section 2'!$C$18:$T$317,COLUMNS('Section 2'!$C$14:Q$15),0)),"",VLOOKUP($B192,'Section 2'!$C$18:$T$317,COLUMNS('Section 2'!$C$14:Q$15),0)))</f>
        <v/>
      </c>
      <c r="S192" s="234" t="str">
        <f>IF($D192="","",IF(ISBLANK(PROPER(VLOOKUP($B192,'Section 2'!$C$18:$T$317,COLUMNS('Section 2'!$C$14:R$15),0))),"",PROPER(VLOOKUP($B192,'Section 2'!$C$18:$T$317,COLUMNS('Section 2'!$C$14:R$15),0))))</f>
        <v/>
      </c>
      <c r="T192" s="234" t="str">
        <f>IF($D192="","",IF(ISBLANK(PROPER(VLOOKUP($B192,'Section 2'!$C$18:$T$317,COLUMNS('Section 2'!$C$14:S$15),0))),"",IF(VLOOKUP($B192,'Section 2'!$C$18:$T$317,COLUMNS('Section 2'!$C$14:S$15),0)="2nd Party Trans", "2nd Party Trans", IF(VLOOKUP($B192,'Section 2'!$C$18:$T$317,COLUMNS('Section 2'!$C$14:S$15),0)="2nd Party Dest", "2nd Party Dest", PROPER(VLOOKUP($B192,'Section 2'!$C$18:$T$317,COLUMNS('Section 2'!$C$14:S$15),0))))))</f>
        <v/>
      </c>
      <c r="U192" s="235" t="str">
        <f>IF($D192="","",IF(ISBLANK(VLOOKUP($B192,'Section 2'!$C$18:$T$317,COLUMNS('Section 2'!$C$14:T$15),0)),"",VLOOKUP($B192,'Section 2'!$C$18:$T$317,COLUMNS('Section 2'!$C$14:T$15),0)))</f>
        <v/>
      </c>
    </row>
    <row r="193" spans="1:21" s="233" customFormat="1" ht="12.75" customHeight="1" x14ac:dyDescent="0.25">
      <c r="A193" s="233" t="str">
        <f>IF(D193="","",ROWS($A$1:A193))</f>
        <v/>
      </c>
      <c r="B193" s="232">
        <v>192</v>
      </c>
      <c r="C193" s="234" t="str">
        <f t="shared" si="2"/>
        <v/>
      </c>
      <c r="D193" s="234" t="str">
        <f>IFERROR(VLOOKUP($B193,'Section 2'!$C$18:$T$317,COLUMNS('Section 2'!$C$14:C$15),0),"")</f>
        <v/>
      </c>
      <c r="E193" s="235" t="str">
        <f>IF($D193="","",IF(ISBLANK(VLOOKUP($B193,'Section 2'!$C$18:$T$317,COLUMNS('Section 2'!$C$14:D$15),0)),"",VLOOKUP($B193,'Section 2'!$C$18:$T$317,COLUMNS('Section 2'!$C$14:D$15),0)))</f>
        <v/>
      </c>
      <c r="F193" s="234" t="str">
        <f>IF($D193="","",IF(ISBLANK(VLOOKUP($B193,'Section 2'!$C$18:$T$317,COLUMNS('Section 2'!$C$14:E$15),0)),"",VLOOKUP($B193,'Section 2'!$C$18:$T$317,COLUMNS('Section 2'!$C$14:E$15),0)))</f>
        <v/>
      </c>
      <c r="G193" s="234" t="str">
        <f>IF($D193="","",IF(ISBLANK(VLOOKUP($B193,'Section 2'!$C$18:$T$317,COLUMNS('Section 2'!$C$14:F$15),0)),"",VLOOKUP($B193,'Section 2'!$C$18:$T$317,COLUMNS('Section 2'!$C$14:F$15),0)))</f>
        <v/>
      </c>
      <c r="H193" s="234" t="str">
        <f>IF($D193="","",IF(ISBLANK(VLOOKUP($B193,'Section 2'!$C$18:$T$317,COLUMNS('Section 2'!$C$14:G$15),0)),"",VLOOKUP($B193,'Section 2'!$C$18:$T$317,COLUMNS('Section 2'!$C$14:G$15),0)))</f>
        <v/>
      </c>
      <c r="I193" s="234" t="str">
        <f>IF($D193="","",IF(ISBLANK(VLOOKUP($B193,'Section 2'!$C$18:$T$317,COLUMNS('Section 2'!$C$14:H$15),0)),"",VLOOKUP($B193,'Section 2'!$C$18:$T$317,COLUMNS('Section 2'!$C$14:H$15),0)))</f>
        <v/>
      </c>
      <c r="J193" s="234" t="str">
        <f>IF($D193="","",IF(ISBLANK(VLOOKUP($B193,'Section 2'!$C$18:$T$317,COLUMNS('Section 2'!$C$14:I$15),0)),"",VLOOKUP($B193,'Section 2'!$C$18:$T$317,COLUMNS('Section 2'!$C$14:I$15),0)))</f>
        <v/>
      </c>
      <c r="K193" s="234" t="str">
        <f>IF($D193="","",IF(ISBLANK(VLOOKUP($B193,'Section 2'!$C$18:$T$317,COLUMNS('Section 2'!$C$14:J$15),0)),"",VLOOKUP($B193,'Section 2'!$C$18:$T$317,COLUMNS('Section 2'!$C$14:J$15),0)))</f>
        <v/>
      </c>
      <c r="L193" s="234" t="str">
        <f>IF($D193="","",IF(ISBLANK(VLOOKUP($B193,'Section 2'!$C$18:$T$317,COLUMNS('Section 2'!$C$14:K$15),0)),"",VLOOKUP($B193,'Section 2'!$C$18:$T$317,COLUMNS('Section 2'!$C$14:K$15),0)))</f>
        <v/>
      </c>
      <c r="M193" s="234" t="str">
        <f>IF($D193="","",IF(ISBLANK(VLOOKUP($B193,'Section 2'!$C$18:$T$317,COLUMNS('Section 2'!$C$14:L$15),0)),"",VLOOKUP($B193,'Section 2'!$C$18:$T$317,COLUMNS('Section 2'!$C$14:L$15),0)))</f>
        <v/>
      </c>
      <c r="N193" s="234" t="str">
        <f>IF($D193="","",IF(ISBLANK(VLOOKUP($B193,'Section 2'!$C$18:$T$317,COLUMNS('Section 2'!$C$14:M$15),0)),"",VLOOKUP($B193,'Section 2'!$C$18:$T$317,COLUMNS('Section 2'!$C$14:M$15),0)))</f>
        <v/>
      </c>
      <c r="O193" s="234" t="str">
        <f>IF($D193="","",IF(ISBLANK(VLOOKUP($B193,'Section 2'!$C$18:$T$317,COLUMNS('Section 2'!$C$14:N$15),0)),"",VLOOKUP($B193,'Section 2'!$C$18:$T$317,COLUMNS('Section 2'!$C$14:N$15),0)))</f>
        <v/>
      </c>
      <c r="P193" s="234" t="str">
        <f>IF($D193="","",IF(ISBLANK(VLOOKUP($B193,'Section 2'!$C$18:$T$317,COLUMNS('Section 2'!$C$14:O$15),0)),"",VLOOKUP($B193,'Section 2'!$C$18:$T$317,COLUMNS('Section 2'!$C$14:O$15),0)))</f>
        <v/>
      </c>
      <c r="Q193" s="234" t="str">
        <f>IF($D193="","",IF(ISBLANK(VLOOKUP($B193,'Section 2'!$C$18:$T$317,COLUMNS('Section 2'!$C$14:P$15),0)),"",VLOOKUP($B193,'Section 2'!$C$18:$T$317,COLUMNS('Section 2'!$C$14:P$15),0)))</f>
        <v/>
      </c>
      <c r="R193" s="234" t="str">
        <f>IF($D193="","",IF(ISBLANK(VLOOKUP($B193,'Section 2'!$C$18:$T$317,COLUMNS('Section 2'!$C$14:Q$15),0)),"",VLOOKUP($B193,'Section 2'!$C$18:$T$317,COLUMNS('Section 2'!$C$14:Q$15),0)))</f>
        <v/>
      </c>
      <c r="S193" s="234" t="str">
        <f>IF($D193="","",IF(ISBLANK(PROPER(VLOOKUP($B193,'Section 2'!$C$18:$T$317,COLUMNS('Section 2'!$C$14:R$15),0))),"",PROPER(VLOOKUP($B193,'Section 2'!$C$18:$T$317,COLUMNS('Section 2'!$C$14:R$15),0))))</f>
        <v/>
      </c>
      <c r="T193" s="234" t="str">
        <f>IF($D193="","",IF(ISBLANK(PROPER(VLOOKUP($B193,'Section 2'!$C$18:$T$317,COLUMNS('Section 2'!$C$14:S$15),0))),"",IF(VLOOKUP($B193,'Section 2'!$C$18:$T$317,COLUMNS('Section 2'!$C$14:S$15),0)="2nd Party Trans", "2nd Party Trans", IF(VLOOKUP($B193,'Section 2'!$C$18:$T$317,COLUMNS('Section 2'!$C$14:S$15),0)="2nd Party Dest", "2nd Party Dest", PROPER(VLOOKUP($B193,'Section 2'!$C$18:$T$317,COLUMNS('Section 2'!$C$14:S$15),0))))))</f>
        <v/>
      </c>
      <c r="U193" s="235" t="str">
        <f>IF($D193="","",IF(ISBLANK(VLOOKUP($B193,'Section 2'!$C$18:$T$317,COLUMNS('Section 2'!$C$14:T$15),0)),"",VLOOKUP($B193,'Section 2'!$C$18:$T$317,COLUMNS('Section 2'!$C$14:T$15),0)))</f>
        <v/>
      </c>
    </row>
    <row r="194" spans="1:21" s="233" customFormat="1" ht="12.75" customHeight="1" x14ac:dyDescent="0.25">
      <c r="A194" s="233" t="str">
        <f>IF(D194="","",ROWS($A$1:A194))</f>
        <v/>
      </c>
      <c r="B194" s="232">
        <v>193</v>
      </c>
      <c r="C194" s="234" t="str">
        <f t="shared" si="2"/>
        <v/>
      </c>
      <c r="D194" s="234" t="str">
        <f>IFERROR(VLOOKUP($B194,'Section 2'!$C$18:$T$317,COLUMNS('Section 2'!$C$14:C$15),0),"")</f>
        <v/>
      </c>
      <c r="E194" s="235" t="str">
        <f>IF($D194="","",IF(ISBLANK(VLOOKUP($B194,'Section 2'!$C$18:$T$317,COLUMNS('Section 2'!$C$14:D$15),0)),"",VLOOKUP($B194,'Section 2'!$C$18:$T$317,COLUMNS('Section 2'!$C$14:D$15),0)))</f>
        <v/>
      </c>
      <c r="F194" s="234" t="str">
        <f>IF($D194="","",IF(ISBLANK(VLOOKUP($B194,'Section 2'!$C$18:$T$317,COLUMNS('Section 2'!$C$14:E$15),0)),"",VLOOKUP($B194,'Section 2'!$C$18:$T$317,COLUMNS('Section 2'!$C$14:E$15),0)))</f>
        <v/>
      </c>
      <c r="G194" s="234" t="str">
        <f>IF($D194="","",IF(ISBLANK(VLOOKUP($B194,'Section 2'!$C$18:$T$317,COLUMNS('Section 2'!$C$14:F$15),0)),"",VLOOKUP($B194,'Section 2'!$C$18:$T$317,COLUMNS('Section 2'!$C$14:F$15),0)))</f>
        <v/>
      </c>
      <c r="H194" s="234" t="str">
        <f>IF($D194="","",IF(ISBLANK(VLOOKUP($B194,'Section 2'!$C$18:$T$317,COLUMNS('Section 2'!$C$14:G$15),0)),"",VLOOKUP($B194,'Section 2'!$C$18:$T$317,COLUMNS('Section 2'!$C$14:G$15),0)))</f>
        <v/>
      </c>
      <c r="I194" s="234" t="str">
        <f>IF($D194="","",IF(ISBLANK(VLOOKUP($B194,'Section 2'!$C$18:$T$317,COLUMNS('Section 2'!$C$14:H$15),0)),"",VLOOKUP($B194,'Section 2'!$C$18:$T$317,COLUMNS('Section 2'!$C$14:H$15),0)))</f>
        <v/>
      </c>
      <c r="J194" s="234" t="str">
        <f>IF($D194="","",IF(ISBLANK(VLOOKUP($B194,'Section 2'!$C$18:$T$317,COLUMNS('Section 2'!$C$14:I$15),0)),"",VLOOKUP($B194,'Section 2'!$C$18:$T$317,COLUMNS('Section 2'!$C$14:I$15),0)))</f>
        <v/>
      </c>
      <c r="K194" s="234" t="str">
        <f>IF($D194="","",IF(ISBLANK(VLOOKUP($B194,'Section 2'!$C$18:$T$317,COLUMNS('Section 2'!$C$14:J$15),0)),"",VLOOKUP($B194,'Section 2'!$C$18:$T$317,COLUMNS('Section 2'!$C$14:J$15),0)))</f>
        <v/>
      </c>
      <c r="L194" s="234" t="str">
        <f>IF($D194="","",IF(ISBLANK(VLOOKUP($B194,'Section 2'!$C$18:$T$317,COLUMNS('Section 2'!$C$14:K$15),0)),"",VLOOKUP($B194,'Section 2'!$C$18:$T$317,COLUMNS('Section 2'!$C$14:K$15),0)))</f>
        <v/>
      </c>
      <c r="M194" s="234" t="str">
        <f>IF($D194="","",IF(ISBLANK(VLOOKUP($B194,'Section 2'!$C$18:$T$317,COLUMNS('Section 2'!$C$14:L$15),0)),"",VLOOKUP($B194,'Section 2'!$C$18:$T$317,COLUMNS('Section 2'!$C$14:L$15),0)))</f>
        <v/>
      </c>
      <c r="N194" s="234" t="str">
        <f>IF($D194="","",IF(ISBLANK(VLOOKUP($B194,'Section 2'!$C$18:$T$317,COLUMNS('Section 2'!$C$14:M$15),0)),"",VLOOKUP($B194,'Section 2'!$C$18:$T$317,COLUMNS('Section 2'!$C$14:M$15),0)))</f>
        <v/>
      </c>
      <c r="O194" s="234" t="str">
        <f>IF($D194="","",IF(ISBLANK(VLOOKUP($B194,'Section 2'!$C$18:$T$317,COLUMNS('Section 2'!$C$14:N$15),0)),"",VLOOKUP($B194,'Section 2'!$C$18:$T$317,COLUMNS('Section 2'!$C$14:N$15),0)))</f>
        <v/>
      </c>
      <c r="P194" s="234" t="str">
        <f>IF($D194="","",IF(ISBLANK(VLOOKUP($B194,'Section 2'!$C$18:$T$317,COLUMNS('Section 2'!$C$14:O$15),0)),"",VLOOKUP($B194,'Section 2'!$C$18:$T$317,COLUMNS('Section 2'!$C$14:O$15),0)))</f>
        <v/>
      </c>
      <c r="Q194" s="234" t="str">
        <f>IF($D194="","",IF(ISBLANK(VLOOKUP($B194,'Section 2'!$C$18:$T$317,COLUMNS('Section 2'!$C$14:P$15),0)),"",VLOOKUP($B194,'Section 2'!$C$18:$T$317,COLUMNS('Section 2'!$C$14:P$15),0)))</f>
        <v/>
      </c>
      <c r="R194" s="234" t="str">
        <f>IF($D194="","",IF(ISBLANK(VLOOKUP($B194,'Section 2'!$C$18:$T$317,COLUMNS('Section 2'!$C$14:Q$15),0)),"",VLOOKUP($B194,'Section 2'!$C$18:$T$317,COLUMNS('Section 2'!$C$14:Q$15),0)))</f>
        <v/>
      </c>
      <c r="S194" s="234" t="str">
        <f>IF($D194="","",IF(ISBLANK(PROPER(VLOOKUP($B194,'Section 2'!$C$18:$T$317,COLUMNS('Section 2'!$C$14:R$15),0))),"",PROPER(VLOOKUP($B194,'Section 2'!$C$18:$T$317,COLUMNS('Section 2'!$C$14:R$15),0))))</f>
        <v/>
      </c>
      <c r="T194" s="234" t="str">
        <f>IF($D194="","",IF(ISBLANK(PROPER(VLOOKUP($B194,'Section 2'!$C$18:$T$317,COLUMNS('Section 2'!$C$14:S$15),0))),"",IF(VLOOKUP($B194,'Section 2'!$C$18:$T$317,COLUMNS('Section 2'!$C$14:S$15),0)="2nd Party Trans", "2nd Party Trans", IF(VLOOKUP($B194,'Section 2'!$C$18:$T$317,COLUMNS('Section 2'!$C$14:S$15),0)="2nd Party Dest", "2nd Party Dest", PROPER(VLOOKUP($B194,'Section 2'!$C$18:$T$317,COLUMNS('Section 2'!$C$14:S$15),0))))))</f>
        <v/>
      </c>
      <c r="U194" s="235" t="str">
        <f>IF($D194="","",IF(ISBLANK(VLOOKUP($B194,'Section 2'!$C$18:$T$317,COLUMNS('Section 2'!$C$14:T$15),0)),"",VLOOKUP($B194,'Section 2'!$C$18:$T$317,COLUMNS('Section 2'!$C$14:T$15),0)))</f>
        <v/>
      </c>
    </row>
    <row r="195" spans="1:21" s="233" customFormat="1" ht="12.75" customHeight="1" x14ac:dyDescent="0.25">
      <c r="A195" s="233" t="str">
        <f>IF(D195="","",ROWS($A$1:A195))</f>
        <v/>
      </c>
      <c r="B195" s="232">
        <v>194</v>
      </c>
      <c r="C195" s="234" t="str">
        <f t="shared" ref="C195:C258" si="3">IF(D195="","",2)</f>
        <v/>
      </c>
      <c r="D195" s="234" t="str">
        <f>IFERROR(VLOOKUP($B195,'Section 2'!$C$18:$T$317,COLUMNS('Section 2'!$C$14:C$15),0),"")</f>
        <v/>
      </c>
      <c r="E195" s="235" t="str">
        <f>IF($D195="","",IF(ISBLANK(VLOOKUP($B195,'Section 2'!$C$18:$T$317,COLUMNS('Section 2'!$C$14:D$15),0)),"",VLOOKUP($B195,'Section 2'!$C$18:$T$317,COLUMNS('Section 2'!$C$14:D$15),0)))</f>
        <v/>
      </c>
      <c r="F195" s="234" t="str">
        <f>IF($D195="","",IF(ISBLANK(VLOOKUP($B195,'Section 2'!$C$18:$T$317,COLUMNS('Section 2'!$C$14:E$15),0)),"",VLOOKUP($B195,'Section 2'!$C$18:$T$317,COLUMNS('Section 2'!$C$14:E$15),0)))</f>
        <v/>
      </c>
      <c r="G195" s="234" t="str">
        <f>IF($D195="","",IF(ISBLANK(VLOOKUP($B195,'Section 2'!$C$18:$T$317,COLUMNS('Section 2'!$C$14:F$15),0)),"",VLOOKUP($B195,'Section 2'!$C$18:$T$317,COLUMNS('Section 2'!$C$14:F$15),0)))</f>
        <v/>
      </c>
      <c r="H195" s="234" t="str">
        <f>IF($D195="","",IF(ISBLANK(VLOOKUP($B195,'Section 2'!$C$18:$T$317,COLUMNS('Section 2'!$C$14:G$15),0)),"",VLOOKUP($B195,'Section 2'!$C$18:$T$317,COLUMNS('Section 2'!$C$14:G$15),0)))</f>
        <v/>
      </c>
      <c r="I195" s="234" t="str">
        <f>IF($D195="","",IF(ISBLANK(VLOOKUP($B195,'Section 2'!$C$18:$T$317,COLUMNS('Section 2'!$C$14:H$15),0)),"",VLOOKUP($B195,'Section 2'!$C$18:$T$317,COLUMNS('Section 2'!$C$14:H$15),0)))</f>
        <v/>
      </c>
      <c r="J195" s="234" t="str">
        <f>IF($D195="","",IF(ISBLANK(VLOOKUP($B195,'Section 2'!$C$18:$T$317,COLUMNS('Section 2'!$C$14:I$15),0)),"",VLOOKUP($B195,'Section 2'!$C$18:$T$317,COLUMNS('Section 2'!$C$14:I$15),0)))</f>
        <v/>
      </c>
      <c r="K195" s="234" t="str">
        <f>IF($D195="","",IF(ISBLANK(VLOOKUP($B195,'Section 2'!$C$18:$T$317,COLUMNS('Section 2'!$C$14:J$15),0)),"",VLOOKUP($B195,'Section 2'!$C$18:$T$317,COLUMNS('Section 2'!$C$14:J$15),0)))</f>
        <v/>
      </c>
      <c r="L195" s="234" t="str">
        <f>IF($D195="","",IF(ISBLANK(VLOOKUP($B195,'Section 2'!$C$18:$T$317,COLUMNS('Section 2'!$C$14:K$15),0)),"",VLOOKUP($B195,'Section 2'!$C$18:$T$317,COLUMNS('Section 2'!$C$14:K$15),0)))</f>
        <v/>
      </c>
      <c r="M195" s="234" t="str">
        <f>IF($D195="","",IF(ISBLANK(VLOOKUP($B195,'Section 2'!$C$18:$T$317,COLUMNS('Section 2'!$C$14:L$15),0)),"",VLOOKUP($B195,'Section 2'!$C$18:$T$317,COLUMNS('Section 2'!$C$14:L$15),0)))</f>
        <v/>
      </c>
      <c r="N195" s="234" t="str">
        <f>IF($D195="","",IF(ISBLANK(VLOOKUP($B195,'Section 2'!$C$18:$T$317,COLUMNS('Section 2'!$C$14:M$15),0)),"",VLOOKUP($B195,'Section 2'!$C$18:$T$317,COLUMNS('Section 2'!$C$14:M$15),0)))</f>
        <v/>
      </c>
      <c r="O195" s="234" t="str">
        <f>IF($D195="","",IF(ISBLANK(VLOOKUP($B195,'Section 2'!$C$18:$T$317,COLUMNS('Section 2'!$C$14:N$15),0)),"",VLOOKUP($B195,'Section 2'!$C$18:$T$317,COLUMNS('Section 2'!$C$14:N$15),0)))</f>
        <v/>
      </c>
      <c r="P195" s="234" t="str">
        <f>IF($D195="","",IF(ISBLANK(VLOOKUP($B195,'Section 2'!$C$18:$T$317,COLUMNS('Section 2'!$C$14:O$15),0)),"",VLOOKUP($B195,'Section 2'!$C$18:$T$317,COLUMNS('Section 2'!$C$14:O$15),0)))</f>
        <v/>
      </c>
      <c r="Q195" s="234" t="str">
        <f>IF($D195="","",IF(ISBLANK(VLOOKUP($B195,'Section 2'!$C$18:$T$317,COLUMNS('Section 2'!$C$14:P$15),0)),"",VLOOKUP($B195,'Section 2'!$C$18:$T$317,COLUMNS('Section 2'!$C$14:P$15),0)))</f>
        <v/>
      </c>
      <c r="R195" s="234" t="str">
        <f>IF($D195="","",IF(ISBLANK(VLOOKUP($B195,'Section 2'!$C$18:$T$317,COLUMNS('Section 2'!$C$14:Q$15),0)),"",VLOOKUP($B195,'Section 2'!$C$18:$T$317,COLUMNS('Section 2'!$C$14:Q$15),0)))</f>
        <v/>
      </c>
      <c r="S195" s="234" t="str">
        <f>IF($D195="","",IF(ISBLANK(PROPER(VLOOKUP($B195,'Section 2'!$C$18:$T$317,COLUMNS('Section 2'!$C$14:R$15),0))),"",PROPER(VLOOKUP($B195,'Section 2'!$C$18:$T$317,COLUMNS('Section 2'!$C$14:R$15),0))))</f>
        <v/>
      </c>
      <c r="T195" s="234" t="str">
        <f>IF($D195="","",IF(ISBLANK(PROPER(VLOOKUP($B195,'Section 2'!$C$18:$T$317,COLUMNS('Section 2'!$C$14:S$15),0))),"",IF(VLOOKUP($B195,'Section 2'!$C$18:$T$317,COLUMNS('Section 2'!$C$14:S$15),0)="2nd Party Trans", "2nd Party Trans", IF(VLOOKUP($B195,'Section 2'!$C$18:$T$317,COLUMNS('Section 2'!$C$14:S$15),0)="2nd Party Dest", "2nd Party Dest", PROPER(VLOOKUP($B195,'Section 2'!$C$18:$T$317,COLUMNS('Section 2'!$C$14:S$15),0))))))</f>
        <v/>
      </c>
      <c r="U195" s="235" t="str">
        <f>IF($D195="","",IF(ISBLANK(VLOOKUP($B195,'Section 2'!$C$18:$T$317,COLUMNS('Section 2'!$C$14:T$15),0)),"",VLOOKUP($B195,'Section 2'!$C$18:$T$317,COLUMNS('Section 2'!$C$14:T$15),0)))</f>
        <v/>
      </c>
    </row>
    <row r="196" spans="1:21" s="233" customFormat="1" ht="12.75" customHeight="1" x14ac:dyDescent="0.25">
      <c r="A196" s="233" t="str">
        <f>IF(D196="","",ROWS($A$1:A196))</f>
        <v/>
      </c>
      <c r="B196" s="232">
        <v>195</v>
      </c>
      <c r="C196" s="234" t="str">
        <f t="shared" si="3"/>
        <v/>
      </c>
      <c r="D196" s="234" t="str">
        <f>IFERROR(VLOOKUP($B196,'Section 2'!$C$18:$T$317,COLUMNS('Section 2'!$C$14:C$15),0),"")</f>
        <v/>
      </c>
      <c r="E196" s="235" t="str">
        <f>IF($D196="","",IF(ISBLANK(VLOOKUP($B196,'Section 2'!$C$18:$T$317,COLUMNS('Section 2'!$C$14:D$15),0)),"",VLOOKUP($B196,'Section 2'!$C$18:$T$317,COLUMNS('Section 2'!$C$14:D$15),0)))</f>
        <v/>
      </c>
      <c r="F196" s="234" t="str">
        <f>IF($D196="","",IF(ISBLANK(VLOOKUP($B196,'Section 2'!$C$18:$T$317,COLUMNS('Section 2'!$C$14:E$15),0)),"",VLOOKUP($B196,'Section 2'!$C$18:$T$317,COLUMNS('Section 2'!$C$14:E$15),0)))</f>
        <v/>
      </c>
      <c r="G196" s="234" t="str">
        <f>IF($D196="","",IF(ISBLANK(VLOOKUP($B196,'Section 2'!$C$18:$T$317,COLUMNS('Section 2'!$C$14:F$15),0)),"",VLOOKUP($B196,'Section 2'!$C$18:$T$317,COLUMNS('Section 2'!$C$14:F$15),0)))</f>
        <v/>
      </c>
      <c r="H196" s="234" t="str">
        <f>IF($D196="","",IF(ISBLANK(VLOOKUP($B196,'Section 2'!$C$18:$T$317,COLUMNS('Section 2'!$C$14:G$15),0)),"",VLOOKUP($B196,'Section 2'!$C$18:$T$317,COLUMNS('Section 2'!$C$14:G$15),0)))</f>
        <v/>
      </c>
      <c r="I196" s="234" t="str">
        <f>IF($D196="","",IF(ISBLANK(VLOOKUP($B196,'Section 2'!$C$18:$T$317,COLUMNS('Section 2'!$C$14:H$15),0)),"",VLOOKUP($B196,'Section 2'!$C$18:$T$317,COLUMNS('Section 2'!$C$14:H$15),0)))</f>
        <v/>
      </c>
      <c r="J196" s="234" t="str">
        <f>IF($D196="","",IF(ISBLANK(VLOOKUP($B196,'Section 2'!$C$18:$T$317,COLUMNS('Section 2'!$C$14:I$15),0)),"",VLOOKUP($B196,'Section 2'!$C$18:$T$317,COLUMNS('Section 2'!$C$14:I$15),0)))</f>
        <v/>
      </c>
      <c r="K196" s="234" t="str">
        <f>IF($D196="","",IF(ISBLANK(VLOOKUP($B196,'Section 2'!$C$18:$T$317,COLUMNS('Section 2'!$C$14:J$15),0)),"",VLOOKUP($B196,'Section 2'!$C$18:$T$317,COLUMNS('Section 2'!$C$14:J$15),0)))</f>
        <v/>
      </c>
      <c r="L196" s="234" t="str">
        <f>IF($D196="","",IF(ISBLANK(VLOOKUP($B196,'Section 2'!$C$18:$T$317,COLUMNS('Section 2'!$C$14:K$15),0)),"",VLOOKUP($B196,'Section 2'!$C$18:$T$317,COLUMNS('Section 2'!$C$14:K$15),0)))</f>
        <v/>
      </c>
      <c r="M196" s="234" t="str">
        <f>IF($D196="","",IF(ISBLANK(VLOOKUP($B196,'Section 2'!$C$18:$T$317,COLUMNS('Section 2'!$C$14:L$15),0)),"",VLOOKUP($B196,'Section 2'!$C$18:$T$317,COLUMNS('Section 2'!$C$14:L$15),0)))</f>
        <v/>
      </c>
      <c r="N196" s="234" t="str">
        <f>IF($D196="","",IF(ISBLANK(VLOOKUP($B196,'Section 2'!$C$18:$T$317,COLUMNS('Section 2'!$C$14:M$15),0)),"",VLOOKUP($B196,'Section 2'!$C$18:$T$317,COLUMNS('Section 2'!$C$14:M$15),0)))</f>
        <v/>
      </c>
      <c r="O196" s="234" t="str">
        <f>IF($D196="","",IF(ISBLANK(VLOOKUP($B196,'Section 2'!$C$18:$T$317,COLUMNS('Section 2'!$C$14:N$15),0)),"",VLOOKUP($B196,'Section 2'!$C$18:$T$317,COLUMNS('Section 2'!$C$14:N$15),0)))</f>
        <v/>
      </c>
      <c r="P196" s="234" t="str">
        <f>IF($D196="","",IF(ISBLANK(VLOOKUP($B196,'Section 2'!$C$18:$T$317,COLUMNS('Section 2'!$C$14:O$15),0)),"",VLOOKUP($B196,'Section 2'!$C$18:$T$317,COLUMNS('Section 2'!$C$14:O$15),0)))</f>
        <v/>
      </c>
      <c r="Q196" s="234" t="str">
        <f>IF($D196="","",IF(ISBLANK(VLOOKUP($B196,'Section 2'!$C$18:$T$317,COLUMNS('Section 2'!$C$14:P$15),0)),"",VLOOKUP($B196,'Section 2'!$C$18:$T$317,COLUMNS('Section 2'!$C$14:P$15),0)))</f>
        <v/>
      </c>
      <c r="R196" s="234" t="str">
        <f>IF($D196="","",IF(ISBLANK(VLOOKUP($B196,'Section 2'!$C$18:$T$317,COLUMNS('Section 2'!$C$14:Q$15),0)),"",VLOOKUP($B196,'Section 2'!$C$18:$T$317,COLUMNS('Section 2'!$C$14:Q$15),0)))</f>
        <v/>
      </c>
      <c r="S196" s="234" t="str">
        <f>IF($D196="","",IF(ISBLANK(PROPER(VLOOKUP($B196,'Section 2'!$C$18:$T$317,COLUMNS('Section 2'!$C$14:R$15),0))),"",PROPER(VLOOKUP($B196,'Section 2'!$C$18:$T$317,COLUMNS('Section 2'!$C$14:R$15),0))))</f>
        <v/>
      </c>
      <c r="T196" s="234" t="str">
        <f>IF($D196="","",IF(ISBLANK(PROPER(VLOOKUP($B196,'Section 2'!$C$18:$T$317,COLUMNS('Section 2'!$C$14:S$15),0))),"",IF(VLOOKUP($B196,'Section 2'!$C$18:$T$317,COLUMNS('Section 2'!$C$14:S$15),0)="2nd Party Trans", "2nd Party Trans", IF(VLOOKUP($B196,'Section 2'!$C$18:$T$317,COLUMNS('Section 2'!$C$14:S$15),0)="2nd Party Dest", "2nd Party Dest", PROPER(VLOOKUP($B196,'Section 2'!$C$18:$T$317,COLUMNS('Section 2'!$C$14:S$15),0))))))</f>
        <v/>
      </c>
      <c r="U196" s="235" t="str">
        <f>IF($D196="","",IF(ISBLANK(VLOOKUP($B196,'Section 2'!$C$18:$T$317,COLUMNS('Section 2'!$C$14:T$15),0)),"",VLOOKUP($B196,'Section 2'!$C$18:$T$317,COLUMNS('Section 2'!$C$14:T$15),0)))</f>
        <v/>
      </c>
    </row>
    <row r="197" spans="1:21" s="233" customFormat="1" ht="12.75" customHeight="1" x14ac:dyDescent="0.25">
      <c r="A197" s="233" t="str">
        <f>IF(D197="","",ROWS($A$1:A197))</f>
        <v/>
      </c>
      <c r="B197" s="232">
        <v>196</v>
      </c>
      <c r="C197" s="234" t="str">
        <f t="shared" si="3"/>
        <v/>
      </c>
      <c r="D197" s="234" t="str">
        <f>IFERROR(VLOOKUP($B197,'Section 2'!$C$18:$T$317,COLUMNS('Section 2'!$C$14:C$15),0),"")</f>
        <v/>
      </c>
      <c r="E197" s="235" t="str">
        <f>IF($D197="","",IF(ISBLANK(VLOOKUP($B197,'Section 2'!$C$18:$T$317,COLUMNS('Section 2'!$C$14:D$15),0)),"",VLOOKUP($B197,'Section 2'!$C$18:$T$317,COLUMNS('Section 2'!$C$14:D$15),0)))</f>
        <v/>
      </c>
      <c r="F197" s="234" t="str">
        <f>IF($D197="","",IF(ISBLANK(VLOOKUP($B197,'Section 2'!$C$18:$T$317,COLUMNS('Section 2'!$C$14:E$15),0)),"",VLOOKUP($B197,'Section 2'!$C$18:$T$317,COLUMNS('Section 2'!$C$14:E$15),0)))</f>
        <v/>
      </c>
      <c r="G197" s="234" t="str">
        <f>IF($D197="","",IF(ISBLANK(VLOOKUP($B197,'Section 2'!$C$18:$T$317,COLUMNS('Section 2'!$C$14:F$15),0)),"",VLOOKUP($B197,'Section 2'!$C$18:$T$317,COLUMNS('Section 2'!$C$14:F$15),0)))</f>
        <v/>
      </c>
      <c r="H197" s="234" t="str">
        <f>IF($D197="","",IF(ISBLANK(VLOOKUP($B197,'Section 2'!$C$18:$T$317,COLUMNS('Section 2'!$C$14:G$15),0)),"",VLOOKUP($B197,'Section 2'!$C$18:$T$317,COLUMNS('Section 2'!$C$14:G$15),0)))</f>
        <v/>
      </c>
      <c r="I197" s="234" t="str">
        <f>IF($D197="","",IF(ISBLANK(VLOOKUP($B197,'Section 2'!$C$18:$T$317,COLUMNS('Section 2'!$C$14:H$15),0)),"",VLOOKUP($B197,'Section 2'!$C$18:$T$317,COLUMNS('Section 2'!$C$14:H$15),0)))</f>
        <v/>
      </c>
      <c r="J197" s="234" t="str">
        <f>IF($D197="","",IF(ISBLANK(VLOOKUP($B197,'Section 2'!$C$18:$T$317,COLUMNS('Section 2'!$C$14:I$15),0)),"",VLOOKUP($B197,'Section 2'!$C$18:$T$317,COLUMNS('Section 2'!$C$14:I$15),0)))</f>
        <v/>
      </c>
      <c r="K197" s="234" t="str">
        <f>IF($D197="","",IF(ISBLANK(VLOOKUP($B197,'Section 2'!$C$18:$T$317,COLUMNS('Section 2'!$C$14:J$15),0)),"",VLOOKUP($B197,'Section 2'!$C$18:$T$317,COLUMNS('Section 2'!$C$14:J$15),0)))</f>
        <v/>
      </c>
      <c r="L197" s="234" t="str">
        <f>IF($D197="","",IF(ISBLANK(VLOOKUP($B197,'Section 2'!$C$18:$T$317,COLUMNS('Section 2'!$C$14:K$15),0)),"",VLOOKUP($B197,'Section 2'!$C$18:$T$317,COLUMNS('Section 2'!$C$14:K$15),0)))</f>
        <v/>
      </c>
      <c r="M197" s="234" t="str">
        <f>IF($D197="","",IF(ISBLANK(VLOOKUP($B197,'Section 2'!$C$18:$T$317,COLUMNS('Section 2'!$C$14:L$15),0)),"",VLOOKUP($B197,'Section 2'!$C$18:$T$317,COLUMNS('Section 2'!$C$14:L$15),0)))</f>
        <v/>
      </c>
      <c r="N197" s="234" t="str">
        <f>IF($D197="","",IF(ISBLANK(VLOOKUP($B197,'Section 2'!$C$18:$T$317,COLUMNS('Section 2'!$C$14:M$15),0)),"",VLOOKUP($B197,'Section 2'!$C$18:$T$317,COLUMNS('Section 2'!$C$14:M$15),0)))</f>
        <v/>
      </c>
      <c r="O197" s="234" t="str">
        <f>IF($D197="","",IF(ISBLANK(VLOOKUP($B197,'Section 2'!$C$18:$T$317,COLUMNS('Section 2'!$C$14:N$15),0)),"",VLOOKUP($B197,'Section 2'!$C$18:$T$317,COLUMNS('Section 2'!$C$14:N$15),0)))</f>
        <v/>
      </c>
      <c r="P197" s="234" t="str">
        <f>IF($D197="","",IF(ISBLANK(VLOOKUP($B197,'Section 2'!$C$18:$T$317,COLUMNS('Section 2'!$C$14:O$15),0)),"",VLOOKUP($B197,'Section 2'!$C$18:$T$317,COLUMNS('Section 2'!$C$14:O$15),0)))</f>
        <v/>
      </c>
      <c r="Q197" s="234" t="str">
        <f>IF($D197="","",IF(ISBLANK(VLOOKUP($B197,'Section 2'!$C$18:$T$317,COLUMNS('Section 2'!$C$14:P$15),0)),"",VLOOKUP($B197,'Section 2'!$C$18:$T$317,COLUMNS('Section 2'!$C$14:P$15),0)))</f>
        <v/>
      </c>
      <c r="R197" s="234" t="str">
        <f>IF($D197="","",IF(ISBLANK(VLOOKUP($B197,'Section 2'!$C$18:$T$317,COLUMNS('Section 2'!$C$14:Q$15),0)),"",VLOOKUP($B197,'Section 2'!$C$18:$T$317,COLUMNS('Section 2'!$C$14:Q$15),0)))</f>
        <v/>
      </c>
      <c r="S197" s="234" t="str">
        <f>IF($D197="","",IF(ISBLANK(PROPER(VLOOKUP($B197,'Section 2'!$C$18:$T$317,COLUMNS('Section 2'!$C$14:R$15),0))),"",PROPER(VLOOKUP($B197,'Section 2'!$C$18:$T$317,COLUMNS('Section 2'!$C$14:R$15),0))))</f>
        <v/>
      </c>
      <c r="T197" s="234" t="str">
        <f>IF($D197="","",IF(ISBLANK(PROPER(VLOOKUP($B197,'Section 2'!$C$18:$T$317,COLUMNS('Section 2'!$C$14:S$15),0))),"",IF(VLOOKUP($B197,'Section 2'!$C$18:$T$317,COLUMNS('Section 2'!$C$14:S$15),0)="2nd Party Trans", "2nd Party Trans", IF(VLOOKUP($B197,'Section 2'!$C$18:$T$317,COLUMNS('Section 2'!$C$14:S$15),0)="2nd Party Dest", "2nd Party Dest", PROPER(VLOOKUP($B197,'Section 2'!$C$18:$T$317,COLUMNS('Section 2'!$C$14:S$15),0))))))</f>
        <v/>
      </c>
      <c r="U197" s="235" t="str">
        <f>IF($D197="","",IF(ISBLANK(VLOOKUP($B197,'Section 2'!$C$18:$T$317,COLUMNS('Section 2'!$C$14:T$15),0)),"",VLOOKUP($B197,'Section 2'!$C$18:$T$317,COLUMNS('Section 2'!$C$14:T$15),0)))</f>
        <v/>
      </c>
    </row>
    <row r="198" spans="1:21" s="233" customFormat="1" ht="12.75" customHeight="1" x14ac:dyDescent="0.25">
      <c r="A198" s="233" t="str">
        <f>IF(D198="","",ROWS($A$1:A198))</f>
        <v/>
      </c>
      <c r="B198" s="232">
        <v>197</v>
      </c>
      <c r="C198" s="234" t="str">
        <f t="shared" si="3"/>
        <v/>
      </c>
      <c r="D198" s="234" t="str">
        <f>IFERROR(VLOOKUP($B198,'Section 2'!$C$18:$T$317,COLUMNS('Section 2'!$C$14:C$15),0),"")</f>
        <v/>
      </c>
      <c r="E198" s="235" t="str">
        <f>IF($D198="","",IF(ISBLANK(VLOOKUP($B198,'Section 2'!$C$18:$T$317,COLUMNS('Section 2'!$C$14:D$15),0)),"",VLOOKUP($B198,'Section 2'!$C$18:$T$317,COLUMNS('Section 2'!$C$14:D$15),0)))</f>
        <v/>
      </c>
      <c r="F198" s="234" t="str">
        <f>IF($D198="","",IF(ISBLANK(VLOOKUP($B198,'Section 2'!$C$18:$T$317,COLUMNS('Section 2'!$C$14:E$15),0)),"",VLOOKUP($B198,'Section 2'!$C$18:$T$317,COLUMNS('Section 2'!$C$14:E$15),0)))</f>
        <v/>
      </c>
      <c r="G198" s="234" t="str">
        <f>IF($D198="","",IF(ISBLANK(VLOOKUP($B198,'Section 2'!$C$18:$T$317,COLUMNS('Section 2'!$C$14:F$15),0)),"",VLOOKUP($B198,'Section 2'!$C$18:$T$317,COLUMNS('Section 2'!$C$14:F$15),0)))</f>
        <v/>
      </c>
      <c r="H198" s="234" t="str">
        <f>IF($D198="","",IF(ISBLANK(VLOOKUP($B198,'Section 2'!$C$18:$T$317,COLUMNS('Section 2'!$C$14:G$15),0)),"",VLOOKUP($B198,'Section 2'!$C$18:$T$317,COLUMNS('Section 2'!$C$14:G$15),0)))</f>
        <v/>
      </c>
      <c r="I198" s="234" t="str">
        <f>IF($D198="","",IF(ISBLANK(VLOOKUP($B198,'Section 2'!$C$18:$T$317,COLUMNS('Section 2'!$C$14:H$15),0)),"",VLOOKUP($B198,'Section 2'!$C$18:$T$317,COLUMNS('Section 2'!$C$14:H$15),0)))</f>
        <v/>
      </c>
      <c r="J198" s="234" t="str">
        <f>IF($D198="","",IF(ISBLANK(VLOOKUP($B198,'Section 2'!$C$18:$T$317,COLUMNS('Section 2'!$C$14:I$15),0)),"",VLOOKUP($B198,'Section 2'!$C$18:$T$317,COLUMNS('Section 2'!$C$14:I$15),0)))</f>
        <v/>
      </c>
      <c r="K198" s="234" t="str">
        <f>IF($D198="","",IF(ISBLANK(VLOOKUP($B198,'Section 2'!$C$18:$T$317,COLUMNS('Section 2'!$C$14:J$15),0)),"",VLOOKUP($B198,'Section 2'!$C$18:$T$317,COLUMNS('Section 2'!$C$14:J$15),0)))</f>
        <v/>
      </c>
      <c r="L198" s="234" t="str">
        <f>IF($D198="","",IF(ISBLANK(VLOOKUP($B198,'Section 2'!$C$18:$T$317,COLUMNS('Section 2'!$C$14:K$15),0)),"",VLOOKUP($B198,'Section 2'!$C$18:$T$317,COLUMNS('Section 2'!$C$14:K$15),0)))</f>
        <v/>
      </c>
      <c r="M198" s="234" t="str">
        <f>IF($D198="","",IF(ISBLANK(VLOOKUP($B198,'Section 2'!$C$18:$T$317,COLUMNS('Section 2'!$C$14:L$15),0)),"",VLOOKUP($B198,'Section 2'!$C$18:$T$317,COLUMNS('Section 2'!$C$14:L$15),0)))</f>
        <v/>
      </c>
      <c r="N198" s="234" t="str">
        <f>IF($D198="","",IF(ISBLANK(VLOOKUP($B198,'Section 2'!$C$18:$T$317,COLUMNS('Section 2'!$C$14:M$15),0)),"",VLOOKUP($B198,'Section 2'!$C$18:$T$317,COLUMNS('Section 2'!$C$14:M$15),0)))</f>
        <v/>
      </c>
      <c r="O198" s="234" t="str">
        <f>IF($D198="","",IF(ISBLANK(VLOOKUP($B198,'Section 2'!$C$18:$T$317,COLUMNS('Section 2'!$C$14:N$15),0)),"",VLOOKUP($B198,'Section 2'!$C$18:$T$317,COLUMNS('Section 2'!$C$14:N$15),0)))</f>
        <v/>
      </c>
      <c r="P198" s="234" t="str">
        <f>IF($D198="","",IF(ISBLANK(VLOOKUP($B198,'Section 2'!$C$18:$T$317,COLUMNS('Section 2'!$C$14:O$15),0)),"",VLOOKUP($B198,'Section 2'!$C$18:$T$317,COLUMNS('Section 2'!$C$14:O$15),0)))</f>
        <v/>
      </c>
      <c r="Q198" s="234" t="str">
        <f>IF($D198="","",IF(ISBLANK(VLOOKUP($B198,'Section 2'!$C$18:$T$317,COLUMNS('Section 2'!$C$14:P$15),0)),"",VLOOKUP($B198,'Section 2'!$C$18:$T$317,COLUMNS('Section 2'!$C$14:P$15),0)))</f>
        <v/>
      </c>
      <c r="R198" s="234" t="str">
        <f>IF($D198="","",IF(ISBLANK(VLOOKUP($B198,'Section 2'!$C$18:$T$317,COLUMNS('Section 2'!$C$14:Q$15),0)),"",VLOOKUP($B198,'Section 2'!$C$18:$T$317,COLUMNS('Section 2'!$C$14:Q$15),0)))</f>
        <v/>
      </c>
      <c r="S198" s="234" t="str">
        <f>IF($D198="","",IF(ISBLANK(PROPER(VLOOKUP($B198,'Section 2'!$C$18:$T$317,COLUMNS('Section 2'!$C$14:R$15),0))),"",PROPER(VLOOKUP($B198,'Section 2'!$C$18:$T$317,COLUMNS('Section 2'!$C$14:R$15),0))))</f>
        <v/>
      </c>
      <c r="T198" s="234" t="str">
        <f>IF($D198="","",IF(ISBLANK(PROPER(VLOOKUP($B198,'Section 2'!$C$18:$T$317,COLUMNS('Section 2'!$C$14:S$15),0))),"",IF(VLOOKUP($B198,'Section 2'!$C$18:$T$317,COLUMNS('Section 2'!$C$14:S$15),0)="2nd Party Trans", "2nd Party Trans", IF(VLOOKUP($B198,'Section 2'!$C$18:$T$317,COLUMNS('Section 2'!$C$14:S$15),0)="2nd Party Dest", "2nd Party Dest", PROPER(VLOOKUP($B198,'Section 2'!$C$18:$T$317,COLUMNS('Section 2'!$C$14:S$15),0))))))</f>
        <v/>
      </c>
      <c r="U198" s="235" t="str">
        <f>IF($D198="","",IF(ISBLANK(VLOOKUP($B198,'Section 2'!$C$18:$T$317,COLUMNS('Section 2'!$C$14:T$15),0)),"",VLOOKUP($B198,'Section 2'!$C$18:$T$317,COLUMNS('Section 2'!$C$14:T$15),0)))</f>
        <v/>
      </c>
    </row>
    <row r="199" spans="1:21" s="233" customFormat="1" ht="12.75" customHeight="1" x14ac:dyDescent="0.25">
      <c r="A199" s="233" t="str">
        <f>IF(D199="","",ROWS($A$1:A199))</f>
        <v/>
      </c>
      <c r="B199" s="232">
        <v>198</v>
      </c>
      <c r="C199" s="234" t="str">
        <f t="shared" si="3"/>
        <v/>
      </c>
      <c r="D199" s="234" t="str">
        <f>IFERROR(VLOOKUP($B199,'Section 2'!$C$18:$T$317,COLUMNS('Section 2'!$C$14:C$15),0),"")</f>
        <v/>
      </c>
      <c r="E199" s="235" t="str">
        <f>IF($D199="","",IF(ISBLANK(VLOOKUP($B199,'Section 2'!$C$18:$T$317,COLUMNS('Section 2'!$C$14:D$15),0)),"",VLOOKUP($B199,'Section 2'!$C$18:$T$317,COLUMNS('Section 2'!$C$14:D$15),0)))</f>
        <v/>
      </c>
      <c r="F199" s="234" t="str">
        <f>IF($D199="","",IF(ISBLANK(VLOOKUP($B199,'Section 2'!$C$18:$T$317,COLUMNS('Section 2'!$C$14:E$15),0)),"",VLOOKUP($B199,'Section 2'!$C$18:$T$317,COLUMNS('Section 2'!$C$14:E$15),0)))</f>
        <v/>
      </c>
      <c r="G199" s="234" t="str">
        <f>IF($D199="","",IF(ISBLANK(VLOOKUP($B199,'Section 2'!$C$18:$T$317,COLUMNS('Section 2'!$C$14:F$15),0)),"",VLOOKUP($B199,'Section 2'!$C$18:$T$317,COLUMNS('Section 2'!$C$14:F$15),0)))</f>
        <v/>
      </c>
      <c r="H199" s="234" t="str">
        <f>IF($D199="","",IF(ISBLANK(VLOOKUP($B199,'Section 2'!$C$18:$T$317,COLUMNS('Section 2'!$C$14:G$15),0)),"",VLOOKUP($B199,'Section 2'!$C$18:$T$317,COLUMNS('Section 2'!$C$14:G$15),0)))</f>
        <v/>
      </c>
      <c r="I199" s="234" t="str">
        <f>IF($D199="","",IF(ISBLANK(VLOOKUP($B199,'Section 2'!$C$18:$T$317,COLUMNS('Section 2'!$C$14:H$15),0)),"",VLOOKUP($B199,'Section 2'!$C$18:$T$317,COLUMNS('Section 2'!$C$14:H$15),0)))</f>
        <v/>
      </c>
      <c r="J199" s="234" t="str">
        <f>IF($D199="","",IF(ISBLANK(VLOOKUP($B199,'Section 2'!$C$18:$T$317,COLUMNS('Section 2'!$C$14:I$15),0)),"",VLOOKUP($B199,'Section 2'!$C$18:$T$317,COLUMNS('Section 2'!$C$14:I$15),0)))</f>
        <v/>
      </c>
      <c r="K199" s="234" t="str">
        <f>IF($D199="","",IF(ISBLANK(VLOOKUP($B199,'Section 2'!$C$18:$T$317,COLUMNS('Section 2'!$C$14:J$15),0)),"",VLOOKUP($B199,'Section 2'!$C$18:$T$317,COLUMNS('Section 2'!$C$14:J$15),0)))</f>
        <v/>
      </c>
      <c r="L199" s="234" t="str">
        <f>IF($D199="","",IF(ISBLANK(VLOOKUP($B199,'Section 2'!$C$18:$T$317,COLUMNS('Section 2'!$C$14:K$15),0)),"",VLOOKUP($B199,'Section 2'!$C$18:$T$317,COLUMNS('Section 2'!$C$14:K$15),0)))</f>
        <v/>
      </c>
      <c r="M199" s="234" t="str">
        <f>IF($D199="","",IF(ISBLANK(VLOOKUP($B199,'Section 2'!$C$18:$T$317,COLUMNS('Section 2'!$C$14:L$15),0)),"",VLOOKUP($B199,'Section 2'!$C$18:$T$317,COLUMNS('Section 2'!$C$14:L$15),0)))</f>
        <v/>
      </c>
      <c r="N199" s="234" t="str">
        <f>IF($D199="","",IF(ISBLANK(VLOOKUP($B199,'Section 2'!$C$18:$T$317,COLUMNS('Section 2'!$C$14:M$15),0)),"",VLOOKUP($B199,'Section 2'!$C$18:$T$317,COLUMNS('Section 2'!$C$14:M$15),0)))</f>
        <v/>
      </c>
      <c r="O199" s="234" t="str">
        <f>IF($D199="","",IF(ISBLANK(VLOOKUP($B199,'Section 2'!$C$18:$T$317,COLUMNS('Section 2'!$C$14:N$15),0)),"",VLOOKUP($B199,'Section 2'!$C$18:$T$317,COLUMNS('Section 2'!$C$14:N$15),0)))</f>
        <v/>
      </c>
      <c r="P199" s="234" t="str">
        <f>IF($D199="","",IF(ISBLANK(VLOOKUP($B199,'Section 2'!$C$18:$T$317,COLUMNS('Section 2'!$C$14:O$15),0)),"",VLOOKUP($B199,'Section 2'!$C$18:$T$317,COLUMNS('Section 2'!$C$14:O$15),0)))</f>
        <v/>
      </c>
      <c r="Q199" s="234" t="str">
        <f>IF($D199="","",IF(ISBLANK(VLOOKUP($B199,'Section 2'!$C$18:$T$317,COLUMNS('Section 2'!$C$14:P$15),0)),"",VLOOKUP($B199,'Section 2'!$C$18:$T$317,COLUMNS('Section 2'!$C$14:P$15),0)))</f>
        <v/>
      </c>
      <c r="R199" s="234" t="str">
        <f>IF($D199="","",IF(ISBLANK(VLOOKUP($B199,'Section 2'!$C$18:$T$317,COLUMNS('Section 2'!$C$14:Q$15),0)),"",VLOOKUP($B199,'Section 2'!$C$18:$T$317,COLUMNS('Section 2'!$C$14:Q$15),0)))</f>
        <v/>
      </c>
      <c r="S199" s="234" t="str">
        <f>IF($D199="","",IF(ISBLANK(PROPER(VLOOKUP($B199,'Section 2'!$C$18:$T$317,COLUMNS('Section 2'!$C$14:R$15),0))),"",PROPER(VLOOKUP($B199,'Section 2'!$C$18:$T$317,COLUMNS('Section 2'!$C$14:R$15),0))))</f>
        <v/>
      </c>
      <c r="T199" s="234" t="str">
        <f>IF($D199="","",IF(ISBLANK(PROPER(VLOOKUP($B199,'Section 2'!$C$18:$T$317,COLUMNS('Section 2'!$C$14:S$15),0))),"",IF(VLOOKUP($B199,'Section 2'!$C$18:$T$317,COLUMNS('Section 2'!$C$14:S$15),0)="2nd Party Trans", "2nd Party Trans", IF(VLOOKUP($B199,'Section 2'!$C$18:$T$317,COLUMNS('Section 2'!$C$14:S$15),0)="2nd Party Dest", "2nd Party Dest", PROPER(VLOOKUP($B199,'Section 2'!$C$18:$T$317,COLUMNS('Section 2'!$C$14:S$15),0))))))</f>
        <v/>
      </c>
      <c r="U199" s="235" t="str">
        <f>IF($D199="","",IF(ISBLANK(VLOOKUP($B199,'Section 2'!$C$18:$T$317,COLUMNS('Section 2'!$C$14:T$15),0)),"",VLOOKUP($B199,'Section 2'!$C$18:$T$317,COLUMNS('Section 2'!$C$14:T$15),0)))</f>
        <v/>
      </c>
    </row>
    <row r="200" spans="1:21" s="233" customFormat="1" ht="12.75" customHeight="1" x14ac:dyDescent="0.25">
      <c r="A200" s="233" t="str">
        <f>IF(D200="","",ROWS($A$1:A200))</f>
        <v/>
      </c>
      <c r="B200" s="232">
        <v>199</v>
      </c>
      <c r="C200" s="234" t="str">
        <f t="shared" si="3"/>
        <v/>
      </c>
      <c r="D200" s="234" t="str">
        <f>IFERROR(VLOOKUP($B200,'Section 2'!$C$18:$T$317,COLUMNS('Section 2'!$C$14:C$15),0),"")</f>
        <v/>
      </c>
      <c r="E200" s="235" t="str">
        <f>IF($D200="","",IF(ISBLANK(VLOOKUP($B200,'Section 2'!$C$18:$T$317,COLUMNS('Section 2'!$C$14:D$15),0)),"",VLOOKUP($B200,'Section 2'!$C$18:$T$317,COLUMNS('Section 2'!$C$14:D$15),0)))</f>
        <v/>
      </c>
      <c r="F200" s="234" t="str">
        <f>IF($D200="","",IF(ISBLANK(VLOOKUP($B200,'Section 2'!$C$18:$T$317,COLUMNS('Section 2'!$C$14:E$15),0)),"",VLOOKUP($B200,'Section 2'!$C$18:$T$317,COLUMNS('Section 2'!$C$14:E$15),0)))</f>
        <v/>
      </c>
      <c r="G200" s="234" t="str">
        <f>IF($D200="","",IF(ISBLANK(VLOOKUP($B200,'Section 2'!$C$18:$T$317,COLUMNS('Section 2'!$C$14:F$15),0)),"",VLOOKUP($B200,'Section 2'!$C$18:$T$317,COLUMNS('Section 2'!$C$14:F$15),0)))</f>
        <v/>
      </c>
      <c r="H200" s="234" t="str">
        <f>IF($D200="","",IF(ISBLANK(VLOOKUP($B200,'Section 2'!$C$18:$T$317,COLUMNS('Section 2'!$C$14:G$15),0)),"",VLOOKUP($B200,'Section 2'!$C$18:$T$317,COLUMNS('Section 2'!$C$14:G$15),0)))</f>
        <v/>
      </c>
      <c r="I200" s="234" t="str">
        <f>IF($D200="","",IF(ISBLANK(VLOOKUP($B200,'Section 2'!$C$18:$T$317,COLUMNS('Section 2'!$C$14:H$15),0)),"",VLOOKUP($B200,'Section 2'!$C$18:$T$317,COLUMNS('Section 2'!$C$14:H$15),0)))</f>
        <v/>
      </c>
      <c r="J200" s="234" t="str">
        <f>IF($D200="","",IF(ISBLANK(VLOOKUP($B200,'Section 2'!$C$18:$T$317,COLUMNS('Section 2'!$C$14:I$15),0)),"",VLOOKUP($B200,'Section 2'!$C$18:$T$317,COLUMNS('Section 2'!$C$14:I$15),0)))</f>
        <v/>
      </c>
      <c r="K200" s="234" t="str">
        <f>IF($D200="","",IF(ISBLANK(VLOOKUP($B200,'Section 2'!$C$18:$T$317,COLUMNS('Section 2'!$C$14:J$15),0)),"",VLOOKUP($B200,'Section 2'!$C$18:$T$317,COLUMNS('Section 2'!$C$14:J$15),0)))</f>
        <v/>
      </c>
      <c r="L200" s="234" t="str">
        <f>IF($D200="","",IF(ISBLANK(VLOOKUP($B200,'Section 2'!$C$18:$T$317,COLUMNS('Section 2'!$C$14:K$15),0)),"",VLOOKUP($B200,'Section 2'!$C$18:$T$317,COLUMNS('Section 2'!$C$14:K$15),0)))</f>
        <v/>
      </c>
      <c r="M200" s="234" t="str">
        <f>IF($D200="","",IF(ISBLANK(VLOOKUP($B200,'Section 2'!$C$18:$T$317,COLUMNS('Section 2'!$C$14:L$15),0)),"",VLOOKUP($B200,'Section 2'!$C$18:$T$317,COLUMNS('Section 2'!$C$14:L$15),0)))</f>
        <v/>
      </c>
      <c r="N200" s="234" t="str">
        <f>IF($D200="","",IF(ISBLANK(VLOOKUP($B200,'Section 2'!$C$18:$T$317,COLUMNS('Section 2'!$C$14:M$15),0)),"",VLOOKUP($B200,'Section 2'!$C$18:$T$317,COLUMNS('Section 2'!$C$14:M$15),0)))</f>
        <v/>
      </c>
      <c r="O200" s="234" t="str">
        <f>IF($D200="","",IF(ISBLANK(VLOOKUP($B200,'Section 2'!$C$18:$T$317,COLUMNS('Section 2'!$C$14:N$15),0)),"",VLOOKUP($B200,'Section 2'!$C$18:$T$317,COLUMNS('Section 2'!$C$14:N$15),0)))</f>
        <v/>
      </c>
      <c r="P200" s="234" t="str">
        <f>IF($D200="","",IF(ISBLANK(VLOOKUP($B200,'Section 2'!$C$18:$T$317,COLUMNS('Section 2'!$C$14:O$15),0)),"",VLOOKUP($B200,'Section 2'!$C$18:$T$317,COLUMNS('Section 2'!$C$14:O$15),0)))</f>
        <v/>
      </c>
      <c r="Q200" s="234" t="str">
        <f>IF($D200="","",IF(ISBLANK(VLOOKUP($B200,'Section 2'!$C$18:$T$317,COLUMNS('Section 2'!$C$14:P$15),0)),"",VLOOKUP($B200,'Section 2'!$C$18:$T$317,COLUMNS('Section 2'!$C$14:P$15),0)))</f>
        <v/>
      </c>
      <c r="R200" s="234" t="str">
        <f>IF($D200="","",IF(ISBLANK(VLOOKUP($B200,'Section 2'!$C$18:$T$317,COLUMNS('Section 2'!$C$14:Q$15),0)),"",VLOOKUP($B200,'Section 2'!$C$18:$T$317,COLUMNS('Section 2'!$C$14:Q$15),0)))</f>
        <v/>
      </c>
      <c r="S200" s="234" t="str">
        <f>IF($D200="","",IF(ISBLANK(PROPER(VLOOKUP($B200,'Section 2'!$C$18:$T$317,COLUMNS('Section 2'!$C$14:R$15),0))),"",PROPER(VLOOKUP($B200,'Section 2'!$C$18:$T$317,COLUMNS('Section 2'!$C$14:R$15),0))))</f>
        <v/>
      </c>
      <c r="T200" s="234" t="str">
        <f>IF($D200="","",IF(ISBLANK(PROPER(VLOOKUP($B200,'Section 2'!$C$18:$T$317,COLUMNS('Section 2'!$C$14:S$15),0))),"",IF(VLOOKUP($B200,'Section 2'!$C$18:$T$317,COLUMNS('Section 2'!$C$14:S$15),0)="2nd Party Trans", "2nd Party Trans", IF(VLOOKUP($B200,'Section 2'!$C$18:$T$317,COLUMNS('Section 2'!$C$14:S$15),0)="2nd Party Dest", "2nd Party Dest", PROPER(VLOOKUP($B200,'Section 2'!$C$18:$T$317,COLUMNS('Section 2'!$C$14:S$15),0))))))</f>
        <v/>
      </c>
      <c r="U200" s="235" t="str">
        <f>IF($D200="","",IF(ISBLANK(VLOOKUP($B200,'Section 2'!$C$18:$T$317,COLUMNS('Section 2'!$C$14:T$15),0)),"",VLOOKUP($B200,'Section 2'!$C$18:$T$317,COLUMNS('Section 2'!$C$14:T$15),0)))</f>
        <v/>
      </c>
    </row>
    <row r="201" spans="1:21" s="233" customFormat="1" ht="12.75" customHeight="1" x14ac:dyDescent="0.25">
      <c r="A201" s="233" t="str">
        <f>IF(D201="","",ROWS($A$1:A201))</f>
        <v/>
      </c>
      <c r="B201" s="232">
        <v>200</v>
      </c>
      <c r="C201" s="234" t="str">
        <f t="shared" si="3"/>
        <v/>
      </c>
      <c r="D201" s="234" t="str">
        <f>IFERROR(VLOOKUP($B201,'Section 2'!$C$18:$T$317,COLUMNS('Section 2'!$C$14:C$15),0),"")</f>
        <v/>
      </c>
      <c r="E201" s="235" t="str">
        <f>IF($D201="","",IF(ISBLANK(VLOOKUP($B201,'Section 2'!$C$18:$T$317,COLUMNS('Section 2'!$C$14:D$15),0)),"",VLOOKUP($B201,'Section 2'!$C$18:$T$317,COLUMNS('Section 2'!$C$14:D$15),0)))</f>
        <v/>
      </c>
      <c r="F201" s="234" t="str">
        <f>IF($D201="","",IF(ISBLANK(VLOOKUP($B201,'Section 2'!$C$18:$T$317,COLUMNS('Section 2'!$C$14:E$15),0)),"",VLOOKUP($B201,'Section 2'!$C$18:$T$317,COLUMNS('Section 2'!$C$14:E$15),0)))</f>
        <v/>
      </c>
      <c r="G201" s="234" t="str">
        <f>IF($D201="","",IF(ISBLANK(VLOOKUP($B201,'Section 2'!$C$18:$T$317,COLUMNS('Section 2'!$C$14:F$15),0)),"",VLOOKUP($B201,'Section 2'!$C$18:$T$317,COLUMNS('Section 2'!$C$14:F$15),0)))</f>
        <v/>
      </c>
      <c r="H201" s="234" t="str">
        <f>IF($D201="","",IF(ISBLANK(VLOOKUP($B201,'Section 2'!$C$18:$T$317,COLUMNS('Section 2'!$C$14:G$15),0)),"",VLOOKUP($B201,'Section 2'!$C$18:$T$317,COLUMNS('Section 2'!$C$14:G$15),0)))</f>
        <v/>
      </c>
      <c r="I201" s="234" t="str">
        <f>IF($D201="","",IF(ISBLANK(VLOOKUP($B201,'Section 2'!$C$18:$T$317,COLUMNS('Section 2'!$C$14:H$15),0)),"",VLOOKUP($B201,'Section 2'!$C$18:$T$317,COLUMNS('Section 2'!$C$14:H$15),0)))</f>
        <v/>
      </c>
      <c r="J201" s="234" t="str">
        <f>IF($D201="","",IF(ISBLANK(VLOOKUP($B201,'Section 2'!$C$18:$T$317,COLUMNS('Section 2'!$C$14:I$15),0)),"",VLOOKUP($B201,'Section 2'!$C$18:$T$317,COLUMNS('Section 2'!$C$14:I$15),0)))</f>
        <v/>
      </c>
      <c r="K201" s="234" t="str">
        <f>IF($D201="","",IF(ISBLANK(VLOOKUP($B201,'Section 2'!$C$18:$T$317,COLUMNS('Section 2'!$C$14:J$15),0)),"",VLOOKUP($B201,'Section 2'!$C$18:$T$317,COLUMNS('Section 2'!$C$14:J$15),0)))</f>
        <v/>
      </c>
      <c r="L201" s="234" t="str">
        <f>IF($D201="","",IF(ISBLANK(VLOOKUP($B201,'Section 2'!$C$18:$T$317,COLUMNS('Section 2'!$C$14:K$15),0)),"",VLOOKUP($B201,'Section 2'!$C$18:$T$317,COLUMNS('Section 2'!$C$14:K$15),0)))</f>
        <v/>
      </c>
      <c r="M201" s="234" t="str">
        <f>IF($D201="","",IF(ISBLANK(VLOOKUP($B201,'Section 2'!$C$18:$T$317,COLUMNS('Section 2'!$C$14:L$15),0)),"",VLOOKUP($B201,'Section 2'!$C$18:$T$317,COLUMNS('Section 2'!$C$14:L$15),0)))</f>
        <v/>
      </c>
      <c r="N201" s="234" t="str">
        <f>IF($D201="","",IF(ISBLANK(VLOOKUP($B201,'Section 2'!$C$18:$T$317,COLUMNS('Section 2'!$C$14:M$15),0)),"",VLOOKUP($B201,'Section 2'!$C$18:$T$317,COLUMNS('Section 2'!$C$14:M$15),0)))</f>
        <v/>
      </c>
      <c r="O201" s="234" t="str">
        <f>IF($D201="","",IF(ISBLANK(VLOOKUP($B201,'Section 2'!$C$18:$T$317,COLUMNS('Section 2'!$C$14:N$15),0)),"",VLOOKUP($B201,'Section 2'!$C$18:$T$317,COLUMNS('Section 2'!$C$14:N$15),0)))</f>
        <v/>
      </c>
      <c r="P201" s="234" t="str">
        <f>IF($D201="","",IF(ISBLANK(VLOOKUP($B201,'Section 2'!$C$18:$T$317,COLUMNS('Section 2'!$C$14:O$15),0)),"",VLOOKUP($B201,'Section 2'!$C$18:$T$317,COLUMNS('Section 2'!$C$14:O$15),0)))</f>
        <v/>
      </c>
      <c r="Q201" s="234" t="str">
        <f>IF($D201="","",IF(ISBLANK(VLOOKUP($B201,'Section 2'!$C$18:$T$317,COLUMNS('Section 2'!$C$14:P$15),0)),"",VLOOKUP($B201,'Section 2'!$C$18:$T$317,COLUMNS('Section 2'!$C$14:P$15),0)))</f>
        <v/>
      </c>
      <c r="R201" s="234" t="str">
        <f>IF($D201="","",IF(ISBLANK(VLOOKUP($B201,'Section 2'!$C$18:$T$317,COLUMNS('Section 2'!$C$14:Q$15),0)),"",VLOOKUP($B201,'Section 2'!$C$18:$T$317,COLUMNS('Section 2'!$C$14:Q$15),0)))</f>
        <v/>
      </c>
      <c r="S201" s="234" t="str">
        <f>IF($D201="","",IF(ISBLANK(PROPER(VLOOKUP($B201,'Section 2'!$C$18:$T$317,COLUMNS('Section 2'!$C$14:R$15),0))),"",PROPER(VLOOKUP($B201,'Section 2'!$C$18:$T$317,COLUMNS('Section 2'!$C$14:R$15),0))))</f>
        <v/>
      </c>
      <c r="T201" s="234" t="str">
        <f>IF($D201="","",IF(ISBLANK(PROPER(VLOOKUP($B201,'Section 2'!$C$18:$T$317,COLUMNS('Section 2'!$C$14:S$15),0))),"",IF(VLOOKUP($B201,'Section 2'!$C$18:$T$317,COLUMNS('Section 2'!$C$14:S$15),0)="2nd Party Trans", "2nd Party Trans", IF(VLOOKUP($B201,'Section 2'!$C$18:$T$317,COLUMNS('Section 2'!$C$14:S$15),0)="2nd Party Dest", "2nd Party Dest", PROPER(VLOOKUP($B201,'Section 2'!$C$18:$T$317,COLUMNS('Section 2'!$C$14:S$15),0))))))</f>
        <v/>
      </c>
      <c r="U201" s="235" t="str">
        <f>IF($D201="","",IF(ISBLANK(VLOOKUP($B201,'Section 2'!$C$18:$T$317,COLUMNS('Section 2'!$C$14:T$15),0)),"",VLOOKUP($B201,'Section 2'!$C$18:$T$317,COLUMNS('Section 2'!$C$14:T$15),0)))</f>
        <v/>
      </c>
    </row>
    <row r="202" spans="1:21" s="233" customFormat="1" ht="12.75" customHeight="1" x14ac:dyDescent="0.25">
      <c r="A202" s="233" t="str">
        <f>IF(D202="","",ROWS($A$1:A202))</f>
        <v/>
      </c>
      <c r="B202" s="232">
        <v>201</v>
      </c>
      <c r="C202" s="234" t="str">
        <f t="shared" si="3"/>
        <v/>
      </c>
      <c r="D202" s="234" t="str">
        <f>IFERROR(VLOOKUP($B202,'Section 2'!$C$18:$T$317,COLUMNS('Section 2'!$C$14:C$15),0),"")</f>
        <v/>
      </c>
      <c r="E202" s="235" t="str">
        <f>IF($D202="","",IF(ISBLANK(VLOOKUP($B202,'Section 2'!$C$18:$T$317,COLUMNS('Section 2'!$C$14:D$15),0)),"",VLOOKUP($B202,'Section 2'!$C$18:$T$317,COLUMNS('Section 2'!$C$14:D$15),0)))</f>
        <v/>
      </c>
      <c r="F202" s="234" t="str">
        <f>IF($D202="","",IF(ISBLANK(VLOOKUP($B202,'Section 2'!$C$18:$T$317,COLUMNS('Section 2'!$C$14:E$15),0)),"",VLOOKUP($B202,'Section 2'!$C$18:$T$317,COLUMNS('Section 2'!$C$14:E$15),0)))</f>
        <v/>
      </c>
      <c r="G202" s="234" t="str">
        <f>IF($D202="","",IF(ISBLANK(VLOOKUP($B202,'Section 2'!$C$18:$T$317,COLUMNS('Section 2'!$C$14:F$15),0)),"",VLOOKUP($B202,'Section 2'!$C$18:$T$317,COLUMNS('Section 2'!$C$14:F$15),0)))</f>
        <v/>
      </c>
      <c r="H202" s="234" t="str">
        <f>IF($D202="","",IF(ISBLANK(VLOOKUP($B202,'Section 2'!$C$18:$T$317,COLUMNS('Section 2'!$C$14:G$15),0)),"",VLOOKUP($B202,'Section 2'!$C$18:$T$317,COLUMNS('Section 2'!$C$14:G$15),0)))</f>
        <v/>
      </c>
      <c r="I202" s="234" t="str">
        <f>IF($D202="","",IF(ISBLANK(VLOOKUP($B202,'Section 2'!$C$18:$T$317,COLUMNS('Section 2'!$C$14:H$15),0)),"",VLOOKUP($B202,'Section 2'!$C$18:$T$317,COLUMNS('Section 2'!$C$14:H$15),0)))</f>
        <v/>
      </c>
      <c r="J202" s="234" t="str">
        <f>IF($D202="","",IF(ISBLANK(VLOOKUP($B202,'Section 2'!$C$18:$T$317,COLUMNS('Section 2'!$C$14:I$15),0)),"",VLOOKUP($B202,'Section 2'!$C$18:$T$317,COLUMNS('Section 2'!$C$14:I$15),0)))</f>
        <v/>
      </c>
      <c r="K202" s="234" t="str">
        <f>IF($D202="","",IF(ISBLANK(VLOOKUP($B202,'Section 2'!$C$18:$T$317,COLUMNS('Section 2'!$C$14:J$15),0)),"",VLOOKUP($B202,'Section 2'!$C$18:$T$317,COLUMNS('Section 2'!$C$14:J$15),0)))</f>
        <v/>
      </c>
      <c r="L202" s="234" t="str">
        <f>IF($D202="","",IF(ISBLANK(VLOOKUP($B202,'Section 2'!$C$18:$T$317,COLUMNS('Section 2'!$C$14:K$15),0)),"",VLOOKUP($B202,'Section 2'!$C$18:$T$317,COLUMNS('Section 2'!$C$14:K$15),0)))</f>
        <v/>
      </c>
      <c r="M202" s="234" t="str">
        <f>IF($D202="","",IF(ISBLANK(VLOOKUP($B202,'Section 2'!$C$18:$T$317,COLUMNS('Section 2'!$C$14:L$15),0)),"",VLOOKUP($B202,'Section 2'!$C$18:$T$317,COLUMNS('Section 2'!$C$14:L$15),0)))</f>
        <v/>
      </c>
      <c r="N202" s="234" t="str">
        <f>IF($D202="","",IF(ISBLANK(VLOOKUP($B202,'Section 2'!$C$18:$T$317,COLUMNS('Section 2'!$C$14:M$15),0)),"",VLOOKUP($B202,'Section 2'!$C$18:$T$317,COLUMNS('Section 2'!$C$14:M$15),0)))</f>
        <v/>
      </c>
      <c r="O202" s="234" t="str">
        <f>IF($D202="","",IF(ISBLANK(VLOOKUP($B202,'Section 2'!$C$18:$T$317,COLUMNS('Section 2'!$C$14:N$15),0)),"",VLOOKUP($B202,'Section 2'!$C$18:$T$317,COLUMNS('Section 2'!$C$14:N$15),0)))</f>
        <v/>
      </c>
      <c r="P202" s="234" t="str">
        <f>IF($D202="","",IF(ISBLANK(VLOOKUP($B202,'Section 2'!$C$18:$T$317,COLUMNS('Section 2'!$C$14:O$15),0)),"",VLOOKUP($B202,'Section 2'!$C$18:$T$317,COLUMNS('Section 2'!$C$14:O$15),0)))</f>
        <v/>
      </c>
      <c r="Q202" s="234" t="str">
        <f>IF($D202="","",IF(ISBLANK(VLOOKUP($B202,'Section 2'!$C$18:$T$317,COLUMNS('Section 2'!$C$14:P$15),0)),"",VLOOKUP($B202,'Section 2'!$C$18:$T$317,COLUMNS('Section 2'!$C$14:P$15),0)))</f>
        <v/>
      </c>
      <c r="R202" s="234" t="str">
        <f>IF($D202="","",IF(ISBLANK(VLOOKUP($B202,'Section 2'!$C$18:$T$317,COLUMNS('Section 2'!$C$14:Q$15),0)),"",VLOOKUP($B202,'Section 2'!$C$18:$T$317,COLUMNS('Section 2'!$C$14:Q$15),0)))</f>
        <v/>
      </c>
      <c r="S202" s="234" t="str">
        <f>IF($D202="","",IF(ISBLANK(PROPER(VLOOKUP($B202,'Section 2'!$C$18:$T$317,COLUMNS('Section 2'!$C$14:R$15),0))),"",PROPER(VLOOKUP($B202,'Section 2'!$C$18:$T$317,COLUMNS('Section 2'!$C$14:R$15),0))))</f>
        <v/>
      </c>
      <c r="T202" s="234" t="str">
        <f>IF($D202="","",IF(ISBLANK(PROPER(VLOOKUP($B202,'Section 2'!$C$18:$T$317,COLUMNS('Section 2'!$C$14:S$15),0))),"",IF(VLOOKUP($B202,'Section 2'!$C$18:$T$317,COLUMNS('Section 2'!$C$14:S$15),0)="2nd Party Trans", "2nd Party Trans", IF(VLOOKUP($B202,'Section 2'!$C$18:$T$317,COLUMNS('Section 2'!$C$14:S$15),0)="2nd Party Dest", "2nd Party Dest", PROPER(VLOOKUP($B202,'Section 2'!$C$18:$T$317,COLUMNS('Section 2'!$C$14:S$15),0))))))</f>
        <v/>
      </c>
      <c r="U202" s="235" t="str">
        <f>IF($D202="","",IF(ISBLANK(VLOOKUP($B202,'Section 2'!$C$18:$T$317,COLUMNS('Section 2'!$C$14:T$15),0)),"",VLOOKUP($B202,'Section 2'!$C$18:$T$317,COLUMNS('Section 2'!$C$14:T$15),0)))</f>
        <v/>
      </c>
    </row>
    <row r="203" spans="1:21" s="233" customFormat="1" ht="12.75" customHeight="1" x14ac:dyDescent="0.25">
      <c r="A203" s="233" t="str">
        <f>IF(D203="","",ROWS($A$1:A203))</f>
        <v/>
      </c>
      <c r="B203" s="232">
        <v>202</v>
      </c>
      <c r="C203" s="234" t="str">
        <f t="shared" si="3"/>
        <v/>
      </c>
      <c r="D203" s="234" t="str">
        <f>IFERROR(VLOOKUP($B203,'Section 2'!$C$18:$T$317,COLUMNS('Section 2'!$C$14:C$15),0),"")</f>
        <v/>
      </c>
      <c r="E203" s="235" t="str">
        <f>IF($D203="","",IF(ISBLANK(VLOOKUP($B203,'Section 2'!$C$18:$T$317,COLUMNS('Section 2'!$C$14:D$15),0)),"",VLOOKUP($B203,'Section 2'!$C$18:$T$317,COLUMNS('Section 2'!$C$14:D$15),0)))</f>
        <v/>
      </c>
      <c r="F203" s="234" t="str">
        <f>IF($D203="","",IF(ISBLANK(VLOOKUP($B203,'Section 2'!$C$18:$T$317,COLUMNS('Section 2'!$C$14:E$15),0)),"",VLOOKUP($B203,'Section 2'!$C$18:$T$317,COLUMNS('Section 2'!$C$14:E$15),0)))</f>
        <v/>
      </c>
      <c r="G203" s="234" t="str">
        <f>IF($D203="","",IF(ISBLANK(VLOOKUP($B203,'Section 2'!$C$18:$T$317,COLUMNS('Section 2'!$C$14:F$15),0)),"",VLOOKUP($B203,'Section 2'!$C$18:$T$317,COLUMNS('Section 2'!$C$14:F$15),0)))</f>
        <v/>
      </c>
      <c r="H203" s="234" t="str">
        <f>IF($D203="","",IF(ISBLANK(VLOOKUP($B203,'Section 2'!$C$18:$T$317,COLUMNS('Section 2'!$C$14:G$15),0)),"",VLOOKUP($B203,'Section 2'!$C$18:$T$317,COLUMNS('Section 2'!$C$14:G$15),0)))</f>
        <v/>
      </c>
      <c r="I203" s="234" t="str">
        <f>IF($D203="","",IF(ISBLANK(VLOOKUP($B203,'Section 2'!$C$18:$T$317,COLUMNS('Section 2'!$C$14:H$15),0)),"",VLOOKUP($B203,'Section 2'!$C$18:$T$317,COLUMNS('Section 2'!$C$14:H$15),0)))</f>
        <v/>
      </c>
      <c r="J203" s="234" t="str">
        <f>IF($D203="","",IF(ISBLANK(VLOOKUP($B203,'Section 2'!$C$18:$T$317,COLUMNS('Section 2'!$C$14:I$15),0)),"",VLOOKUP($B203,'Section 2'!$C$18:$T$317,COLUMNS('Section 2'!$C$14:I$15),0)))</f>
        <v/>
      </c>
      <c r="K203" s="234" t="str">
        <f>IF($D203="","",IF(ISBLANK(VLOOKUP($B203,'Section 2'!$C$18:$T$317,COLUMNS('Section 2'!$C$14:J$15),0)),"",VLOOKUP($B203,'Section 2'!$C$18:$T$317,COLUMNS('Section 2'!$C$14:J$15),0)))</f>
        <v/>
      </c>
      <c r="L203" s="234" t="str">
        <f>IF($D203="","",IF(ISBLANK(VLOOKUP($B203,'Section 2'!$C$18:$T$317,COLUMNS('Section 2'!$C$14:K$15),0)),"",VLOOKUP($B203,'Section 2'!$C$18:$T$317,COLUMNS('Section 2'!$C$14:K$15),0)))</f>
        <v/>
      </c>
      <c r="M203" s="234" t="str">
        <f>IF($D203="","",IF(ISBLANK(VLOOKUP($B203,'Section 2'!$C$18:$T$317,COLUMNS('Section 2'!$C$14:L$15),0)),"",VLOOKUP($B203,'Section 2'!$C$18:$T$317,COLUMNS('Section 2'!$C$14:L$15),0)))</f>
        <v/>
      </c>
      <c r="N203" s="234" t="str">
        <f>IF($D203="","",IF(ISBLANK(VLOOKUP($B203,'Section 2'!$C$18:$T$317,COLUMNS('Section 2'!$C$14:M$15),0)),"",VLOOKUP($B203,'Section 2'!$C$18:$T$317,COLUMNS('Section 2'!$C$14:M$15),0)))</f>
        <v/>
      </c>
      <c r="O203" s="234" t="str">
        <f>IF($D203="","",IF(ISBLANK(VLOOKUP($B203,'Section 2'!$C$18:$T$317,COLUMNS('Section 2'!$C$14:N$15),0)),"",VLOOKUP($B203,'Section 2'!$C$18:$T$317,COLUMNS('Section 2'!$C$14:N$15),0)))</f>
        <v/>
      </c>
      <c r="P203" s="234" t="str">
        <f>IF($D203="","",IF(ISBLANK(VLOOKUP($B203,'Section 2'!$C$18:$T$317,COLUMNS('Section 2'!$C$14:O$15),0)),"",VLOOKUP($B203,'Section 2'!$C$18:$T$317,COLUMNS('Section 2'!$C$14:O$15),0)))</f>
        <v/>
      </c>
      <c r="Q203" s="234" t="str">
        <f>IF($D203="","",IF(ISBLANK(VLOOKUP($B203,'Section 2'!$C$18:$T$317,COLUMNS('Section 2'!$C$14:P$15),0)),"",VLOOKUP($B203,'Section 2'!$C$18:$T$317,COLUMNS('Section 2'!$C$14:P$15),0)))</f>
        <v/>
      </c>
      <c r="R203" s="234" t="str">
        <f>IF($D203="","",IF(ISBLANK(VLOOKUP($B203,'Section 2'!$C$18:$T$317,COLUMNS('Section 2'!$C$14:Q$15),0)),"",VLOOKUP($B203,'Section 2'!$C$18:$T$317,COLUMNS('Section 2'!$C$14:Q$15),0)))</f>
        <v/>
      </c>
      <c r="S203" s="234" t="str">
        <f>IF($D203="","",IF(ISBLANK(PROPER(VLOOKUP($B203,'Section 2'!$C$18:$T$317,COLUMNS('Section 2'!$C$14:R$15),0))),"",PROPER(VLOOKUP($B203,'Section 2'!$C$18:$T$317,COLUMNS('Section 2'!$C$14:R$15),0))))</f>
        <v/>
      </c>
      <c r="T203" s="234" t="str">
        <f>IF($D203="","",IF(ISBLANK(PROPER(VLOOKUP($B203,'Section 2'!$C$18:$T$317,COLUMNS('Section 2'!$C$14:S$15),0))),"",IF(VLOOKUP($B203,'Section 2'!$C$18:$T$317,COLUMNS('Section 2'!$C$14:S$15),0)="2nd Party Trans", "2nd Party Trans", IF(VLOOKUP($B203,'Section 2'!$C$18:$T$317,COLUMNS('Section 2'!$C$14:S$15),0)="2nd Party Dest", "2nd Party Dest", PROPER(VLOOKUP($B203,'Section 2'!$C$18:$T$317,COLUMNS('Section 2'!$C$14:S$15),0))))))</f>
        <v/>
      </c>
      <c r="U203" s="235" t="str">
        <f>IF($D203="","",IF(ISBLANK(VLOOKUP($B203,'Section 2'!$C$18:$T$317,COLUMNS('Section 2'!$C$14:T$15),0)),"",VLOOKUP($B203,'Section 2'!$C$18:$T$317,COLUMNS('Section 2'!$C$14:T$15),0)))</f>
        <v/>
      </c>
    </row>
    <row r="204" spans="1:21" s="233" customFormat="1" ht="12.75" customHeight="1" x14ac:dyDescent="0.25">
      <c r="A204" s="233" t="str">
        <f>IF(D204="","",ROWS($A$1:A204))</f>
        <v/>
      </c>
      <c r="B204" s="232">
        <v>203</v>
      </c>
      <c r="C204" s="234" t="str">
        <f t="shared" si="3"/>
        <v/>
      </c>
      <c r="D204" s="234" t="str">
        <f>IFERROR(VLOOKUP($B204,'Section 2'!$C$18:$T$317,COLUMNS('Section 2'!$C$14:C$15),0),"")</f>
        <v/>
      </c>
      <c r="E204" s="235" t="str">
        <f>IF($D204="","",IF(ISBLANK(VLOOKUP($B204,'Section 2'!$C$18:$T$317,COLUMNS('Section 2'!$C$14:D$15),0)),"",VLOOKUP($B204,'Section 2'!$C$18:$T$317,COLUMNS('Section 2'!$C$14:D$15),0)))</f>
        <v/>
      </c>
      <c r="F204" s="234" t="str">
        <f>IF($D204="","",IF(ISBLANK(VLOOKUP($B204,'Section 2'!$C$18:$T$317,COLUMNS('Section 2'!$C$14:E$15),0)),"",VLOOKUP($B204,'Section 2'!$C$18:$T$317,COLUMNS('Section 2'!$C$14:E$15),0)))</f>
        <v/>
      </c>
      <c r="G204" s="234" t="str">
        <f>IF($D204="","",IF(ISBLANK(VLOOKUP($B204,'Section 2'!$C$18:$T$317,COLUMNS('Section 2'!$C$14:F$15),0)),"",VLOOKUP($B204,'Section 2'!$C$18:$T$317,COLUMNS('Section 2'!$C$14:F$15),0)))</f>
        <v/>
      </c>
      <c r="H204" s="234" t="str">
        <f>IF($D204="","",IF(ISBLANK(VLOOKUP($B204,'Section 2'!$C$18:$T$317,COLUMNS('Section 2'!$C$14:G$15),0)),"",VLOOKUP($B204,'Section 2'!$C$18:$T$317,COLUMNS('Section 2'!$C$14:G$15),0)))</f>
        <v/>
      </c>
      <c r="I204" s="234" t="str">
        <f>IF($D204="","",IF(ISBLANK(VLOOKUP($B204,'Section 2'!$C$18:$T$317,COLUMNS('Section 2'!$C$14:H$15),0)),"",VLOOKUP($B204,'Section 2'!$C$18:$T$317,COLUMNS('Section 2'!$C$14:H$15),0)))</f>
        <v/>
      </c>
      <c r="J204" s="234" t="str">
        <f>IF($D204="","",IF(ISBLANK(VLOOKUP($B204,'Section 2'!$C$18:$T$317,COLUMNS('Section 2'!$C$14:I$15),0)),"",VLOOKUP($B204,'Section 2'!$C$18:$T$317,COLUMNS('Section 2'!$C$14:I$15),0)))</f>
        <v/>
      </c>
      <c r="K204" s="234" t="str">
        <f>IF($D204="","",IF(ISBLANK(VLOOKUP($B204,'Section 2'!$C$18:$T$317,COLUMNS('Section 2'!$C$14:J$15),0)),"",VLOOKUP($B204,'Section 2'!$C$18:$T$317,COLUMNS('Section 2'!$C$14:J$15),0)))</f>
        <v/>
      </c>
      <c r="L204" s="234" t="str">
        <f>IF($D204="","",IF(ISBLANK(VLOOKUP($B204,'Section 2'!$C$18:$T$317,COLUMNS('Section 2'!$C$14:K$15),0)),"",VLOOKUP($B204,'Section 2'!$C$18:$T$317,COLUMNS('Section 2'!$C$14:K$15),0)))</f>
        <v/>
      </c>
      <c r="M204" s="234" t="str">
        <f>IF($D204="","",IF(ISBLANK(VLOOKUP($B204,'Section 2'!$C$18:$T$317,COLUMNS('Section 2'!$C$14:L$15),0)),"",VLOOKUP($B204,'Section 2'!$C$18:$T$317,COLUMNS('Section 2'!$C$14:L$15),0)))</f>
        <v/>
      </c>
      <c r="N204" s="234" t="str">
        <f>IF($D204="","",IF(ISBLANK(VLOOKUP($B204,'Section 2'!$C$18:$T$317,COLUMNS('Section 2'!$C$14:M$15),0)),"",VLOOKUP($B204,'Section 2'!$C$18:$T$317,COLUMNS('Section 2'!$C$14:M$15),0)))</f>
        <v/>
      </c>
      <c r="O204" s="234" t="str">
        <f>IF($D204="","",IF(ISBLANK(VLOOKUP($B204,'Section 2'!$C$18:$T$317,COLUMNS('Section 2'!$C$14:N$15),0)),"",VLOOKUP($B204,'Section 2'!$C$18:$T$317,COLUMNS('Section 2'!$C$14:N$15),0)))</f>
        <v/>
      </c>
      <c r="P204" s="234" t="str">
        <f>IF($D204="","",IF(ISBLANK(VLOOKUP($B204,'Section 2'!$C$18:$T$317,COLUMNS('Section 2'!$C$14:O$15),0)),"",VLOOKUP($B204,'Section 2'!$C$18:$T$317,COLUMNS('Section 2'!$C$14:O$15),0)))</f>
        <v/>
      </c>
      <c r="Q204" s="234" t="str">
        <f>IF($D204="","",IF(ISBLANK(VLOOKUP($B204,'Section 2'!$C$18:$T$317,COLUMNS('Section 2'!$C$14:P$15),0)),"",VLOOKUP($B204,'Section 2'!$C$18:$T$317,COLUMNS('Section 2'!$C$14:P$15),0)))</f>
        <v/>
      </c>
      <c r="R204" s="234" t="str">
        <f>IF($D204="","",IF(ISBLANK(VLOOKUP($B204,'Section 2'!$C$18:$T$317,COLUMNS('Section 2'!$C$14:Q$15),0)),"",VLOOKUP($B204,'Section 2'!$C$18:$T$317,COLUMNS('Section 2'!$C$14:Q$15),0)))</f>
        <v/>
      </c>
      <c r="S204" s="234" t="str">
        <f>IF($D204="","",IF(ISBLANK(PROPER(VLOOKUP($B204,'Section 2'!$C$18:$T$317,COLUMNS('Section 2'!$C$14:R$15),0))),"",PROPER(VLOOKUP($B204,'Section 2'!$C$18:$T$317,COLUMNS('Section 2'!$C$14:R$15),0))))</f>
        <v/>
      </c>
      <c r="T204" s="234" t="str">
        <f>IF($D204="","",IF(ISBLANK(PROPER(VLOOKUP($B204,'Section 2'!$C$18:$T$317,COLUMNS('Section 2'!$C$14:S$15),0))),"",IF(VLOOKUP($B204,'Section 2'!$C$18:$T$317,COLUMNS('Section 2'!$C$14:S$15),0)="2nd Party Trans", "2nd Party Trans", IF(VLOOKUP($B204,'Section 2'!$C$18:$T$317,COLUMNS('Section 2'!$C$14:S$15),0)="2nd Party Dest", "2nd Party Dest", PROPER(VLOOKUP($B204,'Section 2'!$C$18:$T$317,COLUMNS('Section 2'!$C$14:S$15),0))))))</f>
        <v/>
      </c>
      <c r="U204" s="235" t="str">
        <f>IF($D204="","",IF(ISBLANK(VLOOKUP($B204,'Section 2'!$C$18:$T$317,COLUMNS('Section 2'!$C$14:T$15),0)),"",VLOOKUP($B204,'Section 2'!$C$18:$T$317,COLUMNS('Section 2'!$C$14:T$15),0)))</f>
        <v/>
      </c>
    </row>
    <row r="205" spans="1:21" s="233" customFormat="1" ht="12.75" customHeight="1" x14ac:dyDescent="0.25">
      <c r="A205" s="233" t="str">
        <f>IF(D205="","",ROWS($A$1:A205))</f>
        <v/>
      </c>
      <c r="B205" s="232">
        <v>204</v>
      </c>
      <c r="C205" s="234" t="str">
        <f t="shared" si="3"/>
        <v/>
      </c>
      <c r="D205" s="234" t="str">
        <f>IFERROR(VLOOKUP($B205,'Section 2'!$C$18:$T$317,COLUMNS('Section 2'!$C$14:C$15),0),"")</f>
        <v/>
      </c>
      <c r="E205" s="235" t="str">
        <f>IF($D205="","",IF(ISBLANK(VLOOKUP($B205,'Section 2'!$C$18:$T$317,COLUMNS('Section 2'!$C$14:D$15),0)),"",VLOOKUP($B205,'Section 2'!$C$18:$T$317,COLUMNS('Section 2'!$C$14:D$15),0)))</f>
        <v/>
      </c>
      <c r="F205" s="234" t="str">
        <f>IF($D205="","",IF(ISBLANK(VLOOKUP($B205,'Section 2'!$C$18:$T$317,COLUMNS('Section 2'!$C$14:E$15),0)),"",VLOOKUP($B205,'Section 2'!$C$18:$T$317,COLUMNS('Section 2'!$C$14:E$15),0)))</f>
        <v/>
      </c>
      <c r="G205" s="234" t="str">
        <f>IF($D205="","",IF(ISBLANK(VLOOKUP($B205,'Section 2'!$C$18:$T$317,COLUMNS('Section 2'!$C$14:F$15),0)),"",VLOOKUP($B205,'Section 2'!$C$18:$T$317,COLUMNS('Section 2'!$C$14:F$15),0)))</f>
        <v/>
      </c>
      <c r="H205" s="234" t="str">
        <f>IF($D205="","",IF(ISBLANK(VLOOKUP($B205,'Section 2'!$C$18:$T$317,COLUMNS('Section 2'!$C$14:G$15),0)),"",VLOOKUP($B205,'Section 2'!$C$18:$T$317,COLUMNS('Section 2'!$C$14:G$15),0)))</f>
        <v/>
      </c>
      <c r="I205" s="234" t="str">
        <f>IF($D205="","",IF(ISBLANK(VLOOKUP($B205,'Section 2'!$C$18:$T$317,COLUMNS('Section 2'!$C$14:H$15),0)),"",VLOOKUP($B205,'Section 2'!$C$18:$T$317,COLUMNS('Section 2'!$C$14:H$15),0)))</f>
        <v/>
      </c>
      <c r="J205" s="234" t="str">
        <f>IF($D205="","",IF(ISBLANK(VLOOKUP($B205,'Section 2'!$C$18:$T$317,COLUMNS('Section 2'!$C$14:I$15),0)),"",VLOOKUP($B205,'Section 2'!$C$18:$T$317,COLUMNS('Section 2'!$C$14:I$15),0)))</f>
        <v/>
      </c>
      <c r="K205" s="234" t="str">
        <f>IF($D205="","",IF(ISBLANK(VLOOKUP($B205,'Section 2'!$C$18:$T$317,COLUMNS('Section 2'!$C$14:J$15),0)),"",VLOOKUP($B205,'Section 2'!$C$18:$T$317,COLUMNS('Section 2'!$C$14:J$15),0)))</f>
        <v/>
      </c>
      <c r="L205" s="234" t="str">
        <f>IF($D205="","",IF(ISBLANK(VLOOKUP($B205,'Section 2'!$C$18:$T$317,COLUMNS('Section 2'!$C$14:K$15),0)),"",VLOOKUP($B205,'Section 2'!$C$18:$T$317,COLUMNS('Section 2'!$C$14:K$15),0)))</f>
        <v/>
      </c>
      <c r="M205" s="234" t="str">
        <f>IF($D205="","",IF(ISBLANK(VLOOKUP($B205,'Section 2'!$C$18:$T$317,COLUMNS('Section 2'!$C$14:L$15),0)),"",VLOOKUP($B205,'Section 2'!$C$18:$T$317,COLUMNS('Section 2'!$C$14:L$15),0)))</f>
        <v/>
      </c>
      <c r="N205" s="234" t="str">
        <f>IF($D205="","",IF(ISBLANK(VLOOKUP($B205,'Section 2'!$C$18:$T$317,COLUMNS('Section 2'!$C$14:M$15),0)),"",VLOOKUP($B205,'Section 2'!$C$18:$T$317,COLUMNS('Section 2'!$C$14:M$15),0)))</f>
        <v/>
      </c>
      <c r="O205" s="234" t="str">
        <f>IF($D205="","",IF(ISBLANK(VLOOKUP($B205,'Section 2'!$C$18:$T$317,COLUMNS('Section 2'!$C$14:N$15),0)),"",VLOOKUP($B205,'Section 2'!$C$18:$T$317,COLUMNS('Section 2'!$C$14:N$15),0)))</f>
        <v/>
      </c>
      <c r="P205" s="234" t="str">
        <f>IF($D205="","",IF(ISBLANK(VLOOKUP($B205,'Section 2'!$C$18:$T$317,COLUMNS('Section 2'!$C$14:O$15),0)),"",VLOOKUP($B205,'Section 2'!$C$18:$T$317,COLUMNS('Section 2'!$C$14:O$15),0)))</f>
        <v/>
      </c>
      <c r="Q205" s="234" t="str">
        <f>IF($D205="","",IF(ISBLANK(VLOOKUP($B205,'Section 2'!$C$18:$T$317,COLUMNS('Section 2'!$C$14:P$15),0)),"",VLOOKUP($B205,'Section 2'!$C$18:$T$317,COLUMNS('Section 2'!$C$14:P$15),0)))</f>
        <v/>
      </c>
      <c r="R205" s="234" t="str">
        <f>IF($D205="","",IF(ISBLANK(VLOOKUP($B205,'Section 2'!$C$18:$T$317,COLUMNS('Section 2'!$C$14:Q$15),0)),"",VLOOKUP($B205,'Section 2'!$C$18:$T$317,COLUMNS('Section 2'!$C$14:Q$15),0)))</f>
        <v/>
      </c>
      <c r="S205" s="234" t="str">
        <f>IF($D205="","",IF(ISBLANK(PROPER(VLOOKUP($B205,'Section 2'!$C$18:$T$317,COLUMNS('Section 2'!$C$14:R$15),0))),"",PROPER(VLOOKUP($B205,'Section 2'!$C$18:$T$317,COLUMNS('Section 2'!$C$14:R$15),0))))</f>
        <v/>
      </c>
      <c r="T205" s="234" t="str">
        <f>IF($D205="","",IF(ISBLANK(PROPER(VLOOKUP($B205,'Section 2'!$C$18:$T$317,COLUMNS('Section 2'!$C$14:S$15),0))),"",IF(VLOOKUP($B205,'Section 2'!$C$18:$T$317,COLUMNS('Section 2'!$C$14:S$15),0)="2nd Party Trans", "2nd Party Trans", IF(VLOOKUP($B205,'Section 2'!$C$18:$T$317,COLUMNS('Section 2'!$C$14:S$15),0)="2nd Party Dest", "2nd Party Dest", PROPER(VLOOKUP($B205,'Section 2'!$C$18:$T$317,COLUMNS('Section 2'!$C$14:S$15),0))))))</f>
        <v/>
      </c>
      <c r="U205" s="235" t="str">
        <f>IF($D205="","",IF(ISBLANK(VLOOKUP($B205,'Section 2'!$C$18:$T$317,COLUMNS('Section 2'!$C$14:T$15),0)),"",VLOOKUP($B205,'Section 2'!$C$18:$T$317,COLUMNS('Section 2'!$C$14:T$15),0)))</f>
        <v/>
      </c>
    </row>
    <row r="206" spans="1:21" s="233" customFormat="1" ht="12.75" customHeight="1" x14ac:dyDescent="0.25">
      <c r="A206" s="233" t="str">
        <f>IF(D206="","",ROWS($A$1:A206))</f>
        <v/>
      </c>
      <c r="B206" s="232">
        <v>205</v>
      </c>
      <c r="C206" s="234" t="str">
        <f t="shared" si="3"/>
        <v/>
      </c>
      <c r="D206" s="234" t="str">
        <f>IFERROR(VLOOKUP($B206,'Section 2'!$C$18:$T$317,COLUMNS('Section 2'!$C$14:C$15),0),"")</f>
        <v/>
      </c>
      <c r="E206" s="235" t="str">
        <f>IF($D206="","",IF(ISBLANK(VLOOKUP($B206,'Section 2'!$C$18:$T$317,COLUMNS('Section 2'!$C$14:D$15),0)),"",VLOOKUP($B206,'Section 2'!$C$18:$T$317,COLUMNS('Section 2'!$C$14:D$15),0)))</f>
        <v/>
      </c>
      <c r="F206" s="234" t="str">
        <f>IF($D206="","",IF(ISBLANK(VLOOKUP($B206,'Section 2'!$C$18:$T$317,COLUMNS('Section 2'!$C$14:E$15),0)),"",VLOOKUP($B206,'Section 2'!$C$18:$T$317,COLUMNS('Section 2'!$C$14:E$15),0)))</f>
        <v/>
      </c>
      <c r="G206" s="234" t="str">
        <f>IF($D206="","",IF(ISBLANK(VLOOKUP($B206,'Section 2'!$C$18:$T$317,COLUMNS('Section 2'!$C$14:F$15),0)),"",VLOOKUP($B206,'Section 2'!$C$18:$T$317,COLUMNS('Section 2'!$C$14:F$15),0)))</f>
        <v/>
      </c>
      <c r="H206" s="234" t="str">
        <f>IF($D206="","",IF(ISBLANK(VLOOKUP($B206,'Section 2'!$C$18:$T$317,COLUMNS('Section 2'!$C$14:G$15),0)),"",VLOOKUP($B206,'Section 2'!$C$18:$T$317,COLUMNS('Section 2'!$C$14:G$15),0)))</f>
        <v/>
      </c>
      <c r="I206" s="234" t="str">
        <f>IF($D206="","",IF(ISBLANK(VLOOKUP($B206,'Section 2'!$C$18:$T$317,COLUMNS('Section 2'!$C$14:H$15),0)),"",VLOOKUP($B206,'Section 2'!$C$18:$T$317,COLUMNS('Section 2'!$C$14:H$15),0)))</f>
        <v/>
      </c>
      <c r="J206" s="234" t="str">
        <f>IF($D206="","",IF(ISBLANK(VLOOKUP($B206,'Section 2'!$C$18:$T$317,COLUMNS('Section 2'!$C$14:I$15),0)),"",VLOOKUP($B206,'Section 2'!$C$18:$T$317,COLUMNS('Section 2'!$C$14:I$15),0)))</f>
        <v/>
      </c>
      <c r="K206" s="234" t="str">
        <f>IF($D206="","",IF(ISBLANK(VLOOKUP($B206,'Section 2'!$C$18:$T$317,COLUMNS('Section 2'!$C$14:J$15),0)),"",VLOOKUP($B206,'Section 2'!$C$18:$T$317,COLUMNS('Section 2'!$C$14:J$15),0)))</f>
        <v/>
      </c>
      <c r="L206" s="234" t="str">
        <f>IF($D206="","",IF(ISBLANK(VLOOKUP($B206,'Section 2'!$C$18:$T$317,COLUMNS('Section 2'!$C$14:K$15),0)),"",VLOOKUP($B206,'Section 2'!$C$18:$T$317,COLUMNS('Section 2'!$C$14:K$15),0)))</f>
        <v/>
      </c>
      <c r="M206" s="234" t="str">
        <f>IF($D206="","",IF(ISBLANK(VLOOKUP($B206,'Section 2'!$C$18:$T$317,COLUMNS('Section 2'!$C$14:L$15),0)),"",VLOOKUP($B206,'Section 2'!$C$18:$T$317,COLUMNS('Section 2'!$C$14:L$15),0)))</f>
        <v/>
      </c>
      <c r="N206" s="234" t="str">
        <f>IF($D206="","",IF(ISBLANK(VLOOKUP($B206,'Section 2'!$C$18:$T$317,COLUMNS('Section 2'!$C$14:M$15),0)),"",VLOOKUP($B206,'Section 2'!$C$18:$T$317,COLUMNS('Section 2'!$C$14:M$15),0)))</f>
        <v/>
      </c>
      <c r="O206" s="234" t="str">
        <f>IF($D206="","",IF(ISBLANK(VLOOKUP($B206,'Section 2'!$C$18:$T$317,COLUMNS('Section 2'!$C$14:N$15),0)),"",VLOOKUP($B206,'Section 2'!$C$18:$T$317,COLUMNS('Section 2'!$C$14:N$15),0)))</f>
        <v/>
      </c>
      <c r="P206" s="234" t="str">
        <f>IF($D206="","",IF(ISBLANK(VLOOKUP($B206,'Section 2'!$C$18:$T$317,COLUMNS('Section 2'!$C$14:O$15),0)),"",VLOOKUP($B206,'Section 2'!$C$18:$T$317,COLUMNS('Section 2'!$C$14:O$15),0)))</f>
        <v/>
      </c>
      <c r="Q206" s="234" t="str">
        <f>IF($D206="","",IF(ISBLANK(VLOOKUP($B206,'Section 2'!$C$18:$T$317,COLUMNS('Section 2'!$C$14:P$15),0)),"",VLOOKUP($B206,'Section 2'!$C$18:$T$317,COLUMNS('Section 2'!$C$14:P$15),0)))</f>
        <v/>
      </c>
      <c r="R206" s="234" t="str">
        <f>IF($D206="","",IF(ISBLANK(VLOOKUP($B206,'Section 2'!$C$18:$T$317,COLUMNS('Section 2'!$C$14:Q$15),0)),"",VLOOKUP($B206,'Section 2'!$C$18:$T$317,COLUMNS('Section 2'!$C$14:Q$15),0)))</f>
        <v/>
      </c>
      <c r="S206" s="234" t="str">
        <f>IF($D206="","",IF(ISBLANK(PROPER(VLOOKUP($B206,'Section 2'!$C$18:$T$317,COLUMNS('Section 2'!$C$14:R$15),0))),"",PROPER(VLOOKUP($B206,'Section 2'!$C$18:$T$317,COLUMNS('Section 2'!$C$14:R$15),0))))</f>
        <v/>
      </c>
      <c r="T206" s="234" t="str">
        <f>IF($D206="","",IF(ISBLANK(PROPER(VLOOKUP($B206,'Section 2'!$C$18:$T$317,COLUMNS('Section 2'!$C$14:S$15),0))),"",IF(VLOOKUP($B206,'Section 2'!$C$18:$T$317,COLUMNS('Section 2'!$C$14:S$15),0)="2nd Party Trans", "2nd Party Trans", IF(VLOOKUP($B206,'Section 2'!$C$18:$T$317,COLUMNS('Section 2'!$C$14:S$15),0)="2nd Party Dest", "2nd Party Dest", PROPER(VLOOKUP($B206,'Section 2'!$C$18:$T$317,COLUMNS('Section 2'!$C$14:S$15),0))))))</f>
        <v/>
      </c>
      <c r="U206" s="235" t="str">
        <f>IF($D206="","",IF(ISBLANK(VLOOKUP($B206,'Section 2'!$C$18:$T$317,COLUMNS('Section 2'!$C$14:T$15),0)),"",VLOOKUP($B206,'Section 2'!$C$18:$T$317,COLUMNS('Section 2'!$C$14:T$15),0)))</f>
        <v/>
      </c>
    </row>
    <row r="207" spans="1:21" s="233" customFormat="1" ht="12.75" customHeight="1" x14ac:dyDescent="0.25">
      <c r="A207" s="233" t="str">
        <f>IF(D207="","",ROWS($A$1:A207))</f>
        <v/>
      </c>
      <c r="B207" s="232">
        <v>206</v>
      </c>
      <c r="C207" s="234" t="str">
        <f t="shared" si="3"/>
        <v/>
      </c>
      <c r="D207" s="234" t="str">
        <f>IFERROR(VLOOKUP($B207,'Section 2'!$C$18:$T$317,COLUMNS('Section 2'!$C$14:C$15),0),"")</f>
        <v/>
      </c>
      <c r="E207" s="235" t="str">
        <f>IF($D207="","",IF(ISBLANK(VLOOKUP($B207,'Section 2'!$C$18:$T$317,COLUMNS('Section 2'!$C$14:D$15),0)),"",VLOOKUP($B207,'Section 2'!$C$18:$T$317,COLUMNS('Section 2'!$C$14:D$15),0)))</f>
        <v/>
      </c>
      <c r="F207" s="234" t="str">
        <f>IF($D207="","",IF(ISBLANK(VLOOKUP($B207,'Section 2'!$C$18:$T$317,COLUMNS('Section 2'!$C$14:E$15),0)),"",VLOOKUP($B207,'Section 2'!$C$18:$T$317,COLUMNS('Section 2'!$C$14:E$15),0)))</f>
        <v/>
      </c>
      <c r="G207" s="234" t="str">
        <f>IF($D207="","",IF(ISBLANK(VLOOKUP($B207,'Section 2'!$C$18:$T$317,COLUMNS('Section 2'!$C$14:F$15),0)),"",VLOOKUP($B207,'Section 2'!$C$18:$T$317,COLUMNS('Section 2'!$C$14:F$15),0)))</f>
        <v/>
      </c>
      <c r="H207" s="234" t="str">
        <f>IF($D207="","",IF(ISBLANK(VLOOKUP($B207,'Section 2'!$C$18:$T$317,COLUMNS('Section 2'!$C$14:G$15),0)),"",VLOOKUP($B207,'Section 2'!$C$18:$T$317,COLUMNS('Section 2'!$C$14:G$15),0)))</f>
        <v/>
      </c>
      <c r="I207" s="234" t="str">
        <f>IF($D207="","",IF(ISBLANK(VLOOKUP($B207,'Section 2'!$C$18:$T$317,COLUMNS('Section 2'!$C$14:H$15),0)),"",VLOOKUP($B207,'Section 2'!$C$18:$T$317,COLUMNS('Section 2'!$C$14:H$15),0)))</f>
        <v/>
      </c>
      <c r="J207" s="234" t="str">
        <f>IF($D207="","",IF(ISBLANK(VLOOKUP($B207,'Section 2'!$C$18:$T$317,COLUMNS('Section 2'!$C$14:I$15),0)),"",VLOOKUP($B207,'Section 2'!$C$18:$T$317,COLUMNS('Section 2'!$C$14:I$15),0)))</f>
        <v/>
      </c>
      <c r="K207" s="234" t="str">
        <f>IF($D207="","",IF(ISBLANK(VLOOKUP($B207,'Section 2'!$C$18:$T$317,COLUMNS('Section 2'!$C$14:J$15),0)),"",VLOOKUP($B207,'Section 2'!$C$18:$T$317,COLUMNS('Section 2'!$C$14:J$15),0)))</f>
        <v/>
      </c>
      <c r="L207" s="234" t="str">
        <f>IF($D207="","",IF(ISBLANK(VLOOKUP($B207,'Section 2'!$C$18:$T$317,COLUMNS('Section 2'!$C$14:K$15),0)),"",VLOOKUP($B207,'Section 2'!$C$18:$T$317,COLUMNS('Section 2'!$C$14:K$15),0)))</f>
        <v/>
      </c>
      <c r="M207" s="234" t="str">
        <f>IF($D207="","",IF(ISBLANK(VLOOKUP($B207,'Section 2'!$C$18:$T$317,COLUMNS('Section 2'!$C$14:L$15),0)),"",VLOOKUP($B207,'Section 2'!$C$18:$T$317,COLUMNS('Section 2'!$C$14:L$15),0)))</f>
        <v/>
      </c>
      <c r="N207" s="234" t="str">
        <f>IF($D207="","",IF(ISBLANK(VLOOKUP($B207,'Section 2'!$C$18:$T$317,COLUMNS('Section 2'!$C$14:M$15),0)),"",VLOOKUP($B207,'Section 2'!$C$18:$T$317,COLUMNS('Section 2'!$C$14:M$15),0)))</f>
        <v/>
      </c>
      <c r="O207" s="234" t="str">
        <f>IF($D207="","",IF(ISBLANK(VLOOKUP($B207,'Section 2'!$C$18:$T$317,COLUMNS('Section 2'!$C$14:N$15),0)),"",VLOOKUP($B207,'Section 2'!$C$18:$T$317,COLUMNS('Section 2'!$C$14:N$15),0)))</f>
        <v/>
      </c>
      <c r="P207" s="234" t="str">
        <f>IF($D207="","",IF(ISBLANK(VLOOKUP($B207,'Section 2'!$C$18:$T$317,COLUMNS('Section 2'!$C$14:O$15),0)),"",VLOOKUP($B207,'Section 2'!$C$18:$T$317,COLUMNS('Section 2'!$C$14:O$15),0)))</f>
        <v/>
      </c>
      <c r="Q207" s="234" t="str">
        <f>IF($D207="","",IF(ISBLANK(VLOOKUP($B207,'Section 2'!$C$18:$T$317,COLUMNS('Section 2'!$C$14:P$15),0)),"",VLOOKUP($B207,'Section 2'!$C$18:$T$317,COLUMNS('Section 2'!$C$14:P$15),0)))</f>
        <v/>
      </c>
      <c r="R207" s="234" t="str">
        <f>IF($D207="","",IF(ISBLANK(VLOOKUP($B207,'Section 2'!$C$18:$T$317,COLUMNS('Section 2'!$C$14:Q$15),0)),"",VLOOKUP($B207,'Section 2'!$C$18:$T$317,COLUMNS('Section 2'!$C$14:Q$15),0)))</f>
        <v/>
      </c>
      <c r="S207" s="234" t="str">
        <f>IF($D207="","",IF(ISBLANK(PROPER(VLOOKUP($B207,'Section 2'!$C$18:$T$317,COLUMNS('Section 2'!$C$14:R$15),0))),"",PROPER(VLOOKUP($B207,'Section 2'!$C$18:$T$317,COLUMNS('Section 2'!$C$14:R$15),0))))</f>
        <v/>
      </c>
      <c r="T207" s="234" t="str">
        <f>IF($D207="","",IF(ISBLANK(PROPER(VLOOKUP($B207,'Section 2'!$C$18:$T$317,COLUMNS('Section 2'!$C$14:S$15),0))),"",IF(VLOOKUP($B207,'Section 2'!$C$18:$T$317,COLUMNS('Section 2'!$C$14:S$15),0)="2nd Party Trans", "2nd Party Trans", IF(VLOOKUP($B207,'Section 2'!$C$18:$T$317,COLUMNS('Section 2'!$C$14:S$15),0)="2nd Party Dest", "2nd Party Dest", PROPER(VLOOKUP($B207,'Section 2'!$C$18:$T$317,COLUMNS('Section 2'!$C$14:S$15),0))))))</f>
        <v/>
      </c>
      <c r="U207" s="235" t="str">
        <f>IF($D207="","",IF(ISBLANK(VLOOKUP($B207,'Section 2'!$C$18:$T$317,COLUMNS('Section 2'!$C$14:T$15),0)),"",VLOOKUP($B207,'Section 2'!$C$18:$T$317,COLUMNS('Section 2'!$C$14:T$15),0)))</f>
        <v/>
      </c>
    </row>
    <row r="208" spans="1:21" s="233" customFormat="1" ht="12.75" customHeight="1" x14ac:dyDescent="0.25">
      <c r="A208" s="233" t="str">
        <f>IF(D208="","",ROWS($A$1:A208))</f>
        <v/>
      </c>
      <c r="B208" s="232">
        <v>207</v>
      </c>
      <c r="C208" s="234" t="str">
        <f t="shared" si="3"/>
        <v/>
      </c>
      <c r="D208" s="234" t="str">
        <f>IFERROR(VLOOKUP($B208,'Section 2'!$C$18:$T$317,COLUMNS('Section 2'!$C$14:C$15),0),"")</f>
        <v/>
      </c>
      <c r="E208" s="235" t="str">
        <f>IF($D208="","",IF(ISBLANK(VLOOKUP($B208,'Section 2'!$C$18:$T$317,COLUMNS('Section 2'!$C$14:D$15),0)),"",VLOOKUP($B208,'Section 2'!$C$18:$T$317,COLUMNS('Section 2'!$C$14:D$15),0)))</f>
        <v/>
      </c>
      <c r="F208" s="234" t="str">
        <f>IF($D208="","",IF(ISBLANK(VLOOKUP($B208,'Section 2'!$C$18:$T$317,COLUMNS('Section 2'!$C$14:E$15),0)),"",VLOOKUP($B208,'Section 2'!$C$18:$T$317,COLUMNS('Section 2'!$C$14:E$15),0)))</f>
        <v/>
      </c>
      <c r="G208" s="234" t="str">
        <f>IF($D208="","",IF(ISBLANK(VLOOKUP($B208,'Section 2'!$C$18:$T$317,COLUMNS('Section 2'!$C$14:F$15),0)),"",VLOOKUP($B208,'Section 2'!$C$18:$T$317,COLUMNS('Section 2'!$C$14:F$15),0)))</f>
        <v/>
      </c>
      <c r="H208" s="234" t="str">
        <f>IF($D208="","",IF(ISBLANK(VLOOKUP($B208,'Section 2'!$C$18:$T$317,COLUMNS('Section 2'!$C$14:G$15),0)),"",VLOOKUP($B208,'Section 2'!$C$18:$T$317,COLUMNS('Section 2'!$C$14:G$15),0)))</f>
        <v/>
      </c>
      <c r="I208" s="234" t="str">
        <f>IF($D208="","",IF(ISBLANK(VLOOKUP($B208,'Section 2'!$C$18:$T$317,COLUMNS('Section 2'!$C$14:H$15),0)),"",VLOOKUP($B208,'Section 2'!$C$18:$T$317,COLUMNS('Section 2'!$C$14:H$15),0)))</f>
        <v/>
      </c>
      <c r="J208" s="234" t="str">
        <f>IF($D208="","",IF(ISBLANK(VLOOKUP($B208,'Section 2'!$C$18:$T$317,COLUMNS('Section 2'!$C$14:I$15),0)),"",VLOOKUP($B208,'Section 2'!$C$18:$T$317,COLUMNS('Section 2'!$C$14:I$15),0)))</f>
        <v/>
      </c>
      <c r="K208" s="234" t="str">
        <f>IF($D208="","",IF(ISBLANK(VLOOKUP($B208,'Section 2'!$C$18:$T$317,COLUMNS('Section 2'!$C$14:J$15),0)),"",VLOOKUP($B208,'Section 2'!$C$18:$T$317,COLUMNS('Section 2'!$C$14:J$15),0)))</f>
        <v/>
      </c>
      <c r="L208" s="234" t="str">
        <f>IF($D208="","",IF(ISBLANK(VLOOKUP($B208,'Section 2'!$C$18:$T$317,COLUMNS('Section 2'!$C$14:K$15),0)),"",VLOOKUP($B208,'Section 2'!$C$18:$T$317,COLUMNS('Section 2'!$C$14:K$15),0)))</f>
        <v/>
      </c>
      <c r="M208" s="234" t="str">
        <f>IF($D208="","",IF(ISBLANK(VLOOKUP($B208,'Section 2'!$C$18:$T$317,COLUMNS('Section 2'!$C$14:L$15),0)),"",VLOOKUP($B208,'Section 2'!$C$18:$T$317,COLUMNS('Section 2'!$C$14:L$15),0)))</f>
        <v/>
      </c>
      <c r="N208" s="234" t="str">
        <f>IF($D208="","",IF(ISBLANK(VLOOKUP($B208,'Section 2'!$C$18:$T$317,COLUMNS('Section 2'!$C$14:M$15),0)),"",VLOOKUP($B208,'Section 2'!$C$18:$T$317,COLUMNS('Section 2'!$C$14:M$15),0)))</f>
        <v/>
      </c>
      <c r="O208" s="234" t="str">
        <f>IF($D208="","",IF(ISBLANK(VLOOKUP($B208,'Section 2'!$C$18:$T$317,COLUMNS('Section 2'!$C$14:N$15),0)),"",VLOOKUP($B208,'Section 2'!$C$18:$T$317,COLUMNS('Section 2'!$C$14:N$15),0)))</f>
        <v/>
      </c>
      <c r="P208" s="234" t="str">
        <f>IF($D208="","",IF(ISBLANK(VLOOKUP($B208,'Section 2'!$C$18:$T$317,COLUMNS('Section 2'!$C$14:O$15),0)),"",VLOOKUP($B208,'Section 2'!$C$18:$T$317,COLUMNS('Section 2'!$C$14:O$15),0)))</f>
        <v/>
      </c>
      <c r="Q208" s="234" t="str">
        <f>IF($D208="","",IF(ISBLANK(VLOOKUP($B208,'Section 2'!$C$18:$T$317,COLUMNS('Section 2'!$C$14:P$15),0)),"",VLOOKUP($B208,'Section 2'!$C$18:$T$317,COLUMNS('Section 2'!$C$14:P$15),0)))</f>
        <v/>
      </c>
      <c r="R208" s="234" t="str">
        <f>IF($D208="","",IF(ISBLANK(VLOOKUP($B208,'Section 2'!$C$18:$T$317,COLUMNS('Section 2'!$C$14:Q$15),0)),"",VLOOKUP($B208,'Section 2'!$C$18:$T$317,COLUMNS('Section 2'!$C$14:Q$15),0)))</f>
        <v/>
      </c>
      <c r="S208" s="234" t="str">
        <f>IF($D208="","",IF(ISBLANK(PROPER(VLOOKUP($B208,'Section 2'!$C$18:$T$317,COLUMNS('Section 2'!$C$14:R$15),0))),"",PROPER(VLOOKUP($B208,'Section 2'!$C$18:$T$317,COLUMNS('Section 2'!$C$14:R$15),0))))</f>
        <v/>
      </c>
      <c r="T208" s="234" t="str">
        <f>IF($D208="","",IF(ISBLANK(PROPER(VLOOKUP($B208,'Section 2'!$C$18:$T$317,COLUMNS('Section 2'!$C$14:S$15),0))),"",IF(VLOOKUP($B208,'Section 2'!$C$18:$T$317,COLUMNS('Section 2'!$C$14:S$15),0)="2nd Party Trans", "2nd Party Trans", IF(VLOOKUP($B208,'Section 2'!$C$18:$T$317,COLUMNS('Section 2'!$C$14:S$15),0)="2nd Party Dest", "2nd Party Dest", PROPER(VLOOKUP($B208,'Section 2'!$C$18:$T$317,COLUMNS('Section 2'!$C$14:S$15),0))))))</f>
        <v/>
      </c>
      <c r="U208" s="235" t="str">
        <f>IF($D208="","",IF(ISBLANK(VLOOKUP($B208,'Section 2'!$C$18:$T$317,COLUMNS('Section 2'!$C$14:T$15),0)),"",VLOOKUP($B208,'Section 2'!$C$18:$T$317,COLUMNS('Section 2'!$C$14:T$15),0)))</f>
        <v/>
      </c>
    </row>
    <row r="209" spans="1:21" s="233" customFormat="1" ht="12.75" customHeight="1" x14ac:dyDescent="0.25">
      <c r="A209" s="233" t="str">
        <f>IF(D209="","",ROWS($A$1:A209))</f>
        <v/>
      </c>
      <c r="B209" s="232">
        <v>208</v>
      </c>
      <c r="C209" s="234" t="str">
        <f t="shared" si="3"/>
        <v/>
      </c>
      <c r="D209" s="234" t="str">
        <f>IFERROR(VLOOKUP($B209,'Section 2'!$C$18:$T$317,COLUMNS('Section 2'!$C$14:C$15),0),"")</f>
        <v/>
      </c>
      <c r="E209" s="235" t="str">
        <f>IF($D209="","",IF(ISBLANK(VLOOKUP($B209,'Section 2'!$C$18:$T$317,COLUMNS('Section 2'!$C$14:D$15),0)),"",VLOOKUP($B209,'Section 2'!$C$18:$T$317,COLUMNS('Section 2'!$C$14:D$15),0)))</f>
        <v/>
      </c>
      <c r="F209" s="234" t="str">
        <f>IF($D209="","",IF(ISBLANK(VLOOKUP($B209,'Section 2'!$C$18:$T$317,COLUMNS('Section 2'!$C$14:E$15),0)),"",VLOOKUP($B209,'Section 2'!$C$18:$T$317,COLUMNS('Section 2'!$C$14:E$15),0)))</f>
        <v/>
      </c>
      <c r="G209" s="234" t="str">
        <f>IF($D209="","",IF(ISBLANK(VLOOKUP($B209,'Section 2'!$C$18:$T$317,COLUMNS('Section 2'!$C$14:F$15),0)),"",VLOOKUP($B209,'Section 2'!$C$18:$T$317,COLUMNS('Section 2'!$C$14:F$15),0)))</f>
        <v/>
      </c>
      <c r="H209" s="234" t="str">
        <f>IF($D209="","",IF(ISBLANK(VLOOKUP($B209,'Section 2'!$C$18:$T$317,COLUMNS('Section 2'!$C$14:G$15),0)),"",VLOOKUP($B209,'Section 2'!$C$18:$T$317,COLUMNS('Section 2'!$C$14:G$15),0)))</f>
        <v/>
      </c>
      <c r="I209" s="234" t="str">
        <f>IF($D209="","",IF(ISBLANK(VLOOKUP($B209,'Section 2'!$C$18:$T$317,COLUMNS('Section 2'!$C$14:H$15),0)),"",VLOOKUP($B209,'Section 2'!$C$18:$T$317,COLUMNS('Section 2'!$C$14:H$15),0)))</f>
        <v/>
      </c>
      <c r="J209" s="234" t="str">
        <f>IF($D209="","",IF(ISBLANK(VLOOKUP($B209,'Section 2'!$C$18:$T$317,COLUMNS('Section 2'!$C$14:I$15),0)),"",VLOOKUP($B209,'Section 2'!$C$18:$T$317,COLUMNS('Section 2'!$C$14:I$15),0)))</f>
        <v/>
      </c>
      <c r="K209" s="234" t="str">
        <f>IF($D209="","",IF(ISBLANK(VLOOKUP($B209,'Section 2'!$C$18:$T$317,COLUMNS('Section 2'!$C$14:J$15),0)),"",VLOOKUP($B209,'Section 2'!$C$18:$T$317,COLUMNS('Section 2'!$C$14:J$15),0)))</f>
        <v/>
      </c>
      <c r="L209" s="234" t="str">
        <f>IF($D209="","",IF(ISBLANK(VLOOKUP($B209,'Section 2'!$C$18:$T$317,COLUMNS('Section 2'!$C$14:K$15),0)),"",VLOOKUP($B209,'Section 2'!$C$18:$T$317,COLUMNS('Section 2'!$C$14:K$15),0)))</f>
        <v/>
      </c>
      <c r="M209" s="234" t="str">
        <f>IF($D209="","",IF(ISBLANK(VLOOKUP($B209,'Section 2'!$C$18:$T$317,COLUMNS('Section 2'!$C$14:L$15),0)),"",VLOOKUP($B209,'Section 2'!$C$18:$T$317,COLUMNS('Section 2'!$C$14:L$15),0)))</f>
        <v/>
      </c>
      <c r="N209" s="234" t="str">
        <f>IF($D209="","",IF(ISBLANK(VLOOKUP($B209,'Section 2'!$C$18:$T$317,COLUMNS('Section 2'!$C$14:M$15),0)),"",VLOOKUP($B209,'Section 2'!$C$18:$T$317,COLUMNS('Section 2'!$C$14:M$15),0)))</f>
        <v/>
      </c>
      <c r="O209" s="234" t="str">
        <f>IF($D209="","",IF(ISBLANK(VLOOKUP($B209,'Section 2'!$C$18:$T$317,COLUMNS('Section 2'!$C$14:N$15),0)),"",VLOOKUP($B209,'Section 2'!$C$18:$T$317,COLUMNS('Section 2'!$C$14:N$15),0)))</f>
        <v/>
      </c>
      <c r="P209" s="234" t="str">
        <f>IF($D209="","",IF(ISBLANK(VLOOKUP($B209,'Section 2'!$C$18:$T$317,COLUMNS('Section 2'!$C$14:O$15),0)),"",VLOOKUP($B209,'Section 2'!$C$18:$T$317,COLUMNS('Section 2'!$C$14:O$15),0)))</f>
        <v/>
      </c>
      <c r="Q209" s="234" t="str">
        <f>IF($D209="","",IF(ISBLANK(VLOOKUP($B209,'Section 2'!$C$18:$T$317,COLUMNS('Section 2'!$C$14:P$15),0)),"",VLOOKUP($B209,'Section 2'!$C$18:$T$317,COLUMNS('Section 2'!$C$14:P$15),0)))</f>
        <v/>
      </c>
      <c r="R209" s="234" t="str">
        <f>IF($D209="","",IF(ISBLANK(VLOOKUP($B209,'Section 2'!$C$18:$T$317,COLUMNS('Section 2'!$C$14:Q$15),0)),"",VLOOKUP($B209,'Section 2'!$C$18:$T$317,COLUMNS('Section 2'!$C$14:Q$15),0)))</f>
        <v/>
      </c>
      <c r="S209" s="234" t="str">
        <f>IF($D209="","",IF(ISBLANK(PROPER(VLOOKUP($B209,'Section 2'!$C$18:$T$317,COLUMNS('Section 2'!$C$14:R$15),0))),"",PROPER(VLOOKUP($B209,'Section 2'!$C$18:$T$317,COLUMNS('Section 2'!$C$14:R$15),0))))</f>
        <v/>
      </c>
      <c r="T209" s="234" t="str">
        <f>IF($D209="","",IF(ISBLANK(PROPER(VLOOKUP($B209,'Section 2'!$C$18:$T$317,COLUMNS('Section 2'!$C$14:S$15),0))),"",IF(VLOOKUP($B209,'Section 2'!$C$18:$T$317,COLUMNS('Section 2'!$C$14:S$15),0)="2nd Party Trans", "2nd Party Trans", IF(VLOOKUP($B209,'Section 2'!$C$18:$T$317,COLUMNS('Section 2'!$C$14:S$15),0)="2nd Party Dest", "2nd Party Dest", PROPER(VLOOKUP($B209,'Section 2'!$C$18:$T$317,COLUMNS('Section 2'!$C$14:S$15),0))))))</f>
        <v/>
      </c>
      <c r="U209" s="235" t="str">
        <f>IF($D209="","",IF(ISBLANK(VLOOKUP($B209,'Section 2'!$C$18:$T$317,COLUMNS('Section 2'!$C$14:T$15),0)),"",VLOOKUP($B209,'Section 2'!$C$18:$T$317,COLUMNS('Section 2'!$C$14:T$15),0)))</f>
        <v/>
      </c>
    </row>
    <row r="210" spans="1:21" s="233" customFormat="1" ht="12.75" customHeight="1" x14ac:dyDescent="0.25">
      <c r="A210" s="233" t="str">
        <f>IF(D210="","",ROWS($A$1:A210))</f>
        <v/>
      </c>
      <c r="B210" s="232">
        <v>209</v>
      </c>
      <c r="C210" s="234" t="str">
        <f t="shared" si="3"/>
        <v/>
      </c>
      <c r="D210" s="234" t="str">
        <f>IFERROR(VLOOKUP($B210,'Section 2'!$C$18:$T$317,COLUMNS('Section 2'!$C$14:C$15),0),"")</f>
        <v/>
      </c>
      <c r="E210" s="235" t="str">
        <f>IF($D210="","",IF(ISBLANK(VLOOKUP($B210,'Section 2'!$C$18:$T$317,COLUMNS('Section 2'!$C$14:D$15),0)),"",VLOOKUP($B210,'Section 2'!$C$18:$T$317,COLUMNS('Section 2'!$C$14:D$15),0)))</f>
        <v/>
      </c>
      <c r="F210" s="234" t="str">
        <f>IF($D210="","",IF(ISBLANK(VLOOKUP($B210,'Section 2'!$C$18:$T$317,COLUMNS('Section 2'!$C$14:E$15),0)),"",VLOOKUP($B210,'Section 2'!$C$18:$T$317,COLUMNS('Section 2'!$C$14:E$15),0)))</f>
        <v/>
      </c>
      <c r="G210" s="234" t="str">
        <f>IF($D210="","",IF(ISBLANK(VLOOKUP($B210,'Section 2'!$C$18:$T$317,COLUMNS('Section 2'!$C$14:F$15),0)),"",VLOOKUP($B210,'Section 2'!$C$18:$T$317,COLUMNS('Section 2'!$C$14:F$15),0)))</f>
        <v/>
      </c>
      <c r="H210" s="234" t="str">
        <f>IF($D210="","",IF(ISBLANK(VLOOKUP($B210,'Section 2'!$C$18:$T$317,COLUMNS('Section 2'!$C$14:G$15),0)),"",VLOOKUP($B210,'Section 2'!$C$18:$T$317,COLUMNS('Section 2'!$C$14:G$15),0)))</f>
        <v/>
      </c>
      <c r="I210" s="234" t="str">
        <f>IF($D210="","",IF(ISBLANK(VLOOKUP($B210,'Section 2'!$C$18:$T$317,COLUMNS('Section 2'!$C$14:H$15),0)),"",VLOOKUP($B210,'Section 2'!$C$18:$T$317,COLUMNS('Section 2'!$C$14:H$15),0)))</f>
        <v/>
      </c>
      <c r="J210" s="234" t="str">
        <f>IF($D210="","",IF(ISBLANK(VLOOKUP($B210,'Section 2'!$C$18:$T$317,COLUMNS('Section 2'!$C$14:I$15),0)),"",VLOOKUP($B210,'Section 2'!$C$18:$T$317,COLUMNS('Section 2'!$C$14:I$15),0)))</f>
        <v/>
      </c>
      <c r="K210" s="234" t="str">
        <f>IF($D210="","",IF(ISBLANK(VLOOKUP($B210,'Section 2'!$C$18:$T$317,COLUMNS('Section 2'!$C$14:J$15),0)),"",VLOOKUP($B210,'Section 2'!$C$18:$T$317,COLUMNS('Section 2'!$C$14:J$15),0)))</f>
        <v/>
      </c>
      <c r="L210" s="234" t="str">
        <f>IF($D210="","",IF(ISBLANK(VLOOKUP($B210,'Section 2'!$C$18:$T$317,COLUMNS('Section 2'!$C$14:K$15),0)),"",VLOOKUP($B210,'Section 2'!$C$18:$T$317,COLUMNS('Section 2'!$C$14:K$15),0)))</f>
        <v/>
      </c>
      <c r="M210" s="234" t="str">
        <f>IF($D210="","",IF(ISBLANK(VLOOKUP($B210,'Section 2'!$C$18:$T$317,COLUMNS('Section 2'!$C$14:L$15),0)),"",VLOOKUP($B210,'Section 2'!$C$18:$T$317,COLUMNS('Section 2'!$C$14:L$15),0)))</f>
        <v/>
      </c>
      <c r="N210" s="234" t="str">
        <f>IF($D210="","",IF(ISBLANK(VLOOKUP($B210,'Section 2'!$C$18:$T$317,COLUMNS('Section 2'!$C$14:M$15),0)),"",VLOOKUP($B210,'Section 2'!$C$18:$T$317,COLUMNS('Section 2'!$C$14:M$15),0)))</f>
        <v/>
      </c>
      <c r="O210" s="234" t="str">
        <f>IF($D210="","",IF(ISBLANK(VLOOKUP($B210,'Section 2'!$C$18:$T$317,COLUMNS('Section 2'!$C$14:N$15),0)),"",VLOOKUP($B210,'Section 2'!$C$18:$T$317,COLUMNS('Section 2'!$C$14:N$15),0)))</f>
        <v/>
      </c>
      <c r="P210" s="234" t="str">
        <f>IF($D210="","",IF(ISBLANK(VLOOKUP($B210,'Section 2'!$C$18:$T$317,COLUMNS('Section 2'!$C$14:O$15),0)),"",VLOOKUP($B210,'Section 2'!$C$18:$T$317,COLUMNS('Section 2'!$C$14:O$15),0)))</f>
        <v/>
      </c>
      <c r="Q210" s="234" t="str">
        <f>IF($D210="","",IF(ISBLANK(VLOOKUP($B210,'Section 2'!$C$18:$T$317,COLUMNS('Section 2'!$C$14:P$15),0)),"",VLOOKUP($B210,'Section 2'!$C$18:$T$317,COLUMNS('Section 2'!$C$14:P$15),0)))</f>
        <v/>
      </c>
      <c r="R210" s="234" t="str">
        <f>IF($D210="","",IF(ISBLANK(VLOOKUP($B210,'Section 2'!$C$18:$T$317,COLUMNS('Section 2'!$C$14:Q$15),0)),"",VLOOKUP($B210,'Section 2'!$C$18:$T$317,COLUMNS('Section 2'!$C$14:Q$15),0)))</f>
        <v/>
      </c>
      <c r="S210" s="234" t="str">
        <f>IF($D210="","",IF(ISBLANK(PROPER(VLOOKUP($B210,'Section 2'!$C$18:$T$317,COLUMNS('Section 2'!$C$14:R$15),0))),"",PROPER(VLOOKUP($B210,'Section 2'!$C$18:$T$317,COLUMNS('Section 2'!$C$14:R$15),0))))</f>
        <v/>
      </c>
      <c r="T210" s="234" t="str">
        <f>IF($D210="","",IF(ISBLANK(PROPER(VLOOKUP($B210,'Section 2'!$C$18:$T$317,COLUMNS('Section 2'!$C$14:S$15),0))),"",IF(VLOOKUP($B210,'Section 2'!$C$18:$T$317,COLUMNS('Section 2'!$C$14:S$15),0)="2nd Party Trans", "2nd Party Trans", IF(VLOOKUP($B210,'Section 2'!$C$18:$T$317,COLUMNS('Section 2'!$C$14:S$15),0)="2nd Party Dest", "2nd Party Dest", PROPER(VLOOKUP($B210,'Section 2'!$C$18:$T$317,COLUMNS('Section 2'!$C$14:S$15),0))))))</f>
        <v/>
      </c>
      <c r="U210" s="235" t="str">
        <f>IF($D210="","",IF(ISBLANK(VLOOKUP($B210,'Section 2'!$C$18:$T$317,COLUMNS('Section 2'!$C$14:T$15),0)),"",VLOOKUP($B210,'Section 2'!$C$18:$T$317,COLUMNS('Section 2'!$C$14:T$15),0)))</f>
        <v/>
      </c>
    </row>
    <row r="211" spans="1:21" s="233" customFormat="1" ht="12.75" customHeight="1" x14ac:dyDescent="0.25">
      <c r="A211" s="233" t="str">
        <f>IF(D211="","",ROWS($A$1:A211))</f>
        <v/>
      </c>
      <c r="B211" s="232">
        <v>210</v>
      </c>
      <c r="C211" s="234" t="str">
        <f t="shared" si="3"/>
        <v/>
      </c>
      <c r="D211" s="234" t="str">
        <f>IFERROR(VLOOKUP($B211,'Section 2'!$C$18:$T$317,COLUMNS('Section 2'!$C$14:C$15),0),"")</f>
        <v/>
      </c>
      <c r="E211" s="235" t="str">
        <f>IF($D211="","",IF(ISBLANK(VLOOKUP($B211,'Section 2'!$C$18:$T$317,COLUMNS('Section 2'!$C$14:D$15),0)),"",VLOOKUP($B211,'Section 2'!$C$18:$T$317,COLUMNS('Section 2'!$C$14:D$15),0)))</f>
        <v/>
      </c>
      <c r="F211" s="234" t="str">
        <f>IF($D211="","",IF(ISBLANK(VLOOKUP($B211,'Section 2'!$C$18:$T$317,COLUMNS('Section 2'!$C$14:E$15),0)),"",VLOOKUP($B211,'Section 2'!$C$18:$T$317,COLUMNS('Section 2'!$C$14:E$15),0)))</f>
        <v/>
      </c>
      <c r="G211" s="234" t="str">
        <f>IF($D211="","",IF(ISBLANK(VLOOKUP($B211,'Section 2'!$C$18:$T$317,COLUMNS('Section 2'!$C$14:F$15),0)),"",VLOOKUP($B211,'Section 2'!$C$18:$T$317,COLUMNS('Section 2'!$C$14:F$15),0)))</f>
        <v/>
      </c>
      <c r="H211" s="234" t="str">
        <f>IF($D211="","",IF(ISBLANK(VLOOKUP($B211,'Section 2'!$C$18:$T$317,COLUMNS('Section 2'!$C$14:G$15),0)),"",VLOOKUP($B211,'Section 2'!$C$18:$T$317,COLUMNS('Section 2'!$C$14:G$15),0)))</f>
        <v/>
      </c>
      <c r="I211" s="234" t="str">
        <f>IF($D211="","",IF(ISBLANK(VLOOKUP($B211,'Section 2'!$C$18:$T$317,COLUMNS('Section 2'!$C$14:H$15),0)),"",VLOOKUP($B211,'Section 2'!$C$18:$T$317,COLUMNS('Section 2'!$C$14:H$15),0)))</f>
        <v/>
      </c>
      <c r="J211" s="234" t="str">
        <f>IF($D211="","",IF(ISBLANK(VLOOKUP($B211,'Section 2'!$C$18:$T$317,COLUMNS('Section 2'!$C$14:I$15),0)),"",VLOOKUP($B211,'Section 2'!$C$18:$T$317,COLUMNS('Section 2'!$C$14:I$15),0)))</f>
        <v/>
      </c>
      <c r="K211" s="234" t="str">
        <f>IF($D211="","",IF(ISBLANK(VLOOKUP($B211,'Section 2'!$C$18:$T$317,COLUMNS('Section 2'!$C$14:J$15),0)),"",VLOOKUP($B211,'Section 2'!$C$18:$T$317,COLUMNS('Section 2'!$C$14:J$15),0)))</f>
        <v/>
      </c>
      <c r="L211" s="234" t="str">
        <f>IF($D211="","",IF(ISBLANK(VLOOKUP($B211,'Section 2'!$C$18:$T$317,COLUMNS('Section 2'!$C$14:K$15),0)),"",VLOOKUP($B211,'Section 2'!$C$18:$T$317,COLUMNS('Section 2'!$C$14:K$15),0)))</f>
        <v/>
      </c>
      <c r="M211" s="234" t="str">
        <f>IF($D211="","",IF(ISBLANK(VLOOKUP($B211,'Section 2'!$C$18:$T$317,COLUMNS('Section 2'!$C$14:L$15),0)),"",VLOOKUP($B211,'Section 2'!$C$18:$T$317,COLUMNS('Section 2'!$C$14:L$15),0)))</f>
        <v/>
      </c>
      <c r="N211" s="234" t="str">
        <f>IF($D211="","",IF(ISBLANK(VLOOKUP($B211,'Section 2'!$C$18:$T$317,COLUMNS('Section 2'!$C$14:M$15),0)),"",VLOOKUP($B211,'Section 2'!$C$18:$T$317,COLUMNS('Section 2'!$C$14:M$15),0)))</f>
        <v/>
      </c>
      <c r="O211" s="234" t="str">
        <f>IF($D211="","",IF(ISBLANK(VLOOKUP($B211,'Section 2'!$C$18:$T$317,COLUMNS('Section 2'!$C$14:N$15),0)),"",VLOOKUP($B211,'Section 2'!$C$18:$T$317,COLUMNS('Section 2'!$C$14:N$15),0)))</f>
        <v/>
      </c>
      <c r="P211" s="234" t="str">
        <f>IF($D211="","",IF(ISBLANK(VLOOKUP($B211,'Section 2'!$C$18:$T$317,COLUMNS('Section 2'!$C$14:O$15),0)),"",VLOOKUP($B211,'Section 2'!$C$18:$T$317,COLUMNS('Section 2'!$C$14:O$15),0)))</f>
        <v/>
      </c>
      <c r="Q211" s="234" t="str">
        <f>IF($D211="","",IF(ISBLANK(VLOOKUP($B211,'Section 2'!$C$18:$T$317,COLUMNS('Section 2'!$C$14:P$15),0)),"",VLOOKUP($B211,'Section 2'!$C$18:$T$317,COLUMNS('Section 2'!$C$14:P$15),0)))</f>
        <v/>
      </c>
      <c r="R211" s="234" t="str">
        <f>IF($D211="","",IF(ISBLANK(VLOOKUP($B211,'Section 2'!$C$18:$T$317,COLUMNS('Section 2'!$C$14:Q$15),0)),"",VLOOKUP($B211,'Section 2'!$C$18:$T$317,COLUMNS('Section 2'!$C$14:Q$15),0)))</f>
        <v/>
      </c>
      <c r="S211" s="234" t="str">
        <f>IF($D211="","",IF(ISBLANK(PROPER(VLOOKUP($B211,'Section 2'!$C$18:$T$317,COLUMNS('Section 2'!$C$14:R$15),0))),"",PROPER(VLOOKUP($B211,'Section 2'!$C$18:$T$317,COLUMNS('Section 2'!$C$14:R$15),0))))</f>
        <v/>
      </c>
      <c r="T211" s="234" t="str">
        <f>IF($D211="","",IF(ISBLANK(PROPER(VLOOKUP($B211,'Section 2'!$C$18:$T$317,COLUMNS('Section 2'!$C$14:S$15),0))),"",IF(VLOOKUP($B211,'Section 2'!$C$18:$T$317,COLUMNS('Section 2'!$C$14:S$15),0)="2nd Party Trans", "2nd Party Trans", IF(VLOOKUP($B211,'Section 2'!$C$18:$T$317,COLUMNS('Section 2'!$C$14:S$15),0)="2nd Party Dest", "2nd Party Dest", PROPER(VLOOKUP($B211,'Section 2'!$C$18:$T$317,COLUMNS('Section 2'!$C$14:S$15),0))))))</f>
        <v/>
      </c>
      <c r="U211" s="235" t="str">
        <f>IF($D211="","",IF(ISBLANK(VLOOKUP($B211,'Section 2'!$C$18:$T$317,COLUMNS('Section 2'!$C$14:T$15),0)),"",VLOOKUP($B211,'Section 2'!$C$18:$T$317,COLUMNS('Section 2'!$C$14:T$15),0)))</f>
        <v/>
      </c>
    </row>
    <row r="212" spans="1:21" s="233" customFormat="1" ht="12.75" customHeight="1" x14ac:dyDescent="0.25">
      <c r="A212" s="233" t="str">
        <f>IF(D212="","",ROWS($A$1:A212))</f>
        <v/>
      </c>
      <c r="B212" s="232">
        <v>211</v>
      </c>
      <c r="C212" s="234" t="str">
        <f t="shared" si="3"/>
        <v/>
      </c>
      <c r="D212" s="234" t="str">
        <f>IFERROR(VLOOKUP($B212,'Section 2'!$C$18:$T$317,COLUMNS('Section 2'!$C$14:C$15),0),"")</f>
        <v/>
      </c>
      <c r="E212" s="235" t="str">
        <f>IF($D212="","",IF(ISBLANK(VLOOKUP($B212,'Section 2'!$C$18:$T$317,COLUMNS('Section 2'!$C$14:D$15),0)),"",VLOOKUP($B212,'Section 2'!$C$18:$T$317,COLUMNS('Section 2'!$C$14:D$15),0)))</f>
        <v/>
      </c>
      <c r="F212" s="234" t="str">
        <f>IF($D212="","",IF(ISBLANK(VLOOKUP($B212,'Section 2'!$C$18:$T$317,COLUMNS('Section 2'!$C$14:E$15),0)),"",VLOOKUP($B212,'Section 2'!$C$18:$T$317,COLUMNS('Section 2'!$C$14:E$15),0)))</f>
        <v/>
      </c>
      <c r="G212" s="234" t="str">
        <f>IF($D212="","",IF(ISBLANK(VLOOKUP($B212,'Section 2'!$C$18:$T$317,COLUMNS('Section 2'!$C$14:F$15),0)),"",VLOOKUP($B212,'Section 2'!$C$18:$T$317,COLUMNS('Section 2'!$C$14:F$15),0)))</f>
        <v/>
      </c>
      <c r="H212" s="234" t="str">
        <f>IF($D212="","",IF(ISBLANK(VLOOKUP($B212,'Section 2'!$C$18:$T$317,COLUMNS('Section 2'!$C$14:G$15),0)),"",VLOOKUP($B212,'Section 2'!$C$18:$T$317,COLUMNS('Section 2'!$C$14:G$15),0)))</f>
        <v/>
      </c>
      <c r="I212" s="234" t="str">
        <f>IF($D212="","",IF(ISBLANK(VLOOKUP($B212,'Section 2'!$C$18:$T$317,COLUMNS('Section 2'!$C$14:H$15),0)),"",VLOOKUP($B212,'Section 2'!$C$18:$T$317,COLUMNS('Section 2'!$C$14:H$15),0)))</f>
        <v/>
      </c>
      <c r="J212" s="234" t="str">
        <f>IF($D212="","",IF(ISBLANK(VLOOKUP($B212,'Section 2'!$C$18:$T$317,COLUMNS('Section 2'!$C$14:I$15),0)),"",VLOOKUP($B212,'Section 2'!$C$18:$T$317,COLUMNS('Section 2'!$C$14:I$15),0)))</f>
        <v/>
      </c>
      <c r="K212" s="234" t="str">
        <f>IF($D212="","",IF(ISBLANK(VLOOKUP($B212,'Section 2'!$C$18:$T$317,COLUMNS('Section 2'!$C$14:J$15),0)),"",VLOOKUP($B212,'Section 2'!$C$18:$T$317,COLUMNS('Section 2'!$C$14:J$15),0)))</f>
        <v/>
      </c>
      <c r="L212" s="234" t="str">
        <f>IF($D212="","",IF(ISBLANK(VLOOKUP($B212,'Section 2'!$C$18:$T$317,COLUMNS('Section 2'!$C$14:K$15),0)),"",VLOOKUP($B212,'Section 2'!$C$18:$T$317,COLUMNS('Section 2'!$C$14:K$15),0)))</f>
        <v/>
      </c>
      <c r="M212" s="234" t="str">
        <f>IF($D212="","",IF(ISBLANK(VLOOKUP($B212,'Section 2'!$C$18:$T$317,COLUMNS('Section 2'!$C$14:L$15),0)),"",VLOOKUP($B212,'Section 2'!$C$18:$T$317,COLUMNS('Section 2'!$C$14:L$15),0)))</f>
        <v/>
      </c>
      <c r="N212" s="234" t="str">
        <f>IF($D212="","",IF(ISBLANK(VLOOKUP($B212,'Section 2'!$C$18:$T$317,COLUMNS('Section 2'!$C$14:M$15),0)),"",VLOOKUP($B212,'Section 2'!$C$18:$T$317,COLUMNS('Section 2'!$C$14:M$15),0)))</f>
        <v/>
      </c>
      <c r="O212" s="234" t="str">
        <f>IF($D212="","",IF(ISBLANK(VLOOKUP($B212,'Section 2'!$C$18:$T$317,COLUMNS('Section 2'!$C$14:N$15),0)),"",VLOOKUP($B212,'Section 2'!$C$18:$T$317,COLUMNS('Section 2'!$C$14:N$15),0)))</f>
        <v/>
      </c>
      <c r="P212" s="234" t="str">
        <f>IF($D212="","",IF(ISBLANK(VLOOKUP($B212,'Section 2'!$C$18:$T$317,COLUMNS('Section 2'!$C$14:O$15),0)),"",VLOOKUP($B212,'Section 2'!$C$18:$T$317,COLUMNS('Section 2'!$C$14:O$15),0)))</f>
        <v/>
      </c>
      <c r="Q212" s="234" t="str">
        <f>IF($D212="","",IF(ISBLANK(VLOOKUP($B212,'Section 2'!$C$18:$T$317,COLUMNS('Section 2'!$C$14:P$15),0)),"",VLOOKUP($B212,'Section 2'!$C$18:$T$317,COLUMNS('Section 2'!$C$14:P$15),0)))</f>
        <v/>
      </c>
      <c r="R212" s="234" t="str">
        <f>IF($D212="","",IF(ISBLANK(VLOOKUP($B212,'Section 2'!$C$18:$T$317,COLUMNS('Section 2'!$C$14:Q$15),0)),"",VLOOKUP($B212,'Section 2'!$C$18:$T$317,COLUMNS('Section 2'!$C$14:Q$15),0)))</f>
        <v/>
      </c>
      <c r="S212" s="234" t="str">
        <f>IF($D212="","",IF(ISBLANK(PROPER(VLOOKUP($B212,'Section 2'!$C$18:$T$317,COLUMNS('Section 2'!$C$14:R$15),0))),"",PROPER(VLOOKUP($B212,'Section 2'!$C$18:$T$317,COLUMNS('Section 2'!$C$14:R$15),0))))</f>
        <v/>
      </c>
      <c r="T212" s="234" t="str">
        <f>IF($D212="","",IF(ISBLANK(PROPER(VLOOKUP($B212,'Section 2'!$C$18:$T$317,COLUMNS('Section 2'!$C$14:S$15),0))),"",IF(VLOOKUP($B212,'Section 2'!$C$18:$T$317,COLUMNS('Section 2'!$C$14:S$15),0)="2nd Party Trans", "2nd Party Trans", IF(VLOOKUP($B212,'Section 2'!$C$18:$T$317,COLUMNS('Section 2'!$C$14:S$15),0)="2nd Party Dest", "2nd Party Dest", PROPER(VLOOKUP($B212,'Section 2'!$C$18:$T$317,COLUMNS('Section 2'!$C$14:S$15),0))))))</f>
        <v/>
      </c>
      <c r="U212" s="235" t="str">
        <f>IF($D212="","",IF(ISBLANK(VLOOKUP($B212,'Section 2'!$C$18:$T$317,COLUMNS('Section 2'!$C$14:T$15),0)),"",VLOOKUP($B212,'Section 2'!$C$18:$T$317,COLUMNS('Section 2'!$C$14:T$15),0)))</f>
        <v/>
      </c>
    </row>
    <row r="213" spans="1:21" s="233" customFormat="1" ht="12.75" customHeight="1" x14ac:dyDescent="0.25">
      <c r="A213" s="233" t="str">
        <f>IF(D213="","",ROWS($A$1:A213))</f>
        <v/>
      </c>
      <c r="B213" s="232">
        <v>212</v>
      </c>
      <c r="C213" s="234" t="str">
        <f t="shared" si="3"/>
        <v/>
      </c>
      <c r="D213" s="234" t="str">
        <f>IFERROR(VLOOKUP($B213,'Section 2'!$C$18:$T$317,COLUMNS('Section 2'!$C$14:C$15),0),"")</f>
        <v/>
      </c>
      <c r="E213" s="235" t="str">
        <f>IF($D213="","",IF(ISBLANK(VLOOKUP($B213,'Section 2'!$C$18:$T$317,COLUMNS('Section 2'!$C$14:D$15),0)),"",VLOOKUP($B213,'Section 2'!$C$18:$T$317,COLUMNS('Section 2'!$C$14:D$15),0)))</f>
        <v/>
      </c>
      <c r="F213" s="234" t="str">
        <f>IF($D213="","",IF(ISBLANK(VLOOKUP($B213,'Section 2'!$C$18:$T$317,COLUMNS('Section 2'!$C$14:E$15),0)),"",VLOOKUP($B213,'Section 2'!$C$18:$T$317,COLUMNS('Section 2'!$C$14:E$15),0)))</f>
        <v/>
      </c>
      <c r="G213" s="234" t="str">
        <f>IF($D213="","",IF(ISBLANK(VLOOKUP($B213,'Section 2'!$C$18:$T$317,COLUMNS('Section 2'!$C$14:F$15),0)),"",VLOOKUP($B213,'Section 2'!$C$18:$T$317,COLUMNS('Section 2'!$C$14:F$15),0)))</f>
        <v/>
      </c>
      <c r="H213" s="234" t="str">
        <f>IF($D213="","",IF(ISBLANK(VLOOKUP($B213,'Section 2'!$C$18:$T$317,COLUMNS('Section 2'!$C$14:G$15),0)),"",VLOOKUP($B213,'Section 2'!$C$18:$T$317,COLUMNS('Section 2'!$C$14:G$15),0)))</f>
        <v/>
      </c>
      <c r="I213" s="234" t="str">
        <f>IF($D213="","",IF(ISBLANK(VLOOKUP($B213,'Section 2'!$C$18:$T$317,COLUMNS('Section 2'!$C$14:H$15),0)),"",VLOOKUP($B213,'Section 2'!$C$18:$T$317,COLUMNS('Section 2'!$C$14:H$15),0)))</f>
        <v/>
      </c>
      <c r="J213" s="234" t="str">
        <f>IF($D213="","",IF(ISBLANK(VLOOKUP($B213,'Section 2'!$C$18:$T$317,COLUMNS('Section 2'!$C$14:I$15),0)),"",VLOOKUP($B213,'Section 2'!$C$18:$T$317,COLUMNS('Section 2'!$C$14:I$15),0)))</f>
        <v/>
      </c>
      <c r="K213" s="234" t="str">
        <f>IF($D213="","",IF(ISBLANK(VLOOKUP($B213,'Section 2'!$C$18:$T$317,COLUMNS('Section 2'!$C$14:J$15),0)),"",VLOOKUP($B213,'Section 2'!$C$18:$T$317,COLUMNS('Section 2'!$C$14:J$15),0)))</f>
        <v/>
      </c>
      <c r="L213" s="234" t="str">
        <f>IF($D213="","",IF(ISBLANK(VLOOKUP($B213,'Section 2'!$C$18:$T$317,COLUMNS('Section 2'!$C$14:K$15),0)),"",VLOOKUP($B213,'Section 2'!$C$18:$T$317,COLUMNS('Section 2'!$C$14:K$15),0)))</f>
        <v/>
      </c>
      <c r="M213" s="234" t="str">
        <f>IF($D213="","",IF(ISBLANK(VLOOKUP($B213,'Section 2'!$C$18:$T$317,COLUMNS('Section 2'!$C$14:L$15),0)),"",VLOOKUP($B213,'Section 2'!$C$18:$T$317,COLUMNS('Section 2'!$C$14:L$15),0)))</f>
        <v/>
      </c>
      <c r="N213" s="234" t="str">
        <f>IF($D213="","",IF(ISBLANK(VLOOKUP($B213,'Section 2'!$C$18:$T$317,COLUMNS('Section 2'!$C$14:M$15),0)),"",VLOOKUP($B213,'Section 2'!$C$18:$T$317,COLUMNS('Section 2'!$C$14:M$15),0)))</f>
        <v/>
      </c>
      <c r="O213" s="234" t="str">
        <f>IF($D213="","",IF(ISBLANK(VLOOKUP($B213,'Section 2'!$C$18:$T$317,COLUMNS('Section 2'!$C$14:N$15),0)),"",VLOOKUP($B213,'Section 2'!$C$18:$T$317,COLUMNS('Section 2'!$C$14:N$15),0)))</f>
        <v/>
      </c>
      <c r="P213" s="234" t="str">
        <f>IF($D213="","",IF(ISBLANK(VLOOKUP($B213,'Section 2'!$C$18:$T$317,COLUMNS('Section 2'!$C$14:O$15),0)),"",VLOOKUP($B213,'Section 2'!$C$18:$T$317,COLUMNS('Section 2'!$C$14:O$15),0)))</f>
        <v/>
      </c>
      <c r="Q213" s="234" t="str">
        <f>IF($D213="","",IF(ISBLANK(VLOOKUP($B213,'Section 2'!$C$18:$T$317,COLUMNS('Section 2'!$C$14:P$15),0)),"",VLOOKUP($B213,'Section 2'!$C$18:$T$317,COLUMNS('Section 2'!$C$14:P$15),0)))</f>
        <v/>
      </c>
      <c r="R213" s="234" t="str">
        <f>IF($D213="","",IF(ISBLANK(VLOOKUP($B213,'Section 2'!$C$18:$T$317,COLUMNS('Section 2'!$C$14:Q$15),0)),"",VLOOKUP($B213,'Section 2'!$C$18:$T$317,COLUMNS('Section 2'!$C$14:Q$15),0)))</f>
        <v/>
      </c>
      <c r="S213" s="234" t="str">
        <f>IF($D213="","",IF(ISBLANK(PROPER(VLOOKUP($B213,'Section 2'!$C$18:$T$317,COLUMNS('Section 2'!$C$14:R$15),0))),"",PROPER(VLOOKUP($B213,'Section 2'!$C$18:$T$317,COLUMNS('Section 2'!$C$14:R$15),0))))</f>
        <v/>
      </c>
      <c r="T213" s="234" t="str">
        <f>IF($D213="","",IF(ISBLANK(PROPER(VLOOKUP($B213,'Section 2'!$C$18:$T$317,COLUMNS('Section 2'!$C$14:S$15),0))),"",IF(VLOOKUP($B213,'Section 2'!$C$18:$T$317,COLUMNS('Section 2'!$C$14:S$15),0)="2nd Party Trans", "2nd Party Trans", IF(VLOOKUP($B213,'Section 2'!$C$18:$T$317,COLUMNS('Section 2'!$C$14:S$15),0)="2nd Party Dest", "2nd Party Dest", PROPER(VLOOKUP($B213,'Section 2'!$C$18:$T$317,COLUMNS('Section 2'!$C$14:S$15),0))))))</f>
        <v/>
      </c>
      <c r="U213" s="235" t="str">
        <f>IF($D213="","",IF(ISBLANK(VLOOKUP($B213,'Section 2'!$C$18:$T$317,COLUMNS('Section 2'!$C$14:T$15),0)),"",VLOOKUP($B213,'Section 2'!$C$18:$T$317,COLUMNS('Section 2'!$C$14:T$15),0)))</f>
        <v/>
      </c>
    </row>
    <row r="214" spans="1:21" s="233" customFormat="1" ht="12.75" customHeight="1" x14ac:dyDescent="0.25">
      <c r="A214" s="233" t="str">
        <f>IF(D214="","",ROWS($A$1:A214))</f>
        <v/>
      </c>
      <c r="B214" s="232">
        <v>213</v>
      </c>
      <c r="C214" s="234" t="str">
        <f t="shared" si="3"/>
        <v/>
      </c>
      <c r="D214" s="234" t="str">
        <f>IFERROR(VLOOKUP($B214,'Section 2'!$C$18:$T$317,COLUMNS('Section 2'!$C$14:C$15),0),"")</f>
        <v/>
      </c>
      <c r="E214" s="235" t="str">
        <f>IF($D214="","",IF(ISBLANK(VLOOKUP($B214,'Section 2'!$C$18:$T$317,COLUMNS('Section 2'!$C$14:D$15),0)),"",VLOOKUP($B214,'Section 2'!$C$18:$T$317,COLUMNS('Section 2'!$C$14:D$15),0)))</f>
        <v/>
      </c>
      <c r="F214" s="234" t="str">
        <f>IF($D214="","",IF(ISBLANK(VLOOKUP($B214,'Section 2'!$C$18:$T$317,COLUMNS('Section 2'!$C$14:E$15),0)),"",VLOOKUP($B214,'Section 2'!$C$18:$T$317,COLUMNS('Section 2'!$C$14:E$15),0)))</f>
        <v/>
      </c>
      <c r="G214" s="234" t="str">
        <f>IF($D214="","",IF(ISBLANK(VLOOKUP($B214,'Section 2'!$C$18:$T$317,COLUMNS('Section 2'!$C$14:F$15),0)),"",VLOOKUP($B214,'Section 2'!$C$18:$T$317,COLUMNS('Section 2'!$C$14:F$15),0)))</f>
        <v/>
      </c>
      <c r="H214" s="234" t="str">
        <f>IF($D214="","",IF(ISBLANK(VLOOKUP($B214,'Section 2'!$C$18:$T$317,COLUMNS('Section 2'!$C$14:G$15),0)),"",VLOOKUP($B214,'Section 2'!$C$18:$T$317,COLUMNS('Section 2'!$C$14:G$15),0)))</f>
        <v/>
      </c>
      <c r="I214" s="234" t="str">
        <f>IF($D214="","",IF(ISBLANK(VLOOKUP($B214,'Section 2'!$C$18:$T$317,COLUMNS('Section 2'!$C$14:H$15),0)),"",VLOOKUP($B214,'Section 2'!$C$18:$T$317,COLUMNS('Section 2'!$C$14:H$15),0)))</f>
        <v/>
      </c>
      <c r="J214" s="234" t="str">
        <f>IF($D214="","",IF(ISBLANK(VLOOKUP($B214,'Section 2'!$C$18:$T$317,COLUMNS('Section 2'!$C$14:I$15),0)),"",VLOOKUP($B214,'Section 2'!$C$18:$T$317,COLUMNS('Section 2'!$C$14:I$15),0)))</f>
        <v/>
      </c>
      <c r="K214" s="234" t="str">
        <f>IF($D214="","",IF(ISBLANK(VLOOKUP($B214,'Section 2'!$C$18:$T$317,COLUMNS('Section 2'!$C$14:J$15),0)),"",VLOOKUP($B214,'Section 2'!$C$18:$T$317,COLUMNS('Section 2'!$C$14:J$15),0)))</f>
        <v/>
      </c>
      <c r="L214" s="234" t="str">
        <f>IF($D214="","",IF(ISBLANK(VLOOKUP($B214,'Section 2'!$C$18:$T$317,COLUMNS('Section 2'!$C$14:K$15),0)),"",VLOOKUP($B214,'Section 2'!$C$18:$T$317,COLUMNS('Section 2'!$C$14:K$15),0)))</f>
        <v/>
      </c>
      <c r="M214" s="234" t="str">
        <f>IF($D214="","",IF(ISBLANK(VLOOKUP($B214,'Section 2'!$C$18:$T$317,COLUMNS('Section 2'!$C$14:L$15),0)),"",VLOOKUP($B214,'Section 2'!$C$18:$T$317,COLUMNS('Section 2'!$C$14:L$15),0)))</f>
        <v/>
      </c>
      <c r="N214" s="234" t="str">
        <f>IF($D214="","",IF(ISBLANK(VLOOKUP($B214,'Section 2'!$C$18:$T$317,COLUMNS('Section 2'!$C$14:M$15),0)),"",VLOOKUP($B214,'Section 2'!$C$18:$T$317,COLUMNS('Section 2'!$C$14:M$15),0)))</f>
        <v/>
      </c>
      <c r="O214" s="234" t="str">
        <f>IF($D214="","",IF(ISBLANK(VLOOKUP($B214,'Section 2'!$C$18:$T$317,COLUMNS('Section 2'!$C$14:N$15),0)),"",VLOOKUP($B214,'Section 2'!$C$18:$T$317,COLUMNS('Section 2'!$C$14:N$15),0)))</f>
        <v/>
      </c>
      <c r="P214" s="234" t="str">
        <f>IF($D214="","",IF(ISBLANK(VLOOKUP($B214,'Section 2'!$C$18:$T$317,COLUMNS('Section 2'!$C$14:O$15),0)),"",VLOOKUP($B214,'Section 2'!$C$18:$T$317,COLUMNS('Section 2'!$C$14:O$15),0)))</f>
        <v/>
      </c>
      <c r="Q214" s="234" t="str">
        <f>IF($D214="","",IF(ISBLANK(VLOOKUP($B214,'Section 2'!$C$18:$T$317,COLUMNS('Section 2'!$C$14:P$15),0)),"",VLOOKUP($B214,'Section 2'!$C$18:$T$317,COLUMNS('Section 2'!$C$14:P$15),0)))</f>
        <v/>
      </c>
      <c r="R214" s="234" t="str">
        <f>IF($D214="","",IF(ISBLANK(VLOOKUP($B214,'Section 2'!$C$18:$T$317,COLUMNS('Section 2'!$C$14:Q$15),0)),"",VLOOKUP($B214,'Section 2'!$C$18:$T$317,COLUMNS('Section 2'!$C$14:Q$15),0)))</f>
        <v/>
      </c>
      <c r="S214" s="234" t="str">
        <f>IF($D214="","",IF(ISBLANK(PROPER(VLOOKUP($B214,'Section 2'!$C$18:$T$317,COLUMNS('Section 2'!$C$14:R$15),0))),"",PROPER(VLOOKUP($B214,'Section 2'!$C$18:$T$317,COLUMNS('Section 2'!$C$14:R$15),0))))</f>
        <v/>
      </c>
      <c r="T214" s="234" t="str">
        <f>IF($D214="","",IF(ISBLANK(PROPER(VLOOKUP($B214,'Section 2'!$C$18:$T$317,COLUMNS('Section 2'!$C$14:S$15),0))),"",IF(VLOOKUP($B214,'Section 2'!$C$18:$T$317,COLUMNS('Section 2'!$C$14:S$15),0)="2nd Party Trans", "2nd Party Trans", IF(VLOOKUP($B214,'Section 2'!$C$18:$T$317,COLUMNS('Section 2'!$C$14:S$15),0)="2nd Party Dest", "2nd Party Dest", PROPER(VLOOKUP($B214,'Section 2'!$C$18:$T$317,COLUMNS('Section 2'!$C$14:S$15),0))))))</f>
        <v/>
      </c>
      <c r="U214" s="235" t="str">
        <f>IF($D214="","",IF(ISBLANK(VLOOKUP($B214,'Section 2'!$C$18:$T$317,COLUMNS('Section 2'!$C$14:T$15),0)),"",VLOOKUP($B214,'Section 2'!$C$18:$T$317,COLUMNS('Section 2'!$C$14:T$15),0)))</f>
        <v/>
      </c>
    </row>
    <row r="215" spans="1:21" s="233" customFormat="1" ht="12.75" customHeight="1" x14ac:dyDescent="0.25">
      <c r="A215" s="233" t="str">
        <f>IF(D215="","",ROWS($A$1:A215))</f>
        <v/>
      </c>
      <c r="B215" s="232">
        <v>214</v>
      </c>
      <c r="C215" s="234" t="str">
        <f t="shared" si="3"/>
        <v/>
      </c>
      <c r="D215" s="234" t="str">
        <f>IFERROR(VLOOKUP($B215,'Section 2'!$C$18:$T$317,COLUMNS('Section 2'!$C$14:C$15),0),"")</f>
        <v/>
      </c>
      <c r="E215" s="235" t="str">
        <f>IF($D215="","",IF(ISBLANK(VLOOKUP($B215,'Section 2'!$C$18:$T$317,COLUMNS('Section 2'!$C$14:D$15),0)),"",VLOOKUP($B215,'Section 2'!$C$18:$T$317,COLUMNS('Section 2'!$C$14:D$15),0)))</f>
        <v/>
      </c>
      <c r="F215" s="234" t="str">
        <f>IF($D215="","",IF(ISBLANK(VLOOKUP($B215,'Section 2'!$C$18:$T$317,COLUMNS('Section 2'!$C$14:E$15),0)),"",VLOOKUP($B215,'Section 2'!$C$18:$T$317,COLUMNS('Section 2'!$C$14:E$15),0)))</f>
        <v/>
      </c>
      <c r="G215" s="234" t="str">
        <f>IF($D215="","",IF(ISBLANK(VLOOKUP($B215,'Section 2'!$C$18:$T$317,COLUMNS('Section 2'!$C$14:F$15),0)),"",VLOOKUP($B215,'Section 2'!$C$18:$T$317,COLUMNS('Section 2'!$C$14:F$15),0)))</f>
        <v/>
      </c>
      <c r="H215" s="234" t="str">
        <f>IF($D215="","",IF(ISBLANK(VLOOKUP($B215,'Section 2'!$C$18:$T$317,COLUMNS('Section 2'!$C$14:G$15),0)),"",VLOOKUP($B215,'Section 2'!$C$18:$T$317,COLUMNS('Section 2'!$C$14:G$15),0)))</f>
        <v/>
      </c>
      <c r="I215" s="234" t="str">
        <f>IF($D215="","",IF(ISBLANK(VLOOKUP($B215,'Section 2'!$C$18:$T$317,COLUMNS('Section 2'!$C$14:H$15),0)),"",VLOOKUP($B215,'Section 2'!$C$18:$T$317,COLUMNS('Section 2'!$C$14:H$15),0)))</f>
        <v/>
      </c>
      <c r="J215" s="234" t="str">
        <f>IF($D215="","",IF(ISBLANK(VLOOKUP($B215,'Section 2'!$C$18:$T$317,COLUMNS('Section 2'!$C$14:I$15),0)),"",VLOOKUP($B215,'Section 2'!$C$18:$T$317,COLUMNS('Section 2'!$C$14:I$15),0)))</f>
        <v/>
      </c>
      <c r="K215" s="234" t="str">
        <f>IF($D215="","",IF(ISBLANK(VLOOKUP($B215,'Section 2'!$C$18:$T$317,COLUMNS('Section 2'!$C$14:J$15),0)),"",VLOOKUP($B215,'Section 2'!$C$18:$T$317,COLUMNS('Section 2'!$C$14:J$15),0)))</f>
        <v/>
      </c>
      <c r="L215" s="234" t="str">
        <f>IF($D215="","",IF(ISBLANK(VLOOKUP($B215,'Section 2'!$C$18:$T$317,COLUMNS('Section 2'!$C$14:K$15),0)),"",VLOOKUP($B215,'Section 2'!$C$18:$T$317,COLUMNS('Section 2'!$C$14:K$15),0)))</f>
        <v/>
      </c>
      <c r="M215" s="234" t="str">
        <f>IF($D215="","",IF(ISBLANK(VLOOKUP($B215,'Section 2'!$C$18:$T$317,COLUMNS('Section 2'!$C$14:L$15),0)),"",VLOOKUP($B215,'Section 2'!$C$18:$T$317,COLUMNS('Section 2'!$C$14:L$15),0)))</f>
        <v/>
      </c>
      <c r="N215" s="234" t="str">
        <f>IF($D215="","",IF(ISBLANK(VLOOKUP($B215,'Section 2'!$C$18:$T$317,COLUMNS('Section 2'!$C$14:M$15),0)),"",VLOOKUP($B215,'Section 2'!$C$18:$T$317,COLUMNS('Section 2'!$C$14:M$15),0)))</f>
        <v/>
      </c>
      <c r="O215" s="234" t="str">
        <f>IF($D215="","",IF(ISBLANK(VLOOKUP($B215,'Section 2'!$C$18:$T$317,COLUMNS('Section 2'!$C$14:N$15),0)),"",VLOOKUP($B215,'Section 2'!$C$18:$T$317,COLUMNS('Section 2'!$C$14:N$15),0)))</f>
        <v/>
      </c>
      <c r="P215" s="234" t="str">
        <f>IF($D215="","",IF(ISBLANK(VLOOKUP($B215,'Section 2'!$C$18:$T$317,COLUMNS('Section 2'!$C$14:O$15),0)),"",VLOOKUP($B215,'Section 2'!$C$18:$T$317,COLUMNS('Section 2'!$C$14:O$15),0)))</f>
        <v/>
      </c>
      <c r="Q215" s="234" t="str">
        <f>IF($D215="","",IF(ISBLANK(VLOOKUP($B215,'Section 2'!$C$18:$T$317,COLUMNS('Section 2'!$C$14:P$15),0)),"",VLOOKUP($B215,'Section 2'!$C$18:$T$317,COLUMNS('Section 2'!$C$14:P$15),0)))</f>
        <v/>
      </c>
      <c r="R215" s="234" t="str">
        <f>IF($D215="","",IF(ISBLANK(VLOOKUP($B215,'Section 2'!$C$18:$T$317,COLUMNS('Section 2'!$C$14:Q$15),0)),"",VLOOKUP($B215,'Section 2'!$C$18:$T$317,COLUMNS('Section 2'!$C$14:Q$15),0)))</f>
        <v/>
      </c>
      <c r="S215" s="234" t="str">
        <f>IF($D215="","",IF(ISBLANK(PROPER(VLOOKUP($B215,'Section 2'!$C$18:$T$317,COLUMNS('Section 2'!$C$14:R$15),0))),"",PROPER(VLOOKUP($B215,'Section 2'!$C$18:$T$317,COLUMNS('Section 2'!$C$14:R$15),0))))</f>
        <v/>
      </c>
      <c r="T215" s="234" t="str">
        <f>IF($D215="","",IF(ISBLANK(PROPER(VLOOKUP($B215,'Section 2'!$C$18:$T$317,COLUMNS('Section 2'!$C$14:S$15),0))),"",IF(VLOOKUP($B215,'Section 2'!$C$18:$T$317,COLUMNS('Section 2'!$C$14:S$15),0)="2nd Party Trans", "2nd Party Trans", IF(VLOOKUP($B215,'Section 2'!$C$18:$T$317,COLUMNS('Section 2'!$C$14:S$15),0)="2nd Party Dest", "2nd Party Dest", PROPER(VLOOKUP($B215,'Section 2'!$C$18:$T$317,COLUMNS('Section 2'!$C$14:S$15),0))))))</f>
        <v/>
      </c>
      <c r="U215" s="235" t="str">
        <f>IF($D215="","",IF(ISBLANK(VLOOKUP($B215,'Section 2'!$C$18:$T$317,COLUMNS('Section 2'!$C$14:T$15),0)),"",VLOOKUP($B215,'Section 2'!$C$18:$T$317,COLUMNS('Section 2'!$C$14:T$15),0)))</f>
        <v/>
      </c>
    </row>
    <row r="216" spans="1:21" s="233" customFormat="1" ht="12.75" customHeight="1" x14ac:dyDescent="0.25">
      <c r="A216" s="233" t="str">
        <f>IF(D216="","",ROWS($A$1:A216))</f>
        <v/>
      </c>
      <c r="B216" s="232">
        <v>215</v>
      </c>
      <c r="C216" s="234" t="str">
        <f t="shared" si="3"/>
        <v/>
      </c>
      <c r="D216" s="234" t="str">
        <f>IFERROR(VLOOKUP($B216,'Section 2'!$C$18:$T$317,COLUMNS('Section 2'!$C$14:C$15),0),"")</f>
        <v/>
      </c>
      <c r="E216" s="235" t="str">
        <f>IF($D216="","",IF(ISBLANK(VLOOKUP($B216,'Section 2'!$C$18:$T$317,COLUMNS('Section 2'!$C$14:D$15),0)),"",VLOOKUP($B216,'Section 2'!$C$18:$T$317,COLUMNS('Section 2'!$C$14:D$15),0)))</f>
        <v/>
      </c>
      <c r="F216" s="234" t="str">
        <f>IF($D216="","",IF(ISBLANK(VLOOKUP($B216,'Section 2'!$C$18:$T$317,COLUMNS('Section 2'!$C$14:E$15),0)),"",VLOOKUP($B216,'Section 2'!$C$18:$T$317,COLUMNS('Section 2'!$C$14:E$15),0)))</f>
        <v/>
      </c>
      <c r="G216" s="234" t="str">
        <f>IF($D216="","",IF(ISBLANK(VLOOKUP($B216,'Section 2'!$C$18:$T$317,COLUMNS('Section 2'!$C$14:F$15),0)),"",VLOOKUP($B216,'Section 2'!$C$18:$T$317,COLUMNS('Section 2'!$C$14:F$15),0)))</f>
        <v/>
      </c>
      <c r="H216" s="234" t="str">
        <f>IF($D216="","",IF(ISBLANK(VLOOKUP($B216,'Section 2'!$C$18:$T$317,COLUMNS('Section 2'!$C$14:G$15),0)),"",VLOOKUP($B216,'Section 2'!$C$18:$T$317,COLUMNS('Section 2'!$C$14:G$15),0)))</f>
        <v/>
      </c>
      <c r="I216" s="234" t="str">
        <f>IF($D216="","",IF(ISBLANK(VLOOKUP($B216,'Section 2'!$C$18:$T$317,COLUMNS('Section 2'!$C$14:H$15),0)),"",VLOOKUP($B216,'Section 2'!$C$18:$T$317,COLUMNS('Section 2'!$C$14:H$15),0)))</f>
        <v/>
      </c>
      <c r="J216" s="234" t="str">
        <f>IF($D216="","",IF(ISBLANK(VLOOKUP($B216,'Section 2'!$C$18:$T$317,COLUMNS('Section 2'!$C$14:I$15),0)),"",VLOOKUP($B216,'Section 2'!$C$18:$T$317,COLUMNS('Section 2'!$C$14:I$15),0)))</f>
        <v/>
      </c>
      <c r="K216" s="234" t="str">
        <f>IF($D216="","",IF(ISBLANK(VLOOKUP($B216,'Section 2'!$C$18:$T$317,COLUMNS('Section 2'!$C$14:J$15),0)),"",VLOOKUP($B216,'Section 2'!$C$18:$T$317,COLUMNS('Section 2'!$C$14:J$15),0)))</f>
        <v/>
      </c>
      <c r="L216" s="234" t="str">
        <f>IF($D216="","",IF(ISBLANK(VLOOKUP($B216,'Section 2'!$C$18:$T$317,COLUMNS('Section 2'!$C$14:K$15),0)),"",VLOOKUP($B216,'Section 2'!$C$18:$T$317,COLUMNS('Section 2'!$C$14:K$15),0)))</f>
        <v/>
      </c>
      <c r="M216" s="234" t="str">
        <f>IF($D216="","",IF(ISBLANK(VLOOKUP($B216,'Section 2'!$C$18:$T$317,COLUMNS('Section 2'!$C$14:L$15),0)),"",VLOOKUP($B216,'Section 2'!$C$18:$T$317,COLUMNS('Section 2'!$C$14:L$15),0)))</f>
        <v/>
      </c>
      <c r="N216" s="234" t="str">
        <f>IF($D216="","",IF(ISBLANK(VLOOKUP($B216,'Section 2'!$C$18:$T$317,COLUMNS('Section 2'!$C$14:M$15),0)),"",VLOOKUP($B216,'Section 2'!$C$18:$T$317,COLUMNS('Section 2'!$C$14:M$15),0)))</f>
        <v/>
      </c>
      <c r="O216" s="234" t="str">
        <f>IF($D216="","",IF(ISBLANK(VLOOKUP($B216,'Section 2'!$C$18:$T$317,COLUMNS('Section 2'!$C$14:N$15),0)),"",VLOOKUP($B216,'Section 2'!$C$18:$T$317,COLUMNS('Section 2'!$C$14:N$15),0)))</f>
        <v/>
      </c>
      <c r="P216" s="234" t="str">
        <f>IF($D216="","",IF(ISBLANK(VLOOKUP($B216,'Section 2'!$C$18:$T$317,COLUMNS('Section 2'!$C$14:O$15),0)),"",VLOOKUP($B216,'Section 2'!$C$18:$T$317,COLUMNS('Section 2'!$C$14:O$15),0)))</f>
        <v/>
      </c>
      <c r="Q216" s="234" t="str">
        <f>IF($D216="","",IF(ISBLANK(VLOOKUP($B216,'Section 2'!$C$18:$T$317,COLUMNS('Section 2'!$C$14:P$15),0)),"",VLOOKUP($B216,'Section 2'!$C$18:$T$317,COLUMNS('Section 2'!$C$14:P$15),0)))</f>
        <v/>
      </c>
      <c r="R216" s="234" t="str">
        <f>IF($D216="","",IF(ISBLANK(VLOOKUP($B216,'Section 2'!$C$18:$T$317,COLUMNS('Section 2'!$C$14:Q$15),0)),"",VLOOKUP($B216,'Section 2'!$C$18:$T$317,COLUMNS('Section 2'!$C$14:Q$15),0)))</f>
        <v/>
      </c>
      <c r="S216" s="234" t="str">
        <f>IF($D216="","",IF(ISBLANK(PROPER(VLOOKUP($B216,'Section 2'!$C$18:$T$317,COLUMNS('Section 2'!$C$14:R$15),0))),"",PROPER(VLOOKUP($B216,'Section 2'!$C$18:$T$317,COLUMNS('Section 2'!$C$14:R$15),0))))</f>
        <v/>
      </c>
      <c r="T216" s="234" t="str">
        <f>IF($D216="","",IF(ISBLANK(PROPER(VLOOKUP($B216,'Section 2'!$C$18:$T$317,COLUMNS('Section 2'!$C$14:S$15),0))),"",IF(VLOOKUP($B216,'Section 2'!$C$18:$T$317,COLUMNS('Section 2'!$C$14:S$15),0)="2nd Party Trans", "2nd Party Trans", IF(VLOOKUP($B216,'Section 2'!$C$18:$T$317,COLUMNS('Section 2'!$C$14:S$15),0)="2nd Party Dest", "2nd Party Dest", PROPER(VLOOKUP($B216,'Section 2'!$C$18:$T$317,COLUMNS('Section 2'!$C$14:S$15),0))))))</f>
        <v/>
      </c>
      <c r="U216" s="235" t="str">
        <f>IF($D216="","",IF(ISBLANK(VLOOKUP($B216,'Section 2'!$C$18:$T$317,COLUMNS('Section 2'!$C$14:T$15),0)),"",VLOOKUP($B216,'Section 2'!$C$18:$T$317,COLUMNS('Section 2'!$C$14:T$15),0)))</f>
        <v/>
      </c>
    </row>
    <row r="217" spans="1:21" s="233" customFormat="1" ht="12.75" customHeight="1" x14ac:dyDescent="0.25">
      <c r="A217" s="233" t="str">
        <f>IF(D217="","",ROWS($A$1:A217))</f>
        <v/>
      </c>
      <c r="B217" s="232">
        <v>216</v>
      </c>
      <c r="C217" s="234" t="str">
        <f t="shared" si="3"/>
        <v/>
      </c>
      <c r="D217" s="234" t="str">
        <f>IFERROR(VLOOKUP($B217,'Section 2'!$C$18:$T$317,COLUMNS('Section 2'!$C$14:C$15),0),"")</f>
        <v/>
      </c>
      <c r="E217" s="235" t="str">
        <f>IF($D217="","",IF(ISBLANK(VLOOKUP($B217,'Section 2'!$C$18:$T$317,COLUMNS('Section 2'!$C$14:D$15),0)),"",VLOOKUP($B217,'Section 2'!$C$18:$T$317,COLUMNS('Section 2'!$C$14:D$15),0)))</f>
        <v/>
      </c>
      <c r="F217" s="234" t="str">
        <f>IF($D217="","",IF(ISBLANK(VLOOKUP($B217,'Section 2'!$C$18:$T$317,COLUMNS('Section 2'!$C$14:E$15),0)),"",VLOOKUP($B217,'Section 2'!$C$18:$T$317,COLUMNS('Section 2'!$C$14:E$15),0)))</f>
        <v/>
      </c>
      <c r="G217" s="234" t="str">
        <f>IF($D217="","",IF(ISBLANK(VLOOKUP($B217,'Section 2'!$C$18:$T$317,COLUMNS('Section 2'!$C$14:F$15),0)),"",VLOOKUP($B217,'Section 2'!$C$18:$T$317,COLUMNS('Section 2'!$C$14:F$15),0)))</f>
        <v/>
      </c>
      <c r="H217" s="234" t="str">
        <f>IF($D217="","",IF(ISBLANK(VLOOKUP($B217,'Section 2'!$C$18:$T$317,COLUMNS('Section 2'!$C$14:G$15),0)),"",VLOOKUP($B217,'Section 2'!$C$18:$T$317,COLUMNS('Section 2'!$C$14:G$15),0)))</f>
        <v/>
      </c>
      <c r="I217" s="234" t="str">
        <f>IF($D217="","",IF(ISBLANK(VLOOKUP($B217,'Section 2'!$C$18:$T$317,COLUMNS('Section 2'!$C$14:H$15),0)),"",VLOOKUP($B217,'Section 2'!$C$18:$T$317,COLUMNS('Section 2'!$C$14:H$15),0)))</f>
        <v/>
      </c>
      <c r="J217" s="234" t="str">
        <f>IF($D217="","",IF(ISBLANK(VLOOKUP($B217,'Section 2'!$C$18:$T$317,COLUMNS('Section 2'!$C$14:I$15),0)),"",VLOOKUP($B217,'Section 2'!$C$18:$T$317,COLUMNS('Section 2'!$C$14:I$15),0)))</f>
        <v/>
      </c>
      <c r="K217" s="234" t="str">
        <f>IF($D217="","",IF(ISBLANK(VLOOKUP($B217,'Section 2'!$C$18:$T$317,COLUMNS('Section 2'!$C$14:J$15),0)),"",VLOOKUP($B217,'Section 2'!$C$18:$T$317,COLUMNS('Section 2'!$C$14:J$15),0)))</f>
        <v/>
      </c>
      <c r="L217" s="234" t="str">
        <f>IF($D217="","",IF(ISBLANK(VLOOKUP($B217,'Section 2'!$C$18:$T$317,COLUMNS('Section 2'!$C$14:K$15),0)),"",VLOOKUP($B217,'Section 2'!$C$18:$T$317,COLUMNS('Section 2'!$C$14:K$15),0)))</f>
        <v/>
      </c>
      <c r="M217" s="234" t="str">
        <f>IF($D217="","",IF(ISBLANK(VLOOKUP($B217,'Section 2'!$C$18:$T$317,COLUMNS('Section 2'!$C$14:L$15),0)),"",VLOOKUP($B217,'Section 2'!$C$18:$T$317,COLUMNS('Section 2'!$C$14:L$15),0)))</f>
        <v/>
      </c>
      <c r="N217" s="234" t="str">
        <f>IF($D217="","",IF(ISBLANK(VLOOKUP($B217,'Section 2'!$C$18:$T$317,COLUMNS('Section 2'!$C$14:M$15),0)),"",VLOOKUP($B217,'Section 2'!$C$18:$T$317,COLUMNS('Section 2'!$C$14:M$15),0)))</f>
        <v/>
      </c>
      <c r="O217" s="234" t="str">
        <f>IF($D217="","",IF(ISBLANK(VLOOKUP($B217,'Section 2'!$C$18:$T$317,COLUMNS('Section 2'!$C$14:N$15),0)),"",VLOOKUP($B217,'Section 2'!$C$18:$T$317,COLUMNS('Section 2'!$C$14:N$15),0)))</f>
        <v/>
      </c>
      <c r="P217" s="234" t="str">
        <f>IF($D217="","",IF(ISBLANK(VLOOKUP($B217,'Section 2'!$C$18:$T$317,COLUMNS('Section 2'!$C$14:O$15),0)),"",VLOOKUP($B217,'Section 2'!$C$18:$T$317,COLUMNS('Section 2'!$C$14:O$15),0)))</f>
        <v/>
      </c>
      <c r="Q217" s="234" t="str">
        <f>IF($D217="","",IF(ISBLANK(VLOOKUP($B217,'Section 2'!$C$18:$T$317,COLUMNS('Section 2'!$C$14:P$15),0)),"",VLOOKUP($B217,'Section 2'!$C$18:$T$317,COLUMNS('Section 2'!$C$14:P$15),0)))</f>
        <v/>
      </c>
      <c r="R217" s="234" t="str">
        <f>IF($D217="","",IF(ISBLANK(VLOOKUP($B217,'Section 2'!$C$18:$T$317,COLUMNS('Section 2'!$C$14:Q$15),0)),"",VLOOKUP($B217,'Section 2'!$C$18:$T$317,COLUMNS('Section 2'!$C$14:Q$15),0)))</f>
        <v/>
      </c>
      <c r="S217" s="234" t="str">
        <f>IF($D217="","",IF(ISBLANK(PROPER(VLOOKUP($B217,'Section 2'!$C$18:$T$317,COLUMNS('Section 2'!$C$14:R$15),0))),"",PROPER(VLOOKUP($B217,'Section 2'!$C$18:$T$317,COLUMNS('Section 2'!$C$14:R$15),0))))</f>
        <v/>
      </c>
      <c r="T217" s="234" t="str">
        <f>IF($D217="","",IF(ISBLANK(PROPER(VLOOKUP($B217,'Section 2'!$C$18:$T$317,COLUMNS('Section 2'!$C$14:S$15),0))),"",IF(VLOOKUP($B217,'Section 2'!$C$18:$T$317,COLUMNS('Section 2'!$C$14:S$15),0)="2nd Party Trans", "2nd Party Trans", IF(VLOOKUP($B217,'Section 2'!$C$18:$T$317,COLUMNS('Section 2'!$C$14:S$15),0)="2nd Party Dest", "2nd Party Dest", PROPER(VLOOKUP($B217,'Section 2'!$C$18:$T$317,COLUMNS('Section 2'!$C$14:S$15),0))))))</f>
        <v/>
      </c>
      <c r="U217" s="235" t="str">
        <f>IF($D217="","",IF(ISBLANK(VLOOKUP($B217,'Section 2'!$C$18:$T$317,COLUMNS('Section 2'!$C$14:T$15),0)),"",VLOOKUP($B217,'Section 2'!$C$18:$T$317,COLUMNS('Section 2'!$C$14:T$15),0)))</f>
        <v/>
      </c>
    </row>
    <row r="218" spans="1:21" s="233" customFormat="1" ht="12.75" customHeight="1" x14ac:dyDescent="0.25">
      <c r="A218" s="233" t="str">
        <f>IF(D218="","",ROWS($A$1:A218))</f>
        <v/>
      </c>
      <c r="B218" s="232">
        <v>217</v>
      </c>
      <c r="C218" s="234" t="str">
        <f t="shared" si="3"/>
        <v/>
      </c>
      <c r="D218" s="234" t="str">
        <f>IFERROR(VLOOKUP($B218,'Section 2'!$C$18:$T$317,COLUMNS('Section 2'!$C$14:C$15),0),"")</f>
        <v/>
      </c>
      <c r="E218" s="235" t="str">
        <f>IF($D218="","",IF(ISBLANK(VLOOKUP($B218,'Section 2'!$C$18:$T$317,COLUMNS('Section 2'!$C$14:D$15),0)),"",VLOOKUP($B218,'Section 2'!$C$18:$T$317,COLUMNS('Section 2'!$C$14:D$15),0)))</f>
        <v/>
      </c>
      <c r="F218" s="234" t="str">
        <f>IF($D218="","",IF(ISBLANK(VLOOKUP($B218,'Section 2'!$C$18:$T$317,COLUMNS('Section 2'!$C$14:E$15),0)),"",VLOOKUP($B218,'Section 2'!$C$18:$T$317,COLUMNS('Section 2'!$C$14:E$15),0)))</f>
        <v/>
      </c>
      <c r="G218" s="234" t="str">
        <f>IF($D218="","",IF(ISBLANK(VLOOKUP($B218,'Section 2'!$C$18:$T$317,COLUMNS('Section 2'!$C$14:F$15),0)),"",VLOOKUP($B218,'Section 2'!$C$18:$T$317,COLUMNS('Section 2'!$C$14:F$15),0)))</f>
        <v/>
      </c>
      <c r="H218" s="234" t="str">
        <f>IF($D218="","",IF(ISBLANK(VLOOKUP($B218,'Section 2'!$C$18:$T$317,COLUMNS('Section 2'!$C$14:G$15),0)),"",VLOOKUP($B218,'Section 2'!$C$18:$T$317,COLUMNS('Section 2'!$C$14:G$15),0)))</f>
        <v/>
      </c>
      <c r="I218" s="234" t="str">
        <f>IF($D218="","",IF(ISBLANK(VLOOKUP($B218,'Section 2'!$C$18:$T$317,COLUMNS('Section 2'!$C$14:H$15),0)),"",VLOOKUP($B218,'Section 2'!$C$18:$T$317,COLUMNS('Section 2'!$C$14:H$15),0)))</f>
        <v/>
      </c>
      <c r="J218" s="234" t="str">
        <f>IF($D218="","",IF(ISBLANK(VLOOKUP($B218,'Section 2'!$C$18:$T$317,COLUMNS('Section 2'!$C$14:I$15),0)),"",VLOOKUP($B218,'Section 2'!$C$18:$T$317,COLUMNS('Section 2'!$C$14:I$15),0)))</f>
        <v/>
      </c>
      <c r="K218" s="234" t="str">
        <f>IF($D218="","",IF(ISBLANK(VLOOKUP($B218,'Section 2'!$C$18:$T$317,COLUMNS('Section 2'!$C$14:J$15),0)),"",VLOOKUP($B218,'Section 2'!$C$18:$T$317,COLUMNS('Section 2'!$C$14:J$15),0)))</f>
        <v/>
      </c>
      <c r="L218" s="234" t="str">
        <f>IF($D218="","",IF(ISBLANK(VLOOKUP($B218,'Section 2'!$C$18:$T$317,COLUMNS('Section 2'!$C$14:K$15),0)),"",VLOOKUP($B218,'Section 2'!$C$18:$T$317,COLUMNS('Section 2'!$C$14:K$15),0)))</f>
        <v/>
      </c>
      <c r="M218" s="234" t="str">
        <f>IF($D218="","",IF(ISBLANK(VLOOKUP($B218,'Section 2'!$C$18:$T$317,COLUMNS('Section 2'!$C$14:L$15),0)),"",VLOOKUP($B218,'Section 2'!$C$18:$T$317,COLUMNS('Section 2'!$C$14:L$15),0)))</f>
        <v/>
      </c>
      <c r="N218" s="234" t="str">
        <f>IF($D218="","",IF(ISBLANK(VLOOKUP($B218,'Section 2'!$C$18:$T$317,COLUMNS('Section 2'!$C$14:M$15),0)),"",VLOOKUP($B218,'Section 2'!$C$18:$T$317,COLUMNS('Section 2'!$C$14:M$15),0)))</f>
        <v/>
      </c>
      <c r="O218" s="234" t="str">
        <f>IF($D218="","",IF(ISBLANK(VLOOKUP($B218,'Section 2'!$C$18:$T$317,COLUMNS('Section 2'!$C$14:N$15),0)),"",VLOOKUP($B218,'Section 2'!$C$18:$T$317,COLUMNS('Section 2'!$C$14:N$15),0)))</f>
        <v/>
      </c>
      <c r="P218" s="234" t="str">
        <f>IF($D218="","",IF(ISBLANK(VLOOKUP($B218,'Section 2'!$C$18:$T$317,COLUMNS('Section 2'!$C$14:O$15),0)),"",VLOOKUP($B218,'Section 2'!$C$18:$T$317,COLUMNS('Section 2'!$C$14:O$15),0)))</f>
        <v/>
      </c>
      <c r="Q218" s="234" t="str">
        <f>IF($D218="","",IF(ISBLANK(VLOOKUP($B218,'Section 2'!$C$18:$T$317,COLUMNS('Section 2'!$C$14:P$15),0)),"",VLOOKUP($B218,'Section 2'!$C$18:$T$317,COLUMNS('Section 2'!$C$14:P$15),0)))</f>
        <v/>
      </c>
      <c r="R218" s="234" t="str">
        <f>IF($D218="","",IF(ISBLANK(VLOOKUP($B218,'Section 2'!$C$18:$T$317,COLUMNS('Section 2'!$C$14:Q$15),0)),"",VLOOKUP($B218,'Section 2'!$C$18:$T$317,COLUMNS('Section 2'!$C$14:Q$15),0)))</f>
        <v/>
      </c>
      <c r="S218" s="234" t="str">
        <f>IF($D218="","",IF(ISBLANK(PROPER(VLOOKUP($B218,'Section 2'!$C$18:$T$317,COLUMNS('Section 2'!$C$14:R$15),0))),"",PROPER(VLOOKUP($B218,'Section 2'!$C$18:$T$317,COLUMNS('Section 2'!$C$14:R$15),0))))</f>
        <v/>
      </c>
      <c r="T218" s="234" t="str">
        <f>IF($D218="","",IF(ISBLANK(PROPER(VLOOKUP($B218,'Section 2'!$C$18:$T$317,COLUMNS('Section 2'!$C$14:S$15),0))),"",IF(VLOOKUP($B218,'Section 2'!$C$18:$T$317,COLUMNS('Section 2'!$C$14:S$15),0)="2nd Party Trans", "2nd Party Trans", IF(VLOOKUP($B218,'Section 2'!$C$18:$T$317,COLUMNS('Section 2'!$C$14:S$15),0)="2nd Party Dest", "2nd Party Dest", PROPER(VLOOKUP($B218,'Section 2'!$C$18:$T$317,COLUMNS('Section 2'!$C$14:S$15),0))))))</f>
        <v/>
      </c>
      <c r="U218" s="235" t="str">
        <f>IF($D218="","",IF(ISBLANK(VLOOKUP($B218,'Section 2'!$C$18:$T$317,COLUMNS('Section 2'!$C$14:T$15),0)),"",VLOOKUP($B218,'Section 2'!$C$18:$T$317,COLUMNS('Section 2'!$C$14:T$15),0)))</f>
        <v/>
      </c>
    </row>
    <row r="219" spans="1:21" s="233" customFormat="1" ht="12.75" customHeight="1" x14ac:dyDescent="0.25">
      <c r="A219" s="233" t="str">
        <f>IF(D219="","",ROWS($A$1:A219))</f>
        <v/>
      </c>
      <c r="B219" s="232">
        <v>218</v>
      </c>
      <c r="C219" s="234" t="str">
        <f t="shared" si="3"/>
        <v/>
      </c>
      <c r="D219" s="234" t="str">
        <f>IFERROR(VLOOKUP($B219,'Section 2'!$C$18:$T$317,COLUMNS('Section 2'!$C$14:C$15),0),"")</f>
        <v/>
      </c>
      <c r="E219" s="235" t="str">
        <f>IF($D219="","",IF(ISBLANK(VLOOKUP($B219,'Section 2'!$C$18:$T$317,COLUMNS('Section 2'!$C$14:D$15),0)),"",VLOOKUP($B219,'Section 2'!$C$18:$T$317,COLUMNS('Section 2'!$C$14:D$15),0)))</f>
        <v/>
      </c>
      <c r="F219" s="234" t="str">
        <f>IF($D219="","",IF(ISBLANK(VLOOKUP($B219,'Section 2'!$C$18:$T$317,COLUMNS('Section 2'!$C$14:E$15),0)),"",VLOOKUP($B219,'Section 2'!$C$18:$T$317,COLUMNS('Section 2'!$C$14:E$15),0)))</f>
        <v/>
      </c>
      <c r="G219" s="234" t="str">
        <f>IF($D219="","",IF(ISBLANK(VLOOKUP($B219,'Section 2'!$C$18:$T$317,COLUMNS('Section 2'!$C$14:F$15),0)),"",VLOOKUP($B219,'Section 2'!$C$18:$T$317,COLUMNS('Section 2'!$C$14:F$15),0)))</f>
        <v/>
      </c>
      <c r="H219" s="234" t="str">
        <f>IF($D219="","",IF(ISBLANK(VLOOKUP($B219,'Section 2'!$C$18:$T$317,COLUMNS('Section 2'!$C$14:G$15),0)),"",VLOOKUP($B219,'Section 2'!$C$18:$T$317,COLUMNS('Section 2'!$C$14:G$15),0)))</f>
        <v/>
      </c>
      <c r="I219" s="234" t="str">
        <f>IF($D219="","",IF(ISBLANK(VLOOKUP($B219,'Section 2'!$C$18:$T$317,COLUMNS('Section 2'!$C$14:H$15),0)),"",VLOOKUP($B219,'Section 2'!$C$18:$T$317,COLUMNS('Section 2'!$C$14:H$15),0)))</f>
        <v/>
      </c>
      <c r="J219" s="234" t="str">
        <f>IF($D219="","",IF(ISBLANK(VLOOKUP($B219,'Section 2'!$C$18:$T$317,COLUMNS('Section 2'!$C$14:I$15),0)),"",VLOOKUP($B219,'Section 2'!$C$18:$T$317,COLUMNS('Section 2'!$C$14:I$15),0)))</f>
        <v/>
      </c>
      <c r="K219" s="234" t="str">
        <f>IF($D219="","",IF(ISBLANK(VLOOKUP($B219,'Section 2'!$C$18:$T$317,COLUMNS('Section 2'!$C$14:J$15),0)),"",VLOOKUP($B219,'Section 2'!$C$18:$T$317,COLUMNS('Section 2'!$C$14:J$15),0)))</f>
        <v/>
      </c>
      <c r="L219" s="234" t="str">
        <f>IF($D219="","",IF(ISBLANK(VLOOKUP($B219,'Section 2'!$C$18:$T$317,COLUMNS('Section 2'!$C$14:K$15),0)),"",VLOOKUP($B219,'Section 2'!$C$18:$T$317,COLUMNS('Section 2'!$C$14:K$15),0)))</f>
        <v/>
      </c>
      <c r="M219" s="234" t="str">
        <f>IF($D219="","",IF(ISBLANK(VLOOKUP($B219,'Section 2'!$C$18:$T$317,COLUMNS('Section 2'!$C$14:L$15),0)),"",VLOOKUP($B219,'Section 2'!$C$18:$T$317,COLUMNS('Section 2'!$C$14:L$15),0)))</f>
        <v/>
      </c>
      <c r="N219" s="234" t="str">
        <f>IF($D219="","",IF(ISBLANK(VLOOKUP($B219,'Section 2'!$C$18:$T$317,COLUMNS('Section 2'!$C$14:M$15),0)),"",VLOOKUP($B219,'Section 2'!$C$18:$T$317,COLUMNS('Section 2'!$C$14:M$15),0)))</f>
        <v/>
      </c>
      <c r="O219" s="234" t="str">
        <f>IF($D219="","",IF(ISBLANK(VLOOKUP($B219,'Section 2'!$C$18:$T$317,COLUMNS('Section 2'!$C$14:N$15),0)),"",VLOOKUP($B219,'Section 2'!$C$18:$T$317,COLUMNS('Section 2'!$C$14:N$15),0)))</f>
        <v/>
      </c>
      <c r="P219" s="234" t="str">
        <f>IF($D219="","",IF(ISBLANK(VLOOKUP($B219,'Section 2'!$C$18:$T$317,COLUMNS('Section 2'!$C$14:O$15),0)),"",VLOOKUP($B219,'Section 2'!$C$18:$T$317,COLUMNS('Section 2'!$C$14:O$15),0)))</f>
        <v/>
      </c>
      <c r="Q219" s="234" t="str">
        <f>IF($D219="","",IF(ISBLANK(VLOOKUP($B219,'Section 2'!$C$18:$T$317,COLUMNS('Section 2'!$C$14:P$15),0)),"",VLOOKUP($B219,'Section 2'!$C$18:$T$317,COLUMNS('Section 2'!$C$14:P$15),0)))</f>
        <v/>
      </c>
      <c r="R219" s="234" t="str">
        <f>IF($D219="","",IF(ISBLANK(VLOOKUP($B219,'Section 2'!$C$18:$T$317,COLUMNS('Section 2'!$C$14:Q$15),0)),"",VLOOKUP($B219,'Section 2'!$C$18:$T$317,COLUMNS('Section 2'!$C$14:Q$15),0)))</f>
        <v/>
      </c>
      <c r="S219" s="234" t="str">
        <f>IF($D219="","",IF(ISBLANK(PROPER(VLOOKUP($B219,'Section 2'!$C$18:$T$317,COLUMNS('Section 2'!$C$14:R$15),0))),"",PROPER(VLOOKUP($B219,'Section 2'!$C$18:$T$317,COLUMNS('Section 2'!$C$14:R$15),0))))</f>
        <v/>
      </c>
      <c r="T219" s="234" t="str">
        <f>IF($D219="","",IF(ISBLANK(PROPER(VLOOKUP($B219,'Section 2'!$C$18:$T$317,COLUMNS('Section 2'!$C$14:S$15),0))),"",IF(VLOOKUP($B219,'Section 2'!$C$18:$T$317,COLUMNS('Section 2'!$C$14:S$15),0)="2nd Party Trans", "2nd Party Trans", IF(VLOOKUP($B219,'Section 2'!$C$18:$T$317,COLUMNS('Section 2'!$C$14:S$15),0)="2nd Party Dest", "2nd Party Dest", PROPER(VLOOKUP($B219,'Section 2'!$C$18:$T$317,COLUMNS('Section 2'!$C$14:S$15),0))))))</f>
        <v/>
      </c>
      <c r="U219" s="235" t="str">
        <f>IF($D219="","",IF(ISBLANK(VLOOKUP($B219,'Section 2'!$C$18:$T$317,COLUMNS('Section 2'!$C$14:T$15),0)),"",VLOOKUP($B219,'Section 2'!$C$18:$T$317,COLUMNS('Section 2'!$C$14:T$15),0)))</f>
        <v/>
      </c>
    </row>
    <row r="220" spans="1:21" s="233" customFormat="1" ht="12.75" customHeight="1" x14ac:dyDescent="0.25">
      <c r="A220" s="233" t="str">
        <f>IF(D220="","",ROWS($A$1:A220))</f>
        <v/>
      </c>
      <c r="B220" s="232">
        <v>219</v>
      </c>
      <c r="C220" s="234" t="str">
        <f t="shared" si="3"/>
        <v/>
      </c>
      <c r="D220" s="234" t="str">
        <f>IFERROR(VLOOKUP($B220,'Section 2'!$C$18:$T$317,COLUMNS('Section 2'!$C$14:C$15),0),"")</f>
        <v/>
      </c>
      <c r="E220" s="235" t="str">
        <f>IF($D220="","",IF(ISBLANK(VLOOKUP($B220,'Section 2'!$C$18:$T$317,COLUMNS('Section 2'!$C$14:D$15),0)),"",VLOOKUP($B220,'Section 2'!$C$18:$T$317,COLUMNS('Section 2'!$C$14:D$15),0)))</f>
        <v/>
      </c>
      <c r="F220" s="234" t="str">
        <f>IF($D220="","",IF(ISBLANK(VLOOKUP($B220,'Section 2'!$C$18:$T$317,COLUMNS('Section 2'!$C$14:E$15),0)),"",VLOOKUP($B220,'Section 2'!$C$18:$T$317,COLUMNS('Section 2'!$C$14:E$15),0)))</f>
        <v/>
      </c>
      <c r="G220" s="234" t="str">
        <f>IF($D220="","",IF(ISBLANK(VLOOKUP($B220,'Section 2'!$C$18:$T$317,COLUMNS('Section 2'!$C$14:F$15),0)),"",VLOOKUP($B220,'Section 2'!$C$18:$T$317,COLUMNS('Section 2'!$C$14:F$15),0)))</f>
        <v/>
      </c>
      <c r="H220" s="234" t="str">
        <f>IF($D220="","",IF(ISBLANK(VLOOKUP($B220,'Section 2'!$C$18:$T$317,COLUMNS('Section 2'!$C$14:G$15),0)),"",VLOOKUP($B220,'Section 2'!$C$18:$T$317,COLUMNS('Section 2'!$C$14:G$15),0)))</f>
        <v/>
      </c>
      <c r="I220" s="234" t="str">
        <f>IF($D220="","",IF(ISBLANK(VLOOKUP($B220,'Section 2'!$C$18:$T$317,COLUMNS('Section 2'!$C$14:H$15),0)),"",VLOOKUP($B220,'Section 2'!$C$18:$T$317,COLUMNS('Section 2'!$C$14:H$15),0)))</f>
        <v/>
      </c>
      <c r="J220" s="234" t="str">
        <f>IF($D220="","",IF(ISBLANK(VLOOKUP($B220,'Section 2'!$C$18:$T$317,COLUMNS('Section 2'!$C$14:I$15),0)),"",VLOOKUP($B220,'Section 2'!$C$18:$T$317,COLUMNS('Section 2'!$C$14:I$15),0)))</f>
        <v/>
      </c>
      <c r="K220" s="234" t="str">
        <f>IF($D220="","",IF(ISBLANK(VLOOKUP($B220,'Section 2'!$C$18:$T$317,COLUMNS('Section 2'!$C$14:J$15),0)),"",VLOOKUP($B220,'Section 2'!$C$18:$T$317,COLUMNS('Section 2'!$C$14:J$15),0)))</f>
        <v/>
      </c>
      <c r="L220" s="234" t="str">
        <f>IF($D220="","",IF(ISBLANK(VLOOKUP($B220,'Section 2'!$C$18:$T$317,COLUMNS('Section 2'!$C$14:K$15),0)),"",VLOOKUP($B220,'Section 2'!$C$18:$T$317,COLUMNS('Section 2'!$C$14:K$15),0)))</f>
        <v/>
      </c>
      <c r="M220" s="234" t="str">
        <f>IF($D220="","",IF(ISBLANK(VLOOKUP($B220,'Section 2'!$C$18:$T$317,COLUMNS('Section 2'!$C$14:L$15),0)),"",VLOOKUP($B220,'Section 2'!$C$18:$T$317,COLUMNS('Section 2'!$C$14:L$15),0)))</f>
        <v/>
      </c>
      <c r="N220" s="234" t="str">
        <f>IF($D220="","",IF(ISBLANK(VLOOKUP($B220,'Section 2'!$C$18:$T$317,COLUMNS('Section 2'!$C$14:M$15),0)),"",VLOOKUP($B220,'Section 2'!$C$18:$T$317,COLUMNS('Section 2'!$C$14:M$15),0)))</f>
        <v/>
      </c>
      <c r="O220" s="234" t="str">
        <f>IF($D220="","",IF(ISBLANK(VLOOKUP($B220,'Section 2'!$C$18:$T$317,COLUMNS('Section 2'!$C$14:N$15),0)),"",VLOOKUP($B220,'Section 2'!$C$18:$T$317,COLUMNS('Section 2'!$C$14:N$15),0)))</f>
        <v/>
      </c>
      <c r="P220" s="234" t="str">
        <f>IF($D220="","",IF(ISBLANK(VLOOKUP($B220,'Section 2'!$C$18:$T$317,COLUMNS('Section 2'!$C$14:O$15),0)),"",VLOOKUP($B220,'Section 2'!$C$18:$T$317,COLUMNS('Section 2'!$C$14:O$15),0)))</f>
        <v/>
      </c>
      <c r="Q220" s="234" t="str">
        <f>IF($D220="","",IF(ISBLANK(VLOOKUP($B220,'Section 2'!$C$18:$T$317,COLUMNS('Section 2'!$C$14:P$15),0)),"",VLOOKUP($B220,'Section 2'!$C$18:$T$317,COLUMNS('Section 2'!$C$14:P$15),0)))</f>
        <v/>
      </c>
      <c r="R220" s="234" t="str">
        <f>IF($D220="","",IF(ISBLANK(VLOOKUP($B220,'Section 2'!$C$18:$T$317,COLUMNS('Section 2'!$C$14:Q$15),0)),"",VLOOKUP($B220,'Section 2'!$C$18:$T$317,COLUMNS('Section 2'!$C$14:Q$15),0)))</f>
        <v/>
      </c>
      <c r="S220" s="234" t="str">
        <f>IF($D220="","",IF(ISBLANK(PROPER(VLOOKUP($B220,'Section 2'!$C$18:$T$317,COLUMNS('Section 2'!$C$14:R$15),0))),"",PROPER(VLOOKUP($B220,'Section 2'!$C$18:$T$317,COLUMNS('Section 2'!$C$14:R$15),0))))</f>
        <v/>
      </c>
      <c r="T220" s="234" t="str">
        <f>IF($D220="","",IF(ISBLANK(PROPER(VLOOKUP($B220,'Section 2'!$C$18:$T$317,COLUMNS('Section 2'!$C$14:S$15),0))),"",IF(VLOOKUP($B220,'Section 2'!$C$18:$T$317,COLUMNS('Section 2'!$C$14:S$15),0)="2nd Party Trans", "2nd Party Trans", IF(VLOOKUP($B220,'Section 2'!$C$18:$T$317,COLUMNS('Section 2'!$C$14:S$15),0)="2nd Party Dest", "2nd Party Dest", PROPER(VLOOKUP($B220,'Section 2'!$C$18:$T$317,COLUMNS('Section 2'!$C$14:S$15),0))))))</f>
        <v/>
      </c>
      <c r="U220" s="235" t="str">
        <f>IF($D220="","",IF(ISBLANK(VLOOKUP($B220,'Section 2'!$C$18:$T$317,COLUMNS('Section 2'!$C$14:T$15),0)),"",VLOOKUP($B220,'Section 2'!$C$18:$T$317,COLUMNS('Section 2'!$C$14:T$15),0)))</f>
        <v/>
      </c>
    </row>
    <row r="221" spans="1:21" s="233" customFormat="1" ht="12.75" customHeight="1" x14ac:dyDescent="0.25">
      <c r="A221" s="233" t="str">
        <f>IF(D221="","",ROWS($A$1:A221))</f>
        <v/>
      </c>
      <c r="B221" s="232">
        <v>220</v>
      </c>
      <c r="C221" s="234" t="str">
        <f t="shared" si="3"/>
        <v/>
      </c>
      <c r="D221" s="234" t="str">
        <f>IFERROR(VLOOKUP($B221,'Section 2'!$C$18:$T$317,COLUMNS('Section 2'!$C$14:C$15),0),"")</f>
        <v/>
      </c>
      <c r="E221" s="235" t="str">
        <f>IF($D221="","",IF(ISBLANK(VLOOKUP($B221,'Section 2'!$C$18:$T$317,COLUMNS('Section 2'!$C$14:D$15),0)),"",VLOOKUP($B221,'Section 2'!$C$18:$T$317,COLUMNS('Section 2'!$C$14:D$15),0)))</f>
        <v/>
      </c>
      <c r="F221" s="234" t="str">
        <f>IF($D221="","",IF(ISBLANK(VLOOKUP($B221,'Section 2'!$C$18:$T$317,COLUMNS('Section 2'!$C$14:E$15),0)),"",VLOOKUP($B221,'Section 2'!$C$18:$T$317,COLUMNS('Section 2'!$C$14:E$15),0)))</f>
        <v/>
      </c>
      <c r="G221" s="234" t="str">
        <f>IF($D221="","",IF(ISBLANK(VLOOKUP($B221,'Section 2'!$C$18:$T$317,COLUMNS('Section 2'!$C$14:F$15),0)),"",VLOOKUP($B221,'Section 2'!$C$18:$T$317,COLUMNS('Section 2'!$C$14:F$15),0)))</f>
        <v/>
      </c>
      <c r="H221" s="234" t="str">
        <f>IF($D221="","",IF(ISBLANK(VLOOKUP($B221,'Section 2'!$C$18:$T$317,COLUMNS('Section 2'!$C$14:G$15),0)),"",VLOOKUP($B221,'Section 2'!$C$18:$T$317,COLUMNS('Section 2'!$C$14:G$15),0)))</f>
        <v/>
      </c>
      <c r="I221" s="234" t="str">
        <f>IF($D221="","",IF(ISBLANK(VLOOKUP($B221,'Section 2'!$C$18:$T$317,COLUMNS('Section 2'!$C$14:H$15),0)),"",VLOOKUP($B221,'Section 2'!$C$18:$T$317,COLUMNS('Section 2'!$C$14:H$15),0)))</f>
        <v/>
      </c>
      <c r="J221" s="234" t="str">
        <f>IF($D221="","",IF(ISBLANK(VLOOKUP($B221,'Section 2'!$C$18:$T$317,COLUMNS('Section 2'!$C$14:I$15),0)),"",VLOOKUP($B221,'Section 2'!$C$18:$T$317,COLUMNS('Section 2'!$C$14:I$15),0)))</f>
        <v/>
      </c>
      <c r="K221" s="234" t="str">
        <f>IF($D221="","",IF(ISBLANK(VLOOKUP($B221,'Section 2'!$C$18:$T$317,COLUMNS('Section 2'!$C$14:J$15),0)),"",VLOOKUP($B221,'Section 2'!$C$18:$T$317,COLUMNS('Section 2'!$C$14:J$15),0)))</f>
        <v/>
      </c>
      <c r="L221" s="234" t="str">
        <f>IF($D221="","",IF(ISBLANK(VLOOKUP($B221,'Section 2'!$C$18:$T$317,COLUMNS('Section 2'!$C$14:K$15),0)),"",VLOOKUP($B221,'Section 2'!$C$18:$T$317,COLUMNS('Section 2'!$C$14:K$15),0)))</f>
        <v/>
      </c>
      <c r="M221" s="234" t="str">
        <f>IF($D221="","",IF(ISBLANK(VLOOKUP($B221,'Section 2'!$C$18:$T$317,COLUMNS('Section 2'!$C$14:L$15),0)),"",VLOOKUP($B221,'Section 2'!$C$18:$T$317,COLUMNS('Section 2'!$C$14:L$15),0)))</f>
        <v/>
      </c>
      <c r="N221" s="234" t="str">
        <f>IF($D221="","",IF(ISBLANK(VLOOKUP($B221,'Section 2'!$C$18:$T$317,COLUMNS('Section 2'!$C$14:M$15),0)),"",VLOOKUP($B221,'Section 2'!$C$18:$T$317,COLUMNS('Section 2'!$C$14:M$15),0)))</f>
        <v/>
      </c>
      <c r="O221" s="234" t="str">
        <f>IF($D221="","",IF(ISBLANK(VLOOKUP($B221,'Section 2'!$C$18:$T$317,COLUMNS('Section 2'!$C$14:N$15),0)),"",VLOOKUP($B221,'Section 2'!$C$18:$T$317,COLUMNS('Section 2'!$C$14:N$15),0)))</f>
        <v/>
      </c>
      <c r="P221" s="234" t="str">
        <f>IF($D221="","",IF(ISBLANK(VLOOKUP($B221,'Section 2'!$C$18:$T$317,COLUMNS('Section 2'!$C$14:O$15),0)),"",VLOOKUP($B221,'Section 2'!$C$18:$T$317,COLUMNS('Section 2'!$C$14:O$15),0)))</f>
        <v/>
      </c>
      <c r="Q221" s="234" t="str">
        <f>IF($D221="","",IF(ISBLANK(VLOOKUP($B221,'Section 2'!$C$18:$T$317,COLUMNS('Section 2'!$C$14:P$15),0)),"",VLOOKUP($B221,'Section 2'!$C$18:$T$317,COLUMNS('Section 2'!$C$14:P$15),0)))</f>
        <v/>
      </c>
      <c r="R221" s="234" t="str">
        <f>IF($D221="","",IF(ISBLANK(VLOOKUP($B221,'Section 2'!$C$18:$T$317,COLUMNS('Section 2'!$C$14:Q$15),0)),"",VLOOKUP($B221,'Section 2'!$C$18:$T$317,COLUMNS('Section 2'!$C$14:Q$15),0)))</f>
        <v/>
      </c>
      <c r="S221" s="234" t="str">
        <f>IF($D221="","",IF(ISBLANK(PROPER(VLOOKUP($B221,'Section 2'!$C$18:$T$317,COLUMNS('Section 2'!$C$14:R$15),0))),"",PROPER(VLOOKUP($B221,'Section 2'!$C$18:$T$317,COLUMNS('Section 2'!$C$14:R$15),0))))</f>
        <v/>
      </c>
      <c r="T221" s="234" t="str">
        <f>IF($D221="","",IF(ISBLANK(PROPER(VLOOKUP($B221,'Section 2'!$C$18:$T$317,COLUMNS('Section 2'!$C$14:S$15),0))),"",IF(VLOOKUP($B221,'Section 2'!$C$18:$T$317,COLUMNS('Section 2'!$C$14:S$15),0)="2nd Party Trans", "2nd Party Trans", IF(VLOOKUP($B221,'Section 2'!$C$18:$T$317,COLUMNS('Section 2'!$C$14:S$15),0)="2nd Party Dest", "2nd Party Dest", PROPER(VLOOKUP($B221,'Section 2'!$C$18:$T$317,COLUMNS('Section 2'!$C$14:S$15),0))))))</f>
        <v/>
      </c>
      <c r="U221" s="235" t="str">
        <f>IF($D221="","",IF(ISBLANK(VLOOKUP($B221,'Section 2'!$C$18:$T$317,COLUMNS('Section 2'!$C$14:T$15),0)),"",VLOOKUP($B221,'Section 2'!$C$18:$T$317,COLUMNS('Section 2'!$C$14:T$15),0)))</f>
        <v/>
      </c>
    </row>
    <row r="222" spans="1:21" s="233" customFormat="1" ht="12.75" customHeight="1" x14ac:dyDescent="0.25">
      <c r="A222" s="233" t="str">
        <f>IF(D222="","",ROWS($A$1:A222))</f>
        <v/>
      </c>
      <c r="B222" s="232">
        <v>221</v>
      </c>
      <c r="C222" s="234" t="str">
        <f t="shared" si="3"/>
        <v/>
      </c>
      <c r="D222" s="234" t="str">
        <f>IFERROR(VLOOKUP($B222,'Section 2'!$C$18:$T$317,COLUMNS('Section 2'!$C$14:C$15),0),"")</f>
        <v/>
      </c>
      <c r="E222" s="235" t="str">
        <f>IF($D222="","",IF(ISBLANK(VLOOKUP($B222,'Section 2'!$C$18:$T$317,COLUMNS('Section 2'!$C$14:D$15),0)),"",VLOOKUP($B222,'Section 2'!$C$18:$T$317,COLUMNS('Section 2'!$C$14:D$15),0)))</f>
        <v/>
      </c>
      <c r="F222" s="234" t="str">
        <f>IF($D222="","",IF(ISBLANK(VLOOKUP($B222,'Section 2'!$C$18:$T$317,COLUMNS('Section 2'!$C$14:E$15),0)),"",VLOOKUP($B222,'Section 2'!$C$18:$T$317,COLUMNS('Section 2'!$C$14:E$15),0)))</f>
        <v/>
      </c>
      <c r="G222" s="234" t="str">
        <f>IF($D222="","",IF(ISBLANK(VLOOKUP($B222,'Section 2'!$C$18:$T$317,COLUMNS('Section 2'!$C$14:F$15),0)),"",VLOOKUP($B222,'Section 2'!$C$18:$T$317,COLUMNS('Section 2'!$C$14:F$15),0)))</f>
        <v/>
      </c>
      <c r="H222" s="234" t="str">
        <f>IF($D222="","",IF(ISBLANK(VLOOKUP($B222,'Section 2'!$C$18:$T$317,COLUMNS('Section 2'!$C$14:G$15),0)),"",VLOOKUP($B222,'Section 2'!$C$18:$T$317,COLUMNS('Section 2'!$C$14:G$15),0)))</f>
        <v/>
      </c>
      <c r="I222" s="234" t="str">
        <f>IF($D222="","",IF(ISBLANK(VLOOKUP($B222,'Section 2'!$C$18:$T$317,COLUMNS('Section 2'!$C$14:H$15),0)),"",VLOOKUP($B222,'Section 2'!$C$18:$T$317,COLUMNS('Section 2'!$C$14:H$15),0)))</f>
        <v/>
      </c>
      <c r="J222" s="234" t="str">
        <f>IF($D222="","",IF(ISBLANK(VLOOKUP($B222,'Section 2'!$C$18:$T$317,COLUMNS('Section 2'!$C$14:I$15),0)),"",VLOOKUP($B222,'Section 2'!$C$18:$T$317,COLUMNS('Section 2'!$C$14:I$15),0)))</f>
        <v/>
      </c>
      <c r="K222" s="234" t="str">
        <f>IF($D222="","",IF(ISBLANK(VLOOKUP($B222,'Section 2'!$C$18:$T$317,COLUMNS('Section 2'!$C$14:J$15),0)),"",VLOOKUP($B222,'Section 2'!$C$18:$T$317,COLUMNS('Section 2'!$C$14:J$15),0)))</f>
        <v/>
      </c>
      <c r="L222" s="234" t="str">
        <f>IF($D222="","",IF(ISBLANK(VLOOKUP($B222,'Section 2'!$C$18:$T$317,COLUMNS('Section 2'!$C$14:K$15),0)),"",VLOOKUP($B222,'Section 2'!$C$18:$T$317,COLUMNS('Section 2'!$C$14:K$15),0)))</f>
        <v/>
      </c>
      <c r="M222" s="234" t="str">
        <f>IF($D222="","",IF(ISBLANK(VLOOKUP($B222,'Section 2'!$C$18:$T$317,COLUMNS('Section 2'!$C$14:L$15),0)),"",VLOOKUP($B222,'Section 2'!$C$18:$T$317,COLUMNS('Section 2'!$C$14:L$15),0)))</f>
        <v/>
      </c>
      <c r="N222" s="234" t="str">
        <f>IF($D222="","",IF(ISBLANK(VLOOKUP($B222,'Section 2'!$C$18:$T$317,COLUMNS('Section 2'!$C$14:M$15),0)),"",VLOOKUP($B222,'Section 2'!$C$18:$T$317,COLUMNS('Section 2'!$C$14:M$15),0)))</f>
        <v/>
      </c>
      <c r="O222" s="234" t="str">
        <f>IF($D222="","",IF(ISBLANK(VLOOKUP($B222,'Section 2'!$C$18:$T$317,COLUMNS('Section 2'!$C$14:N$15),0)),"",VLOOKUP($B222,'Section 2'!$C$18:$T$317,COLUMNS('Section 2'!$C$14:N$15),0)))</f>
        <v/>
      </c>
      <c r="P222" s="234" t="str">
        <f>IF($D222="","",IF(ISBLANK(VLOOKUP($B222,'Section 2'!$C$18:$T$317,COLUMNS('Section 2'!$C$14:O$15),0)),"",VLOOKUP($B222,'Section 2'!$C$18:$T$317,COLUMNS('Section 2'!$C$14:O$15),0)))</f>
        <v/>
      </c>
      <c r="Q222" s="234" t="str">
        <f>IF($D222="","",IF(ISBLANK(VLOOKUP($B222,'Section 2'!$C$18:$T$317,COLUMNS('Section 2'!$C$14:P$15),0)),"",VLOOKUP($B222,'Section 2'!$C$18:$T$317,COLUMNS('Section 2'!$C$14:P$15),0)))</f>
        <v/>
      </c>
      <c r="R222" s="234" t="str">
        <f>IF($D222="","",IF(ISBLANK(VLOOKUP($B222,'Section 2'!$C$18:$T$317,COLUMNS('Section 2'!$C$14:Q$15),0)),"",VLOOKUP($B222,'Section 2'!$C$18:$T$317,COLUMNS('Section 2'!$C$14:Q$15),0)))</f>
        <v/>
      </c>
      <c r="S222" s="234" t="str">
        <f>IF($D222="","",IF(ISBLANK(PROPER(VLOOKUP($B222,'Section 2'!$C$18:$T$317,COLUMNS('Section 2'!$C$14:R$15),0))),"",PROPER(VLOOKUP($B222,'Section 2'!$C$18:$T$317,COLUMNS('Section 2'!$C$14:R$15),0))))</f>
        <v/>
      </c>
      <c r="T222" s="234" t="str">
        <f>IF($D222="","",IF(ISBLANK(PROPER(VLOOKUP($B222,'Section 2'!$C$18:$T$317,COLUMNS('Section 2'!$C$14:S$15),0))),"",IF(VLOOKUP($B222,'Section 2'!$C$18:$T$317,COLUMNS('Section 2'!$C$14:S$15),0)="2nd Party Trans", "2nd Party Trans", IF(VLOOKUP($B222,'Section 2'!$C$18:$T$317,COLUMNS('Section 2'!$C$14:S$15),0)="2nd Party Dest", "2nd Party Dest", PROPER(VLOOKUP($B222,'Section 2'!$C$18:$T$317,COLUMNS('Section 2'!$C$14:S$15),0))))))</f>
        <v/>
      </c>
      <c r="U222" s="235" t="str">
        <f>IF($D222="","",IF(ISBLANK(VLOOKUP($B222,'Section 2'!$C$18:$T$317,COLUMNS('Section 2'!$C$14:T$15),0)),"",VLOOKUP($B222,'Section 2'!$C$18:$T$317,COLUMNS('Section 2'!$C$14:T$15),0)))</f>
        <v/>
      </c>
    </row>
    <row r="223" spans="1:21" s="233" customFormat="1" ht="12.75" customHeight="1" x14ac:dyDescent="0.25">
      <c r="A223" s="233" t="str">
        <f>IF(D223="","",ROWS($A$1:A223))</f>
        <v/>
      </c>
      <c r="B223" s="232">
        <v>222</v>
      </c>
      <c r="C223" s="234" t="str">
        <f t="shared" si="3"/>
        <v/>
      </c>
      <c r="D223" s="234" t="str">
        <f>IFERROR(VLOOKUP($B223,'Section 2'!$C$18:$T$317,COLUMNS('Section 2'!$C$14:C$15),0),"")</f>
        <v/>
      </c>
      <c r="E223" s="235" t="str">
        <f>IF($D223="","",IF(ISBLANK(VLOOKUP($B223,'Section 2'!$C$18:$T$317,COLUMNS('Section 2'!$C$14:D$15),0)),"",VLOOKUP($B223,'Section 2'!$C$18:$T$317,COLUMNS('Section 2'!$C$14:D$15),0)))</f>
        <v/>
      </c>
      <c r="F223" s="234" t="str">
        <f>IF($D223="","",IF(ISBLANK(VLOOKUP($B223,'Section 2'!$C$18:$T$317,COLUMNS('Section 2'!$C$14:E$15),0)),"",VLOOKUP($B223,'Section 2'!$C$18:$T$317,COLUMNS('Section 2'!$C$14:E$15),0)))</f>
        <v/>
      </c>
      <c r="G223" s="234" t="str">
        <f>IF($D223="","",IF(ISBLANK(VLOOKUP($B223,'Section 2'!$C$18:$T$317,COLUMNS('Section 2'!$C$14:F$15),0)),"",VLOOKUP($B223,'Section 2'!$C$18:$T$317,COLUMNS('Section 2'!$C$14:F$15),0)))</f>
        <v/>
      </c>
      <c r="H223" s="234" t="str">
        <f>IF($D223="","",IF(ISBLANK(VLOOKUP($B223,'Section 2'!$C$18:$T$317,COLUMNS('Section 2'!$C$14:G$15),0)),"",VLOOKUP($B223,'Section 2'!$C$18:$T$317,COLUMNS('Section 2'!$C$14:G$15),0)))</f>
        <v/>
      </c>
      <c r="I223" s="234" t="str">
        <f>IF($D223="","",IF(ISBLANK(VLOOKUP($B223,'Section 2'!$C$18:$T$317,COLUMNS('Section 2'!$C$14:H$15),0)),"",VLOOKUP($B223,'Section 2'!$C$18:$T$317,COLUMNS('Section 2'!$C$14:H$15),0)))</f>
        <v/>
      </c>
      <c r="J223" s="234" t="str">
        <f>IF($D223="","",IF(ISBLANK(VLOOKUP($B223,'Section 2'!$C$18:$T$317,COLUMNS('Section 2'!$C$14:I$15),0)),"",VLOOKUP($B223,'Section 2'!$C$18:$T$317,COLUMNS('Section 2'!$C$14:I$15),0)))</f>
        <v/>
      </c>
      <c r="K223" s="234" t="str">
        <f>IF($D223="","",IF(ISBLANK(VLOOKUP($B223,'Section 2'!$C$18:$T$317,COLUMNS('Section 2'!$C$14:J$15),0)),"",VLOOKUP($B223,'Section 2'!$C$18:$T$317,COLUMNS('Section 2'!$C$14:J$15),0)))</f>
        <v/>
      </c>
      <c r="L223" s="234" t="str">
        <f>IF($D223="","",IF(ISBLANK(VLOOKUP($B223,'Section 2'!$C$18:$T$317,COLUMNS('Section 2'!$C$14:K$15),0)),"",VLOOKUP($B223,'Section 2'!$C$18:$T$317,COLUMNS('Section 2'!$C$14:K$15),0)))</f>
        <v/>
      </c>
      <c r="M223" s="234" t="str">
        <f>IF($D223="","",IF(ISBLANK(VLOOKUP($B223,'Section 2'!$C$18:$T$317,COLUMNS('Section 2'!$C$14:L$15),0)),"",VLOOKUP($B223,'Section 2'!$C$18:$T$317,COLUMNS('Section 2'!$C$14:L$15),0)))</f>
        <v/>
      </c>
      <c r="N223" s="234" t="str">
        <f>IF($D223="","",IF(ISBLANK(VLOOKUP($B223,'Section 2'!$C$18:$T$317,COLUMNS('Section 2'!$C$14:M$15),0)),"",VLOOKUP($B223,'Section 2'!$C$18:$T$317,COLUMNS('Section 2'!$C$14:M$15),0)))</f>
        <v/>
      </c>
      <c r="O223" s="234" t="str">
        <f>IF($D223="","",IF(ISBLANK(VLOOKUP($B223,'Section 2'!$C$18:$T$317,COLUMNS('Section 2'!$C$14:N$15),0)),"",VLOOKUP($B223,'Section 2'!$C$18:$T$317,COLUMNS('Section 2'!$C$14:N$15),0)))</f>
        <v/>
      </c>
      <c r="P223" s="234" t="str">
        <f>IF($D223="","",IF(ISBLANK(VLOOKUP($B223,'Section 2'!$C$18:$T$317,COLUMNS('Section 2'!$C$14:O$15),0)),"",VLOOKUP($B223,'Section 2'!$C$18:$T$317,COLUMNS('Section 2'!$C$14:O$15),0)))</f>
        <v/>
      </c>
      <c r="Q223" s="234" t="str">
        <f>IF($D223="","",IF(ISBLANK(VLOOKUP($B223,'Section 2'!$C$18:$T$317,COLUMNS('Section 2'!$C$14:P$15),0)),"",VLOOKUP($B223,'Section 2'!$C$18:$T$317,COLUMNS('Section 2'!$C$14:P$15),0)))</f>
        <v/>
      </c>
      <c r="R223" s="234" t="str">
        <f>IF($D223="","",IF(ISBLANK(VLOOKUP($B223,'Section 2'!$C$18:$T$317,COLUMNS('Section 2'!$C$14:Q$15),0)),"",VLOOKUP($B223,'Section 2'!$C$18:$T$317,COLUMNS('Section 2'!$C$14:Q$15),0)))</f>
        <v/>
      </c>
      <c r="S223" s="234" t="str">
        <f>IF($D223="","",IF(ISBLANK(PROPER(VLOOKUP($B223,'Section 2'!$C$18:$T$317,COLUMNS('Section 2'!$C$14:R$15),0))),"",PROPER(VLOOKUP($B223,'Section 2'!$C$18:$T$317,COLUMNS('Section 2'!$C$14:R$15),0))))</f>
        <v/>
      </c>
      <c r="T223" s="234" t="str">
        <f>IF($D223="","",IF(ISBLANK(PROPER(VLOOKUP($B223,'Section 2'!$C$18:$T$317,COLUMNS('Section 2'!$C$14:S$15),0))),"",IF(VLOOKUP($B223,'Section 2'!$C$18:$T$317,COLUMNS('Section 2'!$C$14:S$15),0)="2nd Party Trans", "2nd Party Trans", IF(VLOOKUP($B223,'Section 2'!$C$18:$T$317,COLUMNS('Section 2'!$C$14:S$15),0)="2nd Party Dest", "2nd Party Dest", PROPER(VLOOKUP($B223,'Section 2'!$C$18:$T$317,COLUMNS('Section 2'!$C$14:S$15),0))))))</f>
        <v/>
      </c>
      <c r="U223" s="235" t="str">
        <f>IF($D223="","",IF(ISBLANK(VLOOKUP($B223,'Section 2'!$C$18:$T$317,COLUMNS('Section 2'!$C$14:T$15),0)),"",VLOOKUP($B223,'Section 2'!$C$18:$T$317,COLUMNS('Section 2'!$C$14:T$15),0)))</f>
        <v/>
      </c>
    </row>
    <row r="224" spans="1:21" s="233" customFormat="1" ht="12.75" customHeight="1" x14ac:dyDescent="0.25">
      <c r="A224" s="233" t="str">
        <f>IF(D224="","",ROWS($A$1:A224))</f>
        <v/>
      </c>
      <c r="B224" s="232">
        <v>223</v>
      </c>
      <c r="C224" s="234" t="str">
        <f t="shared" si="3"/>
        <v/>
      </c>
      <c r="D224" s="234" t="str">
        <f>IFERROR(VLOOKUP($B224,'Section 2'!$C$18:$T$317,COLUMNS('Section 2'!$C$14:C$15),0),"")</f>
        <v/>
      </c>
      <c r="E224" s="235" t="str">
        <f>IF($D224="","",IF(ISBLANK(VLOOKUP($B224,'Section 2'!$C$18:$T$317,COLUMNS('Section 2'!$C$14:D$15),0)),"",VLOOKUP($B224,'Section 2'!$C$18:$T$317,COLUMNS('Section 2'!$C$14:D$15),0)))</f>
        <v/>
      </c>
      <c r="F224" s="234" t="str">
        <f>IF($D224="","",IF(ISBLANK(VLOOKUP($B224,'Section 2'!$C$18:$T$317,COLUMNS('Section 2'!$C$14:E$15),0)),"",VLOOKUP($B224,'Section 2'!$C$18:$T$317,COLUMNS('Section 2'!$C$14:E$15),0)))</f>
        <v/>
      </c>
      <c r="G224" s="234" t="str">
        <f>IF($D224="","",IF(ISBLANK(VLOOKUP($B224,'Section 2'!$C$18:$T$317,COLUMNS('Section 2'!$C$14:F$15),0)),"",VLOOKUP($B224,'Section 2'!$C$18:$T$317,COLUMNS('Section 2'!$C$14:F$15),0)))</f>
        <v/>
      </c>
      <c r="H224" s="234" t="str">
        <f>IF($D224="","",IF(ISBLANK(VLOOKUP($B224,'Section 2'!$C$18:$T$317,COLUMNS('Section 2'!$C$14:G$15),0)),"",VLOOKUP($B224,'Section 2'!$C$18:$T$317,COLUMNS('Section 2'!$C$14:G$15),0)))</f>
        <v/>
      </c>
      <c r="I224" s="234" t="str">
        <f>IF($D224="","",IF(ISBLANK(VLOOKUP($B224,'Section 2'!$C$18:$T$317,COLUMNS('Section 2'!$C$14:H$15),0)),"",VLOOKUP($B224,'Section 2'!$C$18:$T$317,COLUMNS('Section 2'!$C$14:H$15),0)))</f>
        <v/>
      </c>
      <c r="J224" s="234" t="str">
        <f>IF($D224="","",IF(ISBLANK(VLOOKUP($B224,'Section 2'!$C$18:$T$317,COLUMNS('Section 2'!$C$14:I$15),0)),"",VLOOKUP($B224,'Section 2'!$C$18:$T$317,COLUMNS('Section 2'!$C$14:I$15),0)))</f>
        <v/>
      </c>
      <c r="K224" s="234" t="str">
        <f>IF($D224="","",IF(ISBLANK(VLOOKUP($B224,'Section 2'!$C$18:$T$317,COLUMNS('Section 2'!$C$14:J$15),0)),"",VLOOKUP($B224,'Section 2'!$C$18:$T$317,COLUMNS('Section 2'!$C$14:J$15),0)))</f>
        <v/>
      </c>
      <c r="L224" s="234" t="str">
        <f>IF($D224="","",IF(ISBLANK(VLOOKUP($B224,'Section 2'!$C$18:$T$317,COLUMNS('Section 2'!$C$14:K$15),0)),"",VLOOKUP($B224,'Section 2'!$C$18:$T$317,COLUMNS('Section 2'!$C$14:K$15),0)))</f>
        <v/>
      </c>
      <c r="M224" s="234" t="str">
        <f>IF($D224="","",IF(ISBLANK(VLOOKUP($B224,'Section 2'!$C$18:$T$317,COLUMNS('Section 2'!$C$14:L$15),0)),"",VLOOKUP($B224,'Section 2'!$C$18:$T$317,COLUMNS('Section 2'!$C$14:L$15),0)))</f>
        <v/>
      </c>
      <c r="N224" s="234" t="str">
        <f>IF($D224="","",IF(ISBLANK(VLOOKUP($B224,'Section 2'!$C$18:$T$317,COLUMNS('Section 2'!$C$14:M$15),0)),"",VLOOKUP($B224,'Section 2'!$C$18:$T$317,COLUMNS('Section 2'!$C$14:M$15),0)))</f>
        <v/>
      </c>
      <c r="O224" s="234" t="str">
        <f>IF($D224="","",IF(ISBLANK(VLOOKUP($B224,'Section 2'!$C$18:$T$317,COLUMNS('Section 2'!$C$14:N$15),0)),"",VLOOKUP($B224,'Section 2'!$C$18:$T$317,COLUMNS('Section 2'!$C$14:N$15),0)))</f>
        <v/>
      </c>
      <c r="P224" s="234" t="str">
        <f>IF($D224="","",IF(ISBLANK(VLOOKUP($B224,'Section 2'!$C$18:$T$317,COLUMNS('Section 2'!$C$14:O$15),0)),"",VLOOKUP($B224,'Section 2'!$C$18:$T$317,COLUMNS('Section 2'!$C$14:O$15),0)))</f>
        <v/>
      </c>
      <c r="Q224" s="234" t="str">
        <f>IF($D224="","",IF(ISBLANK(VLOOKUP($B224,'Section 2'!$C$18:$T$317,COLUMNS('Section 2'!$C$14:P$15),0)),"",VLOOKUP($B224,'Section 2'!$C$18:$T$317,COLUMNS('Section 2'!$C$14:P$15),0)))</f>
        <v/>
      </c>
      <c r="R224" s="234" t="str">
        <f>IF($D224="","",IF(ISBLANK(VLOOKUP($B224,'Section 2'!$C$18:$T$317,COLUMNS('Section 2'!$C$14:Q$15),0)),"",VLOOKUP($B224,'Section 2'!$C$18:$T$317,COLUMNS('Section 2'!$C$14:Q$15),0)))</f>
        <v/>
      </c>
      <c r="S224" s="234" t="str">
        <f>IF($D224="","",IF(ISBLANK(PROPER(VLOOKUP($B224,'Section 2'!$C$18:$T$317,COLUMNS('Section 2'!$C$14:R$15),0))),"",PROPER(VLOOKUP($B224,'Section 2'!$C$18:$T$317,COLUMNS('Section 2'!$C$14:R$15),0))))</f>
        <v/>
      </c>
      <c r="T224" s="234" t="str">
        <f>IF($D224="","",IF(ISBLANK(PROPER(VLOOKUP($B224,'Section 2'!$C$18:$T$317,COLUMNS('Section 2'!$C$14:S$15),0))),"",IF(VLOOKUP($B224,'Section 2'!$C$18:$T$317,COLUMNS('Section 2'!$C$14:S$15),0)="2nd Party Trans", "2nd Party Trans", IF(VLOOKUP($B224,'Section 2'!$C$18:$T$317,COLUMNS('Section 2'!$C$14:S$15),0)="2nd Party Dest", "2nd Party Dest", PROPER(VLOOKUP($B224,'Section 2'!$C$18:$T$317,COLUMNS('Section 2'!$C$14:S$15),0))))))</f>
        <v/>
      </c>
      <c r="U224" s="235" t="str">
        <f>IF($D224="","",IF(ISBLANK(VLOOKUP($B224,'Section 2'!$C$18:$T$317,COLUMNS('Section 2'!$C$14:T$15),0)),"",VLOOKUP($B224,'Section 2'!$C$18:$T$317,COLUMNS('Section 2'!$C$14:T$15),0)))</f>
        <v/>
      </c>
    </row>
    <row r="225" spans="1:21" s="233" customFormat="1" ht="12.75" customHeight="1" x14ac:dyDescent="0.25">
      <c r="A225" s="233" t="str">
        <f>IF(D225="","",ROWS($A$1:A225))</f>
        <v/>
      </c>
      <c r="B225" s="232">
        <v>224</v>
      </c>
      <c r="C225" s="234" t="str">
        <f t="shared" si="3"/>
        <v/>
      </c>
      <c r="D225" s="234" t="str">
        <f>IFERROR(VLOOKUP($B225,'Section 2'!$C$18:$T$317,COLUMNS('Section 2'!$C$14:C$15),0),"")</f>
        <v/>
      </c>
      <c r="E225" s="235" t="str">
        <f>IF($D225="","",IF(ISBLANK(VLOOKUP($B225,'Section 2'!$C$18:$T$317,COLUMNS('Section 2'!$C$14:D$15),0)),"",VLOOKUP($B225,'Section 2'!$C$18:$T$317,COLUMNS('Section 2'!$C$14:D$15),0)))</f>
        <v/>
      </c>
      <c r="F225" s="234" t="str">
        <f>IF($D225="","",IF(ISBLANK(VLOOKUP($B225,'Section 2'!$C$18:$T$317,COLUMNS('Section 2'!$C$14:E$15),0)),"",VLOOKUP($B225,'Section 2'!$C$18:$T$317,COLUMNS('Section 2'!$C$14:E$15),0)))</f>
        <v/>
      </c>
      <c r="G225" s="234" t="str">
        <f>IF($D225="","",IF(ISBLANK(VLOOKUP($B225,'Section 2'!$C$18:$T$317,COLUMNS('Section 2'!$C$14:F$15),0)),"",VLOOKUP($B225,'Section 2'!$C$18:$T$317,COLUMNS('Section 2'!$C$14:F$15),0)))</f>
        <v/>
      </c>
      <c r="H225" s="234" t="str">
        <f>IF($D225="","",IF(ISBLANK(VLOOKUP($B225,'Section 2'!$C$18:$T$317,COLUMNS('Section 2'!$C$14:G$15),0)),"",VLOOKUP($B225,'Section 2'!$C$18:$T$317,COLUMNS('Section 2'!$C$14:G$15),0)))</f>
        <v/>
      </c>
      <c r="I225" s="234" t="str">
        <f>IF($D225="","",IF(ISBLANK(VLOOKUP($B225,'Section 2'!$C$18:$T$317,COLUMNS('Section 2'!$C$14:H$15),0)),"",VLOOKUP($B225,'Section 2'!$C$18:$T$317,COLUMNS('Section 2'!$C$14:H$15),0)))</f>
        <v/>
      </c>
      <c r="J225" s="234" t="str">
        <f>IF($D225="","",IF(ISBLANK(VLOOKUP($B225,'Section 2'!$C$18:$T$317,COLUMNS('Section 2'!$C$14:I$15),0)),"",VLOOKUP($B225,'Section 2'!$C$18:$T$317,COLUMNS('Section 2'!$C$14:I$15),0)))</f>
        <v/>
      </c>
      <c r="K225" s="234" t="str">
        <f>IF($D225="","",IF(ISBLANK(VLOOKUP($B225,'Section 2'!$C$18:$T$317,COLUMNS('Section 2'!$C$14:J$15),0)),"",VLOOKUP($B225,'Section 2'!$C$18:$T$317,COLUMNS('Section 2'!$C$14:J$15),0)))</f>
        <v/>
      </c>
      <c r="L225" s="234" t="str">
        <f>IF($D225="","",IF(ISBLANK(VLOOKUP($B225,'Section 2'!$C$18:$T$317,COLUMNS('Section 2'!$C$14:K$15),0)),"",VLOOKUP($B225,'Section 2'!$C$18:$T$317,COLUMNS('Section 2'!$C$14:K$15),0)))</f>
        <v/>
      </c>
      <c r="M225" s="234" t="str">
        <f>IF($D225="","",IF(ISBLANK(VLOOKUP($B225,'Section 2'!$C$18:$T$317,COLUMNS('Section 2'!$C$14:L$15),0)),"",VLOOKUP($B225,'Section 2'!$C$18:$T$317,COLUMNS('Section 2'!$C$14:L$15),0)))</f>
        <v/>
      </c>
      <c r="N225" s="234" t="str">
        <f>IF($D225="","",IF(ISBLANK(VLOOKUP($B225,'Section 2'!$C$18:$T$317,COLUMNS('Section 2'!$C$14:M$15),0)),"",VLOOKUP($B225,'Section 2'!$C$18:$T$317,COLUMNS('Section 2'!$C$14:M$15),0)))</f>
        <v/>
      </c>
      <c r="O225" s="234" t="str">
        <f>IF($D225="","",IF(ISBLANK(VLOOKUP($B225,'Section 2'!$C$18:$T$317,COLUMNS('Section 2'!$C$14:N$15),0)),"",VLOOKUP($B225,'Section 2'!$C$18:$T$317,COLUMNS('Section 2'!$C$14:N$15),0)))</f>
        <v/>
      </c>
      <c r="P225" s="234" t="str">
        <f>IF($D225="","",IF(ISBLANK(VLOOKUP($B225,'Section 2'!$C$18:$T$317,COLUMNS('Section 2'!$C$14:O$15),0)),"",VLOOKUP($B225,'Section 2'!$C$18:$T$317,COLUMNS('Section 2'!$C$14:O$15),0)))</f>
        <v/>
      </c>
      <c r="Q225" s="234" t="str">
        <f>IF($D225="","",IF(ISBLANK(VLOOKUP($B225,'Section 2'!$C$18:$T$317,COLUMNS('Section 2'!$C$14:P$15),0)),"",VLOOKUP($B225,'Section 2'!$C$18:$T$317,COLUMNS('Section 2'!$C$14:P$15),0)))</f>
        <v/>
      </c>
      <c r="R225" s="234" t="str">
        <f>IF($D225="","",IF(ISBLANK(VLOOKUP($B225,'Section 2'!$C$18:$T$317,COLUMNS('Section 2'!$C$14:Q$15),0)),"",VLOOKUP($B225,'Section 2'!$C$18:$T$317,COLUMNS('Section 2'!$C$14:Q$15),0)))</f>
        <v/>
      </c>
      <c r="S225" s="234" t="str">
        <f>IF($D225="","",IF(ISBLANK(PROPER(VLOOKUP($B225,'Section 2'!$C$18:$T$317,COLUMNS('Section 2'!$C$14:R$15),0))),"",PROPER(VLOOKUP($B225,'Section 2'!$C$18:$T$317,COLUMNS('Section 2'!$C$14:R$15),0))))</f>
        <v/>
      </c>
      <c r="T225" s="234" t="str">
        <f>IF($D225="","",IF(ISBLANK(PROPER(VLOOKUP($B225,'Section 2'!$C$18:$T$317,COLUMNS('Section 2'!$C$14:S$15),0))),"",IF(VLOOKUP($B225,'Section 2'!$C$18:$T$317,COLUMNS('Section 2'!$C$14:S$15),0)="2nd Party Trans", "2nd Party Trans", IF(VLOOKUP($B225,'Section 2'!$C$18:$T$317,COLUMNS('Section 2'!$C$14:S$15),0)="2nd Party Dest", "2nd Party Dest", PROPER(VLOOKUP($B225,'Section 2'!$C$18:$T$317,COLUMNS('Section 2'!$C$14:S$15),0))))))</f>
        <v/>
      </c>
      <c r="U225" s="235" t="str">
        <f>IF($D225="","",IF(ISBLANK(VLOOKUP($B225,'Section 2'!$C$18:$T$317,COLUMNS('Section 2'!$C$14:T$15),0)),"",VLOOKUP($B225,'Section 2'!$C$18:$T$317,COLUMNS('Section 2'!$C$14:T$15),0)))</f>
        <v/>
      </c>
    </row>
    <row r="226" spans="1:21" s="233" customFormat="1" ht="12.75" customHeight="1" x14ac:dyDescent="0.25">
      <c r="A226" s="233" t="str">
        <f>IF(D226="","",ROWS($A$1:A226))</f>
        <v/>
      </c>
      <c r="B226" s="232">
        <v>225</v>
      </c>
      <c r="C226" s="234" t="str">
        <f t="shared" si="3"/>
        <v/>
      </c>
      <c r="D226" s="234" t="str">
        <f>IFERROR(VLOOKUP($B226,'Section 2'!$C$18:$T$317,COLUMNS('Section 2'!$C$14:C$15),0),"")</f>
        <v/>
      </c>
      <c r="E226" s="235" t="str">
        <f>IF($D226="","",IF(ISBLANK(VLOOKUP($B226,'Section 2'!$C$18:$T$317,COLUMNS('Section 2'!$C$14:D$15),0)),"",VLOOKUP($B226,'Section 2'!$C$18:$T$317,COLUMNS('Section 2'!$C$14:D$15),0)))</f>
        <v/>
      </c>
      <c r="F226" s="234" t="str">
        <f>IF($D226="","",IF(ISBLANK(VLOOKUP($B226,'Section 2'!$C$18:$T$317,COLUMNS('Section 2'!$C$14:E$15),0)),"",VLOOKUP($B226,'Section 2'!$C$18:$T$317,COLUMNS('Section 2'!$C$14:E$15),0)))</f>
        <v/>
      </c>
      <c r="G226" s="234" t="str">
        <f>IF($D226="","",IF(ISBLANK(VLOOKUP($B226,'Section 2'!$C$18:$T$317,COLUMNS('Section 2'!$C$14:F$15),0)),"",VLOOKUP($B226,'Section 2'!$C$18:$T$317,COLUMNS('Section 2'!$C$14:F$15),0)))</f>
        <v/>
      </c>
      <c r="H226" s="234" t="str">
        <f>IF($D226="","",IF(ISBLANK(VLOOKUP($B226,'Section 2'!$C$18:$T$317,COLUMNS('Section 2'!$C$14:G$15),0)),"",VLOOKUP($B226,'Section 2'!$C$18:$T$317,COLUMNS('Section 2'!$C$14:G$15),0)))</f>
        <v/>
      </c>
      <c r="I226" s="234" t="str">
        <f>IF($D226="","",IF(ISBLANK(VLOOKUP($B226,'Section 2'!$C$18:$T$317,COLUMNS('Section 2'!$C$14:H$15),0)),"",VLOOKUP($B226,'Section 2'!$C$18:$T$317,COLUMNS('Section 2'!$C$14:H$15),0)))</f>
        <v/>
      </c>
      <c r="J226" s="234" t="str">
        <f>IF($D226="","",IF(ISBLANK(VLOOKUP($B226,'Section 2'!$C$18:$T$317,COLUMNS('Section 2'!$C$14:I$15),0)),"",VLOOKUP($B226,'Section 2'!$C$18:$T$317,COLUMNS('Section 2'!$C$14:I$15),0)))</f>
        <v/>
      </c>
      <c r="K226" s="234" t="str">
        <f>IF($D226="","",IF(ISBLANK(VLOOKUP($B226,'Section 2'!$C$18:$T$317,COLUMNS('Section 2'!$C$14:J$15),0)),"",VLOOKUP($B226,'Section 2'!$C$18:$T$317,COLUMNS('Section 2'!$C$14:J$15),0)))</f>
        <v/>
      </c>
      <c r="L226" s="234" t="str">
        <f>IF($D226="","",IF(ISBLANK(VLOOKUP($B226,'Section 2'!$C$18:$T$317,COLUMNS('Section 2'!$C$14:K$15),0)),"",VLOOKUP($B226,'Section 2'!$C$18:$T$317,COLUMNS('Section 2'!$C$14:K$15),0)))</f>
        <v/>
      </c>
      <c r="M226" s="234" t="str">
        <f>IF($D226="","",IF(ISBLANK(VLOOKUP($B226,'Section 2'!$C$18:$T$317,COLUMNS('Section 2'!$C$14:L$15),0)),"",VLOOKUP($B226,'Section 2'!$C$18:$T$317,COLUMNS('Section 2'!$C$14:L$15),0)))</f>
        <v/>
      </c>
      <c r="N226" s="234" t="str">
        <f>IF($D226="","",IF(ISBLANK(VLOOKUP($B226,'Section 2'!$C$18:$T$317,COLUMNS('Section 2'!$C$14:M$15),0)),"",VLOOKUP($B226,'Section 2'!$C$18:$T$317,COLUMNS('Section 2'!$C$14:M$15),0)))</f>
        <v/>
      </c>
      <c r="O226" s="234" t="str">
        <f>IF($D226="","",IF(ISBLANK(VLOOKUP($B226,'Section 2'!$C$18:$T$317,COLUMNS('Section 2'!$C$14:N$15),0)),"",VLOOKUP($B226,'Section 2'!$C$18:$T$317,COLUMNS('Section 2'!$C$14:N$15),0)))</f>
        <v/>
      </c>
      <c r="P226" s="234" t="str">
        <f>IF($D226="","",IF(ISBLANK(VLOOKUP($B226,'Section 2'!$C$18:$T$317,COLUMNS('Section 2'!$C$14:O$15),0)),"",VLOOKUP($B226,'Section 2'!$C$18:$T$317,COLUMNS('Section 2'!$C$14:O$15),0)))</f>
        <v/>
      </c>
      <c r="Q226" s="234" t="str">
        <f>IF($D226="","",IF(ISBLANK(VLOOKUP($B226,'Section 2'!$C$18:$T$317,COLUMNS('Section 2'!$C$14:P$15),0)),"",VLOOKUP($B226,'Section 2'!$C$18:$T$317,COLUMNS('Section 2'!$C$14:P$15),0)))</f>
        <v/>
      </c>
      <c r="R226" s="234" t="str">
        <f>IF($D226="","",IF(ISBLANK(VLOOKUP($B226,'Section 2'!$C$18:$T$317,COLUMNS('Section 2'!$C$14:Q$15),0)),"",VLOOKUP($B226,'Section 2'!$C$18:$T$317,COLUMNS('Section 2'!$C$14:Q$15),0)))</f>
        <v/>
      </c>
      <c r="S226" s="234" t="str">
        <f>IF($D226="","",IF(ISBLANK(PROPER(VLOOKUP($B226,'Section 2'!$C$18:$T$317,COLUMNS('Section 2'!$C$14:R$15),0))),"",PROPER(VLOOKUP($B226,'Section 2'!$C$18:$T$317,COLUMNS('Section 2'!$C$14:R$15),0))))</f>
        <v/>
      </c>
      <c r="T226" s="234" t="str">
        <f>IF($D226="","",IF(ISBLANK(PROPER(VLOOKUP($B226,'Section 2'!$C$18:$T$317,COLUMNS('Section 2'!$C$14:S$15),0))),"",IF(VLOOKUP($B226,'Section 2'!$C$18:$T$317,COLUMNS('Section 2'!$C$14:S$15),0)="2nd Party Trans", "2nd Party Trans", IF(VLOOKUP($B226,'Section 2'!$C$18:$T$317,COLUMNS('Section 2'!$C$14:S$15),0)="2nd Party Dest", "2nd Party Dest", PROPER(VLOOKUP($B226,'Section 2'!$C$18:$T$317,COLUMNS('Section 2'!$C$14:S$15),0))))))</f>
        <v/>
      </c>
      <c r="U226" s="235" t="str">
        <f>IF($D226="","",IF(ISBLANK(VLOOKUP($B226,'Section 2'!$C$18:$T$317,COLUMNS('Section 2'!$C$14:T$15),0)),"",VLOOKUP($B226,'Section 2'!$C$18:$T$317,COLUMNS('Section 2'!$C$14:T$15),0)))</f>
        <v/>
      </c>
    </row>
    <row r="227" spans="1:21" s="233" customFormat="1" ht="12.75" customHeight="1" x14ac:dyDescent="0.25">
      <c r="A227" s="233" t="str">
        <f>IF(D227="","",ROWS($A$1:A227))</f>
        <v/>
      </c>
      <c r="B227" s="232">
        <v>226</v>
      </c>
      <c r="C227" s="234" t="str">
        <f t="shared" si="3"/>
        <v/>
      </c>
      <c r="D227" s="234" t="str">
        <f>IFERROR(VLOOKUP($B227,'Section 2'!$C$18:$T$317,COLUMNS('Section 2'!$C$14:C$15),0),"")</f>
        <v/>
      </c>
      <c r="E227" s="235" t="str">
        <f>IF($D227="","",IF(ISBLANK(VLOOKUP($B227,'Section 2'!$C$18:$T$317,COLUMNS('Section 2'!$C$14:D$15),0)),"",VLOOKUP($B227,'Section 2'!$C$18:$T$317,COLUMNS('Section 2'!$C$14:D$15),0)))</f>
        <v/>
      </c>
      <c r="F227" s="234" t="str">
        <f>IF($D227="","",IF(ISBLANK(VLOOKUP($B227,'Section 2'!$C$18:$T$317,COLUMNS('Section 2'!$C$14:E$15),0)),"",VLOOKUP($B227,'Section 2'!$C$18:$T$317,COLUMNS('Section 2'!$C$14:E$15),0)))</f>
        <v/>
      </c>
      <c r="G227" s="234" t="str">
        <f>IF($D227="","",IF(ISBLANK(VLOOKUP($B227,'Section 2'!$C$18:$T$317,COLUMNS('Section 2'!$C$14:F$15),0)),"",VLOOKUP($B227,'Section 2'!$C$18:$T$317,COLUMNS('Section 2'!$C$14:F$15),0)))</f>
        <v/>
      </c>
      <c r="H227" s="234" t="str">
        <f>IF($D227="","",IF(ISBLANK(VLOOKUP($B227,'Section 2'!$C$18:$T$317,COLUMNS('Section 2'!$C$14:G$15),0)),"",VLOOKUP($B227,'Section 2'!$C$18:$T$317,COLUMNS('Section 2'!$C$14:G$15),0)))</f>
        <v/>
      </c>
      <c r="I227" s="234" t="str">
        <f>IF($D227="","",IF(ISBLANK(VLOOKUP($B227,'Section 2'!$C$18:$T$317,COLUMNS('Section 2'!$C$14:H$15),0)),"",VLOOKUP($B227,'Section 2'!$C$18:$T$317,COLUMNS('Section 2'!$C$14:H$15),0)))</f>
        <v/>
      </c>
      <c r="J227" s="234" t="str">
        <f>IF($D227="","",IF(ISBLANK(VLOOKUP($B227,'Section 2'!$C$18:$T$317,COLUMNS('Section 2'!$C$14:I$15),0)),"",VLOOKUP($B227,'Section 2'!$C$18:$T$317,COLUMNS('Section 2'!$C$14:I$15),0)))</f>
        <v/>
      </c>
      <c r="K227" s="234" t="str">
        <f>IF($D227="","",IF(ISBLANK(VLOOKUP($B227,'Section 2'!$C$18:$T$317,COLUMNS('Section 2'!$C$14:J$15),0)),"",VLOOKUP($B227,'Section 2'!$C$18:$T$317,COLUMNS('Section 2'!$C$14:J$15),0)))</f>
        <v/>
      </c>
      <c r="L227" s="234" t="str">
        <f>IF($D227="","",IF(ISBLANK(VLOOKUP($B227,'Section 2'!$C$18:$T$317,COLUMNS('Section 2'!$C$14:K$15),0)),"",VLOOKUP($B227,'Section 2'!$C$18:$T$317,COLUMNS('Section 2'!$C$14:K$15),0)))</f>
        <v/>
      </c>
      <c r="M227" s="234" t="str">
        <f>IF($D227="","",IF(ISBLANK(VLOOKUP($B227,'Section 2'!$C$18:$T$317,COLUMNS('Section 2'!$C$14:L$15),0)),"",VLOOKUP($B227,'Section 2'!$C$18:$T$317,COLUMNS('Section 2'!$C$14:L$15),0)))</f>
        <v/>
      </c>
      <c r="N227" s="234" t="str">
        <f>IF($D227="","",IF(ISBLANK(VLOOKUP($B227,'Section 2'!$C$18:$T$317,COLUMNS('Section 2'!$C$14:M$15),0)),"",VLOOKUP($B227,'Section 2'!$C$18:$T$317,COLUMNS('Section 2'!$C$14:M$15),0)))</f>
        <v/>
      </c>
      <c r="O227" s="234" t="str">
        <f>IF($D227="","",IF(ISBLANK(VLOOKUP($B227,'Section 2'!$C$18:$T$317,COLUMNS('Section 2'!$C$14:N$15),0)),"",VLOOKUP($B227,'Section 2'!$C$18:$T$317,COLUMNS('Section 2'!$C$14:N$15),0)))</f>
        <v/>
      </c>
      <c r="P227" s="234" t="str">
        <f>IF($D227="","",IF(ISBLANK(VLOOKUP($B227,'Section 2'!$C$18:$T$317,COLUMNS('Section 2'!$C$14:O$15),0)),"",VLOOKUP($B227,'Section 2'!$C$18:$T$317,COLUMNS('Section 2'!$C$14:O$15),0)))</f>
        <v/>
      </c>
      <c r="Q227" s="234" t="str">
        <f>IF($D227="","",IF(ISBLANK(VLOOKUP($B227,'Section 2'!$C$18:$T$317,COLUMNS('Section 2'!$C$14:P$15),0)),"",VLOOKUP($B227,'Section 2'!$C$18:$T$317,COLUMNS('Section 2'!$C$14:P$15),0)))</f>
        <v/>
      </c>
      <c r="R227" s="234" t="str">
        <f>IF($D227="","",IF(ISBLANK(VLOOKUP($B227,'Section 2'!$C$18:$T$317,COLUMNS('Section 2'!$C$14:Q$15),0)),"",VLOOKUP($B227,'Section 2'!$C$18:$T$317,COLUMNS('Section 2'!$C$14:Q$15),0)))</f>
        <v/>
      </c>
      <c r="S227" s="234" t="str">
        <f>IF($D227="","",IF(ISBLANK(PROPER(VLOOKUP($B227,'Section 2'!$C$18:$T$317,COLUMNS('Section 2'!$C$14:R$15),0))),"",PROPER(VLOOKUP($B227,'Section 2'!$C$18:$T$317,COLUMNS('Section 2'!$C$14:R$15),0))))</f>
        <v/>
      </c>
      <c r="T227" s="234" t="str">
        <f>IF($D227="","",IF(ISBLANK(PROPER(VLOOKUP($B227,'Section 2'!$C$18:$T$317,COLUMNS('Section 2'!$C$14:S$15),0))),"",IF(VLOOKUP($B227,'Section 2'!$C$18:$T$317,COLUMNS('Section 2'!$C$14:S$15),0)="2nd Party Trans", "2nd Party Trans", IF(VLOOKUP($B227,'Section 2'!$C$18:$T$317,COLUMNS('Section 2'!$C$14:S$15),0)="2nd Party Dest", "2nd Party Dest", PROPER(VLOOKUP($B227,'Section 2'!$C$18:$T$317,COLUMNS('Section 2'!$C$14:S$15),0))))))</f>
        <v/>
      </c>
      <c r="U227" s="235" t="str">
        <f>IF($D227="","",IF(ISBLANK(VLOOKUP($B227,'Section 2'!$C$18:$T$317,COLUMNS('Section 2'!$C$14:T$15),0)),"",VLOOKUP($B227,'Section 2'!$C$18:$T$317,COLUMNS('Section 2'!$C$14:T$15),0)))</f>
        <v/>
      </c>
    </row>
    <row r="228" spans="1:21" s="233" customFormat="1" ht="12.75" customHeight="1" x14ac:dyDescent="0.25">
      <c r="A228" s="233" t="str">
        <f>IF(D228="","",ROWS($A$1:A228))</f>
        <v/>
      </c>
      <c r="B228" s="232">
        <v>227</v>
      </c>
      <c r="C228" s="234" t="str">
        <f t="shared" si="3"/>
        <v/>
      </c>
      <c r="D228" s="234" t="str">
        <f>IFERROR(VLOOKUP($B228,'Section 2'!$C$18:$T$317,COLUMNS('Section 2'!$C$14:C$15),0),"")</f>
        <v/>
      </c>
      <c r="E228" s="235" t="str">
        <f>IF($D228="","",IF(ISBLANK(VLOOKUP($B228,'Section 2'!$C$18:$T$317,COLUMNS('Section 2'!$C$14:D$15),0)),"",VLOOKUP($B228,'Section 2'!$C$18:$T$317,COLUMNS('Section 2'!$C$14:D$15),0)))</f>
        <v/>
      </c>
      <c r="F228" s="234" t="str">
        <f>IF($D228="","",IF(ISBLANK(VLOOKUP($B228,'Section 2'!$C$18:$T$317,COLUMNS('Section 2'!$C$14:E$15),0)),"",VLOOKUP($B228,'Section 2'!$C$18:$T$317,COLUMNS('Section 2'!$C$14:E$15),0)))</f>
        <v/>
      </c>
      <c r="G228" s="234" t="str">
        <f>IF($D228="","",IF(ISBLANK(VLOOKUP($B228,'Section 2'!$C$18:$T$317,COLUMNS('Section 2'!$C$14:F$15),0)),"",VLOOKUP($B228,'Section 2'!$C$18:$T$317,COLUMNS('Section 2'!$C$14:F$15),0)))</f>
        <v/>
      </c>
      <c r="H228" s="234" t="str">
        <f>IF($D228="","",IF(ISBLANK(VLOOKUP($B228,'Section 2'!$C$18:$T$317,COLUMNS('Section 2'!$C$14:G$15),0)),"",VLOOKUP($B228,'Section 2'!$C$18:$T$317,COLUMNS('Section 2'!$C$14:G$15),0)))</f>
        <v/>
      </c>
      <c r="I228" s="234" t="str">
        <f>IF($D228="","",IF(ISBLANK(VLOOKUP($B228,'Section 2'!$C$18:$T$317,COLUMNS('Section 2'!$C$14:H$15),0)),"",VLOOKUP($B228,'Section 2'!$C$18:$T$317,COLUMNS('Section 2'!$C$14:H$15),0)))</f>
        <v/>
      </c>
      <c r="J228" s="234" t="str">
        <f>IF($D228="","",IF(ISBLANK(VLOOKUP($B228,'Section 2'!$C$18:$T$317,COLUMNS('Section 2'!$C$14:I$15),0)),"",VLOOKUP($B228,'Section 2'!$C$18:$T$317,COLUMNS('Section 2'!$C$14:I$15),0)))</f>
        <v/>
      </c>
      <c r="K228" s="234" t="str">
        <f>IF($D228="","",IF(ISBLANK(VLOOKUP($B228,'Section 2'!$C$18:$T$317,COLUMNS('Section 2'!$C$14:J$15),0)),"",VLOOKUP($B228,'Section 2'!$C$18:$T$317,COLUMNS('Section 2'!$C$14:J$15),0)))</f>
        <v/>
      </c>
      <c r="L228" s="234" t="str">
        <f>IF($D228="","",IF(ISBLANK(VLOOKUP($B228,'Section 2'!$C$18:$T$317,COLUMNS('Section 2'!$C$14:K$15),0)),"",VLOOKUP($B228,'Section 2'!$C$18:$T$317,COLUMNS('Section 2'!$C$14:K$15),0)))</f>
        <v/>
      </c>
      <c r="M228" s="234" t="str">
        <f>IF($D228="","",IF(ISBLANK(VLOOKUP($B228,'Section 2'!$C$18:$T$317,COLUMNS('Section 2'!$C$14:L$15),0)),"",VLOOKUP($B228,'Section 2'!$C$18:$T$317,COLUMNS('Section 2'!$C$14:L$15),0)))</f>
        <v/>
      </c>
      <c r="N228" s="234" t="str">
        <f>IF($D228="","",IF(ISBLANK(VLOOKUP($B228,'Section 2'!$C$18:$T$317,COLUMNS('Section 2'!$C$14:M$15),0)),"",VLOOKUP($B228,'Section 2'!$C$18:$T$317,COLUMNS('Section 2'!$C$14:M$15),0)))</f>
        <v/>
      </c>
      <c r="O228" s="234" t="str">
        <f>IF($D228="","",IF(ISBLANK(VLOOKUP($B228,'Section 2'!$C$18:$T$317,COLUMNS('Section 2'!$C$14:N$15),0)),"",VLOOKUP($B228,'Section 2'!$C$18:$T$317,COLUMNS('Section 2'!$C$14:N$15),0)))</f>
        <v/>
      </c>
      <c r="P228" s="234" t="str">
        <f>IF($D228="","",IF(ISBLANK(VLOOKUP($B228,'Section 2'!$C$18:$T$317,COLUMNS('Section 2'!$C$14:O$15),0)),"",VLOOKUP($B228,'Section 2'!$C$18:$T$317,COLUMNS('Section 2'!$C$14:O$15),0)))</f>
        <v/>
      </c>
      <c r="Q228" s="234" t="str">
        <f>IF($D228="","",IF(ISBLANK(VLOOKUP($B228,'Section 2'!$C$18:$T$317,COLUMNS('Section 2'!$C$14:P$15),0)),"",VLOOKUP($B228,'Section 2'!$C$18:$T$317,COLUMNS('Section 2'!$C$14:P$15),0)))</f>
        <v/>
      </c>
      <c r="R228" s="234" t="str">
        <f>IF($D228="","",IF(ISBLANK(VLOOKUP($B228,'Section 2'!$C$18:$T$317,COLUMNS('Section 2'!$C$14:Q$15),0)),"",VLOOKUP($B228,'Section 2'!$C$18:$T$317,COLUMNS('Section 2'!$C$14:Q$15),0)))</f>
        <v/>
      </c>
      <c r="S228" s="234" t="str">
        <f>IF($D228="","",IF(ISBLANK(PROPER(VLOOKUP($B228,'Section 2'!$C$18:$T$317,COLUMNS('Section 2'!$C$14:R$15),0))),"",PROPER(VLOOKUP($B228,'Section 2'!$C$18:$T$317,COLUMNS('Section 2'!$C$14:R$15),0))))</f>
        <v/>
      </c>
      <c r="T228" s="234" t="str">
        <f>IF($D228="","",IF(ISBLANK(PROPER(VLOOKUP($B228,'Section 2'!$C$18:$T$317,COLUMNS('Section 2'!$C$14:S$15),0))),"",IF(VLOOKUP($B228,'Section 2'!$C$18:$T$317,COLUMNS('Section 2'!$C$14:S$15),0)="2nd Party Trans", "2nd Party Trans", IF(VLOOKUP($B228,'Section 2'!$C$18:$T$317,COLUMNS('Section 2'!$C$14:S$15),0)="2nd Party Dest", "2nd Party Dest", PROPER(VLOOKUP($B228,'Section 2'!$C$18:$T$317,COLUMNS('Section 2'!$C$14:S$15),0))))))</f>
        <v/>
      </c>
      <c r="U228" s="235" t="str">
        <f>IF($D228="","",IF(ISBLANK(VLOOKUP($B228,'Section 2'!$C$18:$T$317,COLUMNS('Section 2'!$C$14:T$15),0)),"",VLOOKUP($B228,'Section 2'!$C$18:$T$317,COLUMNS('Section 2'!$C$14:T$15),0)))</f>
        <v/>
      </c>
    </row>
    <row r="229" spans="1:21" s="233" customFormat="1" ht="12.75" customHeight="1" x14ac:dyDescent="0.25">
      <c r="A229" s="233" t="str">
        <f>IF(D229="","",ROWS($A$1:A229))</f>
        <v/>
      </c>
      <c r="B229" s="232">
        <v>228</v>
      </c>
      <c r="C229" s="234" t="str">
        <f t="shared" si="3"/>
        <v/>
      </c>
      <c r="D229" s="234" t="str">
        <f>IFERROR(VLOOKUP($B229,'Section 2'!$C$18:$T$317,COLUMNS('Section 2'!$C$14:C$15),0),"")</f>
        <v/>
      </c>
      <c r="E229" s="235" t="str">
        <f>IF($D229="","",IF(ISBLANK(VLOOKUP($B229,'Section 2'!$C$18:$T$317,COLUMNS('Section 2'!$C$14:D$15),0)),"",VLOOKUP($B229,'Section 2'!$C$18:$T$317,COLUMNS('Section 2'!$C$14:D$15),0)))</f>
        <v/>
      </c>
      <c r="F229" s="234" t="str">
        <f>IF($D229="","",IF(ISBLANK(VLOOKUP($B229,'Section 2'!$C$18:$T$317,COLUMNS('Section 2'!$C$14:E$15),0)),"",VLOOKUP($B229,'Section 2'!$C$18:$T$317,COLUMNS('Section 2'!$C$14:E$15),0)))</f>
        <v/>
      </c>
      <c r="G229" s="234" t="str">
        <f>IF($D229="","",IF(ISBLANK(VLOOKUP($B229,'Section 2'!$C$18:$T$317,COLUMNS('Section 2'!$C$14:F$15),0)),"",VLOOKUP($B229,'Section 2'!$C$18:$T$317,COLUMNS('Section 2'!$C$14:F$15),0)))</f>
        <v/>
      </c>
      <c r="H229" s="234" t="str">
        <f>IF($D229="","",IF(ISBLANK(VLOOKUP($B229,'Section 2'!$C$18:$T$317,COLUMNS('Section 2'!$C$14:G$15),0)),"",VLOOKUP($B229,'Section 2'!$C$18:$T$317,COLUMNS('Section 2'!$C$14:G$15),0)))</f>
        <v/>
      </c>
      <c r="I229" s="234" t="str">
        <f>IF($D229="","",IF(ISBLANK(VLOOKUP($B229,'Section 2'!$C$18:$T$317,COLUMNS('Section 2'!$C$14:H$15),0)),"",VLOOKUP($B229,'Section 2'!$C$18:$T$317,COLUMNS('Section 2'!$C$14:H$15),0)))</f>
        <v/>
      </c>
      <c r="J229" s="234" t="str">
        <f>IF($D229="","",IF(ISBLANK(VLOOKUP($B229,'Section 2'!$C$18:$T$317,COLUMNS('Section 2'!$C$14:I$15),0)),"",VLOOKUP($B229,'Section 2'!$C$18:$T$317,COLUMNS('Section 2'!$C$14:I$15),0)))</f>
        <v/>
      </c>
      <c r="K229" s="234" t="str">
        <f>IF($D229="","",IF(ISBLANK(VLOOKUP($B229,'Section 2'!$C$18:$T$317,COLUMNS('Section 2'!$C$14:J$15),0)),"",VLOOKUP($B229,'Section 2'!$C$18:$T$317,COLUMNS('Section 2'!$C$14:J$15),0)))</f>
        <v/>
      </c>
      <c r="L229" s="234" t="str">
        <f>IF($D229="","",IF(ISBLANK(VLOOKUP($B229,'Section 2'!$C$18:$T$317,COLUMNS('Section 2'!$C$14:K$15),0)),"",VLOOKUP($B229,'Section 2'!$C$18:$T$317,COLUMNS('Section 2'!$C$14:K$15),0)))</f>
        <v/>
      </c>
      <c r="M229" s="234" t="str">
        <f>IF($D229="","",IF(ISBLANK(VLOOKUP($B229,'Section 2'!$C$18:$T$317,COLUMNS('Section 2'!$C$14:L$15),0)),"",VLOOKUP($B229,'Section 2'!$C$18:$T$317,COLUMNS('Section 2'!$C$14:L$15),0)))</f>
        <v/>
      </c>
      <c r="N229" s="234" t="str">
        <f>IF($D229="","",IF(ISBLANK(VLOOKUP($B229,'Section 2'!$C$18:$T$317,COLUMNS('Section 2'!$C$14:M$15),0)),"",VLOOKUP($B229,'Section 2'!$C$18:$T$317,COLUMNS('Section 2'!$C$14:M$15),0)))</f>
        <v/>
      </c>
      <c r="O229" s="234" t="str">
        <f>IF($D229="","",IF(ISBLANK(VLOOKUP($B229,'Section 2'!$C$18:$T$317,COLUMNS('Section 2'!$C$14:N$15),0)),"",VLOOKUP($B229,'Section 2'!$C$18:$T$317,COLUMNS('Section 2'!$C$14:N$15),0)))</f>
        <v/>
      </c>
      <c r="P229" s="234" t="str">
        <f>IF($D229="","",IF(ISBLANK(VLOOKUP($B229,'Section 2'!$C$18:$T$317,COLUMNS('Section 2'!$C$14:O$15),0)),"",VLOOKUP($B229,'Section 2'!$C$18:$T$317,COLUMNS('Section 2'!$C$14:O$15),0)))</f>
        <v/>
      </c>
      <c r="Q229" s="234" t="str">
        <f>IF($D229="","",IF(ISBLANK(VLOOKUP($B229,'Section 2'!$C$18:$T$317,COLUMNS('Section 2'!$C$14:P$15),0)),"",VLOOKUP($B229,'Section 2'!$C$18:$T$317,COLUMNS('Section 2'!$C$14:P$15),0)))</f>
        <v/>
      </c>
      <c r="R229" s="234" t="str">
        <f>IF($D229="","",IF(ISBLANK(VLOOKUP($B229,'Section 2'!$C$18:$T$317,COLUMNS('Section 2'!$C$14:Q$15),0)),"",VLOOKUP($B229,'Section 2'!$C$18:$T$317,COLUMNS('Section 2'!$C$14:Q$15),0)))</f>
        <v/>
      </c>
      <c r="S229" s="234" t="str">
        <f>IF($D229="","",IF(ISBLANK(PROPER(VLOOKUP($B229,'Section 2'!$C$18:$T$317,COLUMNS('Section 2'!$C$14:R$15),0))),"",PROPER(VLOOKUP($B229,'Section 2'!$C$18:$T$317,COLUMNS('Section 2'!$C$14:R$15),0))))</f>
        <v/>
      </c>
      <c r="T229" s="234" t="str">
        <f>IF($D229="","",IF(ISBLANK(PROPER(VLOOKUP($B229,'Section 2'!$C$18:$T$317,COLUMNS('Section 2'!$C$14:S$15),0))),"",IF(VLOOKUP($B229,'Section 2'!$C$18:$T$317,COLUMNS('Section 2'!$C$14:S$15),0)="2nd Party Trans", "2nd Party Trans", IF(VLOOKUP($B229,'Section 2'!$C$18:$T$317,COLUMNS('Section 2'!$C$14:S$15),0)="2nd Party Dest", "2nd Party Dest", PROPER(VLOOKUP($B229,'Section 2'!$C$18:$T$317,COLUMNS('Section 2'!$C$14:S$15),0))))))</f>
        <v/>
      </c>
      <c r="U229" s="235" t="str">
        <f>IF($D229="","",IF(ISBLANK(VLOOKUP($B229,'Section 2'!$C$18:$T$317,COLUMNS('Section 2'!$C$14:T$15),0)),"",VLOOKUP($B229,'Section 2'!$C$18:$T$317,COLUMNS('Section 2'!$C$14:T$15),0)))</f>
        <v/>
      </c>
    </row>
    <row r="230" spans="1:21" s="233" customFormat="1" ht="12.75" customHeight="1" x14ac:dyDescent="0.25">
      <c r="A230" s="233" t="str">
        <f>IF(D230="","",ROWS($A$1:A230))</f>
        <v/>
      </c>
      <c r="B230" s="232">
        <v>229</v>
      </c>
      <c r="C230" s="234" t="str">
        <f t="shared" si="3"/>
        <v/>
      </c>
      <c r="D230" s="234" t="str">
        <f>IFERROR(VLOOKUP($B230,'Section 2'!$C$18:$T$317,COLUMNS('Section 2'!$C$14:C$15),0),"")</f>
        <v/>
      </c>
      <c r="E230" s="235" t="str">
        <f>IF($D230="","",IF(ISBLANK(VLOOKUP($B230,'Section 2'!$C$18:$T$317,COLUMNS('Section 2'!$C$14:D$15),0)),"",VLOOKUP($B230,'Section 2'!$C$18:$T$317,COLUMNS('Section 2'!$C$14:D$15),0)))</f>
        <v/>
      </c>
      <c r="F230" s="234" t="str">
        <f>IF($D230="","",IF(ISBLANK(VLOOKUP($B230,'Section 2'!$C$18:$T$317,COLUMNS('Section 2'!$C$14:E$15),0)),"",VLOOKUP($B230,'Section 2'!$C$18:$T$317,COLUMNS('Section 2'!$C$14:E$15),0)))</f>
        <v/>
      </c>
      <c r="G230" s="234" t="str">
        <f>IF($D230="","",IF(ISBLANK(VLOOKUP($B230,'Section 2'!$C$18:$T$317,COLUMNS('Section 2'!$C$14:F$15),0)),"",VLOOKUP($B230,'Section 2'!$C$18:$T$317,COLUMNS('Section 2'!$C$14:F$15),0)))</f>
        <v/>
      </c>
      <c r="H230" s="234" t="str">
        <f>IF($D230="","",IF(ISBLANK(VLOOKUP($B230,'Section 2'!$C$18:$T$317,COLUMNS('Section 2'!$C$14:G$15),0)),"",VLOOKUP($B230,'Section 2'!$C$18:$T$317,COLUMNS('Section 2'!$C$14:G$15),0)))</f>
        <v/>
      </c>
      <c r="I230" s="234" t="str">
        <f>IF($D230="","",IF(ISBLANK(VLOOKUP($B230,'Section 2'!$C$18:$T$317,COLUMNS('Section 2'!$C$14:H$15),0)),"",VLOOKUP($B230,'Section 2'!$C$18:$T$317,COLUMNS('Section 2'!$C$14:H$15),0)))</f>
        <v/>
      </c>
      <c r="J230" s="234" t="str">
        <f>IF($D230="","",IF(ISBLANK(VLOOKUP($B230,'Section 2'!$C$18:$T$317,COLUMNS('Section 2'!$C$14:I$15),0)),"",VLOOKUP($B230,'Section 2'!$C$18:$T$317,COLUMNS('Section 2'!$C$14:I$15),0)))</f>
        <v/>
      </c>
      <c r="K230" s="234" t="str">
        <f>IF($D230="","",IF(ISBLANK(VLOOKUP($B230,'Section 2'!$C$18:$T$317,COLUMNS('Section 2'!$C$14:J$15),0)),"",VLOOKUP($B230,'Section 2'!$C$18:$T$317,COLUMNS('Section 2'!$C$14:J$15),0)))</f>
        <v/>
      </c>
      <c r="L230" s="234" t="str">
        <f>IF($D230="","",IF(ISBLANK(VLOOKUP($B230,'Section 2'!$C$18:$T$317,COLUMNS('Section 2'!$C$14:K$15),0)),"",VLOOKUP($B230,'Section 2'!$C$18:$T$317,COLUMNS('Section 2'!$C$14:K$15),0)))</f>
        <v/>
      </c>
      <c r="M230" s="234" t="str">
        <f>IF($D230="","",IF(ISBLANK(VLOOKUP($B230,'Section 2'!$C$18:$T$317,COLUMNS('Section 2'!$C$14:L$15),0)),"",VLOOKUP($B230,'Section 2'!$C$18:$T$317,COLUMNS('Section 2'!$C$14:L$15),0)))</f>
        <v/>
      </c>
      <c r="N230" s="234" t="str">
        <f>IF($D230="","",IF(ISBLANK(VLOOKUP($B230,'Section 2'!$C$18:$T$317,COLUMNS('Section 2'!$C$14:M$15),0)),"",VLOOKUP($B230,'Section 2'!$C$18:$T$317,COLUMNS('Section 2'!$C$14:M$15),0)))</f>
        <v/>
      </c>
      <c r="O230" s="234" t="str">
        <f>IF($D230="","",IF(ISBLANK(VLOOKUP($B230,'Section 2'!$C$18:$T$317,COLUMNS('Section 2'!$C$14:N$15),0)),"",VLOOKUP($B230,'Section 2'!$C$18:$T$317,COLUMNS('Section 2'!$C$14:N$15),0)))</f>
        <v/>
      </c>
      <c r="P230" s="234" t="str">
        <f>IF($D230="","",IF(ISBLANK(VLOOKUP($B230,'Section 2'!$C$18:$T$317,COLUMNS('Section 2'!$C$14:O$15),0)),"",VLOOKUP($B230,'Section 2'!$C$18:$T$317,COLUMNS('Section 2'!$C$14:O$15),0)))</f>
        <v/>
      </c>
      <c r="Q230" s="234" t="str">
        <f>IF($D230="","",IF(ISBLANK(VLOOKUP($B230,'Section 2'!$C$18:$T$317,COLUMNS('Section 2'!$C$14:P$15),0)),"",VLOOKUP($B230,'Section 2'!$C$18:$T$317,COLUMNS('Section 2'!$C$14:P$15),0)))</f>
        <v/>
      </c>
      <c r="R230" s="234" t="str">
        <f>IF($D230="","",IF(ISBLANK(VLOOKUP($B230,'Section 2'!$C$18:$T$317,COLUMNS('Section 2'!$C$14:Q$15),0)),"",VLOOKUP($B230,'Section 2'!$C$18:$T$317,COLUMNS('Section 2'!$C$14:Q$15),0)))</f>
        <v/>
      </c>
      <c r="S230" s="234" t="str">
        <f>IF($D230="","",IF(ISBLANK(PROPER(VLOOKUP($B230,'Section 2'!$C$18:$T$317,COLUMNS('Section 2'!$C$14:R$15),0))),"",PROPER(VLOOKUP($B230,'Section 2'!$C$18:$T$317,COLUMNS('Section 2'!$C$14:R$15),0))))</f>
        <v/>
      </c>
      <c r="T230" s="234" t="str">
        <f>IF($D230="","",IF(ISBLANK(PROPER(VLOOKUP($B230,'Section 2'!$C$18:$T$317,COLUMNS('Section 2'!$C$14:S$15),0))),"",IF(VLOOKUP($B230,'Section 2'!$C$18:$T$317,COLUMNS('Section 2'!$C$14:S$15),0)="2nd Party Trans", "2nd Party Trans", IF(VLOOKUP($B230,'Section 2'!$C$18:$T$317,COLUMNS('Section 2'!$C$14:S$15),0)="2nd Party Dest", "2nd Party Dest", PROPER(VLOOKUP($B230,'Section 2'!$C$18:$T$317,COLUMNS('Section 2'!$C$14:S$15),0))))))</f>
        <v/>
      </c>
      <c r="U230" s="235" t="str">
        <f>IF($D230="","",IF(ISBLANK(VLOOKUP($B230,'Section 2'!$C$18:$T$317,COLUMNS('Section 2'!$C$14:T$15),0)),"",VLOOKUP($B230,'Section 2'!$C$18:$T$317,COLUMNS('Section 2'!$C$14:T$15),0)))</f>
        <v/>
      </c>
    </row>
    <row r="231" spans="1:21" s="233" customFormat="1" ht="12.75" customHeight="1" x14ac:dyDescent="0.25">
      <c r="A231" s="233" t="str">
        <f>IF(D231="","",ROWS($A$1:A231))</f>
        <v/>
      </c>
      <c r="B231" s="232">
        <v>230</v>
      </c>
      <c r="C231" s="234" t="str">
        <f t="shared" si="3"/>
        <v/>
      </c>
      <c r="D231" s="234" t="str">
        <f>IFERROR(VLOOKUP($B231,'Section 2'!$C$18:$T$317,COLUMNS('Section 2'!$C$14:C$15),0),"")</f>
        <v/>
      </c>
      <c r="E231" s="235" t="str">
        <f>IF($D231="","",IF(ISBLANK(VLOOKUP($B231,'Section 2'!$C$18:$T$317,COLUMNS('Section 2'!$C$14:D$15),0)),"",VLOOKUP($B231,'Section 2'!$C$18:$T$317,COLUMNS('Section 2'!$C$14:D$15),0)))</f>
        <v/>
      </c>
      <c r="F231" s="234" t="str">
        <f>IF($D231="","",IF(ISBLANK(VLOOKUP($B231,'Section 2'!$C$18:$T$317,COLUMNS('Section 2'!$C$14:E$15),0)),"",VLOOKUP($B231,'Section 2'!$C$18:$T$317,COLUMNS('Section 2'!$C$14:E$15),0)))</f>
        <v/>
      </c>
      <c r="G231" s="234" t="str">
        <f>IF($D231="","",IF(ISBLANK(VLOOKUP($B231,'Section 2'!$C$18:$T$317,COLUMNS('Section 2'!$C$14:F$15),0)),"",VLOOKUP($B231,'Section 2'!$C$18:$T$317,COLUMNS('Section 2'!$C$14:F$15),0)))</f>
        <v/>
      </c>
      <c r="H231" s="234" t="str">
        <f>IF($D231="","",IF(ISBLANK(VLOOKUP($B231,'Section 2'!$C$18:$T$317,COLUMNS('Section 2'!$C$14:G$15),0)),"",VLOOKUP($B231,'Section 2'!$C$18:$T$317,COLUMNS('Section 2'!$C$14:G$15),0)))</f>
        <v/>
      </c>
      <c r="I231" s="234" t="str">
        <f>IF($D231="","",IF(ISBLANK(VLOOKUP($B231,'Section 2'!$C$18:$T$317,COLUMNS('Section 2'!$C$14:H$15),0)),"",VLOOKUP($B231,'Section 2'!$C$18:$T$317,COLUMNS('Section 2'!$C$14:H$15),0)))</f>
        <v/>
      </c>
      <c r="J231" s="234" t="str">
        <f>IF($D231="","",IF(ISBLANK(VLOOKUP($B231,'Section 2'!$C$18:$T$317,COLUMNS('Section 2'!$C$14:I$15),0)),"",VLOOKUP($B231,'Section 2'!$C$18:$T$317,COLUMNS('Section 2'!$C$14:I$15),0)))</f>
        <v/>
      </c>
      <c r="K231" s="234" t="str">
        <f>IF($D231="","",IF(ISBLANK(VLOOKUP($B231,'Section 2'!$C$18:$T$317,COLUMNS('Section 2'!$C$14:J$15),0)),"",VLOOKUP($B231,'Section 2'!$C$18:$T$317,COLUMNS('Section 2'!$C$14:J$15),0)))</f>
        <v/>
      </c>
      <c r="L231" s="234" t="str">
        <f>IF($D231="","",IF(ISBLANK(VLOOKUP($B231,'Section 2'!$C$18:$T$317,COLUMNS('Section 2'!$C$14:K$15),0)),"",VLOOKUP($B231,'Section 2'!$C$18:$T$317,COLUMNS('Section 2'!$C$14:K$15),0)))</f>
        <v/>
      </c>
      <c r="M231" s="234" t="str">
        <f>IF($D231="","",IF(ISBLANK(VLOOKUP($B231,'Section 2'!$C$18:$T$317,COLUMNS('Section 2'!$C$14:L$15),0)),"",VLOOKUP($B231,'Section 2'!$C$18:$T$317,COLUMNS('Section 2'!$C$14:L$15),0)))</f>
        <v/>
      </c>
      <c r="N231" s="234" t="str">
        <f>IF($D231="","",IF(ISBLANK(VLOOKUP($B231,'Section 2'!$C$18:$T$317,COLUMNS('Section 2'!$C$14:M$15),0)),"",VLOOKUP($B231,'Section 2'!$C$18:$T$317,COLUMNS('Section 2'!$C$14:M$15),0)))</f>
        <v/>
      </c>
      <c r="O231" s="234" t="str">
        <f>IF($D231="","",IF(ISBLANK(VLOOKUP($B231,'Section 2'!$C$18:$T$317,COLUMNS('Section 2'!$C$14:N$15),0)),"",VLOOKUP($B231,'Section 2'!$C$18:$T$317,COLUMNS('Section 2'!$C$14:N$15),0)))</f>
        <v/>
      </c>
      <c r="P231" s="234" t="str">
        <f>IF($D231="","",IF(ISBLANK(VLOOKUP($B231,'Section 2'!$C$18:$T$317,COLUMNS('Section 2'!$C$14:O$15),0)),"",VLOOKUP($B231,'Section 2'!$C$18:$T$317,COLUMNS('Section 2'!$C$14:O$15),0)))</f>
        <v/>
      </c>
      <c r="Q231" s="234" t="str">
        <f>IF($D231="","",IF(ISBLANK(VLOOKUP($B231,'Section 2'!$C$18:$T$317,COLUMNS('Section 2'!$C$14:P$15),0)),"",VLOOKUP($B231,'Section 2'!$C$18:$T$317,COLUMNS('Section 2'!$C$14:P$15),0)))</f>
        <v/>
      </c>
      <c r="R231" s="234" t="str">
        <f>IF($D231="","",IF(ISBLANK(VLOOKUP($B231,'Section 2'!$C$18:$T$317,COLUMNS('Section 2'!$C$14:Q$15),0)),"",VLOOKUP($B231,'Section 2'!$C$18:$T$317,COLUMNS('Section 2'!$C$14:Q$15),0)))</f>
        <v/>
      </c>
      <c r="S231" s="234" t="str">
        <f>IF($D231="","",IF(ISBLANK(PROPER(VLOOKUP($B231,'Section 2'!$C$18:$T$317,COLUMNS('Section 2'!$C$14:R$15),0))),"",PROPER(VLOOKUP($B231,'Section 2'!$C$18:$T$317,COLUMNS('Section 2'!$C$14:R$15),0))))</f>
        <v/>
      </c>
      <c r="T231" s="234" t="str">
        <f>IF($D231="","",IF(ISBLANK(PROPER(VLOOKUP($B231,'Section 2'!$C$18:$T$317,COLUMNS('Section 2'!$C$14:S$15),0))),"",IF(VLOOKUP($B231,'Section 2'!$C$18:$T$317,COLUMNS('Section 2'!$C$14:S$15),0)="2nd Party Trans", "2nd Party Trans", IF(VLOOKUP($B231,'Section 2'!$C$18:$T$317,COLUMNS('Section 2'!$C$14:S$15),0)="2nd Party Dest", "2nd Party Dest", PROPER(VLOOKUP($B231,'Section 2'!$C$18:$T$317,COLUMNS('Section 2'!$C$14:S$15),0))))))</f>
        <v/>
      </c>
      <c r="U231" s="235" t="str">
        <f>IF($D231="","",IF(ISBLANK(VLOOKUP($B231,'Section 2'!$C$18:$T$317,COLUMNS('Section 2'!$C$14:T$15),0)),"",VLOOKUP($B231,'Section 2'!$C$18:$T$317,COLUMNS('Section 2'!$C$14:T$15),0)))</f>
        <v/>
      </c>
    </row>
    <row r="232" spans="1:21" s="233" customFormat="1" ht="12.75" customHeight="1" x14ac:dyDescent="0.25">
      <c r="A232" s="233" t="str">
        <f>IF(D232="","",ROWS($A$1:A232))</f>
        <v/>
      </c>
      <c r="B232" s="232">
        <v>231</v>
      </c>
      <c r="C232" s="234" t="str">
        <f t="shared" si="3"/>
        <v/>
      </c>
      <c r="D232" s="234" t="str">
        <f>IFERROR(VLOOKUP($B232,'Section 2'!$C$18:$T$317,COLUMNS('Section 2'!$C$14:C$15),0),"")</f>
        <v/>
      </c>
      <c r="E232" s="235" t="str">
        <f>IF($D232="","",IF(ISBLANK(VLOOKUP($B232,'Section 2'!$C$18:$T$317,COLUMNS('Section 2'!$C$14:D$15),0)),"",VLOOKUP($B232,'Section 2'!$C$18:$T$317,COLUMNS('Section 2'!$C$14:D$15),0)))</f>
        <v/>
      </c>
      <c r="F232" s="234" t="str">
        <f>IF($D232="","",IF(ISBLANK(VLOOKUP($B232,'Section 2'!$C$18:$T$317,COLUMNS('Section 2'!$C$14:E$15),0)),"",VLOOKUP($B232,'Section 2'!$C$18:$T$317,COLUMNS('Section 2'!$C$14:E$15),0)))</f>
        <v/>
      </c>
      <c r="G232" s="234" t="str">
        <f>IF($D232="","",IF(ISBLANK(VLOOKUP($B232,'Section 2'!$C$18:$T$317,COLUMNS('Section 2'!$C$14:F$15),0)),"",VLOOKUP($B232,'Section 2'!$C$18:$T$317,COLUMNS('Section 2'!$C$14:F$15),0)))</f>
        <v/>
      </c>
      <c r="H232" s="234" t="str">
        <f>IF($D232="","",IF(ISBLANK(VLOOKUP($B232,'Section 2'!$C$18:$T$317,COLUMNS('Section 2'!$C$14:G$15),0)),"",VLOOKUP($B232,'Section 2'!$C$18:$T$317,COLUMNS('Section 2'!$C$14:G$15),0)))</f>
        <v/>
      </c>
      <c r="I232" s="234" t="str">
        <f>IF($D232="","",IF(ISBLANK(VLOOKUP($B232,'Section 2'!$C$18:$T$317,COLUMNS('Section 2'!$C$14:H$15),0)),"",VLOOKUP($B232,'Section 2'!$C$18:$T$317,COLUMNS('Section 2'!$C$14:H$15),0)))</f>
        <v/>
      </c>
      <c r="J232" s="234" t="str">
        <f>IF($D232="","",IF(ISBLANK(VLOOKUP($B232,'Section 2'!$C$18:$T$317,COLUMNS('Section 2'!$C$14:I$15),0)),"",VLOOKUP($B232,'Section 2'!$C$18:$T$317,COLUMNS('Section 2'!$C$14:I$15),0)))</f>
        <v/>
      </c>
      <c r="K232" s="234" t="str">
        <f>IF($D232="","",IF(ISBLANK(VLOOKUP($B232,'Section 2'!$C$18:$T$317,COLUMNS('Section 2'!$C$14:J$15),0)),"",VLOOKUP($B232,'Section 2'!$C$18:$T$317,COLUMNS('Section 2'!$C$14:J$15),0)))</f>
        <v/>
      </c>
      <c r="L232" s="234" t="str">
        <f>IF($D232="","",IF(ISBLANK(VLOOKUP($B232,'Section 2'!$C$18:$T$317,COLUMNS('Section 2'!$C$14:K$15),0)),"",VLOOKUP($B232,'Section 2'!$C$18:$T$317,COLUMNS('Section 2'!$C$14:K$15),0)))</f>
        <v/>
      </c>
      <c r="M232" s="234" t="str">
        <f>IF($D232="","",IF(ISBLANK(VLOOKUP($B232,'Section 2'!$C$18:$T$317,COLUMNS('Section 2'!$C$14:L$15),0)),"",VLOOKUP($B232,'Section 2'!$C$18:$T$317,COLUMNS('Section 2'!$C$14:L$15),0)))</f>
        <v/>
      </c>
      <c r="N232" s="234" t="str">
        <f>IF($D232="","",IF(ISBLANK(VLOOKUP($B232,'Section 2'!$C$18:$T$317,COLUMNS('Section 2'!$C$14:M$15),0)),"",VLOOKUP($B232,'Section 2'!$C$18:$T$317,COLUMNS('Section 2'!$C$14:M$15),0)))</f>
        <v/>
      </c>
      <c r="O232" s="234" t="str">
        <f>IF($D232="","",IF(ISBLANK(VLOOKUP($B232,'Section 2'!$C$18:$T$317,COLUMNS('Section 2'!$C$14:N$15),0)),"",VLOOKUP($B232,'Section 2'!$C$18:$T$317,COLUMNS('Section 2'!$C$14:N$15),0)))</f>
        <v/>
      </c>
      <c r="P232" s="234" t="str">
        <f>IF($D232="","",IF(ISBLANK(VLOOKUP($B232,'Section 2'!$C$18:$T$317,COLUMNS('Section 2'!$C$14:O$15),0)),"",VLOOKUP($B232,'Section 2'!$C$18:$T$317,COLUMNS('Section 2'!$C$14:O$15),0)))</f>
        <v/>
      </c>
      <c r="Q232" s="234" t="str">
        <f>IF($D232="","",IF(ISBLANK(VLOOKUP($B232,'Section 2'!$C$18:$T$317,COLUMNS('Section 2'!$C$14:P$15),0)),"",VLOOKUP($B232,'Section 2'!$C$18:$T$317,COLUMNS('Section 2'!$C$14:P$15),0)))</f>
        <v/>
      </c>
      <c r="R232" s="234" t="str">
        <f>IF($D232="","",IF(ISBLANK(VLOOKUP($B232,'Section 2'!$C$18:$T$317,COLUMNS('Section 2'!$C$14:Q$15),0)),"",VLOOKUP($B232,'Section 2'!$C$18:$T$317,COLUMNS('Section 2'!$C$14:Q$15),0)))</f>
        <v/>
      </c>
      <c r="S232" s="234" t="str">
        <f>IF($D232="","",IF(ISBLANK(PROPER(VLOOKUP($B232,'Section 2'!$C$18:$T$317,COLUMNS('Section 2'!$C$14:R$15),0))),"",PROPER(VLOOKUP($B232,'Section 2'!$C$18:$T$317,COLUMNS('Section 2'!$C$14:R$15),0))))</f>
        <v/>
      </c>
      <c r="T232" s="234" t="str">
        <f>IF($D232="","",IF(ISBLANK(PROPER(VLOOKUP($B232,'Section 2'!$C$18:$T$317,COLUMNS('Section 2'!$C$14:S$15),0))),"",IF(VLOOKUP($B232,'Section 2'!$C$18:$T$317,COLUMNS('Section 2'!$C$14:S$15),0)="2nd Party Trans", "2nd Party Trans", IF(VLOOKUP($B232,'Section 2'!$C$18:$T$317,COLUMNS('Section 2'!$C$14:S$15),0)="2nd Party Dest", "2nd Party Dest", PROPER(VLOOKUP($B232,'Section 2'!$C$18:$T$317,COLUMNS('Section 2'!$C$14:S$15),0))))))</f>
        <v/>
      </c>
      <c r="U232" s="235" t="str">
        <f>IF($D232="","",IF(ISBLANK(VLOOKUP($B232,'Section 2'!$C$18:$T$317,COLUMNS('Section 2'!$C$14:T$15),0)),"",VLOOKUP($B232,'Section 2'!$C$18:$T$317,COLUMNS('Section 2'!$C$14:T$15),0)))</f>
        <v/>
      </c>
    </row>
    <row r="233" spans="1:21" s="233" customFormat="1" ht="12.75" customHeight="1" x14ac:dyDescent="0.25">
      <c r="A233" s="233" t="str">
        <f>IF(D233="","",ROWS($A$1:A233))</f>
        <v/>
      </c>
      <c r="B233" s="232">
        <v>232</v>
      </c>
      <c r="C233" s="234" t="str">
        <f t="shared" si="3"/>
        <v/>
      </c>
      <c r="D233" s="234" t="str">
        <f>IFERROR(VLOOKUP($B233,'Section 2'!$C$18:$T$317,COLUMNS('Section 2'!$C$14:C$15),0),"")</f>
        <v/>
      </c>
      <c r="E233" s="235" t="str">
        <f>IF($D233="","",IF(ISBLANK(VLOOKUP($B233,'Section 2'!$C$18:$T$317,COLUMNS('Section 2'!$C$14:D$15),0)),"",VLOOKUP($B233,'Section 2'!$C$18:$T$317,COLUMNS('Section 2'!$C$14:D$15),0)))</f>
        <v/>
      </c>
      <c r="F233" s="234" t="str">
        <f>IF($D233="","",IF(ISBLANK(VLOOKUP($B233,'Section 2'!$C$18:$T$317,COLUMNS('Section 2'!$C$14:E$15),0)),"",VLOOKUP($B233,'Section 2'!$C$18:$T$317,COLUMNS('Section 2'!$C$14:E$15),0)))</f>
        <v/>
      </c>
      <c r="G233" s="234" t="str">
        <f>IF($D233="","",IF(ISBLANK(VLOOKUP($B233,'Section 2'!$C$18:$T$317,COLUMNS('Section 2'!$C$14:F$15),0)),"",VLOOKUP($B233,'Section 2'!$C$18:$T$317,COLUMNS('Section 2'!$C$14:F$15),0)))</f>
        <v/>
      </c>
      <c r="H233" s="234" t="str">
        <f>IF($D233="","",IF(ISBLANK(VLOOKUP($B233,'Section 2'!$C$18:$T$317,COLUMNS('Section 2'!$C$14:G$15),0)),"",VLOOKUP($B233,'Section 2'!$C$18:$T$317,COLUMNS('Section 2'!$C$14:G$15),0)))</f>
        <v/>
      </c>
      <c r="I233" s="234" t="str">
        <f>IF($D233="","",IF(ISBLANK(VLOOKUP($B233,'Section 2'!$C$18:$T$317,COLUMNS('Section 2'!$C$14:H$15),0)),"",VLOOKUP($B233,'Section 2'!$C$18:$T$317,COLUMNS('Section 2'!$C$14:H$15),0)))</f>
        <v/>
      </c>
      <c r="J233" s="234" t="str">
        <f>IF($D233="","",IF(ISBLANK(VLOOKUP($B233,'Section 2'!$C$18:$T$317,COLUMNS('Section 2'!$C$14:I$15),0)),"",VLOOKUP($B233,'Section 2'!$C$18:$T$317,COLUMNS('Section 2'!$C$14:I$15),0)))</f>
        <v/>
      </c>
      <c r="K233" s="234" t="str">
        <f>IF($D233="","",IF(ISBLANK(VLOOKUP($B233,'Section 2'!$C$18:$T$317,COLUMNS('Section 2'!$C$14:J$15),0)),"",VLOOKUP($B233,'Section 2'!$C$18:$T$317,COLUMNS('Section 2'!$C$14:J$15),0)))</f>
        <v/>
      </c>
      <c r="L233" s="234" t="str">
        <f>IF($D233="","",IF(ISBLANK(VLOOKUP($B233,'Section 2'!$C$18:$T$317,COLUMNS('Section 2'!$C$14:K$15),0)),"",VLOOKUP($B233,'Section 2'!$C$18:$T$317,COLUMNS('Section 2'!$C$14:K$15),0)))</f>
        <v/>
      </c>
      <c r="M233" s="234" t="str">
        <f>IF($D233="","",IF(ISBLANK(VLOOKUP($B233,'Section 2'!$C$18:$T$317,COLUMNS('Section 2'!$C$14:L$15),0)),"",VLOOKUP($B233,'Section 2'!$C$18:$T$317,COLUMNS('Section 2'!$C$14:L$15),0)))</f>
        <v/>
      </c>
      <c r="N233" s="234" t="str">
        <f>IF($D233="","",IF(ISBLANK(VLOOKUP($B233,'Section 2'!$C$18:$T$317,COLUMNS('Section 2'!$C$14:M$15),0)),"",VLOOKUP($B233,'Section 2'!$C$18:$T$317,COLUMNS('Section 2'!$C$14:M$15),0)))</f>
        <v/>
      </c>
      <c r="O233" s="234" t="str">
        <f>IF($D233="","",IF(ISBLANK(VLOOKUP($B233,'Section 2'!$C$18:$T$317,COLUMNS('Section 2'!$C$14:N$15),0)),"",VLOOKUP($B233,'Section 2'!$C$18:$T$317,COLUMNS('Section 2'!$C$14:N$15),0)))</f>
        <v/>
      </c>
      <c r="P233" s="234" t="str">
        <f>IF($D233="","",IF(ISBLANK(VLOOKUP($B233,'Section 2'!$C$18:$T$317,COLUMNS('Section 2'!$C$14:O$15),0)),"",VLOOKUP($B233,'Section 2'!$C$18:$T$317,COLUMNS('Section 2'!$C$14:O$15),0)))</f>
        <v/>
      </c>
      <c r="Q233" s="234" t="str">
        <f>IF($D233="","",IF(ISBLANK(VLOOKUP($B233,'Section 2'!$C$18:$T$317,COLUMNS('Section 2'!$C$14:P$15),0)),"",VLOOKUP($B233,'Section 2'!$C$18:$T$317,COLUMNS('Section 2'!$C$14:P$15),0)))</f>
        <v/>
      </c>
      <c r="R233" s="234" t="str">
        <f>IF($D233="","",IF(ISBLANK(VLOOKUP($B233,'Section 2'!$C$18:$T$317,COLUMNS('Section 2'!$C$14:Q$15),0)),"",VLOOKUP($B233,'Section 2'!$C$18:$T$317,COLUMNS('Section 2'!$C$14:Q$15),0)))</f>
        <v/>
      </c>
      <c r="S233" s="234" t="str">
        <f>IF($D233="","",IF(ISBLANK(PROPER(VLOOKUP($B233,'Section 2'!$C$18:$T$317,COLUMNS('Section 2'!$C$14:R$15),0))),"",PROPER(VLOOKUP($B233,'Section 2'!$C$18:$T$317,COLUMNS('Section 2'!$C$14:R$15),0))))</f>
        <v/>
      </c>
      <c r="T233" s="234" t="str">
        <f>IF($D233="","",IF(ISBLANK(PROPER(VLOOKUP($B233,'Section 2'!$C$18:$T$317,COLUMNS('Section 2'!$C$14:S$15),0))),"",IF(VLOOKUP($B233,'Section 2'!$C$18:$T$317,COLUMNS('Section 2'!$C$14:S$15),0)="2nd Party Trans", "2nd Party Trans", IF(VLOOKUP($B233,'Section 2'!$C$18:$T$317,COLUMNS('Section 2'!$C$14:S$15),0)="2nd Party Dest", "2nd Party Dest", PROPER(VLOOKUP($B233,'Section 2'!$C$18:$T$317,COLUMNS('Section 2'!$C$14:S$15),0))))))</f>
        <v/>
      </c>
      <c r="U233" s="235" t="str">
        <f>IF($D233="","",IF(ISBLANK(VLOOKUP($B233,'Section 2'!$C$18:$T$317,COLUMNS('Section 2'!$C$14:T$15),0)),"",VLOOKUP($B233,'Section 2'!$C$18:$T$317,COLUMNS('Section 2'!$C$14:T$15),0)))</f>
        <v/>
      </c>
    </row>
    <row r="234" spans="1:21" s="233" customFormat="1" ht="12.75" customHeight="1" x14ac:dyDescent="0.25">
      <c r="A234" s="233" t="str">
        <f>IF(D234="","",ROWS($A$1:A234))</f>
        <v/>
      </c>
      <c r="B234" s="232">
        <v>233</v>
      </c>
      <c r="C234" s="234" t="str">
        <f t="shared" si="3"/>
        <v/>
      </c>
      <c r="D234" s="234" t="str">
        <f>IFERROR(VLOOKUP($B234,'Section 2'!$C$18:$T$317,COLUMNS('Section 2'!$C$14:C$15),0),"")</f>
        <v/>
      </c>
      <c r="E234" s="235" t="str">
        <f>IF($D234="","",IF(ISBLANK(VLOOKUP($B234,'Section 2'!$C$18:$T$317,COLUMNS('Section 2'!$C$14:D$15),0)),"",VLOOKUP($B234,'Section 2'!$C$18:$T$317,COLUMNS('Section 2'!$C$14:D$15),0)))</f>
        <v/>
      </c>
      <c r="F234" s="234" t="str">
        <f>IF($D234="","",IF(ISBLANK(VLOOKUP($B234,'Section 2'!$C$18:$T$317,COLUMNS('Section 2'!$C$14:E$15),0)),"",VLOOKUP($B234,'Section 2'!$C$18:$T$317,COLUMNS('Section 2'!$C$14:E$15),0)))</f>
        <v/>
      </c>
      <c r="G234" s="234" t="str">
        <f>IF($D234="","",IF(ISBLANK(VLOOKUP($B234,'Section 2'!$C$18:$T$317,COLUMNS('Section 2'!$C$14:F$15),0)),"",VLOOKUP($B234,'Section 2'!$C$18:$T$317,COLUMNS('Section 2'!$C$14:F$15),0)))</f>
        <v/>
      </c>
      <c r="H234" s="234" t="str">
        <f>IF($D234="","",IF(ISBLANK(VLOOKUP($B234,'Section 2'!$C$18:$T$317,COLUMNS('Section 2'!$C$14:G$15),0)),"",VLOOKUP($B234,'Section 2'!$C$18:$T$317,COLUMNS('Section 2'!$C$14:G$15),0)))</f>
        <v/>
      </c>
      <c r="I234" s="234" t="str">
        <f>IF($D234="","",IF(ISBLANK(VLOOKUP($B234,'Section 2'!$C$18:$T$317,COLUMNS('Section 2'!$C$14:H$15),0)),"",VLOOKUP($B234,'Section 2'!$C$18:$T$317,COLUMNS('Section 2'!$C$14:H$15),0)))</f>
        <v/>
      </c>
      <c r="J234" s="234" t="str">
        <f>IF($D234="","",IF(ISBLANK(VLOOKUP($B234,'Section 2'!$C$18:$T$317,COLUMNS('Section 2'!$C$14:I$15),0)),"",VLOOKUP($B234,'Section 2'!$C$18:$T$317,COLUMNS('Section 2'!$C$14:I$15),0)))</f>
        <v/>
      </c>
      <c r="K234" s="234" t="str">
        <f>IF($D234="","",IF(ISBLANK(VLOOKUP($B234,'Section 2'!$C$18:$T$317,COLUMNS('Section 2'!$C$14:J$15),0)),"",VLOOKUP($B234,'Section 2'!$C$18:$T$317,COLUMNS('Section 2'!$C$14:J$15),0)))</f>
        <v/>
      </c>
      <c r="L234" s="234" t="str">
        <f>IF($D234="","",IF(ISBLANK(VLOOKUP($B234,'Section 2'!$C$18:$T$317,COLUMNS('Section 2'!$C$14:K$15),0)),"",VLOOKUP($B234,'Section 2'!$C$18:$T$317,COLUMNS('Section 2'!$C$14:K$15),0)))</f>
        <v/>
      </c>
      <c r="M234" s="234" t="str">
        <f>IF($D234="","",IF(ISBLANK(VLOOKUP($B234,'Section 2'!$C$18:$T$317,COLUMNS('Section 2'!$C$14:L$15),0)),"",VLOOKUP($B234,'Section 2'!$C$18:$T$317,COLUMNS('Section 2'!$C$14:L$15),0)))</f>
        <v/>
      </c>
      <c r="N234" s="234" t="str">
        <f>IF($D234="","",IF(ISBLANK(VLOOKUP($B234,'Section 2'!$C$18:$T$317,COLUMNS('Section 2'!$C$14:M$15),0)),"",VLOOKUP($B234,'Section 2'!$C$18:$T$317,COLUMNS('Section 2'!$C$14:M$15),0)))</f>
        <v/>
      </c>
      <c r="O234" s="234" t="str">
        <f>IF($D234="","",IF(ISBLANK(VLOOKUP($B234,'Section 2'!$C$18:$T$317,COLUMNS('Section 2'!$C$14:N$15),0)),"",VLOOKUP($B234,'Section 2'!$C$18:$T$317,COLUMNS('Section 2'!$C$14:N$15),0)))</f>
        <v/>
      </c>
      <c r="P234" s="234" t="str">
        <f>IF($D234="","",IF(ISBLANK(VLOOKUP($B234,'Section 2'!$C$18:$T$317,COLUMNS('Section 2'!$C$14:O$15),0)),"",VLOOKUP($B234,'Section 2'!$C$18:$T$317,COLUMNS('Section 2'!$C$14:O$15),0)))</f>
        <v/>
      </c>
      <c r="Q234" s="234" t="str">
        <f>IF($D234="","",IF(ISBLANK(VLOOKUP($B234,'Section 2'!$C$18:$T$317,COLUMNS('Section 2'!$C$14:P$15),0)),"",VLOOKUP($B234,'Section 2'!$C$18:$T$317,COLUMNS('Section 2'!$C$14:P$15),0)))</f>
        <v/>
      </c>
      <c r="R234" s="234" t="str">
        <f>IF($D234="","",IF(ISBLANK(VLOOKUP($B234,'Section 2'!$C$18:$T$317,COLUMNS('Section 2'!$C$14:Q$15),0)),"",VLOOKUP($B234,'Section 2'!$C$18:$T$317,COLUMNS('Section 2'!$C$14:Q$15),0)))</f>
        <v/>
      </c>
      <c r="S234" s="234" t="str">
        <f>IF($D234="","",IF(ISBLANK(PROPER(VLOOKUP($B234,'Section 2'!$C$18:$T$317,COLUMNS('Section 2'!$C$14:R$15),0))),"",PROPER(VLOOKUP($B234,'Section 2'!$C$18:$T$317,COLUMNS('Section 2'!$C$14:R$15),0))))</f>
        <v/>
      </c>
      <c r="T234" s="234" t="str">
        <f>IF($D234="","",IF(ISBLANK(PROPER(VLOOKUP($B234,'Section 2'!$C$18:$T$317,COLUMNS('Section 2'!$C$14:S$15),0))),"",IF(VLOOKUP($B234,'Section 2'!$C$18:$T$317,COLUMNS('Section 2'!$C$14:S$15),0)="2nd Party Trans", "2nd Party Trans", IF(VLOOKUP($B234,'Section 2'!$C$18:$T$317,COLUMNS('Section 2'!$C$14:S$15),0)="2nd Party Dest", "2nd Party Dest", PROPER(VLOOKUP($B234,'Section 2'!$C$18:$T$317,COLUMNS('Section 2'!$C$14:S$15),0))))))</f>
        <v/>
      </c>
      <c r="U234" s="235" t="str">
        <f>IF($D234="","",IF(ISBLANK(VLOOKUP($B234,'Section 2'!$C$18:$T$317,COLUMNS('Section 2'!$C$14:T$15),0)),"",VLOOKUP($B234,'Section 2'!$C$18:$T$317,COLUMNS('Section 2'!$C$14:T$15),0)))</f>
        <v/>
      </c>
    </row>
    <row r="235" spans="1:21" s="233" customFormat="1" ht="12.75" customHeight="1" x14ac:dyDescent="0.25">
      <c r="A235" s="233" t="str">
        <f>IF(D235="","",ROWS($A$1:A235))</f>
        <v/>
      </c>
      <c r="B235" s="232">
        <v>234</v>
      </c>
      <c r="C235" s="234" t="str">
        <f t="shared" si="3"/>
        <v/>
      </c>
      <c r="D235" s="234" t="str">
        <f>IFERROR(VLOOKUP($B235,'Section 2'!$C$18:$T$317,COLUMNS('Section 2'!$C$14:C$15),0),"")</f>
        <v/>
      </c>
      <c r="E235" s="235" t="str">
        <f>IF($D235="","",IF(ISBLANK(VLOOKUP($B235,'Section 2'!$C$18:$T$317,COLUMNS('Section 2'!$C$14:D$15),0)),"",VLOOKUP($B235,'Section 2'!$C$18:$T$317,COLUMNS('Section 2'!$C$14:D$15),0)))</f>
        <v/>
      </c>
      <c r="F235" s="234" t="str">
        <f>IF($D235="","",IF(ISBLANK(VLOOKUP($B235,'Section 2'!$C$18:$T$317,COLUMNS('Section 2'!$C$14:E$15),0)),"",VLOOKUP($B235,'Section 2'!$C$18:$T$317,COLUMNS('Section 2'!$C$14:E$15),0)))</f>
        <v/>
      </c>
      <c r="G235" s="234" t="str">
        <f>IF($D235="","",IF(ISBLANK(VLOOKUP($B235,'Section 2'!$C$18:$T$317,COLUMNS('Section 2'!$C$14:F$15),0)),"",VLOOKUP($B235,'Section 2'!$C$18:$T$317,COLUMNS('Section 2'!$C$14:F$15),0)))</f>
        <v/>
      </c>
      <c r="H235" s="234" t="str">
        <f>IF($D235="","",IF(ISBLANK(VLOOKUP($B235,'Section 2'!$C$18:$T$317,COLUMNS('Section 2'!$C$14:G$15),0)),"",VLOOKUP($B235,'Section 2'!$C$18:$T$317,COLUMNS('Section 2'!$C$14:G$15),0)))</f>
        <v/>
      </c>
      <c r="I235" s="234" t="str">
        <f>IF($D235="","",IF(ISBLANK(VLOOKUP($B235,'Section 2'!$C$18:$T$317,COLUMNS('Section 2'!$C$14:H$15),0)),"",VLOOKUP($B235,'Section 2'!$C$18:$T$317,COLUMNS('Section 2'!$C$14:H$15),0)))</f>
        <v/>
      </c>
      <c r="J235" s="234" t="str">
        <f>IF($D235="","",IF(ISBLANK(VLOOKUP($B235,'Section 2'!$C$18:$T$317,COLUMNS('Section 2'!$C$14:I$15),0)),"",VLOOKUP($B235,'Section 2'!$C$18:$T$317,COLUMNS('Section 2'!$C$14:I$15),0)))</f>
        <v/>
      </c>
      <c r="K235" s="234" t="str">
        <f>IF($D235="","",IF(ISBLANK(VLOOKUP($B235,'Section 2'!$C$18:$T$317,COLUMNS('Section 2'!$C$14:J$15),0)),"",VLOOKUP($B235,'Section 2'!$C$18:$T$317,COLUMNS('Section 2'!$C$14:J$15),0)))</f>
        <v/>
      </c>
      <c r="L235" s="234" t="str">
        <f>IF($D235="","",IF(ISBLANK(VLOOKUP($B235,'Section 2'!$C$18:$T$317,COLUMNS('Section 2'!$C$14:K$15),0)),"",VLOOKUP($B235,'Section 2'!$C$18:$T$317,COLUMNS('Section 2'!$C$14:K$15),0)))</f>
        <v/>
      </c>
      <c r="M235" s="234" t="str">
        <f>IF($D235="","",IF(ISBLANK(VLOOKUP($B235,'Section 2'!$C$18:$T$317,COLUMNS('Section 2'!$C$14:L$15),0)),"",VLOOKUP($B235,'Section 2'!$C$18:$T$317,COLUMNS('Section 2'!$C$14:L$15),0)))</f>
        <v/>
      </c>
      <c r="N235" s="234" t="str">
        <f>IF($D235="","",IF(ISBLANK(VLOOKUP($B235,'Section 2'!$C$18:$T$317,COLUMNS('Section 2'!$C$14:M$15),0)),"",VLOOKUP($B235,'Section 2'!$C$18:$T$317,COLUMNS('Section 2'!$C$14:M$15),0)))</f>
        <v/>
      </c>
      <c r="O235" s="234" t="str">
        <f>IF($D235="","",IF(ISBLANK(VLOOKUP($B235,'Section 2'!$C$18:$T$317,COLUMNS('Section 2'!$C$14:N$15),0)),"",VLOOKUP($B235,'Section 2'!$C$18:$T$317,COLUMNS('Section 2'!$C$14:N$15),0)))</f>
        <v/>
      </c>
      <c r="P235" s="234" t="str">
        <f>IF($D235="","",IF(ISBLANK(VLOOKUP($B235,'Section 2'!$C$18:$T$317,COLUMNS('Section 2'!$C$14:O$15),0)),"",VLOOKUP($B235,'Section 2'!$C$18:$T$317,COLUMNS('Section 2'!$C$14:O$15),0)))</f>
        <v/>
      </c>
      <c r="Q235" s="234" t="str">
        <f>IF($D235="","",IF(ISBLANK(VLOOKUP($B235,'Section 2'!$C$18:$T$317,COLUMNS('Section 2'!$C$14:P$15),0)),"",VLOOKUP($B235,'Section 2'!$C$18:$T$317,COLUMNS('Section 2'!$C$14:P$15),0)))</f>
        <v/>
      </c>
      <c r="R235" s="234" t="str">
        <f>IF($D235="","",IF(ISBLANK(VLOOKUP($B235,'Section 2'!$C$18:$T$317,COLUMNS('Section 2'!$C$14:Q$15),0)),"",VLOOKUP($B235,'Section 2'!$C$18:$T$317,COLUMNS('Section 2'!$C$14:Q$15),0)))</f>
        <v/>
      </c>
      <c r="S235" s="234" t="str">
        <f>IF($D235="","",IF(ISBLANK(PROPER(VLOOKUP($B235,'Section 2'!$C$18:$T$317,COLUMNS('Section 2'!$C$14:R$15),0))),"",PROPER(VLOOKUP($B235,'Section 2'!$C$18:$T$317,COLUMNS('Section 2'!$C$14:R$15),0))))</f>
        <v/>
      </c>
      <c r="T235" s="234" t="str">
        <f>IF($D235="","",IF(ISBLANK(PROPER(VLOOKUP($B235,'Section 2'!$C$18:$T$317,COLUMNS('Section 2'!$C$14:S$15),0))),"",IF(VLOOKUP($B235,'Section 2'!$C$18:$T$317,COLUMNS('Section 2'!$C$14:S$15),0)="2nd Party Trans", "2nd Party Trans", IF(VLOOKUP($B235,'Section 2'!$C$18:$T$317,COLUMNS('Section 2'!$C$14:S$15),0)="2nd Party Dest", "2nd Party Dest", PROPER(VLOOKUP($B235,'Section 2'!$C$18:$T$317,COLUMNS('Section 2'!$C$14:S$15),0))))))</f>
        <v/>
      </c>
      <c r="U235" s="235" t="str">
        <f>IF($D235="","",IF(ISBLANK(VLOOKUP($B235,'Section 2'!$C$18:$T$317,COLUMNS('Section 2'!$C$14:T$15),0)),"",VLOOKUP($B235,'Section 2'!$C$18:$T$317,COLUMNS('Section 2'!$C$14:T$15),0)))</f>
        <v/>
      </c>
    </row>
    <row r="236" spans="1:21" s="233" customFormat="1" ht="12.75" customHeight="1" x14ac:dyDescent="0.25">
      <c r="A236" s="233" t="str">
        <f>IF(D236="","",ROWS($A$1:A236))</f>
        <v/>
      </c>
      <c r="B236" s="232">
        <v>235</v>
      </c>
      <c r="C236" s="234" t="str">
        <f t="shared" si="3"/>
        <v/>
      </c>
      <c r="D236" s="234" t="str">
        <f>IFERROR(VLOOKUP($B236,'Section 2'!$C$18:$T$317,COLUMNS('Section 2'!$C$14:C$15),0),"")</f>
        <v/>
      </c>
      <c r="E236" s="235" t="str">
        <f>IF($D236="","",IF(ISBLANK(VLOOKUP($B236,'Section 2'!$C$18:$T$317,COLUMNS('Section 2'!$C$14:D$15),0)),"",VLOOKUP($B236,'Section 2'!$C$18:$T$317,COLUMNS('Section 2'!$C$14:D$15),0)))</f>
        <v/>
      </c>
      <c r="F236" s="234" t="str">
        <f>IF($D236="","",IF(ISBLANK(VLOOKUP($B236,'Section 2'!$C$18:$T$317,COLUMNS('Section 2'!$C$14:E$15),0)),"",VLOOKUP($B236,'Section 2'!$C$18:$T$317,COLUMNS('Section 2'!$C$14:E$15),0)))</f>
        <v/>
      </c>
      <c r="G236" s="234" t="str">
        <f>IF($D236="","",IF(ISBLANK(VLOOKUP($B236,'Section 2'!$C$18:$T$317,COLUMNS('Section 2'!$C$14:F$15),0)),"",VLOOKUP($B236,'Section 2'!$C$18:$T$317,COLUMNS('Section 2'!$C$14:F$15),0)))</f>
        <v/>
      </c>
      <c r="H236" s="234" t="str">
        <f>IF($D236="","",IF(ISBLANK(VLOOKUP($B236,'Section 2'!$C$18:$T$317,COLUMNS('Section 2'!$C$14:G$15),0)),"",VLOOKUP($B236,'Section 2'!$C$18:$T$317,COLUMNS('Section 2'!$C$14:G$15),0)))</f>
        <v/>
      </c>
      <c r="I236" s="234" t="str">
        <f>IF($D236="","",IF(ISBLANK(VLOOKUP($B236,'Section 2'!$C$18:$T$317,COLUMNS('Section 2'!$C$14:H$15),0)),"",VLOOKUP($B236,'Section 2'!$C$18:$T$317,COLUMNS('Section 2'!$C$14:H$15),0)))</f>
        <v/>
      </c>
      <c r="J236" s="234" t="str">
        <f>IF($D236="","",IF(ISBLANK(VLOOKUP($B236,'Section 2'!$C$18:$T$317,COLUMNS('Section 2'!$C$14:I$15),0)),"",VLOOKUP($B236,'Section 2'!$C$18:$T$317,COLUMNS('Section 2'!$C$14:I$15),0)))</f>
        <v/>
      </c>
      <c r="K236" s="234" t="str">
        <f>IF($D236="","",IF(ISBLANK(VLOOKUP($B236,'Section 2'!$C$18:$T$317,COLUMNS('Section 2'!$C$14:J$15),0)),"",VLOOKUP($B236,'Section 2'!$C$18:$T$317,COLUMNS('Section 2'!$C$14:J$15),0)))</f>
        <v/>
      </c>
      <c r="L236" s="234" t="str">
        <f>IF($D236="","",IF(ISBLANK(VLOOKUP($B236,'Section 2'!$C$18:$T$317,COLUMNS('Section 2'!$C$14:K$15),0)),"",VLOOKUP($B236,'Section 2'!$C$18:$T$317,COLUMNS('Section 2'!$C$14:K$15),0)))</f>
        <v/>
      </c>
      <c r="M236" s="234" t="str">
        <f>IF($D236="","",IF(ISBLANK(VLOOKUP($B236,'Section 2'!$C$18:$T$317,COLUMNS('Section 2'!$C$14:L$15),0)),"",VLOOKUP($B236,'Section 2'!$C$18:$T$317,COLUMNS('Section 2'!$C$14:L$15),0)))</f>
        <v/>
      </c>
      <c r="N236" s="234" t="str">
        <f>IF($D236="","",IF(ISBLANK(VLOOKUP($B236,'Section 2'!$C$18:$T$317,COLUMNS('Section 2'!$C$14:M$15),0)),"",VLOOKUP($B236,'Section 2'!$C$18:$T$317,COLUMNS('Section 2'!$C$14:M$15),0)))</f>
        <v/>
      </c>
      <c r="O236" s="234" t="str">
        <f>IF($D236="","",IF(ISBLANK(VLOOKUP($B236,'Section 2'!$C$18:$T$317,COLUMNS('Section 2'!$C$14:N$15),0)),"",VLOOKUP($B236,'Section 2'!$C$18:$T$317,COLUMNS('Section 2'!$C$14:N$15),0)))</f>
        <v/>
      </c>
      <c r="P236" s="234" t="str">
        <f>IF($D236="","",IF(ISBLANK(VLOOKUP($B236,'Section 2'!$C$18:$T$317,COLUMNS('Section 2'!$C$14:O$15),0)),"",VLOOKUP($B236,'Section 2'!$C$18:$T$317,COLUMNS('Section 2'!$C$14:O$15),0)))</f>
        <v/>
      </c>
      <c r="Q236" s="234" t="str">
        <f>IF($D236="","",IF(ISBLANK(VLOOKUP($B236,'Section 2'!$C$18:$T$317,COLUMNS('Section 2'!$C$14:P$15),0)),"",VLOOKUP($B236,'Section 2'!$C$18:$T$317,COLUMNS('Section 2'!$C$14:P$15),0)))</f>
        <v/>
      </c>
      <c r="R236" s="234" t="str">
        <f>IF($D236="","",IF(ISBLANK(VLOOKUP($B236,'Section 2'!$C$18:$T$317,COLUMNS('Section 2'!$C$14:Q$15),0)),"",VLOOKUP($B236,'Section 2'!$C$18:$T$317,COLUMNS('Section 2'!$C$14:Q$15),0)))</f>
        <v/>
      </c>
      <c r="S236" s="234" t="str">
        <f>IF($D236="","",IF(ISBLANK(PROPER(VLOOKUP($B236,'Section 2'!$C$18:$T$317,COLUMNS('Section 2'!$C$14:R$15),0))),"",PROPER(VLOOKUP($B236,'Section 2'!$C$18:$T$317,COLUMNS('Section 2'!$C$14:R$15),0))))</f>
        <v/>
      </c>
      <c r="T236" s="234" t="str">
        <f>IF($D236="","",IF(ISBLANK(PROPER(VLOOKUP($B236,'Section 2'!$C$18:$T$317,COLUMNS('Section 2'!$C$14:S$15),0))),"",IF(VLOOKUP($B236,'Section 2'!$C$18:$T$317,COLUMNS('Section 2'!$C$14:S$15),0)="2nd Party Trans", "2nd Party Trans", IF(VLOOKUP($B236,'Section 2'!$C$18:$T$317,COLUMNS('Section 2'!$C$14:S$15),0)="2nd Party Dest", "2nd Party Dest", PROPER(VLOOKUP($B236,'Section 2'!$C$18:$T$317,COLUMNS('Section 2'!$C$14:S$15),0))))))</f>
        <v/>
      </c>
      <c r="U236" s="235" t="str">
        <f>IF($D236="","",IF(ISBLANK(VLOOKUP($B236,'Section 2'!$C$18:$T$317,COLUMNS('Section 2'!$C$14:T$15),0)),"",VLOOKUP($B236,'Section 2'!$C$18:$T$317,COLUMNS('Section 2'!$C$14:T$15),0)))</f>
        <v/>
      </c>
    </row>
    <row r="237" spans="1:21" s="233" customFormat="1" ht="12.75" customHeight="1" x14ac:dyDescent="0.25">
      <c r="A237" s="233" t="str">
        <f>IF(D237="","",ROWS($A$1:A237))</f>
        <v/>
      </c>
      <c r="B237" s="232">
        <v>236</v>
      </c>
      <c r="C237" s="234" t="str">
        <f t="shared" si="3"/>
        <v/>
      </c>
      <c r="D237" s="234" t="str">
        <f>IFERROR(VLOOKUP($B237,'Section 2'!$C$18:$T$317,COLUMNS('Section 2'!$C$14:C$15),0),"")</f>
        <v/>
      </c>
      <c r="E237" s="235" t="str">
        <f>IF($D237="","",IF(ISBLANK(VLOOKUP($B237,'Section 2'!$C$18:$T$317,COLUMNS('Section 2'!$C$14:D$15),0)),"",VLOOKUP($B237,'Section 2'!$C$18:$T$317,COLUMNS('Section 2'!$C$14:D$15),0)))</f>
        <v/>
      </c>
      <c r="F237" s="234" t="str">
        <f>IF($D237="","",IF(ISBLANK(VLOOKUP($B237,'Section 2'!$C$18:$T$317,COLUMNS('Section 2'!$C$14:E$15),0)),"",VLOOKUP($B237,'Section 2'!$C$18:$T$317,COLUMNS('Section 2'!$C$14:E$15),0)))</f>
        <v/>
      </c>
      <c r="G237" s="234" t="str">
        <f>IF($D237="","",IF(ISBLANK(VLOOKUP($B237,'Section 2'!$C$18:$T$317,COLUMNS('Section 2'!$C$14:F$15),0)),"",VLOOKUP($B237,'Section 2'!$C$18:$T$317,COLUMNS('Section 2'!$C$14:F$15),0)))</f>
        <v/>
      </c>
      <c r="H237" s="234" t="str">
        <f>IF($D237="","",IF(ISBLANK(VLOOKUP($B237,'Section 2'!$C$18:$T$317,COLUMNS('Section 2'!$C$14:G$15),0)),"",VLOOKUP($B237,'Section 2'!$C$18:$T$317,COLUMNS('Section 2'!$C$14:G$15),0)))</f>
        <v/>
      </c>
      <c r="I237" s="234" t="str">
        <f>IF($D237="","",IF(ISBLANK(VLOOKUP($B237,'Section 2'!$C$18:$T$317,COLUMNS('Section 2'!$C$14:H$15),0)),"",VLOOKUP($B237,'Section 2'!$C$18:$T$317,COLUMNS('Section 2'!$C$14:H$15),0)))</f>
        <v/>
      </c>
      <c r="J237" s="234" t="str">
        <f>IF($D237="","",IF(ISBLANK(VLOOKUP($B237,'Section 2'!$C$18:$T$317,COLUMNS('Section 2'!$C$14:I$15),0)),"",VLOOKUP($B237,'Section 2'!$C$18:$T$317,COLUMNS('Section 2'!$C$14:I$15),0)))</f>
        <v/>
      </c>
      <c r="K237" s="234" t="str">
        <f>IF($D237="","",IF(ISBLANK(VLOOKUP($B237,'Section 2'!$C$18:$T$317,COLUMNS('Section 2'!$C$14:J$15),0)),"",VLOOKUP($B237,'Section 2'!$C$18:$T$317,COLUMNS('Section 2'!$C$14:J$15),0)))</f>
        <v/>
      </c>
      <c r="L237" s="234" t="str">
        <f>IF($D237="","",IF(ISBLANK(VLOOKUP($B237,'Section 2'!$C$18:$T$317,COLUMNS('Section 2'!$C$14:K$15),0)),"",VLOOKUP($B237,'Section 2'!$C$18:$T$317,COLUMNS('Section 2'!$C$14:K$15),0)))</f>
        <v/>
      </c>
      <c r="M237" s="234" t="str">
        <f>IF($D237="","",IF(ISBLANK(VLOOKUP($B237,'Section 2'!$C$18:$T$317,COLUMNS('Section 2'!$C$14:L$15),0)),"",VLOOKUP($B237,'Section 2'!$C$18:$T$317,COLUMNS('Section 2'!$C$14:L$15),0)))</f>
        <v/>
      </c>
      <c r="N237" s="234" t="str">
        <f>IF($D237="","",IF(ISBLANK(VLOOKUP($B237,'Section 2'!$C$18:$T$317,COLUMNS('Section 2'!$C$14:M$15),0)),"",VLOOKUP($B237,'Section 2'!$C$18:$T$317,COLUMNS('Section 2'!$C$14:M$15),0)))</f>
        <v/>
      </c>
      <c r="O237" s="234" t="str">
        <f>IF($D237="","",IF(ISBLANK(VLOOKUP($B237,'Section 2'!$C$18:$T$317,COLUMNS('Section 2'!$C$14:N$15),0)),"",VLOOKUP($B237,'Section 2'!$C$18:$T$317,COLUMNS('Section 2'!$C$14:N$15),0)))</f>
        <v/>
      </c>
      <c r="P237" s="234" t="str">
        <f>IF($D237="","",IF(ISBLANK(VLOOKUP($B237,'Section 2'!$C$18:$T$317,COLUMNS('Section 2'!$C$14:O$15),0)),"",VLOOKUP($B237,'Section 2'!$C$18:$T$317,COLUMNS('Section 2'!$C$14:O$15),0)))</f>
        <v/>
      </c>
      <c r="Q237" s="234" t="str">
        <f>IF($D237="","",IF(ISBLANK(VLOOKUP($B237,'Section 2'!$C$18:$T$317,COLUMNS('Section 2'!$C$14:P$15),0)),"",VLOOKUP($B237,'Section 2'!$C$18:$T$317,COLUMNS('Section 2'!$C$14:P$15),0)))</f>
        <v/>
      </c>
      <c r="R237" s="234" t="str">
        <f>IF($D237="","",IF(ISBLANK(VLOOKUP($B237,'Section 2'!$C$18:$T$317,COLUMNS('Section 2'!$C$14:Q$15),0)),"",VLOOKUP($B237,'Section 2'!$C$18:$T$317,COLUMNS('Section 2'!$C$14:Q$15),0)))</f>
        <v/>
      </c>
      <c r="S237" s="234" t="str">
        <f>IF($D237="","",IF(ISBLANK(PROPER(VLOOKUP($B237,'Section 2'!$C$18:$T$317,COLUMNS('Section 2'!$C$14:R$15),0))),"",PROPER(VLOOKUP($B237,'Section 2'!$C$18:$T$317,COLUMNS('Section 2'!$C$14:R$15),0))))</f>
        <v/>
      </c>
      <c r="T237" s="234" t="str">
        <f>IF($D237="","",IF(ISBLANK(PROPER(VLOOKUP($B237,'Section 2'!$C$18:$T$317,COLUMNS('Section 2'!$C$14:S$15),0))),"",IF(VLOOKUP($B237,'Section 2'!$C$18:$T$317,COLUMNS('Section 2'!$C$14:S$15),0)="2nd Party Trans", "2nd Party Trans", IF(VLOOKUP($B237,'Section 2'!$C$18:$T$317,COLUMNS('Section 2'!$C$14:S$15),0)="2nd Party Dest", "2nd Party Dest", PROPER(VLOOKUP($B237,'Section 2'!$C$18:$T$317,COLUMNS('Section 2'!$C$14:S$15),0))))))</f>
        <v/>
      </c>
      <c r="U237" s="235" t="str">
        <f>IF($D237="","",IF(ISBLANK(VLOOKUP($B237,'Section 2'!$C$18:$T$317,COLUMNS('Section 2'!$C$14:T$15),0)),"",VLOOKUP($B237,'Section 2'!$C$18:$T$317,COLUMNS('Section 2'!$C$14:T$15),0)))</f>
        <v/>
      </c>
    </row>
    <row r="238" spans="1:21" s="233" customFormat="1" ht="12.75" customHeight="1" x14ac:dyDescent="0.25">
      <c r="A238" s="233" t="str">
        <f>IF(D238="","",ROWS($A$1:A238))</f>
        <v/>
      </c>
      <c r="B238" s="232">
        <v>237</v>
      </c>
      <c r="C238" s="234" t="str">
        <f t="shared" si="3"/>
        <v/>
      </c>
      <c r="D238" s="234" t="str">
        <f>IFERROR(VLOOKUP($B238,'Section 2'!$C$18:$T$317,COLUMNS('Section 2'!$C$14:C$15),0),"")</f>
        <v/>
      </c>
      <c r="E238" s="235" t="str">
        <f>IF($D238="","",IF(ISBLANK(VLOOKUP($B238,'Section 2'!$C$18:$T$317,COLUMNS('Section 2'!$C$14:D$15),0)),"",VLOOKUP($B238,'Section 2'!$C$18:$T$317,COLUMNS('Section 2'!$C$14:D$15),0)))</f>
        <v/>
      </c>
      <c r="F238" s="234" t="str">
        <f>IF($D238="","",IF(ISBLANK(VLOOKUP($B238,'Section 2'!$C$18:$T$317,COLUMNS('Section 2'!$C$14:E$15),0)),"",VLOOKUP($B238,'Section 2'!$C$18:$T$317,COLUMNS('Section 2'!$C$14:E$15),0)))</f>
        <v/>
      </c>
      <c r="G238" s="234" t="str">
        <f>IF($D238="","",IF(ISBLANK(VLOOKUP($B238,'Section 2'!$C$18:$T$317,COLUMNS('Section 2'!$C$14:F$15),0)),"",VLOOKUP($B238,'Section 2'!$C$18:$T$317,COLUMNS('Section 2'!$C$14:F$15),0)))</f>
        <v/>
      </c>
      <c r="H238" s="234" t="str">
        <f>IF($D238="","",IF(ISBLANK(VLOOKUP($B238,'Section 2'!$C$18:$T$317,COLUMNS('Section 2'!$C$14:G$15),0)),"",VLOOKUP($B238,'Section 2'!$C$18:$T$317,COLUMNS('Section 2'!$C$14:G$15),0)))</f>
        <v/>
      </c>
      <c r="I238" s="234" t="str">
        <f>IF($D238="","",IF(ISBLANK(VLOOKUP($B238,'Section 2'!$C$18:$T$317,COLUMNS('Section 2'!$C$14:H$15),0)),"",VLOOKUP($B238,'Section 2'!$C$18:$T$317,COLUMNS('Section 2'!$C$14:H$15),0)))</f>
        <v/>
      </c>
      <c r="J238" s="234" t="str">
        <f>IF($D238="","",IF(ISBLANK(VLOOKUP($B238,'Section 2'!$C$18:$T$317,COLUMNS('Section 2'!$C$14:I$15),0)),"",VLOOKUP($B238,'Section 2'!$C$18:$T$317,COLUMNS('Section 2'!$C$14:I$15),0)))</f>
        <v/>
      </c>
      <c r="K238" s="234" t="str">
        <f>IF($D238="","",IF(ISBLANK(VLOOKUP($B238,'Section 2'!$C$18:$T$317,COLUMNS('Section 2'!$C$14:J$15),0)),"",VLOOKUP($B238,'Section 2'!$C$18:$T$317,COLUMNS('Section 2'!$C$14:J$15),0)))</f>
        <v/>
      </c>
      <c r="L238" s="234" t="str">
        <f>IF($D238="","",IF(ISBLANK(VLOOKUP($B238,'Section 2'!$C$18:$T$317,COLUMNS('Section 2'!$C$14:K$15),0)),"",VLOOKUP($B238,'Section 2'!$C$18:$T$317,COLUMNS('Section 2'!$C$14:K$15),0)))</f>
        <v/>
      </c>
      <c r="M238" s="234" t="str">
        <f>IF($D238="","",IF(ISBLANK(VLOOKUP($B238,'Section 2'!$C$18:$T$317,COLUMNS('Section 2'!$C$14:L$15),0)),"",VLOOKUP($B238,'Section 2'!$C$18:$T$317,COLUMNS('Section 2'!$C$14:L$15),0)))</f>
        <v/>
      </c>
      <c r="N238" s="234" t="str">
        <f>IF($D238="","",IF(ISBLANK(VLOOKUP($B238,'Section 2'!$C$18:$T$317,COLUMNS('Section 2'!$C$14:M$15),0)),"",VLOOKUP($B238,'Section 2'!$C$18:$T$317,COLUMNS('Section 2'!$C$14:M$15),0)))</f>
        <v/>
      </c>
      <c r="O238" s="234" t="str">
        <f>IF($D238="","",IF(ISBLANK(VLOOKUP($B238,'Section 2'!$C$18:$T$317,COLUMNS('Section 2'!$C$14:N$15),0)),"",VLOOKUP($B238,'Section 2'!$C$18:$T$317,COLUMNS('Section 2'!$C$14:N$15),0)))</f>
        <v/>
      </c>
      <c r="P238" s="234" t="str">
        <f>IF($D238="","",IF(ISBLANK(VLOOKUP($B238,'Section 2'!$C$18:$T$317,COLUMNS('Section 2'!$C$14:O$15),0)),"",VLOOKUP($B238,'Section 2'!$C$18:$T$317,COLUMNS('Section 2'!$C$14:O$15),0)))</f>
        <v/>
      </c>
      <c r="Q238" s="234" t="str">
        <f>IF($D238="","",IF(ISBLANK(VLOOKUP($B238,'Section 2'!$C$18:$T$317,COLUMNS('Section 2'!$C$14:P$15),0)),"",VLOOKUP($B238,'Section 2'!$C$18:$T$317,COLUMNS('Section 2'!$C$14:P$15),0)))</f>
        <v/>
      </c>
      <c r="R238" s="234" t="str">
        <f>IF($D238="","",IF(ISBLANK(VLOOKUP($B238,'Section 2'!$C$18:$T$317,COLUMNS('Section 2'!$C$14:Q$15),0)),"",VLOOKUP($B238,'Section 2'!$C$18:$T$317,COLUMNS('Section 2'!$C$14:Q$15),0)))</f>
        <v/>
      </c>
      <c r="S238" s="234" t="str">
        <f>IF($D238="","",IF(ISBLANK(PROPER(VLOOKUP($B238,'Section 2'!$C$18:$T$317,COLUMNS('Section 2'!$C$14:R$15),0))),"",PROPER(VLOOKUP($B238,'Section 2'!$C$18:$T$317,COLUMNS('Section 2'!$C$14:R$15),0))))</f>
        <v/>
      </c>
      <c r="T238" s="234" t="str">
        <f>IF($D238="","",IF(ISBLANK(PROPER(VLOOKUP($B238,'Section 2'!$C$18:$T$317,COLUMNS('Section 2'!$C$14:S$15),0))),"",IF(VLOOKUP($B238,'Section 2'!$C$18:$T$317,COLUMNS('Section 2'!$C$14:S$15),0)="2nd Party Trans", "2nd Party Trans", IF(VLOOKUP($B238,'Section 2'!$C$18:$T$317,COLUMNS('Section 2'!$C$14:S$15),0)="2nd Party Dest", "2nd Party Dest", PROPER(VLOOKUP($B238,'Section 2'!$C$18:$T$317,COLUMNS('Section 2'!$C$14:S$15),0))))))</f>
        <v/>
      </c>
      <c r="U238" s="235" t="str">
        <f>IF($D238="","",IF(ISBLANK(VLOOKUP($B238,'Section 2'!$C$18:$T$317,COLUMNS('Section 2'!$C$14:T$15),0)),"",VLOOKUP($B238,'Section 2'!$C$18:$T$317,COLUMNS('Section 2'!$C$14:T$15),0)))</f>
        <v/>
      </c>
    </row>
    <row r="239" spans="1:21" s="233" customFormat="1" ht="12.75" customHeight="1" x14ac:dyDescent="0.25">
      <c r="A239" s="233" t="str">
        <f>IF(D239="","",ROWS($A$1:A239))</f>
        <v/>
      </c>
      <c r="B239" s="232">
        <v>238</v>
      </c>
      <c r="C239" s="234" t="str">
        <f t="shared" si="3"/>
        <v/>
      </c>
      <c r="D239" s="234" t="str">
        <f>IFERROR(VLOOKUP($B239,'Section 2'!$C$18:$T$317,COLUMNS('Section 2'!$C$14:C$15),0),"")</f>
        <v/>
      </c>
      <c r="E239" s="235" t="str">
        <f>IF($D239="","",IF(ISBLANK(VLOOKUP($B239,'Section 2'!$C$18:$T$317,COLUMNS('Section 2'!$C$14:D$15),0)),"",VLOOKUP($B239,'Section 2'!$C$18:$T$317,COLUMNS('Section 2'!$C$14:D$15),0)))</f>
        <v/>
      </c>
      <c r="F239" s="234" t="str">
        <f>IF($D239="","",IF(ISBLANK(VLOOKUP($B239,'Section 2'!$C$18:$T$317,COLUMNS('Section 2'!$C$14:E$15),0)),"",VLOOKUP($B239,'Section 2'!$C$18:$T$317,COLUMNS('Section 2'!$C$14:E$15),0)))</f>
        <v/>
      </c>
      <c r="G239" s="234" t="str">
        <f>IF($D239="","",IF(ISBLANK(VLOOKUP($B239,'Section 2'!$C$18:$T$317,COLUMNS('Section 2'!$C$14:F$15),0)),"",VLOOKUP($B239,'Section 2'!$C$18:$T$317,COLUMNS('Section 2'!$C$14:F$15),0)))</f>
        <v/>
      </c>
      <c r="H239" s="234" t="str">
        <f>IF($D239="","",IF(ISBLANK(VLOOKUP($B239,'Section 2'!$C$18:$T$317,COLUMNS('Section 2'!$C$14:G$15),0)),"",VLOOKUP($B239,'Section 2'!$C$18:$T$317,COLUMNS('Section 2'!$C$14:G$15),0)))</f>
        <v/>
      </c>
      <c r="I239" s="234" t="str">
        <f>IF($D239="","",IF(ISBLANK(VLOOKUP($B239,'Section 2'!$C$18:$T$317,COLUMNS('Section 2'!$C$14:H$15),0)),"",VLOOKUP($B239,'Section 2'!$C$18:$T$317,COLUMNS('Section 2'!$C$14:H$15),0)))</f>
        <v/>
      </c>
      <c r="J239" s="234" t="str">
        <f>IF($D239="","",IF(ISBLANK(VLOOKUP($B239,'Section 2'!$C$18:$T$317,COLUMNS('Section 2'!$C$14:I$15),0)),"",VLOOKUP($B239,'Section 2'!$C$18:$T$317,COLUMNS('Section 2'!$C$14:I$15),0)))</f>
        <v/>
      </c>
      <c r="K239" s="234" t="str">
        <f>IF($D239="","",IF(ISBLANK(VLOOKUP($B239,'Section 2'!$C$18:$T$317,COLUMNS('Section 2'!$C$14:J$15),0)),"",VLOOKUP($B239,'Section 2'!$C$18:$T$317,COLUMNS('Section 2'!$C$14:J$15),0)))</f>
        <v/>
      </c>
      <c r="L239" s="234" t="str">
        <f>IF($D239="","",IF(ISBLANK(VLOOKUP($B239,'Section 2'!$C$18:$T$317,COLUMNS('Section 2'!$C$14:K$15),0)),"",VLOOKUP($B239,'Section 2'!$C$18:$T$317,COLUMNS('Section 2'!$C$14:K$15),0)))</f>
        <v/>
      </c>
      <c r="M239" s="234" t="str">
        <f>IF($D239="","",IF(ISBLANK(VLOOKUP($B239,'Section 2'!$C$18:$T$317,COLUMNS('Section 2'!$C$14:L$15),0)),"",VLOOKUP($B239,'Section 2'!$C$18:$T$317,COLUMNS('Section 2'!$C$14:L$15),0)))</f>
        <v/>
      </c>
      <c r="N239" s="234" t="str">
        <f>IF($D239="","",IF(ISBLANK(VLOOKUP($B239,'Section 2'!$C$18:$T$317,COLUMNS('Section 2'!$C$14:M$15),0)),"",VLOOKUP($B239,'Section 2'!$C$18:$T$317,COLUMNS('Section 2'!$C$14:M$15),0)))</f>
        <v/>
      </c>
      <c r="O239" s="234" t="str">
        <f>IF($D239="","",IF(ISBLANK(VLOOKUP($B239,'Section 2'!$C$18:$T$317,COLUMNS('Section 2'!$C$14:N$15),0)),"",VLOOKUP($B239,'Section 2'!$C$18:$T$317,COLUMNS('Section 2'!$C$14:N$15),0)))</f>
        <v/>
      </c>
      <c r="P239" s="234" t="str">
        <f>IF($D239="","",IF(ISBLANK(VLOOKUP($B239,'Section 2'!$C$18:$T$317,COLUMNS('Section 2'!$C$14:O$15),0)),"",VLOOKUP($B239,'Section 2'!$C$18:$T$317,COLUMNS('Section 2'!$C$14:O$15),0)))</f>
        <v/>
      </c>
      <c r="Q239" s="234" t="str">
        <f>IF($D239="","",IF(ISBLANK(VLOOKUP($B239,'Section 2'!$C$18:$T$317,COLUMNS('Section 2'!$C$14:P$15),0)),"",VLOOKUP($B239,'Section 2'!$C$18:$T$317,COLUMNS('Section 2'!$C$14:P$15),0)))</f>
        <v/>
      </c>
      <c r="R239" s="234" t="str">
        <f>IF($D239="","",IF(ISBLANK(VLOOKUP($B239,'Section 2'!$C$18:$T$317,COLUMNS('Section 2'!$C$14:Q$15),0)),"",VLOOKUP($B239,'Section 2'!$C$18:$T$317,COLUMNS('Section 2'!$C$14:Q$15),0)))</f>
        <v/>
      </c>
      <c r="S239" s="234" t="str">
        <f>IF($D239="","",IF(ISBLANK(PROPER(VLOOKUP($B239,'Section 2'!$C$18:$T$317,COLUMNS('Section 2'!$C$14:R$15),0))),"",PROPER(VLOOKUP($B239,'Section 2'!$C$18:$T$317,COLUMNS('Section 2'!$C$14:R$15),0))))</f>
        <v/>
      </c>
      <c r="T239" s="234" t="str">
        <f>IF($D239="","",IF(ISBLANK(PROPER(VLOOKUP($B239,'Section 2'!$C$18:$T$317,COLUMNS('Section 2'!$C$14:S$15),0))),"",IF(VLOOKUP($B239,'Section 2'!$C$18:$T$317,COLUMNS('Section 2'!$C$14:S$15),0)="2nd Party Trans", "2nd Party Trans", IF(VLOOKUP($B239,'Section 2'!$C$18:$T$317,COLUMNS('Section 2'!$C$14:S$15),0)="2nd Party Dest", "2nd Party Dest", PROPER(VLOOKUP($B239,'Section 2'!$C$18:$T$317,COLUMNS('Section 2'!$C$14:S$15),0))))))</f>
        <v/>
      </c>
      <c r="U239" s="235" t="str">
        <f>IF($D239="","",IF(ISBLANK(VLOOKUP($B239,'Section 2'!$C$18:$T$317,COLUMNS('Section 2'!$C$14:T$15),0)),"",VLOOKUP($B239,'Section 2'!$C$18:$T$317,COLUMNS('Section 2'!$C$14:T$15),0)))</f>
        <v/>
      </c>
    </row>
    <row r="240" spans="1:21" s="233" customFormat="1" ht="12.75" customHeight="1" x14ac:dyDescent="0.25">
      <c r="A240" s="233" t="str">
        <f>IF(D240="","",ROWS($A$1:A240))</f>
        <v/>
      </c>
      <c r="B240" s="232">
        <v>239</v>
      </c>
      <c r="C240" s="234" t="str">
        <f t="shared" si="3"/>
        <v/>
      </c>
      <c r="D240" s="234" t="str">
        <f>IFERROR(VLOOKUP($B240,'Section 2'!$C$18:$T$317,COLUMNS('Section 2'!$C$14:C$15),0),"")</f>
        <v/>
      </c>
      <c r="E240" s="235" t="str">
        <f>IF($D240="","",IF(ISBLANK(VLOOKUP($B240,'Section 2'!$C$18:$T$317,COLUMNS('Section 2'!$C$14:D$15),0)),"",VLOOKUP($B240,'Section 2'!$C$18:$T$317,COLUMNS('Section 2'!$C$14:D$15),0)))</f>
        <v/>
      </c>
      <c r="F240" s="234" t="str">
        <f>IF($D240="","",IF(ISBLANK(VLOOKUP($B240,'Section 2'!$C$18:$T$317,COLUMNS('Section 2'!$C$14:E$15),0)),"",VLOOKUP($B240,'Section 2'!$C$18:$T$317,COLUMNS('Section 2'!$C$14:E$15),0)))</f>
        <v/>
      </c>
      <c r="G240" s="234" t="str">
        <f>IF($D240="","",IF(ISBLANK(VLOOKUP($B240,'Section 2'!$C$18:$T$317,COLUMNS('Section 2'!$C$14:F$15),0)),"",VLOOKUP($B240,'Section 2'!$C$18:$T$317,COLUMNS('Section 2'!$C$14:F$15),0)))</f>
        <v/>
      </c>
      <c r="H240" s="234" t="str">
        <f>IF($D240="","",IF(ISBLANK(VLOOKUP($B240,'Section 2'!$C$18:$T$317,COLUMNS('Section 2'!$C$14:G$15),0)),"",VLOOKUP($B240,'Section 2'!$C$18:$T$317,COLUMNS('Section 2'!$C$14:G$15),0)))</f>
        <v/>
      </c>
      <c r="I240" s="234" t="str">
        <f>IF($D240="","",IF(ISBLANK(VLOOKUP($B240,'Section 2'!$C$18:$T$317,COLUMNS('Section 2'!$C$14:H$15),0)),"",VLOOKUP($B240,'Section 2'!$C$18:$T$317,COLUMNS('Section 2'!$C$14:H$15),0)))</f>
        <v/>
      </c>
      <c r="J240" s="234" t="str">
        <f>IF($D240="","",IF(ISBLANK(VLOOKUP($B240,'Section 2'!$C$18:$T$317,COLUMNS('Section 2'!$C$14:I$15),0)),"",VLOOKUP($B240,'Section 2'!$C$18:$T$317,COLUMNS('Section 2'!$C$14:I$15),0)))</f>
        <v/>
      </c>
      <c r="K240" s="234" t="str">
        <f>IF($D240="","",IF(ISBLANK(VLOOKUP($B240,'Section 2'!$C$18:$T$317,COLUMNS('Section 2'!$C$14:J$15),0)),"",VLOOKUP($B240,'Section 2'!$C$18:$T$317,COLUMNS('Section 2'!$C$14:J$15),0)))</f>
        <v/>
      </c>
      <c r="L240" s="234" t="str">
        <f>IF($D240="","",IF(ISBLANK(VLOOKUP($B240,'Section 2'!$C$18:$T$317,COLUMNS('Section 2'!$C$14:K$15),0)),"",VLOOKUP($B240,'Section 2'!$C$18:$T$317,COLUMNS('Section 2'!$C$14:K$15),0)))</f>
        <v/>
      </c>
      <c r="M240" s="234" t="str">
        <f>IF($D240="","",IF(ISBLANK(VLOOKUP($B240,'Section 2'!$C$18:$T$317,COLUMNS('Section 2'!$C$14:L$15),0)),"",VLOOKUP($B240,'Section 2'!$C$18:$T$317,COLUMNS('Section 2'!$C$14:L$15),0)))</f>
        <v/>
      </c>
      <c r="N240" s="234" t="str">
        <f>IF($D240="","",IF(ISBLANK(VLOOKUP($B240,'Section 2'!$C$18:$T$317,COLUMNS('Section 2'!$C$14:M$15),0)),"",VLOOKUP($B240,'Section 2'!$C$18:$T$317,COLUMNS('Section 2'!$C$14:M$15),0)))</f>
        <v/>
      </c>
      <c r="O240" s="234" t="str">
        <f>IF($D240="","",IF(ISBLANK(VLOOKUP($B240,'Section 2'!$C$18:$T$317,COLUMNS('Section 2'!$C$14:N$15),0)),"",VLOOKUP($B240,'Section 2'!$C$18:$T$317,COLUMNS('Section 2'!$C$14:N$15),0)))</f>
        <v/>
      </c>
      <c r="P240" s="234" t="str">
        <f>IF($D240="","",IF(ISBLANK(VLOOKUP($B240,'Section 2'!$C$18:$T$317,COLUMNS('Section 2'!$C$14:O$15),0)),"",VLOOKUP($B240,'Section 2'!$C$18:$T$317,COLUMNS('Section 2'!$C$14:O$15),0)))</f>
        <v/>
      </c>
      <c r="Q240" s="234" t="str">
        <f>IF($D240="","",IF(ISBLANK(VLOOKUP($B240,'Section 2'!$C$18:$T$317,COLUMNS('Section 2'!$C$14:P$15),0)),"",VLOOKUP($B240,'Section 2'!$C$18:$T$317,COLUMNS('Section 2'!$C$14:P$15),0)))</f>
        <v/>
      </c>
      <c r="R240" s="234" t="str">
        <f>IF($D240="","",IF(ISBLANK(VLOOKUP($B240,'Section 2'!$C$18:$T$317,COLUMNS('Section 2'!$C$14:Q$15),0)),"",VLOOKUP($B240,'Section 2'!$C$18:$T$317,COLUMNS('Section 2'!$C$14:Q$15),0)))</f>
        <v/>
      </c>
      <c r="S240" s="234" t="str">
        <f>IF($D240="","",IF(ISBLANK(PROPER(VLOOKUP($B240,'Section 2'!$C$18:$T$317,COLUMNS('Section 2'!$C$14:R$15),0))),"",PROPER(VLOOKUP($B240,'Section 2'!$C$18:$T$317,COLUMNS('Section 2'!$C$14:R$15),0))))</f>
        <v/>
      </c>
      <c r="T240" s="234" t="str">
        <f>IF($D240="","",IF(ISBLANK(PROPER(VLOOKUP($B240,'Section 2'!$C$18:$T$317,COLUMNS('Section 2'!$C$14:S$15),0))),"",IF(VLOOKUP($B240,'Section 2'!$C$18:$T$317,COLUMNS('Section 2'!$C$14:S$15),0)="2nd Party Trans", "2nd Party Trans", IF(VLOOKUP($B240,'Section 2'!$C$18:$T$317,COLUMNS('Section 2'!$C$14:S$15),0)="2nd Party Dest", "2nd Party Dest", PROPER(VLOOKUP($B240,'Section 2'!$C$18:$T$317,COLUMNS('Section 2'!$C$14:S$15),0))))))</f>
        <v/>
      </c>
      <c r="U240" s="235" t="str">
        <f>IF($D240="","",IF(ISBLANK(VLOOKUP($B240,'Section 2'!$C$18:$T$317,COLUMNS('Section 2'!$C$14:T$15),0)),"",VLOOKUP($B240,'Section 2'!$C$18:$T$317,COLUMNS('Section 2'!$C$14:T$15),0)))</f>
        <v/>
      </c>
    </row>
    <row r="241" spans="1:21" s="233" customFormat="1" ht="12.75" customHeight="1" x14ac:dyDescent="0.25">
      <c r="A241" s="233" t="str">
        <f>IF(D241="","",ROWS($A$1:A241))</f>
        <v/>
      </c>
      <c r="B241" s="232">
        <v>240</v>
      </c>
      <c r="C241" s="234" t="str">
        <f t="shared" si="3"/>
        <v/>
      </c>
      <c r="D241" s="234" t="str">
        <f>IFERROR(VLOOKUP($B241,'Section 2'!$C$18:$T$317,COLUMNS('Section 2'!$C$14:C$15),0),"")</f>
        <v/>
      </c>
      <c r="E241" s="235" t="str">
        <f>IF($D241="","",IF(ISBLANK(VLOOKUP($B241,'Section 2'!$C$18:$T$317,COLUMNS('Section 2'!$C$14:D$15),0)),"",VLOOKUP($B241,'Section 2'!$C$18:$T$317,COLUMNS('Section 2'!$C$14:D$15),0)))</f>
        <v/>
      </c>
      <c r="F241" s="234" t="str">
        <f>IF($D241="","",IF(ISBLANK(VLOOKUP($B241,'Section 2'!$C$18:$T$317,COLUMNS('Section 2'!$C$14:E$15),0)),"",VLOOKUP($B241,'Section 2'!$C$18:$T$317,COLUMNS('Section 2'!$C$14:E$15),0)))</f>
        <v/>
      </c>
      <c r="G241" s="234" t="str">
        <f>IF($D241="","",IF(ISBLANK(VLOOKUP($B241,'Section 2'!$C$18:$T$317,COLUMNS('Section 2'!$C$14:F$15),0)),"",VLOOKUP($B241,'Section 2'!$C$18:$T$317,COLUMNS('Section 2'!$C$14:F$15),0)))</f>
        <v/>
      </c>
      <c r="H241" s="234" t="str">
        <f>IF($D241="","",IF(ISBLANK(VLOOKUP($B241,'Section 2'!$C$18:$T$317,COLUMNS('Section 2'!$C$14:G$15),0)),"",VLOOKUP($B241,'Section 2'!$C$18:$T$317,COLUMNS('Section 2'!$C$14:G$15),0)))</f>
        <v/>
      </c>
      <c r="I241" s="234" t="str">
        <f>IF($D241="","",IF(ISBLANK(VLOOKUP($B241,'Section 2'!$C$18:$T$317,COLUMNS('Section 2'!$C$14:H$15),0)),"",VLOOKUP($B241,'Section 2'!$C$18:$T$317,COLUMNS('Section 2'!$C$14:H$15),0)))</f>
        <v/>
      </c>
      <c r="J241" s="234" t="str">
        <f>IF($D241="","",IF(ISBLANK(VLOOKUP($B241,'Section 2'!$C$18:$T$317,COLUMNS('Section 2'!$C$14:I$15),0)),"",VLOOKUP($B241,'Section 2'!$C$18:$T$317,COLUMNS('Section 2'!$C$14:I$15),0)))</f>
        <v/>
      </c>
      <c r="K241" s="234" t="str">
        <f>IF($D241="","",IF(ISBLANK(VLOOKUP($B241,'Section 2'!$C$18:$T$317,COLUMNS('Section 2'!$C$14:J$15),0)),"",VLOOKUP($B241,'Section 2'!$C$18:$T$317,COLUMNS('Section 2'!$C$14:J$15),0)))</f>
        <v/>
      </c>
      <c r="L241" s="234" t="str">
        <f>IF($D241="","",IF(ISBLANK(VLOOKUP($B241,'Section 2'!$C$18:$T$317,COLUMNS('Section 2'!$C$14:K$15),0)),"",VLOOKUP($B241,'Section 2'!$C$18:$T$317,COLUMNS('Section 2'!$C$14:K$15),0)))</f>
        <v/>
      </c>
      <c r="M241" s="234" t="str">
        <f>IF($D241="","",IF(ISBLANK(VLOOKUP($B241,'Section 2'!$C$18:$T$317,COLUMNS('Section 2'!$C$14:L$15),0)),"",VLOOKUP($B241,'Section 2'!$C$18:$T$317,COLUMNS('Section 2'!$C$14:L$15),0)))</f>
        <v/>
      </c>
      <c r="N241" s="234" t="str">
        <f>IF($D241="","",IF(ISBLANK(VLOOKUP($B241,'Section 2'!$C$18:$T$317,COLUMNS('Section 2'!$C$14:M$15),0)),"",VLOOKUP($B241,'Section 2'!$C$18:$T$317,COLUMNS('Section 2'!$C$14:M$15),0)))</f>
        <v/>
      </c>
      <c r="O241" s="234" t="str">
        <f>IF($D241="","",IF(ISBLANK(VLOOKUP($B241,'Section 2'!$C$18:$T$317,COLUMNS('Section 2'!$C$14:N$15),0)),"",VLOOKUP($B241,'Section 2'!$C$18:$T$317,COLUMNS('Section 2'!$C$14:N$15),0)))</f>
        <v/>
      </c>
      <c r="P241" s="234" t="str">
        <f>IF($D241="","",IF(ISBLANK(VLOOKUP($B241,'Section 2'!$C$18:$T$317,COLUMNS('Section 2'!$C$14:O$15),0)),"",VLOOKUP($B241,'Section 2'!$C$18:$T$317,COLUMNS('Section 2'!$C$14:O$15),0)))</f>
        <v/>
      </c>
      <c r="Q241" s="234" t="str">
        <f>IF($D241="","",IF(ISBLANK(VLOOKUP($B241,'Section 2'!$C$18:$T$317,COLUMNS('Section 2'!$C$14:P$15),0)),"",VLOOKUP($B241,'Section 2'!$C$18:$T$317,COLUMNS('Section 2'!$C$14:P$15),0)))</f>
        <v/>
      </c>
      <c r="R241" s="234" t="str">
        <f>IF($D241="","",IF(ISBLANK(VLOOKUP($B241,'Section 2'!$C$18:$T$317,COLUMNS('Section 2'!$C$14:Q$15),0)),"",VLOOKUP($B241,'Section 2'!$C$18:$T$317,COLUMNS('Section 2'!$C$14:Q$15),0)))</f>
        <v/>
      </c>
      <c r="S241" s="234" t="str">
        <f>IF($D241="","",IF(ISBLANK(PROPER(VLOOKUP($B241,'Section 2'!$C$18:$T$317,COLUMNS('Section 2'!$C$14:R$15),0))),"",PROPER(VLOOKUP($B241,'Section 2'!$C$18:$T$317,COLUMNS('Section 2'!$C$14:R$15),0))))</f>
        <v/>
      </c>
      <c r="T241" s="234" t="str">
        <f>IF($D241="","",IF(ISBLANK(PROPER(VLOOKUP($B241,'Section 2'!$C$18:$T$317,COLUMNS('Section 2'!$C$14:S$15),0))),"",IF(VLOOKUP($B241,'Section 2'!$C$18:$T$317,COLUMNS('Section 2'!$C$14:S$15),0)="2nd Party Trans", "2nd Party Trans", IF(VLOOKUP($B241,'Section 2'!$C$18:$T$317,COLUMNS('Section 2'!$C$14:S$15),0)="2nd Party Dest", "2nd Party Dest", PROPER(VLOOKUP($B241,'Section 2'!$C$18:$T$317,COLUMNS('Section 2'!$C$14:S$15),0))))))</f>
        <v/>
      </c>
      <c r="U241" s="235" t="str">
        <f>IF($D241="","",IF(ISBLANK(VLOOKUP($B241,'Section 2'!$C$18:$T$317,COLUMNS('Section 2'!$C$14:T$15),0)),"",VLOOKUP($B241,'Section 2'!$C$18:$T$317,COLUMNS('Section 2'!$C$14:T$15),0)))</f>
        <v/>
      </c>
    </row>
    <row r="242" spans="1:21" s="233" customFormat="1" ht="12.75" customHeight="1" x14ac:dyDescent="0.25">
      <c r="A242" s="233" t="str">
        <f>IF(D242="","",ROWS($A$1:A242))</f>
        <v/>
      </c>
      <c r="B242" s="232">
        <v>241</v>
      </c>
      <c r="C242" s="234" t="str">
        <f t="shared" si="3"/>
        <v/>
      </c>
      <c r="D242" s="234" t="str">
        <f>IFERROR(VLOOKUP($B242,'Section 2'!$C$18:$T$317,COLUMNS('Section 2'!$C$14:C$15),0),"")</f>
        <v/>
      </c>
      <c r="E242" s="235" t="str">
        <f>IF($D242="","",IF(ISBLANK(VLOOKUP($B242,'Section 2'!$C$18:$T$317,COLUMNS('Section 2'!$C$14:D$15),0)),"",VLOOKUP($B242,'Section 2'!$C$18:$T$317,COLUMNS('Section 2'!$C$14:D$15),0)))</f>
        <v/>
      </c>
      <c r="F242" s="234" t="str">
        <f>IF($D242="","",IF(ISBLANK(VLOOKUP($B242,'Section 2'!$C$18:$T$317,COLUMNS('Section 2'!$C$14:E$15),0)),"",VLOOKUP($B242,'Section 2'!$C$18:$T$317,COLUMNS('Section 2'!$C$14:E$15),0)))</f>
        <v/>
      </c>
      <c r="G242" s="234" t="str">
        <f>IF($D242="","",IF(ISBLANK(VLOOKUP($B242,'Section 2'!$C$18:$T$317,COLUMNS('Section 2'!$C$14:F$15),0)),"",VLOOKUP($B242,'Section 2'!$C$18:$T$317,COLUMNS('Section 2'!$C$14:F$15),0)))</f>
        <v/>
      </c>
      <c r="H242" s="234" t="str">
        <f>IF($D242="","",IF(ISBLANK(VLOOKUP($B242,'Section 2'!$C$18:$T$317,COLUMNS('Section 2'!$C$14:G$15),0)),"",VLOOKUP($B242,'Section 2'!$C$18:$T$317,COLUMNS('Section 2'!$C$14:G$15),0)))</f>
        <v/>
      </c>
      <c r="I242" s="234" t="str">
        <f>IF($D242="","",IF(ISBLANK(VLOOKUP($B242,'Section 2'!$C$18:$T$317,COLUMNS('Section 2'!$C$14:H$15),0)),"",VLOOKUP($B242,'Section 2'!$C$18:$T$317,COLUMNS('Section 2'!$C$14:H$15),0)))</f>
        <v/>
      </c>
      <c r="J242" s="234" t="str">
        <f>IF($D242="","",IF(ISBLANK(VLOOKUP($B242,'Section 2'!$C$18:$T$317,COLUMNS('Section 2'!$C$14:I$15),0)),"",VLOOKUP($B242,'Section 2'!$C$18:$T$317,COLUMNS('Section 2'!$C$14:I$15),0)))</f>
        <v/>
      </c>
      <c r="K242" s="234" t="str">
        <f>IF($D242="","",IF(ISBLANK(VLOOKUP($B242,'Section 2'!$C$18:$T$317,COLUMNS('Section 2'!$C$14:J$15),0)),"",VLOOKUP($B242,'Section 2'!$C$18:$T$317,COLUMNS('Section 2'!$C$14:J$15),0)))</f>
        <v/>
      </c>
      <c r="L242" s="234" t="str">
        <f>IF($D242="","",IF(ISBLANK(VLOOKUP($B242,'Section 2'!$C$18:$T$317,COLUMNS('Section 2'!$C$14:K$15),0)),"",VLOOKUP($B242,'Section 2'!$C$18:$T$317,COLUMNS('Section 2'!$C$14:K$15),0)))</f>
        <v/>
      </c>
      <c r="M242" s="234" t="str">
        <f>IF($D242="","",IF(ISBLANK(VLOOKUP($B242,'Section 2'!$C$18:$T$317,COLUMNS('Section 2'!$C$14:L$15),0)),"",VLOOKUP($B242,'Section 2'!$C$18:$T$317,COLUMNS('Section 2'!$C$14:L$15),0)))</f>
        <v/>
      </c>
      <c r="N242" s="234" t="str">
        <f>IF($D242="","",IF(ISBLANK(VLOOKUP($B242,'Section 2'!$C$18:$T$317,COLUMNS('Section 2'!$C$14:M$15),0)),"",VLOOKUP($B242,'Section 2'!$C$18:$T$317,COLUMNS('Section 2'!$C$14:M$15),0)))</f>
        <v/>
      </c>
      <c r="O242" s="234" t="str">
        <f>IF($D242="","",IF(ISBLANK(VLOOKUP($B242,'Section 2'!$C$18:$T$317,COLUMNS('Section 2'!$C$14:N$15),0)),"",VLOOKUP($B242,'Section 2'!$C$18:$T$317,COLUMNS('Section 2'!$C$14:N$15),0)))</f>
        <v/>
      </c>
      <c r="P242" s="234" t="str">
        <f>IF($D242="","",IF(ISBLANK(VLOOKUP($B242,'Section 2'!$C$18:$T$317,COLUMNS('Section 2'!$C$14:O$15),0)),"",VLOOKUP($B242,'Section 2'!$C$18:$T$317,COLUMNS('Section 2'!$C$14:O$15),0)))</f>
        <v/>
      </c>
      <c r="Q242" s="234" t="str">
        <f>IF($D242="","",IF(ISBLANK(VLOOKUP($B242,'Section 2'!$C$18:$T$317,COLUMNS('Section 2'!$C$14:P$15),0)),"",VLOOKUP($B242,'Section 2'!$C$18:$T$317,COLUMNS('Section 2'!$C$14:P$15),0)))</f>
        <v/>
      </c>
      <c r="R242" s="234" t="str">
        <f>IF($D242="","",IF(ISBLANK(VLOOKUP($B242,'Section 2'!$C$18:$T$317,COLUMNS('Section 2'!$C$14:Q$15),0)),"",VLOOKUP($B242,'Section 2'!$C$18:$T$317,COLUMNS('Section 2'!$C$14:Q$15),0)))</f>
        <v/>
      </c>
      <c r="S242" s="234" t="str">
        <f>IF($D242="","",IF(ISBLANK(PROPER(VLOOKUP($B242,'Section 2'!$C$18:$T$317,COLUMNS('Section 2'!$C$14:R$15),0))),"",PROPER(VLOOKUP($B242,'Section 2'!$C$18:$T$317,COLUMNS('Section 2'!$C$14:R$15),0))))</f>
        <v/>
      </c>
      <c r="T242" s="234" t="str">
        <f>IF($D242="","",IF(ISBLANK(PROPER(VLOOKUP($B242,'Section 2'!$C$18:$T$317,COLUMNS('Section 2'!$C$14:S$15),0))),"",IF(VLOOKUP($B242,'Section 2'!$C$18:$T$317,COLUMNS('Section 2'!$C$14:S$15),0)="2nd Party Trans", "2nd Party Trans", IF(VLOOKUP($B242,'Section 2'!$C$18:$T$317,COLUMNS('Section 2'!$C$14:S$15),0)="2nd Party Dest", "2nd Party Dest", PROPER(VLOOKUP($B242,'Section 2'!$C$18:$T$317,COLUMNS('Section 2'!$C$14:S$15),0))))))</f>
        <v/>
      </c>
      <c r="U242" s="235" t="str">
        <f>IF($D242="","",IF(ISBLANK(VLOOKUP($B242,'Section 2'!$C$18:$T$317,COLUMNS('Section 2'!$C$14:T$15),0)),"",VLOOKUP($B242,'Section 2'!$C$18:$T$317,COLUMNS('Section 2'!$C$14:T$15),0)))</f>
        <v/>
      </c>
    </row>
    <row r="243" spans="1:21" s="233" customFormat="1" ht="12.75" customHeight="1" x14ac:dyDescent="0.25">
      <c r="A243" s="233" t="str">
        <f>IF(D243="","",ROWS($A$1:A243))</f>
        <v/>
      </c>
      <c r="B243" s="232">
        <v>242</v>
      </c>
      <c r="C243" s="234" t="str">
        <f t="shared" si="3"/>
        <v/>
      </c>
      <c r="D243" s="234" t="str">
        <f>IFERROR(VLOOKUP($B243,'Section 2'!$C$18:$T$317,COLUMNS('Section 2'!$C$14:C$15),0),"")</f>
        <v/>
      </c>
      <c r="E243" s="235" t="str">
        <f>IF($D243="","",IF(ISBLANK(VLOOKUP($B243,'Section 2'!$C$18:$T$317,COLUMNS('Section 2'!$C$14:D$15),0)),"",VLOOKUP($B243,'Section 2'!$C$18:$T$317,COLUMNS('Section 2'!$C$14:D$15),0)))</f>
        <v/>
      </c>
      <c r="F243" s="234" t="str">
        <f>IF($D243="","",IF(ISBLANK(VLOOKUP($B243,'Section 2'!$C$18:$T$317,COLUMNS('Section 2'!$C$14:E$15),0)),"",VLOOKUP($B243,'Section 2'!$C$18:$T$317,COLUMNS('Section 2'!$C$14:E$15),0)))</f>
        <v/>
      </c>
      <c r="G243" s="234" t="str">
        <f>IF($D243="","",IF(ISBLANK(VLOOKUP($B243,'Section 2'!$C$18:$T$317,COLUMNS('Section 2'!$C$14:F$15),0)),"",VLOOKUP($B243,'Section 2'!$C$18:$T$317,COLUMNS('Section 2'!$C$14:F$15),0)))</f>
        <v/>
      </c>
      <c r="H243" s="234" t="str">
        <f>IF($D243="","",IF(ISBLANK(VLOOKUP($B243,'Section 2'!$C$18:$T$317,COLUMNS('Section 2'!$C$14:G$15),0)),"",VLOOKUP($B243,'Section 2'!$C$18:$T$317,COLUMNS('Section 2'!$C$14:G$15),0)))</f>
        <v/>
      </c>
      <c r="I243" s="234" t="str">
        <f>IF($D243="","",IF(ISBLANK(VLOOKUP($B243,'Section 2'!$C$18:$T$317,COLUMNS('Section 2'!$C$14:H$15),0)),"",VLOOKUP($B243,'Section 2'!$C$18:$T$317,COLUMNS('Section 2'!$C$14:H$15),0)))</f>
        <v/>
      </c>
      <c r="J243" s="234" t="str">
        <f>IF($D243="","",IF(ISBLANK(VLOOKUP($B243,'Section 2'!$C$18:$T$317,COLUMNS('Section 2'!$C$14:I$15),0)),"",VLOOKUP($B243,'Section 2'!$C$18:$T$317,COLUMNS('Section 2'!$C$14:I$15),0)))</f>
        <v/>
      </c>
      <c r="K243" s="234" t="str">
        <f>IF($D243="","",IF(ISBLANK(VLOOKUP($B243,'Section 2'!$C$18:$T$317,COLUMNS('Section 2'!$C$14:J$15),0)),"",VLOOKUP($B243,'Section 2'!$C$18:$T$317,COLUMNS('Section 2'!$C$14:J$15),0)))</f>
        <v/>
      </c>
      <c r="L243" s="234" t="str">
        <f>IF($D243="","",IF(ISBLANK(VLOOKUP($B243,'Section 2'!$C$18:$T$317,COLUMNS('Section 2'!$C$14:K$15),0)),"",VLOOKUP($B243,'Section 2'!$C$18:$T$317,COLUMNS('Section 2'!$C$14:K$15),0)))</f>
        <v/>
      </c>
      <c r="M243" s="234" t="str">
        <f>IF($D243="","",IF(ISBLANK(VLOOKUP($B243,'Section 2'!$C$18:$T$317,COLUMNS('Section 2'!$C$14:L$15),0)),"",VLOOKUP($B243,'Section 2'!$C$18:$T$317,COLUMNS('Section 2'!$C$14:L$15),0)))</f>
        <v/>
      </c>
      <c r="N243" s="234" t="str">
        <f>IF($D243="","",IF(ISBLANK(VLOOKUP($B243,'Section 2'!$C$18:$T$317,COLUMNS('Section 2'!$C$14:M$15),0)),"",VLOOKUP($B243,'Section 2'!$C$18:$T$317,COLUMNS('Section 2'!$C$14:M$15),0)))</f>
        <v/>
      </c>
      <c r="O243" s="234" t="str">
        <f>IF($D243="","",IF(ISBLANK(VLOOKUP($B243,'Section 2'!$C$18:$T$317,COLUMNS('Section 2'!$C$14:N$15),0)),"",VLOOKUP($B243,'Section 2'!$C$18:$T$317,COLUMNS('Section 2'!$C$14:N$15),0)))</f>
        <v/>
      </c>
      <c r="P243" s="234" t="str">
        <f>IF($D243="","",IF(ISBLANK(VLOOKUP($B243,'Section 2'!$C$18:$T$317,COLUMNS('Section 2'!$C$14:O$15),0)),"",VLOOKUP($B243,'Section 2'!$C$18:$T$317,COLUMNS('Section 2'!$C$14:O$15),0)))</f>
        <v/>
      </c>
      <c r="Q243" s="234" t="str">
        <f>IF($D243="","",IF(ISBLANK(VLOOKUP($B243,'Section 2'!$C$18:$T$317,COLUMNS('Section 2'!$C$14:P$15),0)),"",VLOOKUP($B243,'Section 2'!$C$18:$T$317,COLUMNS('Section 2'!$C$14:P$15),0)))</f>
        <v/>
      </c>
      <c r="R243" s="234" t="str">
        <f>IF($D243="","",IF(ISBLANK(VLOOKUP($B243,'Section 2'!$C$18:$T$317,COLUMNS('Section 2'!$C$14:Q$15),0)),"",VLOOKUP($B243,'Section 2'!$C$18:$T$317,COLUMNS('Section 2'!$C$14:Q$15),0)))</f>
        <v/>
      </c>
      <c r="S243" s="234" t="str">
        <f>IF($D243="","",IF(ISBLANK(PROPER(VLOOKUP($B243,'Section 2'!$C$18:$T$317,COLUMNS('Section 2'!$C$14:R$15),0))),"",PROPER(VLOOKUP($B243,'Section 2'!$C$18:$T$317,COLUMNS('Section 2'!$C$14:R$15),0))))</f>
        <v/>
      </c>
      <c r="T243" s="234" t="str">
        <f>IF($D243="","",IF(ISBLANK(PROPER(VLOOKUP($B243,'Section 2'!$C$18:$T$317,COLUMNS('Section 2'!$C$14:S$15),0))),"",IF(VLOOKUP($B243,'Section 2'!$C$18:$T$317,COLUMNS('Section 2'!$C$14:S$15),0)="2nd Party Trans", "2nd Party Trans", IF(VLOOKUP($B243,'Section 2'!$C$18:$T$317,COLUMNS('Section 2'!$C$14:S$15),0)="2nd Party Dest", "2nd Party Dest", PROPER(VLOOKUP($B243,'Section 2'!$C$18:$T$317,COLUMNS('Section 2'!$C$14:S$15),0))))))</f>
        <v/>
      </c>
      <c r="U243" s="235" t="str">
        <f>IF($D243="","",IF(ISBLANK(VLOOKUP($B243,'Section 2'!$C$18:$T$317,COLUMNS('Section 2'!$C$14:T$15),0)),"",VLOOKUP($B243,'Section 2'!$C$18:$T$317,COLUMNS('Section 2'!$C$14:T$15),0)))</f>
        <v/>
      </c>
    </row>
    <row r="244" spans="1:21" s="233" customFormat="1" ht="12.75" customHeight="1" x14ac:dyDescent="0.25">
      <c r="A244" s="233" t="str">
        <f>IF(D244="","",ROWS($A$1:A244))</f>
        <v/>
      </c>
      <c r="B244" s="232">
        <v>243</v>
      </c>
      <c r="C244" s="234" t="str">
        <f t="shared" si="3"/>
        <v/>
      </c>
      <c r="D244" s="234" t="str">
        <f>IFERROR(VLOOKUP($B244,'Section 2'!$C$18:$T$317,COLUMNS('Section 2'!$C$14:C$15),0),"")</f>
        <v/>
      </c>
      <c r="E244" s="235" t="str">
        <f>IF($D244="","",IF(ISBLANK(VLOOKUP($B244,'Section 2'!$C$18:$T$317,COLUMNS('Section 2'!$C$14:D$15),0)),"",VLOOKUP($B244,'Section 2'!$C$18:$T$317,COLUMNS('Section 2'!$C$14:D$15),0)))</f>
        <v/>
      </c>
      <c r="F244" s="234" t="str">
        <f>IF($D244="","",IF(ISBLANK(VLOOKUP($B244,'Section 2'!$C$18:$T$317,COLUMNS('Section 2'!$C$14:E$15),0)),"",VLOOKUP($B244,'Section 2'!$C$18:$T$317,COLUMNS('Section 2'!$C$14:E$15),0)))</f>
        <v/>
      </c>
      <c r="G244" s="234" t="str">
        <f>IF($D244="","",IF(ISBLANK(VLOOKUP($B244,'Section 2'!$C$18:$T$317,COLUMNS('Section 2'!$C$14:F$15),0)),"",VLOOKUP($B244,'Section 2'!$C$18:$T$317,COLUMNS('Section 2'!$C$14:F$15),0)))</f>
        <v/>
      </c>
      <c r="H244" s="234" t="str">
        <f>IF($D244="","",IF(ISBLANK(VLOOKUP($B244,'Section 2'!$C$18:$T$317,COLUMNS('Section 2'!$C$14:G$15),0)),"",VLOOKUP($B244,'Section 2'!$C$18:$T$317,COLUMNS('Section 2'!$C$14:G$15),0)))</f>
        <v/>
      </c>
      <c r="I244" s="234" t="str">
        <f>IF($D244="","",IF(ISBLANK(VLOOKUP($B244,'Section 2'!$C$18:$T$317,COLUMNS('Section 2'!$C$14:H$15),0)),"",VLOOKUP($B244,'Section 2'!$C$18:$T$317,COLUMNS('Section 2'!$C$14:H$15),0)))</f>
        <v/>
      </c>
      <c r="J244" s="234" t="str">
        <f>IF($D244="","",IF(ISBLANK(VLOOKUP($B244,'Section 2'!$C$18:$T$317,COLUMNS('Section 2'!$C$14:I$15),0)),"",VLOOKUP($B244,'Section 2'!$C$18:$T$317,COLUMNS('Section 2'!$C$14:I$15),0)))</f>
        <v/>
      </c>
      <c r="K244" s="234" t="str">
        <f>IF($D244="","",IF(ISBLANK(VLOOKUP($B244,'Section 2'!$C$18:$T$317,COLUMNS('Section 2'!$C$14:J$15),0)),"",VLOOKUP($B244,'Section 2'!$C$18:$T$317,COLUMNS('Section 2'!$C$14:J$15),0)))</f>
        <v/>
      </c>
      <c r="L244" s="234" t="str">
        <f>IF($D244="","",IF(ISBLANK(VLOOKUP($B244,'Section 2'!$C$18:$T$317,COLUMNS('Section 2'!$C$14:K$15),0)),"",VLOOKUP($B244,'Section 2'!$C$18:$T$317,COLUMNS('Section 2'!$C$14:K$15),0)))</f>
        <v/>
      </c>
      <c r="M244" s="234" t="str">
        <f>IF($D244="","",IF(ISBLANK(VLOOKUP($B244,'Section 2'!$C$18:$T$317,COLUMNS('Section 2'!$C$14:L$15),0)),"",VLOOKUP($B244,'Section 2'!$C$18:$T$317,COLUMNS('Section 2'!$C$14:L$15),0)))</f>
        <v/>
      </c>
      <c r="N244" s="234" t="str">
        <f>IF($D244="","",IF(ISBLANK(VLOOKUP($B244,'Section 2'!$C$18:$T$317,COLUMNS('Section 2'!$C$14:M$15),0)),"",VLOOKUP($B244,'Section 2'!$C$18:$T$317,COLUMNS('Section 2'!$C$14:M$15),0)))</f>
        <v/>
      </c>
      <c r="O244" s="234" t="str">
        <f>IF($D244="","",IF(ISBLANK(VLOOKUP($B244,'Section 2'!$C$18:$T$317,COLUMNS('Section 2'!$C$14:N$15),0)),"",VLOOKUP($B244,'Section 2'!$C$18:$T$317,COLUMNS('Section 2'!$C$14:N$15),0)))</f>
        <v/>
      </c>
      <c r="P244" s="234" t="str">
        <f>IF($D244="","",IF(ISBLANK(VLOOKUP($B244,'Section 2'!$C$18:$T$317,COLUMNS('Section 2'!$C$14:O$15),0)),"",VLOOKUP($B244,'Section 2'!$C$18:$T$317,COLUMNS('Section 2'!$C$14:O$15),0)))</f>
        <v/>
      </c>
      <c r="Q244" s="234" t="str">
        <f>IF($D244="","",IF(ISBLANK(VLOOKUP($B244,'Section 2'!$C$18:$T$317,COLUMNS('Section 2'!$C$14:P$15),0)),"",VLOOKUP($B244,'Section 2'!$C$18:$T$317,COLUMNS('Section 2'!$C$14:P$15),0)))</f>
        <v/>
      </c>
      <c r="R244" s="234" t="str">
        <f>IF($D244="","",IF(ISBLANK(VLOOKUP($B244,'Section 2'!$C$18:$T$317,COLUMNS('Section 2'!$C$14:Q$15),0)),"",VLOOKUP($B244,'Section 2'!$C$18:$T$317,COLUMNS('Section 2'!$C$14:Q$15),0)))</f>
        <v/>
      </c>
      <c r="S244" s="234" t="str">
        <f>IF($D244="","",IF(ISBLANK(PROPER(VLOOKUP($B244,'Section 2'!$C$18:$T$317,COLUMNS('Section 2'!$C$14:R$15),0))),"",PROPER(VLOOKUP($B244,'Section 2'!$C$18:$T$317,COLUMNS('Section 2'!$C$14:R$15),0))))</f>
        <v/>
      </c>
      <c r="T244" s="234" t="str">
        <f>IF($D244="","",IF(ISBLANK(PROPER(VLOOKUP($B244,'Section 2'!$C$18:$T$317,COLUMNS('Section 2'!$C$14:S$15),0))),"",IF(VLOOKUP($B244,'Section 2'!$C$18:$T$317,COLUMNS('Section 2'!$C$14:S$15),0)="2nd Party Trans", "2nd Party Trans", IF(VLOOKUP($B244,'Section 2'!$C$18:$T$317,COLUMNS('Section 2'!$C$14:S$15),0)="2nd Party Dest", "2nd Party Dest", PROPER(VLOOKUP($B244,'Section 2'!$C$18:$T$317,COLUMNS('Section 2'!$C$14:S$15),0))))))</f>
        <v/>
      </c>
      <c r="U244" s="235" t="str">
        <f>IF($D244="","",IF(ISBLANK(VLOOKUP($B244,'Section 2'!$C$18:$T$317,COLUMNS('Section 2'!$C$14:T$15),0)),"",VLOOKUP($B244,'Section 2'!$C$18:$T$317,COLUMNS('Section 2'!$C$14:T$15),0)))</f>
        <v/>
      </c>
    </row>
    <row r="245" spans="1:21" s="233" customFormat="1" ht="12.75" customHeight="1" x14ac:dyDescent="0.25">
      <c r="A245" s="233" t="str">
        <f>IF(D245="","",ROWS($A$1:A245))</f>
        <v/>
      </c>
      <c r="B245" s="232">
        <v>244</v>
      </c>
      <c r="C245" s="234" t="str">
        <f t="shared" si="3"/>
        <v/>
      </c>
      <c r="D245" s="234" t="str">
        <f>IFERROR(VLOOKUP($B245,'Section 2'!$C$18:$T$317,COLUMNS('Section 2'!$C$14:C$15),0),"")</f>
        <v/>
      </c>
      <c r="E245" s="235" t="str">
        <f>IF($D245="","",IF(ISBLANK(VLOOKUP($B245,'Section 2'!$C$18:$T$317,COLUMNS('Section 2'!$C$14:D$15),0)),"",VLOOKUP($B245,'Section 2'!$C$18:$T$317,COLUMNS('Section 2'!$C$14:D$15),0)))</f>
        <v/>
      </c>
      <c r="F245" s="234" t="str">
        <f>IF($D245="","",IF(ISBLANK(VLOOKUP($B245,'Section 2'!$C$18:$T$317,COLUMNS('Section 2'!$C$14:E$15),0)),"",VLOOKUP($B245,'Section 2'!$C$18:$T$317,COLUMNS('Section 2'!$C$14:E$15),0)))</f>
        <v/>
      </c>
      <c r="G245" s="234" t="str">
        <f>IF($D245="","",IF(ISBLANK(VLOOKUP($B245,'Section 2'!$C$18:$T$317,COLUMNS('Section 2'!$C$14:F$15),0)),"",VLOOKUP($B245,'Section 2'!$C$18:$T$317,COLUMNS('Section 2'!$C$14:F$15),0)))</f>
        <v/>
      </c>
      <c r="H245" s="234" t="str">
        <f>IF($D245="","",IF(ISBLANK(VLOOKUP($B245,'Section 2'!$C$18:$T$317,COLUMNS('Section 2'!$C$14:G$15),0)),"",VLOOKUP($B245,'Section 2'!$C$18:$T$317,COLUMNS('Section 2'!$C$14:G$15),0)))</f>
        <v/>
      </c>
      <c r="I245" s="234" t="str">
        <f>IF($D245="","",IF(ISBLANK(VLOOKUP($B245,'Section 2'!$C$18:$T$317,COLUMNS('Section 2'!$C$14:H$15),0)),"",VLOOKUP($B245,'Section 2'!$C$18:$T$317,COLUMNS('Section 2'!$C$14:H$15),0)))</f>
        <v/>
      </c>
      <c r="J245" s="234" t="str">
        <f>IF($D245="","",IF(ISBLANK(VLOOKUP($B245,'Section 2'!$C$18:$T$317,COLUMNS('Section 2'!$C$14:I$15),0)),"",VLOOKUP($B245,'Section 2'!$C$18:$T$317,COLUMNS('Section 2'!$C$14:I$15),0)))</f>
        <v/>
      </c>
      <c r="K245" s="234" t="str">
        <f>IF($D245="","",IF(ISBLANK(VLOOKUP($B245,'Section 2'!$C$18:$T$317,COLUMNS('Section 2'!$C$14:J$15),0)),"",VLOOKUP($B245,'Section 2'!$C$18:$T$317,COLUMNS('Section 2'!$C$14:J$15),0)))</f>
        <v/>
      </c>
      <c r="L245" s="234" t="str">
        <f>IF($D245="","",IF(ISBLANK(VLOOKUP($B245,'Section 2'!$C$18:$T$317,COLUMNS('Section 2'!$C$14:K$15),0)),"",VLOOKUP($B245,'Section 2'!$C$18:$T$317,COLUMNS('Section 2'!$C$14:K$15),0)))</f>
        <v/>
      </c>
      <c r="M245" s="234" t="str">
        <f>IF($D245="","",IF(ISBLANK(VLOOKUP($B245,'Section 2'!$C$18:$T$317,COLUMNS('Section 2'!$C$14:L$15),0)),"",VLOOKUP($B245,'Section 2'!$C$18:$T$317,COLUMNS('Section 2'!$C$14:L$15),0)))</f>
        <v/>
      </c>
      <c r="N245" s="234" t="str">
        <f>IF($D245="","",IF(ISBLANK(VLOOKUP($B245,'Section 2'!$C$18:$T$317,COLUMNS('Section 2'!$C$14:M$15),0)),"",VLOOKUP($B245,'Section 2'!$C$18:$T$317,COLUMNS('Section 2'!$C$14:M$15),0)))</f>
        <v/>
      </c>
      <c r="O245" s="234" t="str">
        <f>IF($D245="","",IF(ISBLANK(VLOOKUP($B245,'Section 2'!$C$18:$T$317,COLUMNS('Section 2'!$C$14:N$15),0)),"",VLOOKUP($B245,'Section 2'!$C$18:$T$317,COLUMNS('Section 2'!$C$14:N$15),0)))</f>
        <v/>
      </c>
      <c r="P245" s="234" t="str">
        <f>IF($D245="","",IF(ISBLANK(VLOOKUP($B245,'Section 2'!$C$18:$T$317,COLUMNS('Section 2'!$C$14:O$15),0)),"",VLOOKUP($B245,'Section 2'!$C$18:$T$317,COLUMNS('Section 2'!$C$14:O$15),0)))</f>
        <v/>
      </c>
      <c r="Q245" s="234" t="str">
        <f>IF($D245="","",IF(ISBLANK(VLOOKUP($B245,'Section 2'!$C$18:$T$317,COLUMNS('Section 2'!$C$14:P$15),0)),"",VLOOKUP($B245,'Section 2'!$C$18:$T$317,COLUMNS('Section 2'!$C$14:P$15),0)))</f>
        <v/>
      </c>
      <c r="R245" s="234" t="str">
        <f>IF($D245="","",IF(ISBLANK(VLOOKUP($B245,'Section 2'!$C$18:$T$317,COLUMNS('Section 2'!$C$14:Q$15),0)),"",VLOOKUP($B245,'Section 2'!$C$18:$T$317,COLUMNS('Section 2'!$C$14:Q$15),0)))</f>
        <v/>
      </c>
      <c r="S245" s="234" t="str">
        <f>IF($D245="","",IF(ISBLANK(PROPER(VLOOKUP($B245,'Section 2'!$C$18:$T$317,COLUMNS('Section 2'!$C$14:R$15),0))),"",PROPER(VLOOKUP($B245,'Section 2'!$C$18:$T$317,COLUMNS('Section 2'!$C$14:R$15),0))))</f>
        <v/>
      </c>
      <c r="T245" s="234" t="str">
        <f>IF($D245="","",IF(ISBLANK(PROPER(VLOOKUP($B245,'Section 2'!$C$18:$T$317,COLUMNS('Section 2'!$C$14:S$15),0))),"",IF(VLOOKUP($B245,'Section 2'!$C$18:$T$317,COLUMNS('Section 2'!$C$14:S$15),0)="2nd Party Trans", "2nd Party Trans", IF(VLOOKUP($B245,'Section 2'!$C$18:$T$317,COLUMNS('Section 2'!$C$14:S$15),0)="2nd Party Dest", "2nd Party Dest", PROPER(VLOOKUP($B245,'Section 2'!$C$18:$T$317,COLUMNS('Section 2'!$C$14:S$15),0))))))</f>
        <v/>
      </c>
      <c r="U245" s="235" t="str">
        <f>IF($D245="","",IF(ISBLANK(VLOOKUP($B245,'Section 2'!$C$18:$T$317,COLUMNS('Section 2'!$C$14:T$15),0)),"",VLOOKUP($B245,'Section 2'!$C$18:$T$317,COLUMNS('Section 2'!$C$14:T$15),0)))</f>
        <v/>
      </c>
    </row>
    <row r="246" spans="1:21" s="233" customFormat="1" ht="12.75" customHeight="1" x14ac:dyDescent="0.25">
      <c r="A246" s="233" t="str">
        <f>IF(D246="","",ROWS($A$1:A246))</f>
        <v/>
      </c>
      <c r="B246" s="232">
        <v>245</v>
      </c>
      <c r="C246" s="234" t="str">
        <f t="shared" si="3"/>
        <v/>
      </c>
      <c r="D246" s="234" t="str">
        <f>IFERROR(VLOOKUP($B246,'Section 2'!$C$18:$T$317,COLUMNS('Section 2'!$C$14:C$15),0),"")</f>
        <v/>
      </c>
      <c r="E246" s="235" t="str">
        <f>IF($D246="","",IF(ISBLANK(VLOOKUP($B246,'Section 2'!$C$18:$T$317,COLUMNS('Section 2'!$C$14:D$15),0)),"",VLOOKUP($B246,'Section 2'!$C$18:$T$317,COLUMNS('Section 2'!$C$14:D$15),0)))</f>
        <v/>
      </c>
      <c r="F246" s="234" t="str">
        <f>IF($D246="","",IF(ISBLANK(VLOOKUP($B246,'Section 2'!$C$18:$T$317,COLUMNS('Section 2'!$C$14:E$15),0)),"",VLOOKUP($B246,'Section 2'!$C$18:$T$317,COLUMNS('Section 2'!$C$14:E$15),0)))</f>
        <v/>
      </c>
      <c r="G246" s="234" t="str">
        <f>IF($D246="","",IF(ISBLANK(VLOOKUP($B246,'Section 2'!$C$18:$T$317,COLUMNS('Section 2'!$C$14:F$15),0)),"",VLOOKUP($B246,'Section 2'!$C$18:$T$317,COLUMNS('Section 2'!$C$14:F$15),0)))</f>
        <v/>
      </c>
      <c r="H246" s="234" t="str">
        <f>IF($D246="","",IF(ISBLANK(VLOOKUP($B246,'Section 2'!$C$18:$T$317,COLUMNS('Section 2'!$C$14:G$15),0)),"",VLOOKUP($B246,'Section 2'!$C$18:$T$317,COLUMNS('Section 2'!$C$14:G$15),0)))</f>
        <v/>
      </c>
      <c r="I246" s="234" t="str">
        <f>IF($D246="","",IF(ISBLANK(VLOOKUP($B246,'Section 2'!$C$18:$T$317,COLUMNS('Section 2'!$C$14:H$15),0)),"",VLOOKUP($B246,'Section 2'!$C$18:$T$317,COLUMNS('Section 2'!$C$14:H$15),0)))</f>
        <v/>
      </c>
      <c r="J246" s="234" t="str">
        <f>IF($D246="","",IF(ISBLANK(VLOOKUP($B246,'Section 2'!$C$18:$T$317,COLUMNS('Section 2'!$C$14:I$15),0)),"",VLOOKUP($B246,'Section 2'!$C$18:$T$317,COLUMNS('Section 2'!$C$14:I$15),0)))</f>
        <v/>
      </c>
      <c r="K246" s="234" t="str">
        <f>IF($D246="","",IF(ISBLANK(VLOOKUP($B246,'Section 2'!$C$18:$T$317,COLUMNS('Section 2'!$C$14:J$15),0)),"",VLOOKUP($B246,'Section 2'!$C$18:$T$317,COLUMNS('Section 2'!$C$14:J$15),0)))</f>
        <v/>
      </c>
      <c r="L246" s="234" t="str">
        <f>IF($D246="","",IF(ISBLANK(VLOOKUP($B246,'Section 2'!$C$18:$T$317,COLUMNS('Section 2'!$C$14:K$15),0)),"",VLOOKUP($B246,'Section 2'!$C$18:$T$317,COLUMNS('Section 2'!$C$14:K$15),0)))</f>
        <v/>
      </c>
      <c r="M246" s="234" t="str">
        <f>IF($D246="","",IF(ISBLANK(VLOOKUP($B246,'Section 2'!$C$18:$T$317,COLUMNS('Section 2'!$C$14:L$15),0)),"",VLOOKUP($B246,'Section 2'!$C$18:$T$317,COLUMNS('Section 2'!$C$14:L$15),0)))</f>
        <v/>
      </c>
      <c r="N246" s="234" t="str">
        <f>IF($D246="","",IF(ISBLANK(VLOOKUP($B246,'Section 2'!$C$18:$T$317,COLUMNS('Section 2'!$C$14:M$15),0)),"",VLOOKUP($B246,'Section 2'!$C$18:$T$317,COLUMNS('Section 2'!$C$14:M$15),0)))</f>
        <v/>
      </c>
      <c r="O246" s="234" t="str">
        <f>IF($D246="","",IF(ISBLANK(VLOOKUP($B246,'Section 2'!$C$18:$T$317,COLUMNS('Section 2'!$C$14:N$15),0)),"",VLOOKUP($B246,'Section 2'!$C$18:$T$317,COLUMNS('Section 2'!$C$14:N$15),0)))</f>
        <v/>
      </c>
      <c r="P246" s="234" t="str">
        <f>IF($D246="","",IF(ISBLANK(VLOOKUP($B246,'Section 2'!$C$18:$T$317,COLUMNS('Section 2'!$C$14:O$15),0)),"",VLOOKUP($B246,'Section 2'!$C$18:$T$317,COLUMNS('Section 2'!$C$14:O$15),0)))</f>
        <v/>
      </c>
      <c r="Q246" s="234" t="str">
        <f>IF($D246="","",IF(ISBLANK(VLOOKUP($B246,'Section 2'!$C$18:$T$317,COLUMNS('Section 2'!$C$14:P$15),0)),"",VLOOKUP($B246,'Section 2'!$C$18:$T$317,COLUMNS('Section 2'!$C$14:P$15),0)))</f>
        <v/>
      </c>
      <c r="R246" s="234" t="str">
        <f>IF($D246="","",IF(ISBLANK(VLOOKUP($B246,'Section 2'!$C$18:$T$317,COLUMNS('Section 2'!$C$14:Q$15),0)),"",VLOOKUP($B246,'Section 2'!$C$18:$T$317,COLUMNS('Section 2'!$C$14:Q$15),0)))</f>
        <v/>
      </c>
      <c r="S246" s="234" t="str">
        <f>IF($D246="","",IF(ISBLANK(PROPER(VLOOKUP($B246,'Section 2'!$C$18:$T$317,COLUMNS('Section 2'!$C$14:R$15),0))),"",PROPER(VLOOKUP($B246,'Section 2'!$C$18:$T$317,COLUMNS('Section 2'!$C$14:R$15),0))))</f>
        <v/>
      </c>
      <c r="T246" s="234" t="str">
        <f>IF($D246="","",IF(ISBLANK(PROPER(VLOOKUP($B246,'Section 2'!$C$18:$T$317,COLUMNS('Section 2'!$C$14:S$15),0))),"",IF(VLOOKUP($B246,'Section 2'!$C$18:$T$317,COLUMNS('Section 2'!$C$14:S$15),0)="2nd Party Trans", "2nd Party Trans", IF(VLOOKUP($B246,'Section 2'!$C$18:$T$317,COLUMNS('Section 2'!$C$14:S$15),0)="2nd Party Dest", "2nd Party Dest", PROPER(VLOOKUP($B246,'Section 2'!$C$18:$T$317,COLUMNS('Section 2'!$C$14:S$15),0))))))</f>
        <v/>
      </c>
      <c r="U246" s="235" t="str">
        <f>IF($D246="","",IF(ISBLANK(VLOOKUP($B246,'Section 2'!$C$18:$T$317,COLUMNS('Section 2'!$C$14:T$15),0)),"",VLOOKUP($B246,'Section 2'!$C$18:$T$317,COLUMNS('Section 2'!$C$14:T$15),0)))</f>
        <v/>
      </c>
    </row>
    <row r="247" spans="1:21" s="233" customFormat="1" ht="12.75" customHeight="1" x14ac:dyDescent="0.25">
      <c r="A247" s="233" t="str">
        <f>IF(D247="","",ROWS($A$1:A247))</f>
        <v/>
      </c>
      <c r="B247" s="232">
        <v>246</v>
      </c>
      <c r="C247" s="234" t="str">
        <f t="shared" si="3"/>
        <v/>
      </c>
      <c r="D247" s="234" t="str">
        <f>IFERROR(VLOOKUP($B247,'Section 2'!$C$18:$T$317,COLUMNS('Section 2'!$C$14:C$15),0),"")</f>
        <v/>
      </c>
      <c r="E247" s="235" t="str">
        <f>IF($D247="","",IF(ISBLANK(VLOOKUP($B247,'Section 2'!$C$18:$T$317,COLUMNS('Section 2'!$C$14:D$15),0)),"",VLOOKUP($B247,'Section 2'!$C$18:$T$317,COLUMNS('Section 2'!$C$14:D$15),0)))</f>
        <v/>
      </c>
      <c r="F247" s="234" t="str">
        <f>IF($D247="","",IF(ISBLANK(VLOOKUP($B247,'Section 2'!$C$18:$T$317,COLUMNS('Section 2'!$C$14:E$15),0)),"",VLOOKUP($B247,'Section 2'!$C$18:$T$317,COLUMNS('Section 2'!$C$14:E$15),0)))</f>
        <v/>
      </c>
      <c r="G247" s="234" t="str">
        <f>IF($D247="","",IF(ISBLANK(VLOOKUP($B247,'Section 2'!$C$18:$T$317,COLUMNS('Section 2'!$C$14:F$15),0)),"",VLOOKUP($B247,'Section 2'!$C$18:$T$317,COLUMNS('Section 2'!$C$14:F$15),0)))</f>
        <v/>
      </c>
      <c r="H247" s="234" t="str">
        <f>IF($D247="","",IF(ISBLANK(VLOOKUP($B247,'Section 2'!$C$18:$T$317,COLUMNS('Section 2'!$C$14:G$15),0)),"",VLOOKUP($B247,'Section 2'!$C$18:$T$317,COLUMNS('Section 2'!$C$14:G$15),0)))</f>
        <v/>
      </c>
      <c r="I247" s="234" t="str">
        <f>IF($D247="","",IF(ISBLANK(VLOOKUP($B247,'Section 2'!$C$18:$T$317,COLUMNS('Section 2'!$C$14:H$15),0)),"",VLOOKUP($B247,'Section 2'!$C$18:$T$317,COLUMNS('Section 2'!$C$14:H$15),0)))</f>
        <v/>
      </c>
      <c r="J247" s="234" t="str">
        <f>IF($D247="","",IF(ISBLANK(VLOOKUP($B247,'Section 2'!$C$18:$T$317,COLUMNS('Section 2'!$C$14:I$15),0)),"",VLOOKUP($B247,'Section 2'!$C$18:$T$317,COLUMNS('Section 2'!$C$14:I$15),0)))</f>
        <v/>
      </c>
      <c r="K247" s="234" t="str">
        <f>IF($D247="","",IF(ISBLANK(VLOOKUP($B247,'Section 2'!$C$18:$T$317,COLUMNS('Section 2'!$C$14:J$15),0)),"",VLOOKUP($B247,'Section 2'!$C$18:$T$317,COLUMNS('Section 2'!$C$14:J$15),0)))</f>
        <v/>
      </c>
      <c r="L247" s="234" t="str">
        <f>IF($D247="","",IF(ISBLANK(VLOOKUP($B247,'Section 2'!$C$18:$T$317,COLUMNS('Section 2'!$C$14:K$15),0)),"",VLOOKUP($B247,'Section 2'!$C$18:$T$317,COLUMNS('Section 2'!$C$14:K$15),0)))</f>
        <v/>
      </c>
      <c r="M247" s="234" t="str">
        <f>IF($D247="","",IF(ISBLANK(VLOOKUP($B247,'Section 2'!$C$18:$T$317,COLUMNS('Section 2'!$C$14:L$15),0)),"",VLOOKUP($B247,'Section 2'!$C$18:$T$317,COLUMNS('Section 2'!$C$14:L$15),0)))</f>
        <v/>
      </c>
      <c r="N247" s="234" t="str">
        <f>IF($D247="","",IF(ISBLANK(VLOOKUP($B247,'Section 2'!$C$18:$T$317,COLUMNS('Section 2'!$C$14:M$15),0)),"",VLOOKUP($B247,'Section 2'!$C$18:$T$317,COLUMNS('Section 2'!$C$14:M$15),0)))</f>
        <v/>
      </c>
      <c r="O247" s="234" t="str">
        <f>IF($D247="","",IF(ISBLANK(VLOOKUP($B247,'Section 2'!$C$18:$T$317,COLUMNS('Section 2'!$C$14:N$15),0)),"",VLOOKUP($B247,'Section 2'!$C$18:$T$317,COLUMNS('Section 2'!$C$14:N$15),0)))</f>
        <v/>
      </c>
      <c r="P247" s="234" t="str">
        <f>IF($D247="","",IF(ISBLANK(VLOOKUP($B247,'Section 2'!$C$18:$T$317,COLUMNS('Section 2'!$C$14:O$15),0)),"",VLOOKUP($B247,'Section 2'!$C$18:$T$317,COLUMNS('Section 2'!$C$14:O$15),0)))</f>
        <v/>
      </c>
      <c r="Q247" s="234" t="str">
        <f>IF($D247="","",IF(ISBLANK(VLOOKUP($B247,'Section 2'!$C$18:$T$317,COLUMNS('Section 2'!$C$14:P$15),0)),"",VLOOKUP($B247,'Section 2'!$C$18:$T$317,COLUMNS('Section 2'!$C$14:P$15),0)))</f>
        <v/>
      </c>
      <c r="R247" s="234" t="str">
        <f>IF($D247="","",IF(ISBLANK(VLOOKUP($B247,'Section 2'!$C$18:$T$317,COLUMNS('Section 2'!$C$14:Q$15),0)),"",VLOOKUP($B247,'Section 2'!$C$18:$T$317,COLUMNS('Section 2'!$C$14:Q$15),0)))</f>
        <v/>
      </c>
      <c r="S247" s="234" t="str">
        <f>IF($D247="","",IF(ISBLANK(PROPER(VLOOKUP($B247,'Section 2'!$C$18:$T$317,COLUMNS('Section 2'!$C$14:R$15),0))),"",PROPER(VLOOKUP($B247,'Section 2'!$C$18:$T$317,COLUMNS('Section 2'!$C$14:R$15),0))))</f>
        <v/>
      </c>
      <c r="T247" s="234" t="str">
        <f>IF($D247="","",IF(ISBLANK(PROPER(VLOOKUP($B247,'Section 2'!$C$18:$T$317,COLUMNS('Section 2'!$C$14:S$15),0))),"",IF(VLOOKUP($B247,'Section 2'!$C$18:$T$317,COLUMNS('Section 2'!$C$14:S$15),0)="2nd Party Trans", "2nd Party Trans", IF(VLOOKUP($B247,'Section 2'!$C$18:$T$317,COLUMNS('Section 2'!$C$14:S$15),0)="2nd Party Dest", "2nd Party Dest", PROPER(VLOOKUP($B247,'Section 2'!$C$18:$T$317,COLUMNS('Section 2'!$C$14:S$15),0))))))</f>
        <v/>
      </c>
      <c r="U247" s="235" t="str">
        <f>IF($D247="","",IF(ISBLANK(VLOOKUP($B247,'Section 2'!$C$18:$T$317,COLUMNS('Section 2'!$C$14:T$15),0)),"",VLOOKUP($B247,'Section 2'!$C$18:$T$317,COLUMNS('Section 2'!$C$14:T$15),0)))</f>
        <v/>
      </c>
    </row>
    <row r="248" spans="1:21" s="233" customFormat="1" ht="12.75" customHeight="1" x14ac:dyDescent="0.25">
      <c r="A248" s="233" t="str">
        <f>IF(D248="","",ROWS($A$1:A248))</f>
        <v/>
      </c>
      <c r="B248" s="232">
        <v>247</v>
      </c>
      <c r="C248" s="234" t="str">
        <f t="shared" si="3"/>
        <v/>
      </c>
      <c r="D248" s="234" t="str">
        <f>IFERROR(VLOOKUP($B248,'Section 2'!$C$18:$T$317,COLUMNS('Section 2'!$C$14:C$15),0),"")</f>
        <v/>
      </c>
      <c r="E248" s="235" t="str">
        <f>IF($D248="","",IF(ISBLANK(VLOOKUP($B248,'Section 2'!$C$18:$T$317,COLUMNS('Section 2'!$C$14:D$15),0)),"",VLOOKUP($B248,'Section 2'!$C$18:$T$317,COLUMNS('Section 2'!$C$14:D$15),0)))</f>
        <v/>
      </c>
      <c r="F248" s="234" t="str">
        <f>IF($D248="","",IF(ISBLANK(VLOOKUP($B248,'Section 2'!$C$18:$T$317,COLUMNS('Section 2'!$C$14:E$15),0)),"",VLOOKUP($B248,'Section 2'!$C$18:$T$317,COLUMNS('Section 2'!$C$14:E$15),0)))</f>
        <v/>
      </c>
      <c r="G248" s="234" t="str">
        <f>IF($D248="","",IF(ISBLANK(VLOOKUP($B248,'Section 2'!$C$18:$T$317,COLUMNS('Section 2'!$C$14:F$15),0)),"",VLOOKUP($B248,'Section 2'!$C$18:$T$317,COLUMNS('Section 2'!$C$14:F$15),0)))</f>
        <v/>
      </c>
      <c r="H248" s="234" t="str">
        <f>IF($D248="","",IF(ISBLANK(VLOOKUP($B248,'Section 2'!$C$18:$T$317,COLUMNS('Section 2'!$C$14:G$15),0)),"",VLOOKUP($B248,'Section 2'!$C$18:$T$317,COLUMNS('Section 2'!$C$14:G$15),0)))</f>
        <v/>
      </c>
      <c r="I248" s="234" t="str">
        <f>IF($D248="","",IF(ISBLANK(VLOOKUP($B248,'Section 2'!$C$18:$T$317,COLUMNS('Section 2'!$C$14:H$15),0)),"",VLOOKUP($B248,'Section 2'!$C$18:$T$317,COLUMNS('Section 2'!$C$14:H$15),0)))</f>
        <v/>
      </c>
      <c r="J248" s="234" t="str">
        <f>IF($D248="","",IF(ISBLANK(VLOOKUP($B248,'Section 2'!$C$18:$T$317,COLUMNS('Section 2'!$C$14:I$15),0)),"",VLOOKUP($B248,'Section 2'!$C$18:$T$317,COLUMNS('Section 2'!$C$14:I$15),0)))</f>
        <v/>
      </c>
      <c r="K248" s="234" t="str">
        <f>IF($D248="","",IF(ISBLANK(VLOOKUP($B248,'Section 2'!$C$18:$T$317,COLUMNS('Section 2'!$C$14:J$15),0)),"",VLOOKUP($B248,'Section 2'!$C$18:$T$317,COLUMNS('Section 2'!$C$14:J$15),0)))</f>
        <v/>
      </c>
      <c r="L248" s="234" t="str">
        <f>IF($D248="","",IF(ISBLANK(VLOOKUP($B248,'Section 2'!$C$18:$T$317,COLUMNS('Section 2'!$C$14:K$15),0)),"",VLOOKUP($B248,'Section 2'!$C$18:$T$317,COLUMNS('Section 2'!$C$14:K$15),0)))</f>
        <v/>
      </c>
      <c r="M248" s="234" t="str">
        <f>IF($D248="","",IF(ISBLANK(VLOOKUP($B248,'Section 2'!$C$18:$T$317,COLUMNS('Section 2'!$C$14:L$15),0)),"",VLOOKUP($B248,'Section 2'!$C$18:$T$317,COLUMNS('Section 2'!$C$14:L$15),0)))</f>
        <v/>
      </c>
      <c r="N248" s="234" t="str">
        <f>IF($D248="","",IF(ISBLANK(VLOOKUP($B248,'Section 2'!$C$18:$T$317,COLUMNS('Section 2'!$C$14:M$15),0)),"",VLOOKUP($B248,'Section 2'!$C$18:$T$317,COLUMNS('Section 2'!$C$14:M$15),0)))</f>
        <v/>
      </c>
      <c r="O248" s="234" t="str">
        <f>IF($D248="","",IF(ISBLANK(VLOOKUP($B248,'Section 2'!$C$18:$T$317,COLUMNS('Section 2'!$C$14:N$15),0)),"",VLOOKUP($B248,'Section 2'!$C$18:$T$317,COLUMNS('Section 2'!$C$14:N$15),0)))</f>
        <v/>
      </c>
      <c r="P248" s="234" t="str">
        <f>IF($D248="","",IF(ISBLANK(VLOOKUP($B248,'Section 2'!$C$18:$T$317,COLUMNS('Section 2'!$C$14:O$15),0)),"",VLOOKUP($B248,'Section 2'!$C$18:$T$317,COLUMNS('Section 2'!$C$14:O$15),0)))</f>
        <v/>
      </c>
      <c r="Q248" s="234" t="str">
        <f>IF($D248="","",IF(ISBLANK(VLOOKUP($B248,'Section 2'!$C$18:$T$317,COLUMNS('Section 2'!$C$14:P$15),0)),"",VLOOKUP($B248,'Section 2'!$C$18:$T$317,COLUMNS('Section 2'!$C$14:P$15),0)))</f>
        <v/>
      </c>
      <c r="R248" s="234" t="str">
        <f>IF($D248="","",IF(ISBLANK(VLOOKUP($B248,'Section 2'!$C$18:$T$317,COLUMNS('Section 2'!$C$14:Q$15),0)),"",VLOOKUP($B248,'Section 2'!$C$18:$T$317,COLUMNS('Section 2'!$C$14:Q$15),0)))</f>
        <v/>
      </c>
      <c r="S248" s="234" t="str">
        <f>IF($D248="","",IF(ISBLANK(PROPER(VLOOKUP($B248,'Section 2'!$C$18:$T$317,COLUMNS('Section 2'!$C$14:R$15),0))),"",PROPER(VLOOKUP($B248,'Section 2'!$C$18:$T$317,COLUMNS('Section 2'!$C$14:R$15),0))))</f>
        <v/>
      </c>
      <c r="T248" s="234" t="str">
        <f>IF($D248="","",IF(ISBLANK(PROPER(VLOOKUP($B248,'Section 2'!$C$18:$T$317,COLUMNS('Section 2'!$C$14:S$15),0))),"",IF(VLOOKUP($B248,'Section 2'!$C$18:$T$317,COLUMNS('Section 2'!$C$14:S$15),0)="2nd Party Trans", "2nd Party Trans", IF(VLOOKUP($B248,'Section 2'!$C$18:$T$317,COLUMNS('Section 2'!$C$14:S$15),0)="2nd Party Dest", "2nd Party Dest", PROPER(VLOOKUP($B248,'Section 2'!$C$18:$T$317,COLUMNS('Section 2'!$C$14:S$15),0))))))</f>
        <v/>
      </c>
      <c r="U248" s="235" t="str">
        <f>IF($D248="","",IF(ISBLANK(VLOOKUP($B248,'Section 2'!$C$18:$T$317,COLUMNS('Section 2'!$C$14:T$15),0)),"",VLOOKUP($B248,'Section 2'!$C$18:$T$317,COLUMNS('Section 2'!$C$14:T$15),0)))</f>
        <v/>
      </c>
    </row>
    <row r="249" spans="1:21" s="233" customFormat="1" ht="12.75" customHeight="1" x14ac:dyDescent="0.25">
      <c r="A249" s="233" t="str">
        <f>IF(D249="","",ROWS($A$1:A249))</f>
        <v/>
      </c>
      <c r="B249" s="232">
        <v>248</v>
      </c>
      <c r="C249" s="234" t="str">
        <f t="shared" si="3"/>
        <v/>
      </c>
      <c r="D249" s="234" t="str">
        <f>IFERROR(VLOOKUP($B249,'Section 2'!$C$18:$T$317,COLUMNS('Section 2'!$C$14:C$15),0),"")</f>
        <v/>
      </c>
      <c r="E249" s="235" t="str">
        <f>IF($D249="","",IF(ISBLANK(VLOOKUP($B249,'Section 2'!$C$18:$T$317,COLUMNS('Section 2'!$C$14:D$15),0)),"",VLOOKUP($B249,'Section 2'!$C$18:$T$317,COLUMNS('Section 2'!$C$14:D$15),0)))</f>
        <v/>
      </c>
      <c r="F249" s="234" t="str">
        <f>IF($D249="","",IF(ISBLANK(VLOOKUP($B249,'Section 2'!$C$18:$T$317,COLUMNS('Section 2'!$C$14:E$15),0)),"",VLOOKUP($B249,'Section 2'!$C$18:$T$317,COLUMNS('Section 2'!$C$14:E$15),0)))</f>
        <v/>
      </c>
      <c r="G249" s="234" t="str">
        <f>IF($D249="","",IF(ISBLANK(VLOOKUP($B249,'Section 2'!$C$18:$T$317,COLUMNS('Section 2'!$C$14:F$15),0)),"",VLOOKUP($B249,'Section 2'!$C$18:$T$317,COLUMNS('Section 2'!$C$14:F$15),0)))</f>
        <v/>
      </c>
      <c r="H249" s="234" t="str">
        <f>IF($D249="","",IF(ISBLANK(VLOOKUP($B249,'Section 2'!$C$18:$T$317,COLUMNS('Section 2'!$C$14:G$15),0)),"",VLOOKUP($B249,'Section 2'!$C$18:$T$317,COLUMNS('Section 2'!$C$14:G$15),0)))</f>
        <v/>
      </c>
      <c r="I249" s="234" t="str">
        <f>IF($D249="","",IF(ISBLANK(VLOOKUP($B249,'Section 2'!$C$18:$T$317,COLUMNS('Section 2'!$C$14:H$15),0)),"",VLOOKUP($B249,'Section 2'!$C$18:$T$317,COLUMNS('Section 2'!$C$14:H$15),0)))</f>
        <v/>
      </c>
      <c r="J249" s="234" t="str">
        <f>IF($D249="","",IF(ISBLANK(VLOOKUP($B249,'Section 2'!$C$18:$T$317,COLUMNS('Section 2'!$C$14:I$15),0)),"",VLOOKUP($B249,'Section 2'!$C$18:$T$317,COLUMNS('Section 2'!$C$14:I$15),0)))</f>
        <v/>
      </c>
      <c r="K249" s="234" t="str">
        <f>IF($D249="","",IF(ISBLANK(VLOOKUP($B249,'Section 2'!$C$18:$T$317,COLUMNS('Section 2'!$C$14:J$15),0)),"",VLOOKUP($B249,'Section 2'!$C$18:$T$317,COLUMNS('Section 2'!$C$14:J$15),0)))</f>
        <v/>
      </c>
      <c r="L249" s="234" t="str">
        <f>IF($D249="","",IF(ISBLANK(VLOOKUP($B249,'Section 2'!$C$18:$T$317,COLUMNS('Section 2'!$C$14:K$15),0)),"",VLOOKUP($B249,'Section 2'!$C$18:$T$317,COLUMNS('Section 2'!$C$14:K$15),0)))</f>
        <v/>
      </c>
      <c r="M249" s="234" t="str">
        <f>IF($D249="","",IF(ISBLANK(VLOOKUP($B249,'Section 2'!$C$18:$T$317,COLUMNS('Section 2'!$C$14:L$15),0)),"",VLOOKUP($B249,'Section 2'!$C$18:$T$317,COLUMNS('Section 2'!$C$14:L$15),0)))</f>
        <v/>
      </c>
      <c r="N249" s="234" t="str">
        <f>IF($D249="","",IF(ISBLANK(VLOOKUP($B249,'Section 2'!$C$18:$T$317,COLUMNS('Section 2'!$C$14:M$15),0)),"",VLOOKUP($B249,'Section 2'!$C$18:$T$317,COLUMNS('Section 2'!$C$14:M$15),0)))</f>
        <v/>
      </c>
      <c r="O249" s="234" t="str">
        <f>IF($D249="","",IF(ISBLANK(VLOOKUP($B249,'Section 2'!$C$18:$T$317,COLUMNS('Section 2'!$C$14:N$15),0)),"",VLOOKUP($B249,'Section 2'!$C$18:$T$317,COLUMNS('Section 2'!$C$14:N$15),0)))</f>
        <v/>
      </c>
      <c r="P249" s="234" t="str">
        <f>IF($D249="","",IF(ISBLANK(VLOOKUP($B249,'Section 2'!$C$18:$T$317,COLUMNS('Section 2'!$C$14:O$15),0)),"",VLOOKUP($B249,'Section 2'!$C$18:$T$317,COLUMNS('Section 2'!$C$14:O$15),0)))</f>
        <v/>
      </c>
      <c r="Q249" s="234" t="str">
        <f>IF($D249="","",IF(ISBLANK(VLOOKUP($B249,'Section 2'!$C$18:$T$317,COLUMNS('Section 2'!$C$14:P$15),0)),"",VLOOKUP($B249,'Section 2'!$C$18:$T$317,COLUMNS('Section 2'!$C$14:P$15),0)))</f>
        <v/>
      </c>
      <c r="R249" s="234" t="str">
        <f>IF($D249="","",IF(ISBLANK(VLOOKUP($B249,'Section 2'!$C$18:$T$317,COLUMNS('Section 2'!$C$14:Q$15),0)),"",VLOOKUP($B249,'Section 2'!$C$18:$T$317,COLUMNS('Section 2'!$C$14:Q$15),0)))</f>
        <v/>
      </c>
      <c r="S249" s="234" t="str">
        <f>IF($D249="","",IF(ISBLANK(PROPER(VLOOKUP($B249,'Section 2'!$C$18:$T$317,COLUMNS('Section 2'!$C$14:R$15),0))),"",PROPER(VLOOKUP($B249,'Section 2'!$C$18:$T$317,COLUMNS('Section 2'!$C$14:R$15),0))))</f>
        <v/>
      </c>
      <c r="T249" s="234" t="str">
        <f>IF($D249="","",IF(ISBLANK(PROPER(VLOOKUP($B249,'Section 2'!$C$18:$T$317,COLUMNS('Section 2'!$C$14:S$15),0))),"",IF(VLOOKUP($B249,'Section 2'!$C$18:$T$317,COLUMNS('Section 2'!$C$14:S$15),0)="2nd Party Trans", "2nd Party Trans", IF(VLOOKUP($B249,'Section 2'!$C$18:$T$317,COLUMNS('Section 2'!$C$14:S$15),0)="2nd Party Dest", "2nd Party Dest", PROPER(VLOOKUP($B249,'Section 2'!$C$18:$T$317,COLUMNS('Section 2'!$C$14:S$15),0))))))</f>
        <v/>
      </c>
      <c r="U249" s="235" t="str">
        <f>IF($D249="","",IF(ISBLANK(VLOOKUP($B249,'Section 2'!$C$18:$T$317,COLUMNS('Section 2'!$C$14:T$15),0)),"",VLOOKUP($B249,'Section 2'!$C$18:$T$317,COLUMNS('Section 2'!$C$14:T$15),0)))</f>
        <v/>
      </c>
    </row>
    <row r="250" spans="1:21" s="233" customFormat="1" ht="12.75" customHeight="1" x14ac:dyDescent="0.25">
      <c r="A250" s="233" t="str">
        <f>IF(D250="","",ROWS($A$1:A250))</f>
        <v/>
      </c>
      <c r="B250" s="232">
        <v>249</v>
      </c>
      <c r="C250" s="234" t="str">
        <f t="shared" si="3"/>
        <v/>
      </c>
      <c r="D250" s="234" t="str">
        <f>IFERROR(VLOOKUP($B250,'Section 2'!$C$18:$T$317,COLUMNS('Section 2'!$C$14:C$15),0),"")</f>
        <v/>
      </c>
      <c r="E250" s="235" t="str">
        <f>IF($D250="","",IF(ISBLANK(VLOOKUP($B250,'Section 2'!$C$18:$T$317,COLUMNS('Section 2'!$C$14:D$15),0)),"",VLOOKUP($B250,'Section 2'!$C$18:$T$317,COLUMNS('Section 2'!$C$14:D$15),0)))</f>
        <v/>
      </c>
      <c r="F250" s="234" t="str">
        <f>IF($D250="","",IF(ISBLANK(VLOOKUP($B250,'Section 2'!$C$18:$T$317,COLUMNS('Section 2'!$C$14:E$15),0)),"",VLOOKUP($B250,'Section 2'!$C$18:$T$317,COLUMNS('Section 2'!$C$14:E$15),0)))</f>
        <v/>
      </c>
      <c r="G250" s="234" t="str">
        <f>IF($D250="","",IF(ISBLANK(VLOOKUP($B250,'Section 2'!$C$18:$T$317,COLUMNS('Section 2'!$C$14:F$15),0)),"",VLOOKUP($B250,'Section 2'!$C$18:$T$317,COLUMNS('Section 2'!$C$14:F$15),0)))</f>
        <v/>
      </c>
      <c r="H250" s="234" t="str">
        <f>IF($D250="","",IF(ISBLANK(VLOOKUP($B250,'Section 2'!$C$18:$T$317,COLUMNS('Section 2'!$C$14:G$15),0)),"",VLOOKUP($B250,'Section 2'!$C$18:$T$317,COLUMNS('Section 2'!$C$14:G$15),0)))</f>
        <v/>
      </c>
      <c r="I250" s="234" t="str">
        <f>IF($D250="","",IF(ISBLANK(VLOOKUP($B250,'Section 2'!$C$18:$T$317,COLUMNS('Section 2'!$C$14:H$15),0)),"",VLOOKUP($B250,'Section 2'!$C$18:$T$317,COLUMNS('Section 2'!$C$14:H$15),0)))</f>
        <v/>
      </c>
      <c r="J250" s="234" t="str">
        <f>IF($D250="","",IF(ISBLANK(VLOOKUP($B250,'Section 2'!$C$18:$T$317,COLUMNS('Section 2'!$C$14:I$15),0)),"",VLOOKUP($B250,'Section 2'!$C$18:$T$317,COLUMNS('Section 2'!$C$14:I$15),0)))</f>
        <v/>
      </c>
      <c r="K250" s="234" t="str">
        <f>IF($D250="","",IF(ISBLANK(VLOOKUP($B250,'Section 2'!$C$18:$T$317,COLUMNS('Section 2'!$C$14:J$15),0)),"",VLOOKUP($B250,'Section 2'!$C$18:$T$317,COLUMNS('Section 2'!$C$14:J$15),0)))</f>
        <v/>
      </c>
      <c r="L250" s="234" t="str">
        <f>IF($D250="","",IF(ISBLANK(VLOOKUP($B250,'Section 2'!$C$18:$T$317,COLUMNS('Section 2'!$C$14:K$15),0)),"",VLOOKUP($B250,'Section 2'!$C$18:$T$317,COLUMNS('Section 2'!$C$14:K$15),0)))</f>
        <v/>
      </c>
      <c r="M250" s="234" t="str">
        <f>IF($D250="","",IF(ISBLANK(VLOOKUP($B250,'Section 2'!$C$18:$T$317,COLUMNS('Section 2'!$C$14:L$15),0)),"",VLOOKUP($B250,'Section 2'!$C$18:$T$317,COLUMNS('Section 2'!$C$14:L$15),0)))</f>
        <v/>
      </c>
      <c r="N250" s="234" t="str">
        <f>IF($D250="","",IF(ISBLANK(VLOOKUP($B250,'Section 2'!$C$18:$T$317,COLUMNS('Section 2'!$C$14:M$15),0)),"",VLOOKUP($B250,'Section 2'!$C$18:$T$317,COLUMNS('Section 2'!$C$14:M$15),0)))</f>
        <v/>
      </c>
      <c r="O250" s="234" t="str">
        <f>IF($D250="","",IF(ISBLANK(VLOOKUP($B250,'Section 2'!$C$18:$T$317,COLUMNS('Section 2'!$C$14:N$15),0)),"",VLOOKUP($B250,'Section 2'!$C$18:$T$317,COLUMNS('Section 2'!$C$14:N$15),0)))</f>
        <v/>
      </c>
      <c r="P250" s="234" t="str">
        <f>IF($D250="","",IF(ISBLANK(VLOOKUP($B250,'Section 2'!$C$18:$T$317,COLUMNS('Section 2'!$C$14:O$15),0)),"",VLOOKUP($B250,'Section 2'!$C$18:$T$317,COLUMNS('Section 2'!$C$14:O$15),0)))</f>
        <v/>
      </c>
      <c r="Q250" s="234" t="str">
        <f>IF($D250="","",IF(ISBLANK(VLOOKUP($B250,'Section 2'!$C$18:$T$317,COLUMNS('Section 2'!$C$14:P$15),0)),"",VLOOKUP($B250,'Section 2'!$C$18:$T$317,COLUMNS('Section 2'!$C$14:P$15),0)))</f>
        <v/>
      </c>
      <c r="R250" s="234" t="str">
        <f>IF($D250="","",IF(ISBLANK(VLOOKUP($B250,'Section 2'!$C$18:$T$317,COLUMNS('Section 2'!$C$14:Q$15),0)),"",VLOOKUP($B250,'Section 2'!$C$18:$T$317,COLUMNS('Section 2'!$C$14:Q$15),0)))</f>
        <v/>
      </c>
      <c r="S250" s="234" t="str">
        <f>IF($D250="","",IF(ISBLANK(PROPER(VLOOKUP($B250,'Section 2'!$C$18:$T$317,COLUMNS('Section 2'!$C$14:R$15),0))),"",PROPER(VLOOKUP($B250,'Section 2'!$C$18:$T$317,COLUMNS('Section 2'!$C$14:R$15),0))))</f>
        <v/>
      </c>
      <c r="T250" s="234" t="str">
        <f>IF($D250="","",IF(ISBLANK(PROPER(VLOOKUP($B250,'Section 2'!$C$18:$T$317,COLUMNS('Section 2'!$C$14:S$15),0))),"",IF(VLOOKUP($B250,'Section 2'!$C$18:$T$317,COLUMNS('Section 2'!$C$14:S$15),0)="2nd Party Trans", "2nd Party Trans", IF(VLOOKUP($B250,'Section 2'!$C$18:$T$317,COLUMNS('Section 2'!$C$14:S$15),0)="2nd Party Dest", "2nd Party Dest", PROPER(VLOOKUP($B250,'Section 2'!$C$18:$T$317,COLUMNS('Section 2'!$C$14:S$15),0))))))</f>
        <v/>
      </c>
      <c r="U250" s="235" t="str">
        <f>IF($D250="","",IF(ISBLANK(VLOOKUP($B250,'Section 2'!$C$18:$T$317,COLUMNS('Section 2'!$C$14:T$15),0)),"",VLOOKUP($B250,'Section 2'!$C$18:$T$317,COLUMNS('Section 2'!$C$14:T$15),0)))</f>
        <v/>
      </c>
    </row>
    <row r="251" spans="1:21" s="233" customFormat="1" ht="12.75" customHeight="1" x14ac:dyDescent="0.25">
      <c r="A251" s="233" t="str">
        <f>IF(D251="","",ROWS($A$1:A251))</f>
        <v/>
      </c>
      <c r="B251" s="232">
        <v>250</v>
      </c>
      <c r="C251" s="234" t="str">
        <f t="shared" si="3"/>
        <v/>
      </c>
      <c r="D251" s="234" t="str">
        <f>IFERROR(VLOOKUP($B251,'Section 2'!$C$18:$T$317,COLUMNS('Section 2'!$C$14:C$15),0),"")</f>
        <v/>
      </c>
      <c r="E251" s="235" t="str">
        <f>IF($D251="","",IF(ISBLANK(VLOOKUP($B251,'Section 2'!$C$18:$T$317,COLUMNS('Section 2'!$C$14:D$15),0)),"",VLOOKUP($B251,'Section 2'!$C$18:$T$317,COLUMNS('Section 2'!$C$14:D$15),0)))</f>
        <v/>
      </c>
      <c r="F251" s="234" t="str">
        <f>IF($D251="","",IF(ISBLANK(VLOOKUP($B251,'Section 2'!$C$18:$T$317,COLUMNS('Section 2'!$C$14:E$15),0)),"",VLOOKUP($B251,'Section 2'!$C$18:$T$317,COLUMNS('Section 2'!$C$14:E$15),0)))</f>
        <v/>
      </c>
      <c r="G251" s="234" t="str">
        <f>IF($D251="","",IF(ISBLANK(VLOOKUP($B251,'Section 2'!$C$18:$T$317,COLUMNS('Section 2'!$C$14:F$15),0)),"",VLOOKUP($B251,'Section 2'!$C$18:$T$317,COLUMNS('Section 2'!$C$14:F$15),0)))</f>
        <v/>
      </c>
      <c r="H251" s="234" t="str">
        <f>IF($D251="","",IF(ISBLANK(VLOOKUP($B251,'Section 2'!$C$18:$T$317,COLUMNS('Section 2'!$C$14:G$15),0)),"",VLOOKUP($B251,'Section 2'!$C$18:$T$317,COLUMNS('Section 2'!$C$14:G$15),0)))</f>
        <v/>
      </c>
      <c r="I251" s="234" t="str">
        <f>IF($D251="","",IF(ISBLANK(VLOOKUP($B251,'Section 2'!$C$18:$T$317,COLUMNS('Section 2'!$C$14:H$15),0)),"",VLOOKUP($B251,'Section 2'!$C$18:$T$317,COLUMNS('Section 2'!$C$14:H$15),0)))</f>
        <v/>
      </c>
      <c r="J251" s="234" t="str">
        <f>IF($D251="","",IF(ISBLANK(VLOOKUP($B251,'Section 2'!$C$18:$T$317,COLUMNS('Section 2'!$C$14:I$15),0)),"",VLOOKUP($B251,'Section 2'!$C$18:$T$317,COLUMNS('Section 2'!$C$14:I$15),0)))</f>
        <v/>
      </c>
      <c r="K251" s="234" t="str">
        <f>IF($D251="","",IF(ISBLANK(VLOOKUP($B251,'Section 2'!$C$18:$T$317,COLUMNS('Section 2'!$C$14:J$15),0)),"",VLOOKUP($B251,'Section 2'!$C$18:$T$317,COLUMNS('Section 2'!$C$14:J$15),0)))</f>
        <v/>
      </c>
      <c r="L251" s="234" t="str">
        <f>IF($D251="","",IF(ISBLANK(VLOOKUP($B251,'Section 2'!$C$18:$T$317,COLUMNS('Section 2'!$C$14:K$15),0)),"",VLOOKUP($B251,'Section 2'!$C$18:$T$317,COLUMNS('Section 2'!$C$14:K$15),0)))</f>
        <v/>
      </c>
      <c r="M251" s="234" t="str">
        <f>IF($D251="","",IF(ISBLANK(VLOOKUP($B251,'Section 2'!$C$18:$T$317,COLUMNS('Section 2'!$C$14:L$15),0)),"",VLOOKUP($B251,'Section 2'!$C$18:$T$317,COLUMNS('Section 2'!$C$14:L$15),0)))</f>
        <v/>
      </c>
      <c r="N251" s="234" t="str">
        <f>IF($D251="","",IF(ISBLANK(VLOOKUP($B251,'Section 2'!$C$18:$T$317,COLUMNS('Section 2'!$C$14:M$15),0)),"",VLOOKUP($B251,'Section 2'!$C$18:$T$317,COLUMNS('Section 2'!$C$14:M$15),0)))</f>
        <v/>
      </c>
      <c r="O251" s="234" t="str">
        <f>IF($D251="","",IF(ISBLANK(VLOOKUP($B251,'Section 2'!$C$18:$T$317,COLUMNS('Section 2'!$C$14:N$15),0)),"",VLOOKUP($B251,'Section 2'!$C$18:$T$317,COLUMNS('Section 2'!$C$14:N$15),0)))</f>
        <v/>
      </c>
      <c r="P251" s="234" t="str">
        <f>IF($D251="","",IF(ISBLANK(VLOOKUP($B251,'Section 2'!$C$18:$T$317,COLUMNS('Section 2'!$C$14:O$15),0)),"",VLOOKUP($B251,'Section 2'!$C$18:$T$317,COLUMNS('Section 2'!$C$14:O$15),0)))</f>
        <v/>
      </c>
      <c r="Q251" s="234" t="str">
        <f>IF($D251="","",IF(ISBLANK(VLOOKUP($B251,'Section 2'!$C$18:$T$317,COLUMNS('Section 2'!$C$14:P$15),0)),"",VLOOKUP($B251,'Section 2'!$C$18:$T$317,COLUMNS('Section 2'!$C$14:P$15),0)))</f>
        <v/>
      </c>
      <c r="R251" s="234" t="str">
        <f>IF($D251="","",IF(ISBLANK(VLOOKUP($B251,'Section 2'!$C$18:$T$317,COLUMNS('Section 2'!$C$14:Q$15),0)),"",VLOOKUP($B251,'Section 2'!$C$18:$T$317,COLUMNS('Section 2'!$C$14:Q$15),0)))</f>
        <v/>
      </c>
      <c r="S251" s="234" t="str">
        <f>IF($D251="","",IF(ISBLANK(PROPER(VLOOKUP($B251,'Section 2'!$C$18:$T$317,COLUMNS('Section 2'!$C$14:R$15),0))),"",PROPER(VLOOKUP($B251,'Section 2'!$C$18:$T$317,COLUMNS('Section 2'!$C$14:R$15),0))))</f>
        <v/>
      </c>
      <c r="T251" s="234" t="str">
        <f>IF($D251="","",IF(ISBLANK(PROPER(VLOOKUP($B251,'Section 2'!$C$18:$T$317,COLUMNS('Section 2'!$C$14:S$15),0))),"",IF(VLOOKUP($B251,'Section 2'!$C$18:$T$317,COLUMNS('Section 2'!$C$14:S$15),0)="2nd Party Trans", "2nd Party Trans", IF(VLOOKUP($B251,'Section 2'!$C$18:$T$317,COLUMNS('Section 2'!$C$14:S$15),0)="2nd Party Dest", "2nd Party Dest", PROPER(VLOOKUP($B251,'Section 2'!$C$18:$T$317,COLUMNS('Section 2'!$C$14:S$15),0))))))</f>
        <v/>
      </c>
      <c r="U251" s="235" t="str">
        <f>IF($D251="","",IF(ISBLANK(VLOOKUP($B251,'Section 2'!$C$18:$T$317,COLUMNS('Section 2'!$C$14:T$15),0)),"",VLOOKUP($B251,'Section 2'!$C$18:$T$317,COLUMNS('Section 2'!$C$14:T$15),0)))</f>
        <v/>
      </c>
    </row>
    <row r="252" spans="1:21" s="233" customFormat="1" ht="12.75" customHeight="1" x14ac:dyDescent="0.25">
      <c r="A252" s="233" t="str">
        <f>IF(D252="","",ROWS($A$1:A252))</f>
        <v/>
      </c>
      <c r="B252" s="232">
        <v>251</v>
      </c>
      <c r="C252" s="234" t="str">
        <f t="shared" si="3"/>
        <v/>
      </c>
      <c r="D252" s="234" t="str">
        <f>IFERROR(VLOOKUP($B252,'Section 2'!$C$18:$T$317,COLUMNS('Section 2'!$C$14:C$15),0),"")</f>
        <v/>
      </c>
      <c r="E252" s="235" t="str">
        <f>IF($D252="","",IF(ISBLANK(VLOOKUP($B252,'Section 2'!$C$18:$T$317,COLUMNS('Section 2'!$C$14:D$15),0)),"",VLOOKUP($B252,'Section 2'!$C$18:$T$317,COLUMNS('Section 2'!$C$14:D$15),0)))</f>
        <v/>
      </c>
      <c r="F252" s="234" t="str">
        <f>IF($D252="","",IF(ISBLANK(VLOOKUP($B252,'Section 2'!$C$18:$T$317,COLUMNS('Section 2'!$C$14:E$15),0)),"",VLOOKUP($B252,'Section 2'!$C$18:$T$317,COLUMNS('Section 2'!$C$14:E$15),0)))</f>
        <v/>
      </c>
      <c r="G252" s="234" t="str">
        <f>IF($D252="","",IF(ISBLANK(VLOOKUP($B252,'Section 2'!$C$18:$T$317,COLUMNS('Section 2'!$C$14:F$15),0)),"",VLOOKUP($B252,'Section 2'!$C$18:$T$317,COLUMNS('Section 2'!$C$14:F$15),0)))</f>
        <v/>
      </c>
      <c r="H252" s="234" t="str">
        <f>IF($D252="","",IF(ISBLANK(VLOOKUP($B252,'Section 2'!$C$18:$T$317,COLUMNS('Section 2'!$C$14:G$15),0)),"",VLOOKUP($B252,'Section 2'!$C$18:$T$317,COLUMNS('Section 2'!$C$14:G$15),0)))</f>
        <v/>
      </c>
      <c r="I252" s="234" t="str">
        <f>IF($D252="","",IF(ISBLANK(VLOOKUP($B252,'Section 2'!$C$18:$T$317,COLUMNS('Section 2'!$C$14:H$15),0)),"",VLOOKUP($B252,'Section 2'!$C$18:$T$317,COLUMNS('Section 2'!$C$14:H$15),0)))</f>
        <v/>
      </c>
      <c r="J252" s="234" t="str">
        <f>IF($D252="","",IF(ISBLANK(VLOOKUP($B252,'Section 2'!$C$18:$T$317,COLUMNS('Section 2'!$C$14:I$15),0)),"",VLOOKUP($B252,'Section 2'!$C$18:$T$317,COLUMNS('Section 2'!$C$14:I$15),0)))</f>
        <v/>
      </c>
      <c r="K252" s="234" t="str">
        <f>IF($D252="","",IF(ISBLANK(VLOOKUP($B252,'Section 2'!$C$18:$T$317,COLUMNS('Section 2'!$C$14:J$15),0)),"",VLOOKUP($B252,'Section 2'!$C$18:$T$317,COLUMNS('Section 2'!$C$14:J$15),0)))</f>
        <v/>
      </c>
      <c r="L252" s="234" t="str">
        <f>IF($D252="","",IF(ISBLANK(VLOOKUP($B252,'Section 2'!$C$18:$T$317,COLUMNS('Section 2'!$C$14:K$15),0)),"",VLOOKUP($B252,'Section 2'!$C$18:$T$317,COLUMNS('Section 2'!$C$14:K$15),0)))</f>
        <v/>
      </c>
      <c r="M252" s="234" t="str">
        <f>IF($D252="","",IF(ISBLANK(VLOOKUP($B252,'Section 2'!$C$18:$T$317,COLUMNS('Section 2'!$C$14:L$15),0)),"",VLOOKUP($B252,'Section 2'!$C$18:$T$317,COLUMNS('Section 2'!$C$14:L$15),0)))</f>
        <v/>
      </c>
      <c r="N252" s="234" t="str">
        <f>IF($D252="","",IF(ISBLANK(VLOOKUP($B252,'Section 2'!$C$18:$T$317,COLUMNS('Section 2'!$C$14:M$15),0)),"",VLOOKUP($B252,'Section 2'!$C$18:$T$317,COLUMNS('Section 2'!$C$14:M$15),0)))</f>
        <v/>
      </c>
      <c r="O252" s="234" t="str">
        <f>IF($D252="","",IF(ISBLANK(VLOOKUP($B252,'Section 2'!$C$18:$T$317,COLUMNS('Section 2'!$C$14:N$15),0)),"",VLOOKUP($B252,'Section 2'!$C$18:$T$317,COLUMNS('Section 2'!$C$14:N$15),0)))</f>
        <v/>
      </c>
      <c r="P252" s="234" t="str">
        <f>IF($D252="","",IF(ISBLANK(VLOOKUP($B252,'Section 2'!$C$18:$T$317,COLUMNS('Section 2'!$C$14:O$15),0)),"",VLOOKUP($B252,'Section 2'!$C$18:$T$317,COLUMNS('Section 2'!$C$14:O$15),0)))</f>
        <v/>
      </c>
      <c r="Q252" s="234" t="str">
        <f>IF($D252="","",IF(ISBLANK(VLOOKUP($B252,'Section 2'!$C$18:$T$317,COLUMNS('Section 2'!$C$14:P$15),0)),"",VLOOKUP($B252,'Section 2'!$C$18:$T$317,COLUMNS('Section 2'!$C$14:P$15),0)))</f>
        <v/>
      </c>
      <c r="R252" s="234" t="str">
        <f>IF($D252="","",IF(ISBLANK(VLOOKUP($B252,'Section 2'!$C$18:$T$317,COLUMNS('Section 2'!$C$14:Q$15),0)),"",VLOOKUP($B252,'Section 2'!$C$18:$T$317,COLUMNS('Section 2'!$C$14:Q$15),0)))</f>
        <v/>
      </c>
      <c r="S252" s="234" t="str">
        <f>IF($D252="","",IF(ISBLANK(PROPER(VLOOKUP($B252,'Section 2'!$C$18:$T$317,COLUMNS('Section 2'!$C$14:R$15),0))),"",PROPER(VLOOKUP($B252,'Section 2'!$C$18:$T$317,COLUMNS('Section 2'!$C$14:R$15),0))))</f>
        <v/>
      </c>
      <c r="T252" s="234" t="str">
        <f>IF($D252="","",IF(ISBLANK(PROPER(VLOOKUP($B252,'Section 2'!$C$18:$T$317,COLUMNS('Section 2'!$C$14:S$15),0))),"",IF(VLOOKUP($B252,'Section 2'!$C$18:$T$317,COLUMNS('Section 2'!$C$14:S$15),0)="2nd Party Trans", "2nd Party Trans", IF(VLOOKUP($B252,'Section 2'!$C$18:$T$317,COLUMNS('Section 2'!$C$14:S$15),0)="2nd Party Dest", "2nd Party Dest", PROPER(VLOOKUP($B252,'Section 2'!$C$18:$T$317,COLUMNS('Section 2'!$C$14:S$15),0))))))</f>
        <v/>
      </c>
      <c r="U252" s="235" t="str">
        <f>IF($D252="","",IF(ISBLANK(VLOOKUP($B252,'Section 2'!$C$18:$T$317,COLUMNS('Section 2'!$C$14:T$15),0)),"",VLOOKUP($B252,'Section 2'!$C$18:$T$317,COLUMNS('Section 2'!$C$14:T$15),0)))</f>
        <v/>
      </c>
    </row>
    <row r="253" spans="1:21" s="233" customFormat="1" ht="12.75" customHeight="1" x14ac:dyDescent="0.25">
      <c r="A253" s="233" t="str">
        <f>IF(D253="","",ROWS($A$1:A253))</f>
        <v/>
      </c>
      <c r="B253" s="232">
        <v>252</v>
      </c>
      <c r="C253" s="234" t="str">
        <f t="shared" si="3"/>
        <v/>
      </c>
      <c r="D253" s="234" t="str">
        <f>IFERROR(VLOOKUP($B253,'Section 2'!$C$18:$T$317,COLUMNS('Section 2'!$C$14:C$15),0),"")</f>
        <v/>
      </c>
      <c r="E253" s="235" t="str">
        <f>IF($D253="","",IF(ISBLANK(VLOOKUP($B253,'Section 2'!$C$18:$T$317,COLUMNS('Section 2'!$C$14:D$15),0)),"",VLOOKUP($B253,'Section 2'!$C$18:$T$317,COLUMNS('Section 2'!$C$14:D$15),0)))</f>
        <v/>
      </c>
      <c r="F253" s="234" t="str">
        <f>IF($D253="","",IF(ISBLANK(VLOOKUP($B253,'Section 2'!$C$18:$T$317,COLUMNS('Section 2'!$C$14:E$15),0)),"",VLOOKUP($B253,'Section 2'!$C$18:$T$317,COLUMNS('Section 2'!$C$14:E$15),0)))</f>
        <v/>
      </c>
      <c r="G253" s="234" t="str">
        <f>IF($D253="","",IF(ISBLANK(VLOOKUP($B253,'Section 2'!$C$18:$T$317,COLUMNS('Section 2'!$C$14:F$15),0)),"",VLOOKUP($B253,'Section 2'!$C$18:$T$317,COLUMNS('Section 2'!$C$14:F$15),0)))</f>
        <v/>
      </c>
      <c r="H253" s="234" t="str">
        <f>IF($D253="","",IF(ISBLANK(VLOOKUP($B253,'Section 2'!$C$18:$T$317,COLUMNS('Section 2'!$C$14:G$15),0)),"",VLOOKUP($B253,'Section 2'!$C$18:$T$317,COLUMNS('Section 2'!$C$14:G$15),0)))</f>
        <v/>
      </c>
      <c r="I253" s="234" t="str">
        <f>IF($D253="","",IF(ISBLANK(VLOOKUP($B253,'Section 2'!$C$18:$T$317,COLUMNS('Section 2'!$C$14:H$15),0)),"",VLOOKUP($B253,'Section 2'!$C$18:$T$317,COLUMNS('Section 2'!$C$14:H$15),0)))</f>
        <v/>
      </c>
      <c r="J253" s="234" t="str">
        <f>IF($D253="","",IF(ISBLANK(VLOOKUP($B253,'Section 2'!$C$18:$T$317,COLUMNS('Section 2'!$C$14:I$15),0)),"",VLOOKUP($B253,'Section 2'!$C$18:$T$317,COLUMNS('Section 2'!$C$14:I$15),0)))</f>
        <v/>
      </c>
      <c r="K253" s="234" t="str">
        <f>IF($D253="","",IF(ISBLANK(VLOOKUP($B253,'Section 2'!$C$18:$T$317,COLUMNS('Section 2'!$C$14:J$15),0)),"",VLOOKUP($B253,'Section 2'!$C$18:$T$317,COLUMNS('Section 2'!$C$14:J$15),0)))</f>
        <v/>
      </c>
      <c r="L253" s="234" t="str">
        <f>IF($D253="","",IF(ISBLANK(VLOOKUP($B253,'Section 2'!$C$18:$T$317,COLUMNS('Section 2'!$C$14:K$15),0)),"",VLOOKUP($B253,'Section 2'!$C$18:$T$317,COLUMNS('Section 2'!$C$14:K$15),0)))</f>
        <v/>
      </c>
      <c r="M253" s="234" t="str">
        <f>IF($D253="","",IF(ISBLANK(VLOOKUP($B253,'Section 2'!$C$18:$T$317,COLUMNS('Section 2'!$C$14:L$15),0)),"",VLOOKUP($B253,'Section 2'!$C$18:$T$317,COLUMNS('Section 2'!$C$14:L$15),0)))</f>
        <v/>
      </c>
      <c r="N253" s="234" t="str">
        <f>IF($D253="","",IF(ISBLANK(VLOOKUP($B253,'Section 2'!$C$18:$T$317,COLUMNS('Section 2'!$C$14:M$15),0)),"",VLOOKUP($B253,'Section 2'!$C$18:$T$317,COLUMNS('Section 2'!$C$14:M$15),0)))</f>
        <v/>
      </c>
      <c r="O253" s="234" t="str">
        <f>IF($D253="","",IF(ISBLANK(VLOOKUP($B253,'Section 2'!$C$18:$T$317,COLUMNS('Section 2'!$C$14:N$15),0)),"",VLOOKUP($B253,'Section 2'!$C$18:$T$317,COLUMNS('Section 2'!$C$14:N$15),0)))</f>
        <v/>
      </c>
      <c r="P253" s="234" t="str">
        <f>IF($D253="","",IF(ISBLANK(VLOOKUP($B253,'Section 2'!$C$18:$T$317,COLUMNS('Section 2'!$C$14:O$15),0)),"",VLOOKUP($B253,'Section 2'!$C$18:$T$317,COLUMNS('Section 2'!$C$14:O$15),0)))</f>
        <v/>
      </c>
      <c r="Q253" s="234" t="str">
        <f>IF($D253="","",IF(ISBLANK(VLOOKUP($B253,'Section 2'!$C$18:$T$317,COLUMNS('Section 2'!$C$14:P$15),0)),"",VLOOKUP($B253,'Section 2'!$C$18:$T$317,COLUMNS('Section 2'!$C$14:P$15),0)))</f>
        <v/>
      </c>
      <c r="R253" s="234" t="str">
        <f>IF($D253="","",IF(ISBLANK(VLOOKUP($B253,'Section 2'!$C$18:$T$317,COLUMNS('Section 2'!$C$14:Q$15),0)),"",VLOOKUP($B253,'Section 2'!$C$18:$T$317,COLUMNS('Section 2'!$C$14:Q$15),0)))</f>
        <v/>
      </c>
      <c r="S253" s="234" t="str">
        <f>IF($D253="","",IF(ISBLANK(PROPER(VLOOKUP($B253,'Section 2'!$C$18:$T$317,COLUMNS('Section 2'!$C$14:R$15),0))),"",PROPER(VLOOKUP($B253,'Section 2'!$C$18:$T$317,COLUMNS('Section 2'!$C$14:R$15),0))))</f>
        <v/>
      </c>
      <c r="T253" s="234" t="str">
        <f>IF($D253="","",IF(ISBLANK(PROPER(VLOOKUP($B253,'Section 2'!$C$18:$T$317,COLUMNS('Section 2'!$C$14:S$15),0))),"",IF(VLOOKUP($B253,'Section 2'!$C$18:$T$317,COLUMNS('Section 2'!$C$14:S$15),0)="2nd Party Trans", "2nd Party Trans", IF(VLOOKUP($B253,'Section 2'!$C$18:$T$317,COLUMNS('Section 2'!$C$14:S$15),0)="2nd Party Dest", "2nd Party Dest", PROPER(VLOOKUP($B253,'Section 2'!$C$18:$T$317,COLUMNS('Section 2'!$C$14:S$15),0))))))</f>
        <v/>
      </c>
      <c r="U253" s="235" t="str">
        <f>IF($D253="","",IF(ISBLANK(VLOOKUP($B253,'Section 2'!$C$18:$T$317,COLUMNS('Section 2'!$C$14:T$15),0)),"",VLOOKUP($B253,'Section 2'!$C$18:$T$317,COLUMNS('Section 2'!$C$14:T$15),0)))</f>
        <v/>
      </c>
    </row>
    <row r="254" spans="1:21" s="233" customFormat="1" ht="12.75" customHeight="1" x14ac:dyDescent="0.25">
      <c r="A254" s="233" t="str">
        <f>IF(D254="","",ROWS($A$1:A254))</f>
        <v/>
      </c>
      <c r="B254" s="232">
        <v>253</v>
      </c>
      <c r="C254" s="234" t="str">
        <f t="shared" si="3"/>
        <v/>
      </c>
      <c r="D254" s="234" t="str">
        <f>IFERROR(VLOOKUP($B254,'Section 2'!$C$18:$T$317,COLUMNS('Section 2'!$C$14:C$15),0),"")</f>
        <v/>
      </c>
      <c r="E254" s="235" t="str">
        <f>IF($D254="","",IF(ISBLANK(VLOOKUP($B254,'Section 2'!$C$18:$T$317,COLUMNS('Section 2'!$C$14:D$15),0)),"",VLOOKUP($B254,'Section 2'!$C$18:$T$317,COLUMNS('Section 2'!$C$14:D$15),0)))</f>
        <v/>
      </c>
      <c r="F254" s="234" t="str">
        <f>IF($D254="","",IF(ISBLANK(VLOOKUP($B254,'Section 2'!$C$18:$T$317,COLUMNS('Section 2'!$C$14:E$15),0)),"",VLOOKUP($B254,'Section 2'!$C$18:$T$317,COLUMNS('Section 2'!$C$14:E$15),0)))</f>
        <v/>
      </c>
      <c r="G254" s="234" t="str">
        <f>IF($D254="","",IF(ISBLANK(VLOOKUP($B254,'Section 2'!$C$18:$T$317,COLUMNS('Section 2'!$C$14:F$15),0)),"",VLOOKUP($B254,'Section 2'!$C$18:$T$317,COLUMNS('Section 2'!$C$14:F$15),0)))</f>
        <v/>
      </c>
      <c r="H254" s="234" t="str">
        <f>IF($D254="","",IF(ISBLANK(VLOOKUP($B254,'Section 2'!$C$18:$T$317,COLUMNS('Section 2'!$C$14:G$15),0)),"",VLOOKUP($B254,'Section 2'!$C$18:$T$317,COLUMNS('Section 2'!$C$14:G$15),0)))</f>
        <v/>
      </c>
      <c r="I254" s="234" t="str">
        <f>IF($D254="","",IF(ISBLANK(VLOOKUP($B254,'Section 2'!$C$18:$T$317,COLUMNS('Section 2'!$C$14:H$15),0)),"",VLOOKUP($B254,'Section 2'!$C$18:$T$317,COLUMNS('Section 2'!$C$14:H$15),0)))</f>
        <v/>
      </c>
      <c r="J254" s="234" t="str">
        <f>IF($D254="","",IF(ISBLANK(VLOOKUP($B254,'Section 2'!$C$18:$T$317,COLUMNS('Section 2'!$C$14:I$15),0)),"",VLOOKUP($B254,'Section 2'!$C$18:$T$317,COLUMNS('Section 2'!$C$14:I$15),0)))</f>
        <v/>
      </c>
      <c r="K254" s="234" t="str">
        <f>IF($D254="","",IF(ISBLANK(VLOOKUP($B254,'Section 2'!$C$18:$T$317,COLUMNS('Section 2'!$C$14:J$15),0)),"",VLOOKUP($B254,'Section 2'!$C$18:$T$317,COLUMNS('Section 2'!$C$14:J$15),0)))</f>
        <v/>
      </c>
      <c r="L254" s="234" t="str">
        <f>IF($D254="","",IF(ISBLANK(VLOOKUP($B254,'Section 2'!$C$18:$T$317,COLUMNS('Section 2'!$C$14:K$15),0)),"",VLOOKUP($B254,'Section 2'!$C$18:$T$317,COLUMNS('Section 2'!$C$14:K$15),0)))</f>
        <v/>
      </c>
      <c r="M254" s="234" t="str">
        <f>IF($D254="","",IF(ISBLANK(VLOOKUP($B254,'Section 2'!$C$18:$T$317,COLUMNS('Section 2'!$C$14:L$15),0)),"",VLOOKUP($B254,'Section 2'!$C$18:$T$317,COLUMNS('Section 2'!$C$14:L$15),0)))</f>
        <v/>
      </c>
      <c r="N254" s="234" t="str">
        <f>IF($D254="","",IF(ISBLANK(VLOOKUP($B254,'Section 2'!$C$18:$T$317,COLUMNS('Section 2'!$C$14:M$15),0)),"",VLOOKUP($B254,'Section 2'!$C$18:$T$317,COLUMNS('Section 2'!$C$14:M$15),0)))</f>
        <v/>
      </c>
      <c r="O254" s="234" t="str">
        <f>IF($D254="","",IF(ISBLANK(VLOOKUP($B254,'Section 2'!$C$18:$T$317,COLUMNS('Section 2'!$C$14:N$15),0)),"",VLOOKUP($B254,'Section 2'!$C$18:$T$317,COLUMNS('Section 2'!$C$14:N$15),0)))</f>
        <v/>
      </c>
      <c r="P254" s="234" t="str">
        <f>IF($D254="","",IF(ISBLANK(VLOOKUP($B254,'Section 2'!$C$18:$T$317,COLUMNS('Section 2'!$C$14:O$15),0)),"",VLOOKUP($B254,'Section 2'!$C$18:$T$317,COLUMNS('Section 2'!$C$14:O$15),0)))</f>
        <v/>
      </c>
      <c r="Q254" s="234" t="str">
        <f>IF($D254="","",IF(ISBLANK(VLOOKUP($B254,'Section 2'!$C$18:$T$317,COLUMNS('Section 2'!$C$14:P$15),0)),"",VLOOKUP($B254,'Section 2'!$C$18:$T$317,COLUMNS('Section 2'!$C$14:P$15),0)))</f>
        <v/>
      </c>
      <c r="R254" s="234" t="str">
        <f>IF($D254="","",IF(ISBLANK(VLOOKUP($B254,'Section 2'!$C$18:$T$317,COLUMNS('Section 2'!$C$14:Q$15),0)),"",VLOOKUP($B254,'Section 2'!$C$18:$T$317,COLUMNS('Section 2'!$C$14:Q$15),0)))</f>
        <v/>
      </c>
      <c r="S254" s="234" t="str">
        <f>IF($D254="","",IF(ISBLANK(PROPER(VLOOKUP($B254,'Section 2'!$C$18:$T$317,COLUMNS('Section 2'!$C$14:R$15),0))),"",PROPER(VLOOKUP($B254,'Section 2'!$C$18:$T$317,COLUMNS('Section 2'!$C$14:R$15),0))))</f>
        <v/>
      </c>
      <c r="T254" s="234" t="str">
        <f>IF($D254="","",IF(ISBLANK(PROPER(VLOOKUP($B254,'Section 2'!$C$18:$T$317,COLUMNS('Section 2'!$C$14:S$15),0))),"",IF(VLOOKUP($B254,'Section 2'!$C$18:$T$317,COLUMNS('Section 2'!$C$14:S$15),0)="2nd Party Trans", "2nd Party Trans", IF(VLOOKUP($B254,'Section 2'!$C$18:$T$317,COLUMNS('Section 2'!$C$14:S$15),0)="2nd Party Dest", "2nd Party Dest", PROPER(VLOOKUP($B254,'Section 2'!$C$18:$T$317,COLUMNS('Section 2'!$C$14:S$15),0))))))</f>
        <v/>
      </c>
      <c r="U254" s="235" t="str">
        <f>IF($D254="","",IF(ISBLANK(VLOOKUP($B254,'Section 2'!$C$18:$T$317,COLUMNS('Section 2'!$C$14:T$15),0)),"",VLOOKUP($B254,'Section 2'!$C$18:$T$317,COLUMNS('Section 2'!$C$14:T$15),0)))</f>
        <v/>
      </c>
    </row>
    <row r="255" spans="1:21" s="233" customFormat="1" ht="12.75" customHeight="1" x14ac:dyDescent="0.25">
      <c r="A255" s="233" t="str">
        <f>IF(D255="","",ROWS($A$1:A255))</f>
        <v/>
      </c>
      <c r="B255" s="232">
        <v>254</v>
      </c>
      <c r="C255" s="234" t="str">
        <f t="shared" si="3"/>
        <v/>
      </c>
      <c r="D255" s="234" t="str">
        <f>IFERROR(VLOOKUP($B255,'Section 2'!$C$18:$T$317,COLUMNS('Section 2'!$C$14:C$15),0),"")</f>
        <v/>
      </c>
      <c r="E255" s="235" t="str">
        <f>IF($D255="","",IF(ISBLANK(VLOOKUP($B255,'Section 2'!$C$18:$T$317,COLUMNS('Section 2'!$C$14:D$15),0)),"",VLOOKUP($B255,'Section 2'!$C$18:$T$317,COLUMNS('Section 2'!$C$14:D$15),0)))</f>
        <v/>
      </c>
      <c r="F255" s="234" t="str">
        <f>IF($D255="","",IF(ISBLANK(VLOOKUP($B255,'Section 2'!$C$18:$T$317,COLUMNS('Section 2'!$C$14:E$15),0)),"",VLOOKUP($B255,'Section 2'!$C$18:$T$317,COLUMNS('Section 2'!$C$14:E$15),0)))</f>
        <v/>
      </c>
      <c r="G255" s="234" t="str">
        <f>IF($D255="","",IF(ISBLANK(VLOOKUP($B255,'Section 2'!$C$18:$T$317,COLUMNS('Section 2'!$C$14:F$15),0)),"",VLOOKUP($B255,'Section 2'!$C$18:$T$317,COLUMNS('Section 2'!$C$14:F$15),0)))</f>
        <v/>
      </c>
      <c r="H255" s="234" t="str">
        <f>IF($D255="","",IF(ISBLANK(VLOOKUP($B255,'Section 2'!$C$18:$T$317,COLUMNS('Section 2'!$C$14:G$15),0)),"",VLOOKUP($B255,'Section 2'!$C$18:$T$317,COLUMNS('Section 2'!$C$14:G$15),0)))</f>
        <v/>
      </c>
      <c r="I255" s="234" t="str">
        <f>IF($D255="","",IF(ISBLANK(VLOOKUP($B255,'Section 2'!$C$18:$T$317,COLUMNS('Section 2'!$C$14:H$15),0)),"",VLOOKUP($B255,'Section 2'!$C$18:$T$317,COLUMNS('Section 2'!$C$14:H$15),0)))</f>
        <v/>
      </c>
      <c r="J255" s="234" t="str">
        <f>IF($D255="","",IF(ISBLANK(VLOOKUP($B255,'Section 2'!$C$18:$T$317,COLUMNS('Section 2'!$C$14:I$15),0)),"",VLOOKUP($B255,'Section 2'!$C$18:$T$317,COLUMNS('Section 2'!$C$14:I$15),0)))</f>
        <v/>
      </c>
      <c r="K255" s="234" t="str">
        <f>IF($D255="","",IF(ISBLANK(VLOOKUP($B255,'Section 2'!$C$18:$T$317,COLUMNS('Section 2'!$C$14:J$15),0)),"",VLOOKUP($B255,'Section 2'!$C$18:$T$317,COLUMNS('Section 2'!$C$14:J$15),0)))</f>
        <v/>
      </c>
      <c r="L255" s="234" t="str">
        <f>IF($D255="","",IF(ISBLANK(VLOOKUP($B255,'Section 2'!$C$18:$T$317,COLUMNS('Section 2'!$C$14:K$15),0)),"",VLOOKUP($B255,'Section 2'!$C$18:$T$317,COLUMNS('Section 2'!$C$14:K$15),0)))</f>
        <v/>
      </c>
      <c r="M255" s="234" t="str">
        <f>IF($D255="","",IF(ISBLANK(VLOOKUP($B255,'Section 2'!$C$18:$T$317,COLUMNS('Section 2'!$C$14:L$15),0)),"",VLOOKUP($B255,'Section 2'!$C$18:$T$317,COLUMNS('Section 2'!$C$14:L$15),0)))</f>
        <v/>
      </c>
      <c r="N255" s="234" t="str">
        <f>IF($D255="","",IF(ISBLANK(VLOOKUP($B255,'Section 2'!$C$18:$T$317,COLUMNS('Section 2'!$C$14:M$15),0)),"",VLOOKUP($B255,'Section 2'!$C$18:$T$317,COLUMNS('Section 2'!$C$14:M$15),0)))</f>
        <v/>
      </c>
      <c r="O255" s="234" t="str">
        <f>IF($D255="","",IF(ISBLANK(VLOOKUP($B255,'Section 2'!$C$18:$T$317,COLUMNS('Section 2'!$C$14:N$15),0)),"",VLOOKUP($B255,'Section 2'!$C$18:$T$317,COLUMNS('Section 2'!$C$14:N$15),0)))</f>
        <v/>
      </c>
      <c r="P255" s="234" t="str">
        <f>IF($D255="","",IF(ISBLANK(VLOOKUP($B255,'Section 2'!$C$18:$T$317,COLUMNS('Section 2'!$C$14:O$15),0)),"",VLOOKUP($B255,'Section 2'!$C$18:$T$317,COLUMNS('Section 2'!$C$14:O$15),0)))</f>
        <v/>
      </c>
      <c r="Q255" s="234" t="str">
        <f>IF($D255="","",IF(ISBLANK(VLOOKUP($B255,'Section 2'!$C$18:$T$317,COLUMNS('Section 2'!$C$14:P$15),0)),"",VLOOKUP($B255,'Section 2'!$C$18:$T$317,COLUMNS('Section 2'!$C$14:P$15),0)))</f>
        <v/>
      </c>
      <c r="R255" s="234" t="str">
        <f>IF($D255="","",IF(ISBLANK(VLOOKUP($B255,'Section 2'!$C$18:$T$317,COLUMNS('Section 2'!$C$14:Q$15),0)),"",VLOOKUP($B255,'Section 2'!$C$18:$T$317,COLUMNS('Section 2'!$C$14:Q$15),0)))</f>
        <v/>
      </c>
      <c r="S255" s="234" t="str">
        <f>IF($D255="","",IF(ISBLANK(PROPER(VLOOKUP($B255,'Section 2'!$C$18:$T$317,COLUMNS('Section 2'!$C$14:R$15),0))),"",PROPER(VLOOKUP($B255,'Section 2'!$C$18:$T$317,COLUMNS('Section 2'!$C$14:R$15),0))))</f>
        <v/>
      </c>
      <c r="T255" s="234" t="str">
        <f>IF($D255="","",IF(ISBLANK(PROPER(VLOOKUP($B255,'Section 2'!$C$18:$T$317,COLUMNS('Section 2'!$C$14:S$15),0))),"",IF(VLOOKUP($B255,'Section 2'!$C$18:$T$317,COLUMNS('Section 2'!$C$14:S$15),0)="2nd Party Trans", "2nd Party Trans", IF(VLOOKUP($B255,'Section 2'!$C$18:$T$317,COLUMNS('Section 2'!$C$14:S$15),0)="2nd Party Dest", "2nd Party Dest", PROPER(VLOOKUP($B255,'Section 2'!$C$18:$T$317,COLUMNS('Section 2'!$C$14:S$15),0))))))</f>
        <v/>
      </c>
      <c r="U255" s="235" t="str">
        <f>IF($D255="","",IF(ISBLANK(VLOOKUP($B255,'Section 2'!$C$18:$T$317,COLUMNS('Section 2'!$C$14:T$15),0)),"",VLOOKUP($B255,'Section 2'!$C$18:$T$317,COLUMNS('Section 2'!$C$14:T$15),0)))</f>
        <v/>
      </c>
    </row>
    <row r="256" spans="1:21" s="233" customFormat="1" ht="12.75" customHeight="1" x14ac:dyDescent="0.25">
      <c r="A256" s="233" t="str">
        <f>IF(D256="","",ROWS($A$1:A256))</f>
        <v/>
      </c>
      <c r="B256" s="232">
        <v>255</v>
      </c>
      <c r="C256" s="234" t="str">
        <f t="shared" si="3"/>
        <v/>
      </c>
      <c r="D256" s="234" t="str">
        <f>IFERROR(VLOOKUP($B256,'Section 2'!$C$18:$T$317,COLUMNS('Section 2'!$C$14:C$15),0),"")</f>
        <v/>
      </c>
      <c r="E256" s="235" t="str">
        <f>IF($D256="","",IF(ISBLANK(VLOOKUP($B256,'Section 2'!$C$18:$T$317,COLUMNS('Section 2'!$C$14:D$15),0)),"",VLOOKUP($B256,'Section 2'!$C$18:$T$317,COLUMNS('Section 2'!$C$14:D$15),0)))</f>
        <v/>
      </c>
      <c r="F256" s="234" t="str">
        <f>IF($D256="","",IF(ISBLANK(VLOOKUP($B256,'Section 2'!$C$18:$T$317,COLUMNS('Section 2'!$C$14:E$15),0)),"",VLOOKUP($B256,'Section 2'!$C$18:$T$317,COLUMNS('Section 2'!$C$14:E$15),0)))</f>
        <v/>
      </c>
      <c r="G256" s="234" t="str">
        <f>IF($D256="","",IF(ISBLANK(VLOOKUP($B256,'Section 2'!$C$18:$T$317,COLUMNS('Section 2'!$C$14:F$15),0)),"",VLOOKUP($B256,'Section 2'!$C$18:$T$317,COLUMNS('Section 2'!$C$14:F$15),0)))</f>
        <v/>
      </c>
      <c r="H256" s="234" t="str">
        <f>IF($D256="","",IF(ISBLANK(VLOOKUP($B256,'Section 2'!$C$18:$T$317,COLUMNS('Section 2'!$C$14:G$15),0)),"",VLOOKUP($B256,'Section 2'!$C$18:$T$317,COLUMNS('Section 2'!$C$14:G$15),0)))</f>
        <v/>
      </c>
      <c r="I256" s="234" t="str">
        <f>IF($D256="","",IF(ISBLANK(VLOOKUP($B256,'Section 2'!$C$18:$T$317,COLUMNS('Section 2'!$C$14:H$15),0)),"",VLOOKUP($B256,'Section 2'!$C$18:$T$317,COLUMNS('Section 2'!$C$14:H$15),0)))</f>
        <v/>
      </c>
      <c r="J256" s="234" t="str">
        <f>IF($D256="","",IF(ISBLANK(VLOOKUP($B256,'Section 2'!$C$18:$T$317,COLUMNS('Section 2'!$C$14:I$15),0)),"",VLOOKUP($B256,'Section 2'!$C$18:$T$317,COLUMNS('Section 2'!$C$14:I$15),0)))</f>
        <v/>
      </c>
      <c r="K256" s="234" t="str">
        <f>IF($D256="","",IF(ISBLANK(VLOOKUP($B256,'Section 2'!$C$18:$T$317,COLUMNS('Section 2'!$C$14:J$15),0)),"",VLOOKUP($B256,'Section 2'!$C$18:$T$317,COLUMNS('Section 2'!$C$14:J$15),0)))</f>
        <v/>
      </c>
      <c r="L256" s="234" t="str">
        <f>IF($D256="","",IF(ISBLANK(VLOOKUP($B256,'Section 2'!$C$18:$T$317,COLUMNS('Section 2'!$C$14:K$15),0)),"",VLOOKUP($B256,'Section 2'!$C$18:$T$317,COLUMNS('Section 2'!$C$14:K$15),0)))</f>
        <v/>
      </c>
      <c r="M256" s="234" t="str">
        <f>IF($D256="","",IF(ISBLANK(VLOOKUP($B256,'Section 2'!$C$18:$T$317,COLUMNS('Section 2'!$C$14:L$15),0)),"",VLOOKUP($B256,'Section 2'!$C$18:$T$317,COLUMNS('Section 2'!$C$14:L$15),0)))</f>
        <v/>
      </c>
      <c r="N256" s="234" t="str">
        <f>IF($D256="","",IF(ISBLANK(VLOOKUP($B256,'Section 2'!$C$18:$T$317,COLUMNS('Section 2'!$C$14:M$15),0)),"",VLOOKUP($B256,'Section 2'!$C$18:$T$317,COLUMNS('Section 2'!$C$14:M$15),0)))</f>
        <v/>
      </c>
      <c r="O256" s="234" t="str">
        <f>IF($D256="","",IF(ISBLANK(VLOOKUP($B256,'Section 2'!$C$18:$T$317,COLUMNS('Section 2'!$C$14:N$15),0)),"",VLOOKUP($B256,'Section 2'!$C$18:$T$317,COLUMNS('Section 2'!$C$14:N$15),0)))</f>
        <v/>
      </c>
      <c r="P256" s="234" t="str">
        <f>IF($D256="","",IF(ISBLANK(VLOOKUP($B256,'Section 2'!$C$18:$T$317,COLUMNS('Section 2'!$C$14:O$15),0)),"",VLOOKUP($B256,'Section 2'!$C$18:$T$317,COLUMNS('Section 2'!$C$14:O$15),0)))</f>
        <v/>
      </c>
      <c r="Q256" s="234" t="str">
        <f>IF($D256="","",IF(ISBLANK(VLOOKUP($B256,'Section 2'!$C$18:$T$317,COLUMNS('Section 2'!$C$14:P$15),0)),"",VLOOKUP($B256,'Section 2'!$C$18:$T$317,COLUMNS('Section 2'!$C$14:P$15),0)))</f>
        <v/>
      </c>
      <c r="R256" s="234" t="str">
        <f>IF($D256="","",IF(ISBLANK(VLOOKUP($B256,'Section 2'!$C$18:$T$317,COLUMNS('Section 2'!$C$14:Q$15),0)),"",VLOOKUP($B256,'Section 2'!$C$18:$T$317,COLUMNS('Section 2'!$C$14:Q$15),0)))</f>
        <v/>
      </c>
      <c r="S256" s="234" t="str">
        <f>IF($D256="","",IF(ISBLANK(PROPER(VLOOKUP($B256,'Section 2'!$C$18:$T$317,COLUMNS('Section 2'!$C$14:R$15),0))),"",PROPER(VLOOKUP($B256,'Section 2'!$C$18:$T$317,COLUMNS('Section 2'!$C$14:R$15),0))))</f>
        <v/>
      </c>
      <c r="T256" s="234" t="str">
        <f>IF($D256="","",IF(ISBLANK(PROPER(VLOOKUP($B256,'Section 2'!$C$18:$T$317,COLUMNS('Section 2'!$C$14:S$15),0))),"",IF(VLOOKUP($B256,'Section 2'!$C$18:$T$317,COLUMNS('Section 2'!$C$14:S$15),0)="2nd Party Trans", "2nd Party Trans", IF(VLOOKUP($B256,'Section 2'!$C$18:$T$317,COLUMNS('Section 2'!$C$14:S$15),0)="2nd Party Dest", "2nd Party Dest", PROPER(VLOOKUP($B256,'Section 2'!$C$18:$T$317,COLUMNS('Section 2'!$C$14:S$15),0))))))</f>
        <v/>
      </c>
      <c r="U256" s="235" t="str">
        <f>IF($D256="","",IF(ISBLANK(VLOOKUP($B256,'Section 2'!$C$18:$T$317,COLUMNS('Section 2'!$C$14:T$15),0)),"",VLOOKUP($B256,'Section 2'!$C$18:$T$317,COLUMNS('Section 2'!$C$14:T$15),0)))</f>
        <v/>
      </c>
    </row>
    <row r="257" spans="1:21" s="233" customFormat="1" ht="12.75" customHeight="1" x14ac:dyDescent="0.25">
      <c r="A257" s="233" t="str">
        <f>IF(D257="","",ROWS($A$1:A257))</f>
        <v/>
      </c>
      <c r="B257" s="232">
        <v>256</v>
      </c>
      <c r="C257" s="234" t="str">
        <f t="shared" si="3"/>
        <v/>
      </c>
      <c r="D257" s="234" t="str">
        <f>IFERROR(VLOOKUP($B257,'Section 2'!$C$18:$T$317,COLUMNS('Section 2'!$C$14:C$15),0),"")</f>
        <v/>
      </c>
      <c r="E257" s="235" t="str">
        <f>IF($D257="","",IF(ISBLANK(VLOOKUP($B257,'Section 2'!$C$18:$T$317,COLUMNS('Section 2'!$C$14:D$15),0)),"",VLOOKUP($B257,'Section 2'!$C$18:$T$317,COLUMNS('Section 2'!$C$14:D$15),0)))</f>
        <v/>
      </c>
      <c r="F257" s="234" t="str">
        <f>IF($D257="","",IF(ISBLANK(VLOOKUP($B257,'Section 2'!$C$18:$T$317,COLUMNS('Section 2'!$C$14:E$15),0)),"",VLOOKUP($B257,'Section 2'!$C$18:$T$317,COLUMNS('Section 2'!$C$14:E$15),0)))</f>
        <v/>
      </c>
      <c r="G257" s="234" t="str">
        <f>IF($D257="","",IF(ISBLANK(VLOOKUP($B257,'Section 2'!$C$18:$T$317,COLUMNS('Section 2'!$C$14:F$15),0)),"",VLOOKUP($B257,'Section 2'!$C$18:$T$317,COLUMNS('Section 2'!$C$14:F$15),0)))</f>
        <v/>
      </c>
      <c r="H257" s="234" t="str">
        <f>IF($D257="","",IF(ISBLANK(VLOOKUP($B257,'Section 2'!$C$18:$T$317,COLUMNS('Section 2'!$C$14:G$15),0)),"",VLOOKUP($B257,'Section 2'!$C$18:$T$317,COLUMNS('Section 2'!$C$14:G$15),0)))</f>
        <v/>
      </c>
      <c r="I257" s="234" t="str">
        <f>IF($D257="","",IF(ISBLANK(VLOOKUP($B257,'Section 2'!$C$18:$T$317,COLUMNS('Section 2'!$C$14:H$15),0)),"",VLOOKUP($B257,'Section 2'!$C$18:$T$317,COLUMNS('Section 2'!$C$14:H$15),0)))</f>
        <v/>
      </c>
      <c r="J257" s="234" t="str">
        <f>IF($D257="","",IF(ISBLANK(VLOOKUP($B257,'Section 2'!$C$18:$T$317,COLUMNS('Section 2'!$C$14:I$15),0)),"",VLOOKUP($B257,'Section 2'!$C$18:$T$317,COLUMNS('Section 2'!$C$14:I$15),0)))</f>
        <v/>
      </c>
      <c r="K257" s="234" t="str">
        <f>IF($D257="","",IF(ISBLANK(VLOOKUP($B257,'Section 2'!$C$18:$T$317,COLUMNS('Section 2'!$C$14:J$15),0)),"",VLOOKUP($B257,'Section 2'!$C$18:$T$317,COLUMNS('Section 2'!$C$14:J$15),0)))</f>
        <v/>
      </c>
      <c r="L257" s="234" t="str">
        <f>IF($D257="","",IF(ISBLANK(VLOOKUP($B257,'Section 2'!$C$18:$T$317,COLUMNS('Section 2'!$C$14:K$15),0)),"",VLOOKUP($B257,'Section 2'!$C$18:$T$317,COLUMNS('Section 2'!$C$14:K$15),0)))</f>
        <v/>
      </c>
      <c r="M257" s="234" t="str">
        <f>IF($D257="","",IF(ISBLANK(VLOOKUP($B257,'Section 2'!$C$18:$T$317,COLUMNS('Section 2'!$C$14:L$15),0)),"",VLOOKUP($B257,'Section 2'!$C$18:$T$317,COLUMNS('Section 2'!$C$14:L$15),0)))</f>
        <v/>
      </c>
      <c r="N257" s="234" t="str">
        <f>IF($D257="","",IF(ISBLANK(VLOOKUP($B257,'Section 2'!$C$18:$T$317,COLUMNS('Section 2'!$C$14:M$15),0)),"",VLOOKUP($B257,'Section 2'!$C$18:$T$317,COLUMNS('Section 2'!$C$14:M$15),0)))</f>
        <v/>
      </c>
      <c r="O257" s="234" t="str">
        <f>IF($D257="","",IF(ISBLANK(VLOOKUP($B257,'Section 2'!$C$18:$T$317,COLUMNS('Section 2'!$C$14:N$15),0)),"",VLOOKUP($B257,'Section 2'!$C$18:$T$317,COLUMNS('Section 2'!$C$14:N$15),0)))</f>
        <v/>
      </c>
      <c r="P257" s="234" t="str">
        <f>IF($D257="","",IF(ISBLANK(VLOOKUP($B257,'Section 2'!$C$18:$T$317,COLUMNS('Section 2'!$C$14:O$15),0)),"",VLOOKUP($B257,'Section 2'!$C$18:$T$317,COLUMNS('Section 2'!$C$14:O$15),0)))</f>
        <v/>
      </c>
      <c r="Q257" s="234" t="str">
        <f>IF($D257="","",IF(ISBLANK(VLOOKUP($B257,'Section 2'!$C$18:$T$317,COLUMNS('Section 2'!$C$14:P$15),0)),"",VLOOKUP($B257,'Section 2'!$C$18:$T$317,COLUMNS('Section 2'!$C$14:P$15),0)))</f>
        <v/>
      </c>
      <c r="R257" s="234" t="str">
        <f>IF($D257="","",IF(ISBLANK(VLOOKUP($B257,'Section 2'!$C$18:$T$317,COLUMNS('Section 2'!$C$14:Q$15),0)),"",VLOOKUP($B257,'Section 2'!$C$18:$T$317,COLUMNS('Section 2'!$C$14:Q$15),0)))</f>
        <v/>
      </c>
      <c r="S257" s="234" t="str">
        <f>IF($D257="","",IF(ISBLANK(PROPER(VLOOKUP($B257,'Section 2'!$C$18:$T$317,COLUMNS('Section 2'!$C$14:R$15),0))),"",PROPER(VLOOKUP($B257,'Section 2'!$C$18:$T$317,COLUMNS('Section 2'!$C$14:R$15),0))))</f>
        <v/>
      </c>
      <c r="T257" s="234" t="str">
        <f>IF($D257="","",IF(ISBLANK(PROPER(VLOOKUP($B257,'Section 2'!$C$18:$T$317,COLUMNS('Section 2'!$C$14:S$15),0))),"",IF(VLOOKUP($B257,'Section 2'!$C$18:$T$317,COLUMNS('Section 2'!$C$14:S$15),0)="2nd Party Trans", "2nd Party Trans", IF(VLOOKUP($B257,'Section 2'!$C$18:$T$317,COLUMNS('Section 2'!$C$14:S$15),0)="2nd Party Dest", "2nd Party Dest", PROPER(VLOOKUP($B257,'Section 2'!$C$18:$T$317,COLUMNS('Section 2'!$C$14:S$15),0))))))</f>
        <v/>
      </c>
      <c r="U257" s="235" t="str">
        <f>IF($D257="","",IF(ISBLANK(VLOOKUP($B257,'Section 2'!$C$18:$T$317,COLUMNS('Section 2'!$C$14:T$15),0)),"",VLOOKUP($B257,'Section 2'!$C$18:$T$317,COLUMNS('Section 2'!$C$14:T$15),0)))</f>
        <v/>
      </c>
    </row>
    <row r="258" spans="1:21" s="233" customFormat="1" ht="12.75" customHeight="1" x14ac:dyDescent="0.25">
      <c r="A258" s="233" t="str">
        <f>IF(D258="","",ROWS($A$1:A258))</f>
        <v/>
      </c>
      <c r="B258" s="232">
        <v>257</v>
      </c>
      <c r="C258" s="234" t="str">
        <f t="shared" si="3"/>
        <v/>
      </c>
      <c r="D258" s="234" t="str">
        <f>IFERROR(VLOOKUP($B258,'Section 2'!$C$18:$T$317,COLUMNS('Section 2'!$C$14:C$15),0),"")</f>
        <v/>
      </c>
      <c r="E258" s="235" t="str">
        <f>IF($D258="","",IF(ISBLANK(VLOOKUP($B258,'Section 2'!$C$18:$T$317,COLUMNS('Section 2'!$C$14:D$15),0)),"",VLOOKUP($B258,'Section 2'!$C$18:$T$317,COLUMNS('Section 2'!$C$14:D$15),0)))</f>
        <v/>
      </c>
      <c r="F258" s="234" t="str">
        <f>IF($D258="","",IF(ISBLANK(VLOOKUP($B258,'Section 2'!$C$18:$T$317,COLUMNS('Section 2'!$C$14:E$15),0)),"",VLOOKUP($B258,'Section 2'!$C$18:$T$317,COLUMNS('Section 2'!$C$14:E$15),0)))</f>
        <v/>
      </c>
      <c r="G258" s="234" t="str">
        <f>IF($D258="","",IF(ISBLANK(VLOOKUP($B258,'Section 2'!$C$18:$T$317,COLUMNS('Section 2'!$C$14:F$15),0)),"",VLOOKUP($B258,'Section 2'!$C$18:$T$317,COLUMNS('Section 2'!$C$14:F$15),0)))</f>
        <v/>
      </c>
      <c r="H258" s="234" t="str">
        <f>IF($D258="","",IF(ISBLANK(VLOOKUP($B258,'Section 2'!$C$18:$T$317,COLUMNS('Section 2'!$C$14:G$15),0)),"",VLOOKUP($B258,'Section 2'!$C$18:$T$317,COLUMNS('Section 2'!$C$14:G$15),0)))</f>
        <v/>
      </c>
      <c r="I258" s="234" t="str">
        <f>IF($D258="","",IF(ISBLANK(VLOOKUP($B258,'Section 2'!$C$18:$T$317,COLUMNS('Section 2'!$C$14:H$15),0)),"",VLOOKUP($B258,'Section 2'!$C$18:$T$317,COLUMNS('Section 2'!$C$14:H$15),0)))</f>
        <v/>
      </c>
      <c r="J258" s="234" t="str">
        <f>IF($D258="","",IF(ISBLANK(VLOOKUP($B258,'Section 2'!$C$18:$T$317,COLUMNS('Section 2'!$C$14:I$15),0)),"",VLOOKUP($B258,'Section 2'!$C$18:$T$317,COLUMNS('Section 2'!$C$14:I$15),0)))</f>
        <v/>
      </c>
      <c r="K258" s="234" t="str">
        <f>IF($D258="","",IF(ISBLANK(VLOOKUP($B258,'Section 2'!$C$18:$T$317,COLUMNS('Section 2'!$C$14:J$15),0)),"",VLOOKUP($B258,'Section 2'!$C$18:$T$317,COLUMNS('Section 2'!$C$14:J$15),0)))</f>
        <v/>
      </c>
      <c r="L258" s="234" t="str">
        <f>IF($D258="","",IF(ISBLANK(VLOOKUP($B258,'Section 2'!$C$18:$T$317,COLUMNS('Section 2'!$C$14:K$15),0)),"",VLOOKUP($B258,'Section 2'!$C$18:$T$317,COLUMNS('Section 2'!$C$14:K$15),0)))</f>
        <v/>
      </c>
      <c r="M258" s="234" t="str">
        <f>IF($D258="","",IF(ISBLANK(VLOOKUP($B258,'Section 2'!$C$18:$T$317,COLUMNS('Section 2'!$C$14:L$15),0)),"",VLOOKUP($B258,'Section 2'!$C$18:$T$317,COLUMNS('Section 2'!$C$14:L$15),0)))</f>
        <v/>
      </c>
      <c r="N258" s="234" t="str">
        <f>IF($D258="","",IF(ISBLANK(VLOOKUP($B258,'Section 2'!$C$18:$T$317,COLUMNS('Section 2'!$C$14:M$15),0)),"",VLOOKUP($B258,'Section 2'!$C$18:$T$317,COLUMNS('Section 2'!$C$14:M$15),0)))</f>
        <v/>
      </c>
      <c r="O258" s="234" t="str">
        <f>IF($D258="","",IF(ISBLANK(VLOOKUP($B258,'Section 2'!$C$18:$T$317,COLUMNS('Section 2'!$C$14:N$15),0)),"",VLOOKUP($B258,'Section 2'!$C$18:$T$317,COLUMNS('Section 2'!$C$14:N$15),0)))</f>
        <v/>
      </c>
      <c r="P258" s="234" t="str">
        <f>IF($D258="","",IF(ISBLANK(VLOOKUP($B258,'Section 2'!$C$18:$T$317,COLUMNS('Section 2'!$C$14:O$15),0)),"",VLOOKUP($B258,'Section 2'!$C$18:$T$317,COLUMNS('Section 2'!$C$14:O$15),0)))</f>
        <v/>
      </c>
      <c r="Q258" s="234" t="str">
        <f>IF($D258="","",IF(ISBLANK(VLOOKUP($B258,'Section 2'!$C$18:$T$317,COLUMNS('Section 2'!$C$14:P$15),0)),"",VLOOKUP($B258,'Section 2'!$C$18:$T$317,COLUMNS('Section 2'!$C$14:P$15),0)))</f>
        <v/>
      </c>
      <c r="R258" s="234" t="str">
        <f>IF($D258="","",IF(ISBLANK(VLOOKUP($B258,'Section 2'!$C$18:$T$317,COLUMNS('Section 2'!$C$14:Q$15),0)),"",VLOOKUP($B258,'Section 2'!$C$18:$T$317,COLUMNS('Section 2'!$C$14:Q$15),0)))</f>
        <v/>
      </c>
      <c r="S258" s="234" t="str">
        <f>IF($D258="","",IF(ISBLANK(PROPER(VLOOKUP($B258,'Section 2'!$C$18:$T$317,COLUMNS('Section 2'!$C$14:R$15),0))),"",PROPER(VLOOKUP($B258,'Section 2'!$C$18:$T$317,COLUMNS('Section 2'!$C$14:R$15),0))))</f>
        <v/>
      </c>
      <c r="T258" s="234" t="str">
        <f>IF($D258="","",IF(ISBLANK(PROPER(VLOOKUP($B258,'Section 2'!$C$18:$T$317,COLUMNS('Section 2'!$C$14:S$15),0))),"",IF(VLOOKUP($B258,'Section 2'!$C$18:$T$317,COLUMNS('Section 2'!$C$14:S$15),0)="2nd Party Trans", "2nd Party Trans", IF(VLOOKUP($B258,'Section 2'!$C$18:$T$317,COLUMNS('Section 2'!$C$14:S$15),0)="2nd Party Dest", "2nd Party Dest", PROPER(VLOOKUP($B258,'Section 2'!$C$18:$T$317,COLUMNS('Section 2'!$C$14:S$15),0))))))</f>
        <v/>
      </c>
      <c r="U258" s="235" t="str">
        <f>IF($D258="","",IF(ISBLANK(VLOOKUP($B258,'Section 2'!$C$18:$T$317,COLUMNS('Section 2'!$C$14:T$15),0)),"",VLOOKUP($B258,'Section 2'!$C$18:$T$317,COLUMNS('Section 2'!$C$14:T$15),0)))</f>
        <v/>
      </c>
    </row>
    <row r="259" spans="1:21" s="233" customFormat="1" ht="12.75" customHeight="1" x14ac:dyDescent="0.25">
      <c r="A259" s="233" t="str">
        <f>IF(D259="","",ROWS($A$1:A259))</f>
        <v/>
      </c>
      <c r="B259" s="232">
        <v>258</v>
      </c>
      <c r="C259" s="234" t="str">
        <f t="shared" ref="C259:C301" si="4">IF(D259="","",2)</f>
        <v/>
      </c>
      <c r="D259" s="234" t="str">
        <f>IFERROR(VLOOKUP($B259,'Section 2'!$C$18:$T$317,COLUMNS('Section 2'!$C$14:C$15),0),"")</f>
        <v/>
      </c>
      <c r="E259" s="235" t="str">
        <f>IF($D259="","",IF(ISBLANK(VLOOKUP($B259,'Section 2'!$C$18:$T$317,COLUMNS('Section 2'!$C$14:D$15),0)),"",VLOOKUP($B259,'Section 2'!$C$18:$T$317,COLUMNS('Section 2'!$C$14:D$15),0)))</f>
        <v/>
      </c>
      <c r="F259" s="234" t="str">
        <f>IF($D259="","",IF(ISBLANK(VLOOKUP($B259,'Section 2'!$C$18:$T$317,COLUMNS('Section 2'!$C$14:E$15),0)),"",VLOOKUP($B259,'Section 2'!$C$18:$T$317,COLUMNS('Section 2'!$C$14:E$15),0)))</f>
        <v/>
      </c>
      <c r="G259" s="234" t="str">
        <f>IF($D259="","",IF(ISBLANK(VLOOKUP($B259,'Section 2'!$C$18:$T$317,COLUMNS('Section 2'!$C$14:F$15),0)),"",VLOOKUP($B259,'Section 2'!$C$18:$T$317,COLUMNS('Section 2'!$C$14:F$15),0)))</f>
        <v/>
      </c>
      <c r="H259" s="234" t="str">
        <f>IF($D259="","",IF(ISBLANK(VLOOKUP($B259,'Section 2'!$C$18:$T$317,COLUMNS('Section 2'!$C$14:G$15),0)),"",VLOOKUP($B259,'Section 2'!$C$18:$T$317,COLUMNS('Section 2'!$C$14:G$15),0)))</f>
        <v/>
      </c>
      <c r="I259" s="234" t="str">
        <f>IF($D259="","",IF(ISBLANK(VLOOKUP($B259,'Section 2'!$C$18:$T$317,COLUMNS('Section 2'!$C$14:H$15),0)),"",VLOOKUP($B259,'Section 2'!$C$18:$T$317,COLUMNS('Section 2'!$C$14:H$15),0)))</f>
        <v/>
      </c>
      <c r="J259" s="234" t="str">
        <f>IF($D259="","",IF(ISBLANK(VLOOKUP($B259,'Section 2'!$C$18:$T$317,COLUMNS('Section 2'!$C$14:I$15),0)),"",VLOOKUP($B259,'Section 2'!$C$18:$T$317,COLUMNS('Section 2'!$C$14:I$15),0)))</f>
        <v/>
      </c>
      <c r="K259" s="234" t="str">
        <f>IF($D259="","",IF(ISBLANK(VLOOKUP($B259,'Section 2'!$C$18:$T$317,COLUMNS('Section 2'!$C$14:J$15),0)),"",VLOOKUP($B259,'Section 2'!$C$18:$T$317,COLUMNS('Section 2'!$C$14:J$15),0)))</f>
        <v/>
      </c>
      <c r="L259" s="234" t="str">
        <f>IF($D259="","",IF(ISBLANK(VLOOKUP($B259,'Section 2'!$C$18:$T$317,COLUMNS('Section 2'!$C$14:K$15),0)),"",VLOOKUP($B259,'Section 2'!$C$18:$T$317,COLUMNS('Section 2'!$C$14:K$15),0)))</f>
        <v/>
      </c>
      <c r="M259" s="234" t="str">
        <f>IF($D259="","",IF(ISBLANK(VLOOKUP($B259,'Section 2'!$C$18:$T$317,COLUMNS('Section 2'!$C$14:L$15),0)),"",VLOOKUP($B259,'Section 2'!$C$18:$T$317,COLUMNS('Section 2'!$C$14:L$15),0)))</f>
        <v/>
      </c>
      <c r="N259" s="234" t="str">
        <f>IF($D259="","",IF(ISBLANK(VLOOKUP($B259,'Section 2'!$C$18:$T$317,COLUMNS('Section 2'!$C$14:M$15),0)),"",VLOOKUP($B259,'Section 2'!$C$18:$T$317,COLUMNS('Section 2'!$C$14:M$15),0)))</f>
        <v/>
      </c>
      <c r="O259" s="234" t="str">
        <f>IF($D259="","",IF(ISBLANK(VLOOKUP($B259,'Section 2'!$C$18:$T$317,COLUMNS('Section 2'!$C$14:N$15),0)),"",VLOOKUP($B259,'Section 2'!$C$18:$T$317,COLUMNS('Section 2'!$C$14:N$15),0)))</f>
        <v/>
      </c>
      <c r="P259" s="234" t="str">
        <f>IF($D259="","",IF(ISBLANK(VLOOKUP($B259,'Section 2'!$C$18:$T$317,COLUMNS('Section 2'!$C$14:O$15),0)),"",VLOOKUP($B259,'Section 2'!$C$18:$T$317,COLUMNS('Section 2'!$C$14:O$15),0)))</f>
        <v/>
      </c>
      <c r="Q259" s="234" t="str">
        <f>IF($D259="","",IF(ISBLANK(VLOOKUP($B259,'Section 2'!$C$18:$T$317,COLUMNS('Section 2'!$C$14:P$15),0)),"",VLOOKUP($B259,'Section 2'!$C$18:$T$317,COLUMNS('Section 2'!$C$14:P$15),0)))</f>
        <v/>
      </c>
      <c r="R259" s="234" t="str">
        <f>IF($D259="","",IF(ISBLANK(VLOOKUP($B259,'Section 2'!$C$18:$T$317,COLUMNS('Section 2'!$C$14:Q$15),0)),"",VLOOKUP($B259,'Section 2'!$C$18:$T$317,COLUMNS('Section 2'!$C$14:Q$15),0)))</f>
        <v/>
      </c>
      <c r="S259" s="234" t="str">
        <f>IF($D259="","",IF(ISBLANK(PROPER(VLOOKUP($B259,'Section 2'!$C$18:$T$317,COLUMNS('Section 2'!$C$14:R$15),0))),"",PROPER(VLOOKUP($B259,'Section 2'!$C$18:$T$317,COLUMNS('Section 2'!$C$14:R$15),0))))</f>
        <v/>
      </c>
      <c r="T259" s="234" t="str">
        <f>IF($D259="","",IF(ISBLANK(PROPER(VLOOKUP($B259,'Section 2'!$C$18:$T$317,COLUMNS('Section 2'!$C$14:S$15),0))),"",IF(VLOOKUP($B259,'Section 2'!$C$18:$T$317,COLUMNS('Section 2'!$C$14:S$15),0)="2nd Party Trans", "2nd Party Trans", IF(VLOOKUP($B259,'Section 2'!$C$18:$T$317,COLUMNS('Section 2'!$C$14:S$15),0)="2nd Party Dest", "2nd Party Dest", PROPER(VLOOKUP($B259,'Section 2'!$C$18:$T$317,COLUMNS('Section 2'!$C$14:S$15),0))))))</f>
        <v/>
      </c>
      <c r="U259" s="235" t="str">
        <f>IF($D259="","",IF(ISBLANK(VLOOKUP($B259,'Section 2'!$C$18:$T$317,COLUMNS('Section 2'!$C$14:T$15),0)),"",VLOOKUP($B259,'Section 2'!$C$18:$T$317,COLUMNS('Section 2'!$C$14:T$15),0)))</f>
        <v/>
      </c>
    </row>
    <row r="260" spans="1:21" s="233" customFormat="1" ht="12.75" customHeight="1" x14ac:dyDescent="0.25">
      <c r="A260" s="233" t="str">
        <f>IF(D260="","",ROWS($A$1:A260))</f>
        <v/>
      </c>
      <c r="B260" s="232">
        <v>259</v>
      </c>
      <c r="C260" s="234" t="str">
        <f t="shared" si="4"/>
        <v/>
      </c>
      <c r="D260" s="234" t="str">
        <f>IFERROR(VLOOKUP($B260,'Section 2'!$C$18:$T$317,COLUMNS('Section 2'!$C$14:C$15),0),"")</f>
        <v/>
      </c>
      <c r="E260" s="235" t="str">
        <f>IF($D260="","",IF(ISBLANK(VLOOKUP($B260,'Section 2'!$C$18:$T$317,COLUMNS('Section 2'!$C$14:D$15),0)),"",VLOOKUP($B260,'Section 2'!$C$18:$T$317,COLUMNS('Section 2'!$C$14:D$15),0)))</f>
        <v/>
      </c>
      <c r="F260" s="234" t="str">
        <f>IF($D260="","",IF(ISBLANK(VLOOKUP($B260,'Section 2'!$C$18:$T$317,COLUMNS('Section 2'!$C$14:E$15),0)),"",VLOOKUP($B260,'Section 2'!$C$18:$T$317,COLUMNS('Section 2'!$C$14:E$15),0)))</f>
        <v/>
      </c>
      <c r="G260" s="234" t="str">
        <f>IF($D260="","",IF(ISBLANK(VLOOKUP($B260,'Section 2'!$C$18:$T$317,COLUMNS('Section 2'!$C$14:F$15),0)),"",VLOOKUP($B260,'Section 2'!$C$18:$T$317,COLUMNS('Section 2'!$C$14:F$15),0)))</f>
        <v/>
      </c>
      <c r="H260" s="234" t="str">
        <f>IF($D260="","",IF(ISBLANK(VLOOKUP($B260,'Section 2'!$C$18:$T$317,COLUMNS('Section 2'!$C$14:G$15),0)),"",VLOOKUP($B260,'Section 2'!$C$18:$T$317,COLUMNS('Section 2'!$C$14:G$15),0)))</f>
        <v/>
      </c>
      <c r="I260" s="234" t="str">
        <f>IF($D260="","",IF(ISBLANK(VLOOKUP($B260,'Section 2'!$C$18:$T$317,COLUMNS('Section 2'!$C$14:H$15),0)),"",VLOOKUP($B260,'Section 2'!$C$18:$T$317,COLUMNS('Section 2'!$C$14:H$15),0)))</f>
        <v/>
      </c>
      <c r="J260" s="234" t="str">
        <f>IF($D260="","",IF(ISBLANK(VLOOKUP($B260,'Section 2'!$C$18:$T$317,COLUMNS('Section 2'!$C$14:I$15),0)),"",VLOOKUP($B260,'Section 2'!$C$18:$T$317,COLUMNS('Section 2'!$C$14:I$15),0)))</f>
        <v/>
      </c>
      <c r="K260" s="234" t="str">
        <f>IF($D260="","",IF(ISBLANK(VLOOKUP($B260,'Section 2'!$C$18:$T$317,COLUMNS('Section 2'!$C$14:J$15),0)),"",VLOOKUP($B260,'Section 2'!$C$18:$T$317,COLUMNS('Section 2'!$C$14:J$15),0)))</f>
        <v/>
      </c>
      <c r="L260" s="234" t="str">
        <f>IF($D260="","",IF(ISBLANK(VLOOKUP($B260,'Section 2'!$C$18:$T$317,COLUMNS('Section 2'!$C$14:K$15),0)),"",VLOOKUP($B260,'Section 2'!$C$18:$T$317,COLUMNS('Section 2'!$C$14:K$15),0)))</f>
        <v/>
      </c>
      <c r="M260" s="234" t="str">
        <f>IF($D260="","",IF(ISBLANK(VLOOKUP($B260,'Section 2'!$C$18:$T$317,COLUMNS('Section 2'!$C$14:L$15),0)),"",VLOOKUP($B260,'Section 2'!$C$18:$T$317,COLUMNS('Section 2'!$C$14:L$15),0)))</f>
        <v/>
      </c>
      <c r="N260" s="234" t="str">
        <f>IF($D260="","",IF(ISBLANK(VLOOKUP($B260,'Section 2'!$C$18:$T$317,COLUMNS('Section 2'!$C$14:M$15),0)),"",VLOOKUP($B260,'Section 2'!$C$18:$T$317,COLUMNS('Section 2'!$C$14:M$15),0)))</f>
        <v/>
      </c>
      <c r="O260" s="234" t="str">
        <f>IF($D260="","",IF(ISBLANK(VLOOKUP($B260,'Section 2'!$C$18:$T$317,COLUMNS('Section 2'!$C$14:N$15),0)),"",VLOOKUP($B260,'Section 2'!$C$18:$T$317,COLUMNS('Section 2'!$C$14:N$15),0)))</f>
        <v/>
      </c>
      <c r="P260" s="234" t="str">
        <f>IF($D260="","",IF(ISBLANK(VLOOKUP($B260,'Section 2'!$C$18:$T$317,COLUMNS('Section 2'!$C$14:O$15),0)),"",VLOOKUP($B260,'Section 2'!$C$18:$T$317,COLUMNS('Section 2'!$C$14:O$15),0)))</f>
        <v/>
      </c>
      <c r="Q260" s="234" t="str">
        <f>IF($D260="","",IF(ISBLANK(VLOOKUP($B260,'Section 2'!$C$18:$T$317,COLUMNS('Section 2'!$C$14:P$15),0)),"",VLOOKUP($B260,'Section 2'!$C$18:$T$317,COLUMNS('Section 2'!$C$14:P$15),0)))</f>
        <v/>
      </c>
      <c r="R260" s="234" t="str">
        <f>IF($D260="","",IF(ISBLANK(VLOOKUP($B260,'Section 2'!$C$18:$T$317,COLUMNS('Section 2'!$C$14:Q$15),0)),"",VLOOKUP($B260,'Section 2'!$C$18:$T$317,COLUMNS('Section 2'!$C$14:Q$15),0)))</f>
        <v/>
      </c>
      <c r="S260" s="234" t="str">
        <f>IF($D260="","",IF(ISBLANK(PROPER(VLOOKUP($B260,'Section 2'!$C$18:$T$317,COLUMNS('Section 2'!$C$14:R$15),0))),"",PROPER(VLOOKUP($B260,'Section 2'!$C$18:$T$317,COLUMNS('Section 2'!$C$14:R$15),0))))</f>
        <v/>
      </c>
      <c r="T260" s="234" t="str">
        <f>IF($D260="","",IF(ISBLANK(PROPER(VLOOKUP($B260,'Section 2'!$C$18:$T$317,COLUMNS('Section 2'!$C$14:S$15),0))),"",IF(VLOOKUP($B260,'Section 2'!$C$18:$T$317,COLUMNS('Section 2'!$C$14:S$15),0)="2nd Party Trans", "2nd Party Trans", IF(VLOOKUP($B260,'Section 2'!$C$18:$T$317,COLUMNS('Section 2'!$C$14:S$15),0)="2nd Party Dest", "2nd Party Dest", PROPER(VLOOKUP($B260,'Section 2'!$C$18:$T$317,COLUMNS('Section 2'!$C$14:S$15),0))))))</f>
        <v/>
      </c>
      <c r="U260" s="235" t="str">
        <f>IF($D260="","",IF(ISBLANK(VLOOKUP($B260,'Section 2'!$C$18:$T$317,COLUMNS('Section 2'!$C$14:T$15),0)),"",VLOOKUP($B260,'Section 2'!$C$18:$T$317,COLUMNS('Section 2'!$C$14:T$15),0)))</f>
        <v/>
      </c>
    </row>
    <row r="261" spans="1:21" s="233" customFormat="1" ht="12.75" customHeight="1" x14ac:dyDescent="0.25">
      <c r="A261" s="233" t="str">
        <f>IF(D261="","",ROWS($A$1:A261))</f>
        <v/>
      </c>
      <c r="B261" s="232">
        <v>260</v>
      </c>
      <c r="C261" s="234" t="str">
        <f t="shared" si="4"/>
        <v/>
      </c>
      <c r="D261" s="234" t="str">
        <f>IFERROR(VLOOKUP($B261,'Section 2'!$C$18:$T$317,COLUMNS('Section 2'!$C$14:C$15),0),"")</f>
        <v/>
      </c>
      <c r="E261" s="235" t="str">
        <f>IF($D261="","",IF(ISBLANK(VLOOKUP($B261,'Section 2'!$C$18:$T$317,COLUMNS('Section 2'!$C$14:D$15),0)),"",VLOOKUP($B261,'Section 2'!$C$18:$T$317,COLUMNS('Section 2'!$C$14:D$15),0)))</f>
        <v/>
      </c>
      <c r="F261" s="234" t="str">
        <f>IF($D261="","",IF(ISBLANK(VLOOKUP($B261,'Section 2'!$C$18:$T$317,COLUMNS('Section 2'!$C$14:E$15),0)),"",VLOOKUP($B261,'Section 2'!$C$18:$T$317,COLUMNS('Section 2'!$C$14:E$15),0)))</f>
        <v/>
      </c>
      <c r="G261" s="234" t="str">
        <f>IF($D261="","",IF(ISBLANK(VLOOKUP($B261,'Section 2'!$C$18:$T$317,COLUMNS('Section 2'!$C$14:F$15),0)),"",VLOOKUP($B261,'Section 2'!$C$18:$T$317,COLUMNS('Section 2'!$C$14:F$15),0)))</f>
        <v/>
      </c>
      <c r="H261" s="234" t="str">
        <f>IF($D261="","",IF(ISBLANK(VLOOKUP($B261,'Section 2'!$C$18:$T$317,COLUMNS('Section 2'!$C$14:G$15),0)),"",VLOOKUP($B261,'Section 2'!$C$18:$T$317,COLUMNS('Section 2'!$C$14:G$15),0)))</f>
        <v/>
      </c>
      <c r="I261" s="234" t="str">
        <f>IF($D261="","",IF(ISBLANK(VLOOKUP($B261,'Section 2'!$C$18:$T$317,COLUMNS('Section 2'!$C$14:H$15),0)),"",VLOOKUP($B261,'Section 2'!$C$18:$T$317,COLUMNS('Section 2'!$C$14:H$15),0)))</f>
        <v/>
      </c>
      <c r="J261" s="234" t="str">
        <f>IF($D261="","",IF(ISBLANK(VLOOKUP($B261,'Section 2'!$C$18:$T$317,COLUMNS('Section 2'!$C$14:I$15),0)),"",VLOOKUP($B261,'Section 2'!$C$18:$T$317,COLUMNS('Section 2'!$C$14:I$15),0)))</f>
        <v/>
      </c>
      <c r="K261" s="234" t="str">
        <f>IF($D261="","",IF(ISBLANK(VLOOKUP($B261,'Section 2'!$C$18:$T$317,COLUMNS('Section 2'!$C$14:J$15),0)),"",VLOOKUP($B261,'Section 2'!$C$18:$T$317,COLUMNS('Section 2'!$C$14:J$15),0)))</f>
        <v/>
      </c>
      <c r="L261" s="234" t="str">
        <f>IF($D261="","",IF(ISBLANK(VLOOKUP($B261,'Section 2'!$C$18:$T$317,COLUMNS('Section 2'!$C$14:K$15),0)),"",VLOOKUP($B261,'Section 2'!$C$18:$T$317,COLUMNS('Section 2'!$C$14:K$15),0)))</f>
        <v/>
      </c>
      <c r="M261" s="234" t="str">
        <f>IF($D261="","",IF(ISBLANK(VLOOKUP($B261,'Section 2'!$C$18:$T$317,COLUMNS('Section 2'!$C$14:L$15),0)),"",VLOOKUP($B261,'Section 2'!$C$18:$T$317,COLUMNS('Section 2'!$C$14:L$15),0)))</f>
        <v/>
      </c>
      <c r="N261" s="234" t="str">
        <f>IF($D261="","",IF(ISBLANK(VLOOKUP($B261,'Section 2'!$C$18:$T$317,COLUMNS('Section 2'!$C$14:M$15),0)),"",VLOOKUP($B261,'Section 2'!$C$18:$T$317,COLUMNS('Section 2'!$C$14:M$15),0)))</f>
        <v/>
      </c>
      <c r="O261" s="234" t="str">
        <f>IF($D261="","",IF(ISBLANK(VLOOKUP($B261,'Section 2'!$C$18:$T$317,COLUMNS('Section 2'!$C$14:N$15),0)),"",VLOOKUP($B261,'Section 2'!$C$18:$T$317,COLUMNS('Section 2'!$C$14:N$15),0)))</f>
        <v/>
      </c>
      <c r="P261" s="234" t="str">
        <f>IF($D261="","",IF(ISBLANK(VLOOKUP($B261,'Section 2'!$C$18:$T$317,COLUMNS('Section 2'!$C$14:O$15),0)),"",VLOOKUP($B261,'Section 2'!$C$18:$T$317,COLUMNS('Section 2'!$C$14:O$15),0)))</f>
        <v/>
      </c>
      <c r="Q261" s="234" t="str">
        <f>IF($D261="","",IF(ISBLANK(VLOOKUP($B261,'Section 2'!$C$18:$T$317,COLUMNS('Section 2'!$C$14:P$15),0)),"",VLOOKUP($B261,'Section 2'!$C$18:$T$317,COLUMNS('Section 2'!$C$14:P$15),0)))</f>
        <v/>
      </c>
      <c r="R261" s="234" t="str">
        <f>IF($D261="","",IF(ISBLANK(VLOOKUP($B261,'Section 2'!$C$18:$T$317,COLUMNS('Section 2'!$C$14:Q$15),0)),"",VLOOKUP($B261,'Section 2'!$C$18:$T$317,COLUMNS('Section 2'!$C$14:Q$15),0)))</f>
        <v/>
      </c>
      <c r="S261" s="234" t="str">
        <f>IF($D261="","",IF(ISBLANK(PROPER(VLOOKUP($B261,'Section 2'!$C$18:$T$317,COLUMNS('Section 2'!$C$14:R$15),0))),"",PROPER(VLOOKUP($B261,'Section 2'!$C$18:$T$317,COLUMNS('Section 2'!$C$14:R$15),0))))</f>
        <v/>
      </c>
      <c r="T261" s="234" t="str">
        <f>IF($D261="","",IF(ISBLANK(PROPER(VLOOKUP($B261,'Section 2'!$C$18:$T$317,COLUMNS('Section 2'!$C$14:S$15),0))),"",IF(VLOOKUP($B261,'Section 2'!$C$18:$T$317,COLUMNS('Section 2'!$C$14:S$15),0)="2nd Party Trans", "2nd Party Trans", IF(VLOOKUP($B261,'Section 2'!$C$18:$T$317,COLUMNS('Section 2'!$C$14:S$15),0)="2nd Party Dest", "2nd Party Dest", PROPER(VLOOKUP($B261,'Section 2'!$C$18:$T$317,COLUMNS('Section 2'!$C$14:S$15),0))))))</f>
        <v/>
      </c>
      <c r="U261" s="235" t="str">
        <f>IF($D261="","",IF(ISBLANK(VLOOKUP($B261,'Section 2'!$C$18:$T$317,COLUMNS('Section 2'!$C$14:T$15),0)),"",VLOOKUP($B261,'Section 2'!$C$18:$T$317,COLUMNS('Section 2'!$C$14:T$15),0)))</f>
        <v/>
      </c>
    </row>
    <row r="262" spans="1:21" s="233" customFormat="1" ht="12.75" customHeight="1" x14ac:dyDescent="0.25">
      <c r="A262" s="233" t="str">
        <f>IF(D262="","",ROWS($A$1:A262))</f>
        <v/>
      </c>
      <c r="B262" s="232">
        <v>261</v>
      </c>
      <c r="C262" s="234" t="str">
        <f t="shared" si="4"/>
        <v/>
      </c>
      <c r="D262" s="234" t="str">
        <f>IFERROR(VLOOKUP($B262,'Section 2'!$C$18:$T$317,COLUMNS('Section 2'!$C$14:C$15),0),"")</f>
        <v/>
      </c>
      <c r="E262" s="235" t="str">
        <f>IF($D262="","",IF(ISBLANK(VLOOKUP($B262,'Section 2'!$C$18:$T$317,COLUMNS('Section 2'!$C$14:D$15),0)),"",VLOOKUP($B262,'Section 2'!$C$18:$T$317,COLUMNS('Section 2'!$C$14:D$15),0)))</f>
        <v/>
      </c>
      <c r="F262" s="234" t="str">
        <f>IF($D262="","",IF(ISBLANK(VLOOKUP($B262,'Section 2'!$C$18:$T$317,COLUMNS('Section 2'!$C$14:E$15),0)),"",VLOOKUP($B262,'Section 2'!$C$18:$T$317,COLUMNS('Section 2'!$C$14:E$15),0)))</f>
        <v/>
      </c>
      <c r="G262" s="234" t="str">
        <f>IF($D262="","",IF(ISBLANK(VLOOKUP($B262,'Section 2'!$C$18:$T$317,COLUMNS('Section 2'!$C$14:F$15),0)),"",VLOOKUP($B262,'Section 2'!$C$18:$T$317,COLUMNS('Section 2'!$C$14:F$15),0)))</f>
        <v/>
      </c>
      <c r="H262" s="234" t="str">
        <f>IF($D262="","",IF(ISBLANK(VLOOKUP($B262,'Section 2'!$C$18:$T$317,COLUMNS('Section 2'!$C$14:G$15),0)),"",VLOOKUP($B262,'Section 2'!$C$18:$T$317,COLUMNS('Section 2'!$C$14:G$15),0)))</f>
        <v/>
      </c>
      <c r="I262" s="234" t="str">
        <f>IF($D262="","",IF(ISBLANK(VLOOKUP($B262,'Section 2'!$C$18:$T$317,COLUMNS('Section 2'!$C$14:H$15),0)),"",VLOOKUP($B262,'Section 2'!$C$18:$T$317,COLUMNS('Section 2'!$C$14:H$15),0)))</f>
        <v/>
      </c>
      <c r="J262" s="234" t="str">
        <f>IF($D262="","",IF(ISBLANK(VLOOKUP($B262,'Section 2'!$C$18:$T$317,COLUMNS('Section 2'!$C$14:I$15),0)),"",VLOOKUP($B262,'Section 2'!$C$18:$T$317,COLUMNS('Section 2'!$C$14:I$15),0)))</f>
        <v/>
      </c>
      <c r="K262" s="234" t="str">
        <f>IF($D262="","",IF(ISBLANK(VLOOKUP($B262,'Section 2'!$C$18:$T$317,COLUMNS('Section 2'!$C$14:J$15),0)),"",VLOOKUP($B262,'Section 2'!$C$18:$T$317,COLUMNS('Section 2'!$C$14:J$15),0)))</f>
        <v/>
      </c>
      <c r="L262" s="234" t="str">
        <f>IF($D262="","",IF(ISBLANK(VLOOKUP($B262,'Section 2'!$C$18:$T$317,COLUMNS('Section 2'!$C$14:K$15),0)),"",VLOOKUP($B262,'Section 2'!$C$18:$T$317,COLUMNS('Section 2'!$C$14:K$15),0)))</f>
        <v/>
      </c>
      <c r="M262" s="234" t="str">
        <f>IF($D262="","",IF(ISBLANK(VLOOKUP($B262,'Section 2'!$C$18:$T$317,COLUMNS('Section 2'!$C$14:L$15),0)),"",VLOOKUP($B262,'Section 2'!$C$18:$T$317,COLUMNS('Section 2'!$C$14:L$15),0)))</f>
        <v/>
      </c>
      <c r="N262" s="234" t="str">
        <f>IF($D262="","",IF(ISBLANK(VLOOKUP($B262,'Section 2'!$C$18:$T$317,COLUMNS('Section 2'!$C$14:M$15),0)),"",VLOOKUP($B262,'Section 2'!$C$18:$T$317,COLUMNS('Section 2'!$C$14:M$15),0)))</f>
        <v/>
      </c>
      <c r="O262" s="234" t="str">
        <f>IF($D262="","",IF(ISBLANK(VLOOKUP($B262,'Section 2'!$C$18:$T$317,COLUMNS('Section 2'!$C$14:N$15),0)),"",VLOOKUP($B262,'Section 2'!$C$18:$T$317,COLUMNS('Section 2'!$C$14:N$15),0)))</f>
        <v/>
      </c>
      <c r="P262" s="234" t="str">
        <f>IF($D262="","",IF(ISBLANK(VLOOKUP($B262,'Section 2'!$C$18:$T$317,COLUMNS('Section 2'!$C$14:O$15),0)),"",VLOOKUP($B262,'Section 2'!$C$18:$T$317,COLUMNS('Section 2'!$C$14:O$15),0)))</f>
        <v/>
      </c>
      <c r="Q262" s="234" t="str">
        <f>IF($D262="","",IF(ISBLANK(VLOOKUP($B262,'Section 2'!$C$18:$T$317,COLUMNS('Section 2'!$C$14:P$15),0)),"",VLOOKUP($B262,'Section 2'!$C$18:$T$317,COLUMNS('Section 2'!$C$14:P$15),0)))</f>
        <v/>
      </c>
      <c r="R262" s="234" t="str">
        <f>IF($D262="","",IF(ISBLANK(VLOOKUP($B262,'Section 2'!$C$18:$T$317,COLUMNS('Section 2'!$C$14:Q$15),0)),"",VLOOKUP($B262,'Section 2'!$C$18:$T$317,COLUMNS('Section 2'!$C$14:Q$15),0)))</f>
        <v/>
      </c>
      <c r="S262" s="234" t="str">
        <f>IF($D262="","",IF(ISBLANK(PROPER(VLOOKUP($B262,'Section 2'!$C$18:$T$317,COLUMNS('Section 2'!$C$14:R$15),0))),"",PROPER(VLOOKUP($B262,'Section 2'!$C$18:$T$317,COLUMNS('Section 2'!$C$14:R$15),0))))</f>
        <v/>
      </c>
      <c r="T262" s="234" t="str">
        <f>IF($D262="","",IF(ISBLANK(PROPER(VLOOKUP($B262,'Section 2'!$C$18:$T$317,COLUMNS('Section 2'!$C$14:S$15),0))),"",IF(VLOOKUP($B262,'Section 2'!$C$18:$T$317,COLUMNS('Section 2'!$C$14:S$15),0)="2nd Party Trans", "2nd Party Trans", IF(VLOOKUP($B262,'Section 2'!$C$18:$T$317,COLUMNS('Section 2'!$C$14:S$15),0)="2nd Party Dest", "2nd Party Dest", PROPER(VLOOKUP($B262,'Section 2'!$C$18:$T$317,COLUMNS('Section 2'!$C$14:S$15),0))))))</f>
        <v/>
      </c>
      <c r="U262" s="235" t="str">
        <f>IF($D262="","",IF(ISBLANK(VLOOKUP($B262,'Section 2'!$C$18:$T$317,COLUMNS('Section 2'!$C$14:T$15),0)),"",VLOOKUP($B262,'Section 2'!$C$18:$T$317,COLUMNS('Section 2'!$C$14:T$15),0)))</f>
        <v/>
      </c>
    </row>
    <row r="263" spans="1:21" s="233" customFormat="1" ht="12.75" customHeight="1" x14ac:dyDescent="0.25">
      <c r="A263" s="233" t="str">
        <f>IF(D263="","",ROWS($A$1:A263))</f>
        <v/>
      </c>
      <c r="B263" s="232">
        <v>262</v>
      </c>
      <c r="C263" s="234" t="str">
        <f t="shared" si="4"/>
        <v/>
      </c>
      <c r="D263" s="234" t="str">
        <f>IFERROR(VLOOKUP($B263,'Section 2'!$C$18:$T$317,COLUMNS('Section 2'!$C$14:C$15),0),"")</f>
        <v/>
      </c>
      <c r="E263" s="235" t="str">
        <f>IF($D263="","",IF(ISBLANK(VLOOKUP($B263,'Section 2'!$C$18:$T$317,COLUMNS('Section 2'!$C$14:D$15),0)),"",VLOOKUP($B263,'Section 2'!$C$18:$T$317,COLUMNS('Section 2'!$C$14:D$15),0)))</f>
        <v/>
      </c>
      <c r="F263" s="234" t="str">
        <f>IF($D263="","",IF(ISBLANK(VLOOKUP($B263,'Section 2'!$C$18:$T$317,COLUMNS('Section 2'!$C$14:E$15),0)),"",VLOOKUP($B263,'Section 2'!$C$18:$T$317,COLUMNS('Section 2'!$C$14:E$15),0)))</f>
        <v/>
      </c>
      <c r="G263" s="234" t="str">
        <f>IF($D263="","",IF(ISBLANK(VLOOKUP($B263,'Section 2'!$C$18:$T$317,COLUMNS('Section 2'!$C$14:F$15),0)),"",VLOOKUP($B263,'Section 2'!$C$18:$T$317,COLUMNS('Section 2'!$C$14:F$15),0)))</f>
        <v/>
      </c>
      <c r="H263" s="234" t="str">
        <f>IF($D263="","",IF(ISBLANK(VLOOKUP($B263,'Section 2'!$C$18:$T$317,COLUMNS('Section 2'!$C$14:G$15),0)),"",VLOOKUP($B263,'Section 2'!$C$18:$T$317,COLUMNS('Section 2'!$C$14:G$15),0)))</f>
        <v/>
      </c>
      <c r="I263" s="234" t="str">
        <f>IF($D263="","",IF(ISBLANK(VLOOKUP($B263,'Section 2'!$C$18:$T$317,COLUMNS('Section 2'!$C$14:H$15),0)),"",VLOOKUP($B263,'Section 2'!$C$18:$T$317,COLUMNS('Section 2'!$C$14:H$15),0)))</f>
        <v/>
      </c>
      <c r="J263" s="234" t="str">
        <f>IF($D263="","",IF(ISBLANK(VLOOKUP($B263,'Section 2'!$C$18:$T$317,COLUMNS('Section 2'!$C$14:I$15),0)),"",VLOOKUP($B263,'Section 2'!$C$18:$T$317,COLUMNS('Section 2'!$C$14:I$15),0)))</f>
        <v/>
      </c>
      <c r="K263" s="234" t="str">
        <f>IF($D263="","",IF(ISBLANK(VLOOKUP($B263,'Section 2'!$C$18:$T$317,COLUMNS('Section 2'!$C$14:J$15),0)),"",VLOOKUP($B263,'Section 2'!$C$18:$T$317,COLUMNS('Section 2'!$C$14:J$15),0)))</f>
        <v/>
      </c>
      <c r="L263" s="234" t="str">
        <f>IF($D263="","",IF(ISBLANK(VLOOKUP($B263,'Section 2'!$C$18:$T$317,COLUMNS('Section 2'!$C$14:K$15),0)),"",VLOOKUP($B263,'Section 2'!$C$18:$T$317,COLUMNS('Section 2'!$C$14:K$15),0)))</f>
        <v/>
      </c>
      <c r="M263" s="234" t="str">
        <f>IF($D263="","",IF(ISBLANK(VLOOKUP($B263,'Section 2'!$C$18:$T$317,COLUMNS('Section 2'!$C$14:L$15),0)),"",VLOOKUP($B263,'Section 2'!$C$18:$T$317,COLUMNS('Section 2'!$C$14:L$15),0)))</f>
        <v/>
      </c>
      <c r="N263" s="234" t="str">
        <f>IF($D263="","",IF(ISBLANK(VLOOKUP($B263,'Section 2'!$C$18:$T$317,COLUMNS('Section 2'!$C$14:M$15),0)),"",VLOOKUP($B263,'Section 2'!$C$18:$T$317,COLUMNS('Section 2'!$C$14:M$15),0)))</f>
        <v/>
      </c>
      <c r="O263" s="234" t="str">
        <f>IF($D263="","",IF(ISBLANK(VLOOKUP($B263,'Section 2'!$C$18:$T$317,COLUMNS('Section 2'!$C$14:N$15),0)),"",VLOOKUP($B263,'Section 2'!$C$18:$T$317,COLUMNS('Section 2'!$C$14:N$15),0)))</f>
        <v/>
      </c>
      <c r="P263" s="234" t="str">
        <f>IF($D263="","",IF(ISBLANK(VLOOKUP($B263,'Section 2'!$C$18:$T$317,COLUMNS('Section 2'!$C$14:O$15),0)),"",VLOOKUP($B263,'Section 2'!$C$18:$T$317,COLUMNS('Section 2'!$C$14:O$15),0)))</f>
        <v/>
      </c>
      <c r="Q263" s="234" t="str">
        <f>IF($D263="","",IF(ISBLANK(VLOOKUP($B263,'Section 2'!$C$18:$T$317,COLUMNS('Section 2'!$C$14:P$15),0)),"",VLOOKUP($B263,'Section 2'!$C$18:$T$317,COLUMNS('Section 2'!$C$14:P$15),0)))</f>
        <v/>
      </c>
      <c r="R263" s="234" t="str">
        <f>IF($D263="","",IF(ISBLANK(VLOOKUP($B263,'Section 2'!$C$18:$T$317,COLUMNS('Section 2'!$C$14:Q$15),0)),"",VLOOKUP($B263,'Section 2'!$C$18:$T$317,COLUMNS('Section 2'!$C$14:Q$15),0)))</f>
        <v/>
      </c>
      <c r="S263" s="234" t="str">
        <f>IF($D263="","",IF(ISBLANK(PROPER(VLOOKUP($B263,'Section 2'!$C$18:$T$317,COLUMNS('Section 2'!$C$14:R$15),0))),"",PROPER(VLOOKUP($B263,'Section 2'!$C$18:$T$317,COLUMNS('Section 2'!$C$14:R$15),0))))</f>
        <v/>
      </c>
      <c r="T263" s="234" t="str">
        <f>IF($D263="","",IF(ISBLANK(PROPER(VLOOKUP($B263,'Section 2'!$C$18:$T$317,COLUMNS('Section 2'!$C$14:S$15),0))),"",IF(VLOOKUP($B263,'Section 2'!$C$18:$T$317,COLUMNS('Section 2'!$C$14:S$15),0)="2nd Party Trans", "2nd Party Trans", IF(VLOOKUP($B263,'Section 2'!$C$18:$T$317,COLUMNS('Section 2'!$C$14:S$15),0)="2nd Party Dest", "2nd Party Dest", PROPER(VLOOKUP($B263,'Section 2'!$C$18:$T$317,COLUMNS('Section 2'!$C$14:S$15),0))))))</f>
        <v/>
      </c>
      <c r="U263" s="235" t="str">
        <f>IF($D263="","",IF(ISBLANK(VLOOKUP($B263,'Section 2'!$C$18:$T$317,COLUMNS('Section 2'!$C$14:T$15),0)),"",VLOOKUP($B263,'Section 2'!$C$18:$T$317,COLUMNS('Section 2'!$C$14:T$15),0)))</f>
        <v/>
      </c>
    </row>
    <row r="264" spans="1:21" s="233" customFormat="1" ht="12.75" customHeight="1" x14ac:dyDescent="0.25">
      <c r="A264" s="233" t="str">
        <f>IF(D264="","",ROWS($A$1:A264))</f>
        <v/>
      </c>
      <c r="B264" s="232">
        <v>263</v>
      </c>
      <c r="C264" s="234" t="str">
        <f t="shared" si="4"/>
        <v/>
      </c>
      <c r="D264" s="234" t="str">
        <f>IFERROR(VLOOKUP($B264,'Section 2'!$C$18:$T$317,COLUMNS('Section 2'!$C$14:C$15),0),"")</f>
        <v/>
      </c>
      <c r="E264" s="235" t="str">
        <f>IF($D264="","",IF(ISBLANK(VLOOKUP($B264,'Section 2'!$C$18:$T$317,COLUMNS('Section 2'!$C$14:D$15),0)),"",VLOOKUP($B264,'Section 2'!$C$18:$T$317,COLUMNS('Section 2'!$C$14:D$15),0)))</f>
        <v/>
      </c>
      <c r="F264" s="234" t="str">
        <f>IF($D264="","",IF(ISBLANK(VLOOKUP($B264,'Section 2'!$C$18:$T$317,COLUMNS('Section 2'!$C$14:E$15),0)),"",VLOOKUP($B264,'Section 2'!$C$18:$T$317,COLUMNS('Section 2'!$C$14:E$15),0)))</f>
        <v/>
      </c>
      <c r="G264" s="234" t="str">
        <f>IF($D264="","",IF(ISBLANK(VLOOKUP($B264,'Section 2'!$C$18:$T$317,COLUMNS('Section 2'!$C$14:F$15),0)),"",VLOOKUP($B264,'Section 2'!$C$18:$T$317,COLUMNS('Section 2'!$C$14:F$15),0)))</f>
        <v/>
      </c>
      <c r="H264" s="234" t="str">
        <f>IF($D264="","",IF(ISBLANK(VLOOKUP($B264,'Section 2'!$C$18:$T$317,COLUMNS('Section 2'!$C$14:G$15),0)),"",VLOOKUP($B264,'Section 2'!$C$18:$T$317,COLUMNS('Section 2'!$C$14:G$15),0)))</f>
        <v/>
      </c>
      <c r="I264" s="234" t="str">
        <f>IF($D264="","",IF(ISBLANK(VLOOKUP($B264,'Section 2'!$C$18:$T$317,COLUMNS('Section 2'!$C$14:H$15),0)),"",VLOOKUP($B264,'Section 2'!$C$18:$T$317,COLUMNS('Section 2'!$C$14:H$15),0)))</f>
        <v/>
      </c>
      <c r="J264" s="234" t="str">
        <f>IF($D264="","",IF(ISBLANK(VLOOKUP($B264,'Section 2'!$C$18:$T$317,COLUMNS('Section 2'!$C$14:I$15),0)),"",VLOOKUP($B264,'Section 2'!$C$18:$T$317,COLUMNS('Section 2'!$C$14:I$15),0)))</f>
        <v/>
      </c>
      <c r="K264" s="234" t="str">
        <f>IF($D264="","",IF(ISBLANK(VLOOKUP($B264,'Section 2'!$C$18:$T$317,COLUMNS('Section 2'!$C$14:J$15),0)),"",VLOOKUP($B264,'Section 2'!$C$18:$T$317,COLUMNS('Section 2'!$C$14:J$15),0)))</f>
        <v/>
      </c>
      <c r="L264" s="234" t="str">
        <f>IF($D264="","",IF(ISBLANK(VLOOKUP($B264,'Section 2'!$C$18:$T$317,COLUMNS('Section 2'!$C$14:K$15),0)),"",VLOOKUP($B264,'Section 2'!$C$18:$T$317,COLUMNS('Section 2'!$C$14:K$15),0)))</f>
        <v/>
      </c>
      <c r="M264" s="234" t="str">
        <f>IF($D264="","",IF(ISBLANK(VLOOKUP($B264,'Section 2'!$C$18:$T$317,COLUMNS('Section 2'!$C$14:L$15),0)),"",VLOOKUP($B264,'Section 2'!$C$18:$T$317,COLUMNS('Section 2'!$C$14:L$15),0)))</f>
        <v/>
      </c>
      <c r="N264" s="234" t="str">
        <f>IF($D264="","",IF(ISBLANK(VLOOKUP($B264,'Section 2'!$C$18:$T$317,COLUMNS('Section 2'!$C$14:M$15),0)),"",VLOOKUP($B264,'Section 2'!$C$18:$T$317,COLUMNS('Section 2'!$C$14:M$15),0)))</f>
        <v/>
      </c>
      <c r="O264" s="234" t="str">
        <f>IF($D264="","",IF(ISBLANK(VLOOKUP($B264,'Section 2'!$C$18:$T$317,COLUMNS('Section 2'!$C$14:N$15),0)),"",VLOOKUP($B264,'Section 2'!$C$18:$T$317,COLUMNS('Section 2'!$C$14:N$15),0)))</f>
        <v/>
      </c>
      <c r="P264" s="234" t="str">
        <f>IF($D264="","",IF(ISBLANK(VLOOKUP($B264,'Section 2'!$C$18:$T$317,COLUMNS('Section 2'!$C$14:O$15),0)),"",VLOOKUP($B264,'Section 2'!$C$18:$T$317,COLUMNS('Section 2'!$C$14:O$15),0)))</f>
        <v/>
      </c>
      <c r="Q264" s="234" t="str">
        <f>IF($D264="","",IF(ISBLANK(VLOOKUP($B264,'Section 2'!$C$18:$T$317,COLUMNS('Section 2'!$C$14:P$15),0)),"",VLOOKUP($B264,'Section 2'!$C$18:$T$317,COLUMNS('Section 2'!$C$14:P$15),0)))</f>
        <v/>
      </c>
      <c r="R264" s="234" t="str">
        <f>IF($D264="","",IF(ISBLANK(VLOOKUP($B264,'Section 2'!$C$18:$T$317,COLUMNS('Section 2'!$C$14:Q$15),0)),"",VLOOKUP($B264,'Section 2'!$C$18:$T$317,COLUMNS('Section 2'!$C$14:Q$15),0)))</f>
        <v/>
      </c>
      <c r="S264" s="234" t="str">
        <f>IF($D264="","",IF(ISBLANK(PROPER(VLOOKUP($B264,'Section 2'!$C$18:$T$317,COLUMNS('Section 2'!$C$14:R$15),0))),"",PROPER(VLOOKUP($B264,'Section 2'!$C$18:$T$317,COLUMNS('Section 2'!$C$14:R$15),0))))</f>
        <v/>
      </c>
      <c r="T264" s="234" t="str">
        <f>IF($D264="","",IF(ISBLANK(PROPER(VLOOKUP($B264,'Section 2'!$C$18:$T$317,COLUMNS('Section 2'!$C$14:S$15),0))),"",IF(VLOOKUP($B264,'Section 2'!$C$18:$T$317,COLUMNS('Section 2'!$C$14:S$15),0)="2nd Party Trans", "2nd Party Trans", IF(VLOOKUP($B264,'Section 2'!$C$18:$T$317,COLUMNS('Section 2'!$C$14:S$15),0)="2nd Party Dest", "2nd Party Dest", PROPER(VLOOKUP($B264,'Section 2'!$C$18:$T$317,COLUMNS('Section 2'!$C$14:S$15),0))))))</f>
        <v/>
      </c>
      <c r="U264" s="235" t="str">
        <f>IF($D264="","",IF(ISBLANK(VLOOKUP($B264,'Section 2'!$C$18:$T$317,COLUMNS('Section 2'!$C$14:T$15),0)),"",VLOOKUP($B264,'Section 2'!$C$18:$T$317,COLUMNS('Section 2'!$C$14:T$15),0)))</f>
        <v/>
      </c>
    </row>
    <row r="265" spans="1:21" s="233" customFormat="1" ht="12.75" customHeight="1" x14ac:dyDescent="0.25">
      <c r="A265" s="233" t="str">
        <f>IF(D265="","",ROWS($A$1:A265))</f>
        <v/>
      </c>
      <c r="B265" s="232">
        <v>264</v>
      </c>
      <c r="C265" s="234" t="str">
        <f t="shared" si="4"/>
        <v/>
      </c>
      <c r="D265" s="234" t="str">
        <f>IFERROR(VLOOKUP($B265,'Section 2'!$C$18:$T$317,COLUMNS('Section 2'!$C$14:C$15),0),"")</f>
        <v/>
      </c>
      <c r="E265" s="235" t="str">
        <f>IF($D265="","",IF(ISBLANK(VLOOKUP($B265,'Section 2'!$C$18:$T$317,COLUMNS('Section 2'!$C$14:D$15),0)),"",VLOOKUP($B265,'Section 2'!$C$18:$T$317,COLUMNS('Section 2'!$C$14:D$15),0)))</f>
        <v/>
      </c>
      <c r="F265" s="234" t="str">
        <f>IF($D265="","",IF(ISBLANK(VLOOKUP($B265,'Section 2'!$C$18:$T$317,COLUMNS('Section 2'!$C$14:E$15),0)),"",VLOOKUP($B265,'Section 2'!$C$18:$T$317,COLUMNS('Section 2'!$C$14:E$15),0)))</f>
        <v/>
      </c>
      <c r="G265" s="234" t="str">
        <f>IF($D265="","",IF(ISBLANK(VLOOKUP($B265,'Section 2'!$C$18:$T$317,COLUMNS('Section 2'!$C$14:F$15),0)),"",VLOOKUP($B265,'Section 2'!$C$18:$T$317,COLUMNS('Section 2'!$C$14:F$15),0)))</f>
        <v/>
      </c>
      <c r="H265" s="234" t="str">
        <f>IF($D265="","",IF(ISBLANK(VLOOKUP($B265,'Section 2'!$C$18:$T$317,COLUMNS('Section 2'!$C$14:G$15),0)),"",VLOOKUP($B265,'Section 2'!$C$18:$T$317,COLUMNS('Section 2'!$C$14:G$15),0)))</f>
        <v/>
      </c>
      <c r="I265" s="234" t="str">
        <f>IF($D265="","",IF(ISBLANK(VLOOKUP($B265,'Section 2'!$C$18:$T$317,COLUMNS('Section 2'!$C$14:H$15),0)),"",VLOOKUP($B265,'Section 2'!$C$18:$T$317,COLUMNS('Section 2'!$C$14:H$15),0)))</f>
        <v/>
      </c>
      <c r="J265" s="234" t="str">
        <f>IF($D265="","",IF(ISBLANK(VLOOKUP($B265,'Section 2'!$C$18:$T$317,COLUMNS('Section 2'!$C$14:I$15),0)),"",VLOOKUP($B265,'Section 2'!$C$18:$T$317,COLUMNS('Section 2'!$C$14:I$15),0)))</f>
        <v/>
      </c>
      <c r="K265" s="234" t="str">
        <f>IF($D265="","",IF(ISBLANK(VLOOKUP($B265,'Section 2'!$C$18:$T$317,COLUMNS('Section 2'!$C$14:J$15),0)),"",VLOOKUP($B265,'Section 2'!$C$18:$T$317,COLUMNS('Section 2'!$C$14:J$15),0)))</f>
        <v/>
      </c>
      <c r="L265" s="234" t="str">
        <f>IF($D265="","",IF(ISBLANK(VLOOKUP($B265,'Section 2'!$C$18:$T$317,COLUMNS('Section 2'!$C$14:K$15),0)),"",VLOOKUP($B265,'Section 2'!$C$18:$T$317,COLUMNS('Section 2'!$C$14:K$15),0)))</f>
        <v/>
      </c>
      <c r="M265" s="234" t="str">
        <f>IF($D265="","",IF(ISBLANK(VLOOKUP($B265,'Section 2'!$C$18:$T$317,COLUMNS('Section 2'!$C$14:L$15),0)),"",VLOOKUP($B265,'Section 2'!$C$18:$T$317,COLUMNS('Section 2'!$C$14:L$15),0)))</f>
        <v/>
      </c>
      <c r="N265" s="234" t="str">
        <f>IF($D265="","",IF(ISBLANK(VLOOKUP($B265,'Section 2'!$C$18:$T$317,COLUMNS('Section 2'!$C$14:M$15),0)),"",VLOOKUP($B265,'Section 2'!$C$18:$T$317,COLUMNS('Section 2'!$C$14:M$15),0)))</f>
        <v/>
      </c>
      <c r="O265" s="234" t="str">
        <f>IF($D265="","",IF(ISBLANK(VLOOKUP($B265,'Section 2'!$C$18:$T$317,COLUMNS('Section 2'!$C$14:N$15),0)),"",VLOOKUP($B265,'Section 2'!$C$18:$T$317,COLUMNS('Section 2'!$C$14:N$15),0)))</f>
        <v/>
      </c>
      <c r="P265" s="234" t="str">
        <f>IF($D265="","",IF(ISBLANK(VLOOKUP($B265,'Section 2'!$C$18:$T$317,COLUMNS('Section 2'!$C$14:O$15),0)),"",VLOOKUP($B265,'Section 2'!$C$18:$T$317,COLUMNS('Section 2'!$C$14:O$15),0)))</f>
        <v/>
      </c>
      <c r="Q265" s="234" t="str">
        <f>IF($D265="","",IF(ISBLANK(VLOOKUP($B265,'Section 2'!$C$18:$T$317,COLUMNS('Section 2'!$C$14:P$15),0)),"",VLOOKUP($B265,'Section 2'!$C$18:$T$317,COLUMNS('Section 2'!$C$14:P$15),0)))</f>
        <v/>
      </c>
      <c r="R265" s="234" t="str">
        <f>IF($D265="","",IF(ISBLANK(VLOOKUP($B265,'Section 2'!$C$18:$T$317,COLUMNS('Section 2'!$C$14:Q$15),0)),"",VLOOKUP($B265,'Section 2'!$C$18:$T$317,COLUMNS('Section 2'!$C$14:Q$15),0)))</f>
        <v/>
      </c>
      <c r="S265" s="234" t="str">
        <f>IF($D265="","",IF(ISBLANK(PROPER(VLOOKUP($B265,'Section 2'!$C$18:$T$317,COLUMNS('Section 2'!$C$14:R$15),0))),"",PROPER(VLOOKUP($B265,'Section 2'!$C$18:$T$317,COLUMNS('Section 2'!$C$14:R$15),0))))</f>
        <v/>
      </c>
      <c r="T265" s="234" t="str">
        <f>IF($D265="","",IF(ISBLANK(PROPER(VLOOKUP($B265,'Section 2'!$C$18:$T$317,COLUMNS('Section 2'!$C$14:S$15),0))),"",IF(VLOOKUP($B265,'Section 2'!$C$18:$T$317,COLUMNS('Section 2'!$C$14:S$15),0)="2nd Party Trans", "2nd Party Trans", IF(VLOOKUP($B265,'Section 2'!$C$18:$T$317,COLUMNS('Section 2'!$C$14:S$15),0)="2nd Party Dest", "2nd Party Dest", PROPER(VLOOKUP($B265,'Section 2'!$C$18:$T$317,COLUMNS('Section 2'!$C$14:S$15),0))))))</f>
        <v/>
      </c>
      <c r="U265" s="235" t="str">
        <f>IF($D265="","",IF(ISBLANK(VLOOKUP($B265,'Section 2'!$C$18:$T$317,COLUMNS('Section 2'!$C$14:T$15),0)),"",VLOOKUP($B265,'Section 2'!$C$18:$T$317,COLUMNS('Section 2'!$C$14:T$15),0)))</f>
        <v/>
      </c>
    </row>
    <row r="266" spans="1:21" s="233" customFormat="1" ht="12.75" customHeight="1" x14ac:dyDescent="0.25">
      <c r="A266" s="233" t="str">
        <f>IF(D266="","",ROWS($A$1:A266))</f>
        <v/>
      </c>
      <c r="B266" s="232">
        <v>265</v>
      </c>
      <c r="C266" s="234" t="str">
        <f t="shared" si="4"/>
        <v/>
      </c>
      <c r="D266" s="234" t="str">
        <f>IFERROR(VLOOKUP($B266,'Section 2'!$C$18:$T$317,COLUMNS('Section 2'!$C$14:C$15),0),"")</f>
        <v/>
      </c>
      <c r="E266" s="235" t="str">
        <f>IF($D266="","",IF(ISBLANK(VLOOKUP($B266,'Section 2'!$C$18:$T$317,COLUMNS('Section 2'!$C$14:D$15),0)),"",VLOOKUP($B266,'Section 2'!$C$18:$T$317,COLUMNS('Section 2'!$C$14:D$15),0)))</f>
        <v/>
      </c>
      <c r="F266" s="234" t="str">
        <f>IF($D266="","",IF(ISBLANK(VLOOKUP($B266,'Section 2'!$C$18:$T$317,COLUMNS('Section 2'!$C$14:E$15),0)),"",VLOOKUP($B266,'Section 2'!$C$18:$T$317,COLUMNS('Section 2'!$C$14:E$15),0)))</f>
        <v/>
      </c>
      <c r="G266" s="234" t="str">
        <f>IF($D266="","",IF(ISBLANK(VLOOKUP($B266,'Section 2'!$C$18:$T$317,COLUMNS('Section 2'!$C$14:F$15),0)),"",VLOOKUP($B266,'Section 2'!$C$18:$T$317,COLUMNS('Section 2'!$C$14:F$15),0)))</f>
        <v/>
      </c>
      <c r="H266" s="234" t="str">
        <f>IF($D266="","",IF(ISBLANK(VLOOKUP($B266,'Section 2'!$C$18:$T$317,COLUMNS('Section 2'!$C$14:G$15),0)),"",VLOOKUP($B266,'Section 2'!$C$18:$T$317,COLUMNS('Section 2'!$C$14:G$15),0)))</f>
        <v/>
      </c>
      <c r="I266" s="234" t="str">
        <f>IF($D266="","",IF(ISBLANK(VLOOKUP($B266,'Section 2'!$C$18:$T$317,COLUMNS('Section 2'!$C$14:H$15),0)),"",VLOOKUP($B266,'Section 2'!$C$18:$T$317,COLUMNS('Section 2'!$C$14:H$15),0)))</f>
        <v/>
      </c>
      <c r="J266" s="234" t="str">
        <f>IF($D266="","",IF(ISBLANK(VLOOKUP($B266,'Section 2'!$C$18:$T$317,COLUMNS('Section 2'!$C$14:I$15),0)),"",VLOOKUP($B266,'Section 2'!$C$18:$T$317,COLUMNS('Section 2'!$C$14:I$15),0)))</f>
        <v/>
      </c>
      <c r="K266" s="234" t="str">
        <f>IF($D266="","",IF(ISBLANK(VLOOKUP($B266,'Section 2'!$C$18:$T$317,COLUMNS('Section 2'!$C$14:J$15),0)),"",VLOOKUP($B266,'Section 2'!$C$18:$T$317,COLUMNS('Section 2'!$C$14:J$15),0)))</f>
        <v/>
      </c>
      <c r="L266" s="234" t="str">
        <f>IF($D266="","",IF(ISBLANK(VLOOKUP($B266,'Section 2'!$C$18:$T$317,COLUMNS('Section 2'!$C$14:K$15),0)),"",VLOOKUP($B266,'Section 2'!$C$18:$T$317,COLUMNS('Section 2'!$C$14:K$15),0)))</f>
        <v/>
      </c>
      <c r="M266" s="234" t="str">
        <f>IF($D266="","",IF(ISBLANK(VLOOKUP($B266,'Section 2'!$C$18:$T$317,COLUMNS('Section 2'!$C$14:L$15),0)),"",VLOOKUP($B266,'Section 2'!$C$18:$T$317,COLUMNS('Section 2'!$C$14:L$15),0)))</f>
        <v/>
      </c>
      <c r="N266" s="234" t="str">
        <f>IF($D266="","",IF(ISBLANK(VLOOKUP($B266,'Section 2'!$C$18:$T$317,COLUMNS('Section 2'!$C$14:M$15),0)),"",VLOOKUP($B266,'Section 2'!$C$18:$T$317,COLUMNS('Section 2'!$C$14:M$15),0)))</f>
        <v/>
      </c>
      <c r="O266" s="234" t="str">
        <f>IF($D266="","",IF(ISBLANK(VLOOKUP($B266,'Section 2'!$C$18:$T$317,COLUMNS('Section 2'!$C$14:N$15),0)),"",VLOOKUP($B266,'Section 2'!$C$18:$T$317,COLUMNS('Section 2'!$C$14:N$15),0)))</f>
        <v/>
      </c>
      <c r="P266" s="234" t="str">
        <f>IF($D266="","",IF(ISBLANK(VLOOKUP($B266,'Section 2'!$C$18:$T$317,COLUMNS('Section 2'!$C$14:O$15),0)),"",VLOOKUP($B266,'Section 2'!$C$18:$T$317,COLUMNS('Section 2'!$C$14:O$15),0)))</f>
        <v/>
      </c>
      <c r="Q266" s="234" t="str">
        <f>IF($D266="","",IF(ISBLANK(VLOOKUP($B266,'Section 2'!$C$18:$T$317,COLUMNS('Section 2'!$C$14:P$15),0)),"",VLOOKUP($B266,'Section 2'!$C$18:$T$317,COLUMNS('Section 2'!$C$14:P$15),0)))</f>
        <v/>
      </c>
      <c r="R266" s="234" t="str">
        <f>IF($D266="","",IF(ISBLANK(VLOOKUP($B266,'Section 2'!$C$18:$T$317,COLUMNS('Section 2'!$C$14:Q$15),0)),"",VLOOKUP($B266,'Section 2'!$C$18:$T$317,COLUMNS('Section 2'!$C$14:Q$15),0)))</f>
        <v/>
      </c>
      <c r="S266" s="234" t="str">
        <f>IF($D266="","",IF(ISBLANK(PROPER(VLOOKUP($B266,'Section 2'!$C$18:$T$317,COLUMNS('Section 2'!$C$14:R$15),0))),"",PROPER(VLOOKUP($B266,'Section 2'!$C$18:$T$317,COLUMNS('Section 2'!$C$14:R$15),0))))</f>
        <v/>
      </c>
      <c r="T266" s="234" t="str">
        <f>IF($D266="","",IF(ISBLANK(PROPER(VLOOKUP($B266,'Section 2'!$C$18:$T$317,COLUMNS('Section 2'!$C$14:S$15),0))),"",IF(VLOOKUP($B266,'Section 2'!$C$18:$T$317,COLUMNS('Section 2'!$C$14:S$15),0)="2nd Party Trans", "2nd Party Trans", IF(VLOOKUP($B266,'Section 2'!$C$18:$T$317,COLUMNS('Section 2'!$C$14:S$15),0)="2nd Party Dest", "2nd Party Dest", PROPER(VLOOKUP($B266,'Section 2'!$C$18:$T$317,COLUMNS('Section 2'!$C$14:S$15),0))))))</f>
        <v/>
      </c>
      <c r="U266" s="235" t="str">
        <f>IF($D266="","",IF(ISBLANK(VLOOKUP($B266,'Section 2'!$C$18:$T$317,COLUMNS('Section 2'!$C$14:T$15),0)),"",VLOOKUP($B266,'Section 2'!$C$18:$T$317,COLUMNS('Section 2'!$C$14:T$15),0)))</f>
        <v/>
      </c>
    </row>
    <row r="267" spans="1:21" s="233" customFormat="1" ht="12.75" customHeight="1" x14ac:dyDescent="0.25">
      <c r="A267" s="233" t="str">
        <f>IF(D267="","",ROWS($A$1:A267))</f>
        <v/>
      </c>
      <c r="B267" s="232">
        <v>266</v>
      </c>
      <c r="C267" s="234" t="str">
        <f t="shared" si="4"/>
        <v/>
      </c>
      <c r="D267" s="234" t="str">
        <f>IFERROR(VLOOKUP($B267,'Section 2'!$C$18:$T$317,COLUMNS('Section 2'!$C$14:C$15),0),"")</f>
        <v/>
      </c>
      <c r="E267" s="235" t="str">
        <f>IF($D267="","",IF(ISBLANK(VLOOKUP($B267,'Section 2'!$C$18:$T$317,COLUMNS('Section 2'!$C$14:D$15),0)),"",VLOOKUP($B267,'Section 2'!$C$18:$T$317,COLUMNS('Section 2'!$C$14:D$15),0)))</f>
        <v/>
      </c>
      <c r="F267" s="234" t="str">
        <f>IF($D267="","",IF(ISBLANK(VLOOKUP($B267,'Section 2'!$C$18:$T$317,COLUMNS('Section 2'!$C$14:E$15),0)),"",VLOOKUP($B267,'Section 2'!$C$18:$T$317,COLUMNS('Section 2'!$C$14:E$15),0)))</f>
        <v/>
      </c>
      <c r="G267" s="234" t="str">
        <f>IF($D267="","",IF(ISBLANK(VLOOKUP($B267,'Section 2'!$C$18:$T$317,COLUMNS('Section 2'!$C$14:F$15),0)),"",VLOOKUP($B267,'Section 2'!$C$18:$T$317,COLUMNS('Section 2'!$C$14:F$15),0)))</f>
        <v/>
      </c>
      <c r="H267" s="234" t="str">
        <f>IF($D267="","",IF(ISBLANK(VLOOKUP($B267,'Section 2'!$C$18:$T$317,COLUMNS('Section 2'!$C$14:G$15),0)),"",VLOOKUP($B267,'Section 2'!$C$18:$T$317,COLUMNS('Section 2'!$C$14:G$15),0)))</f>
        <v/>
      </c>
      <c r="I267" s="234" t="str">
        <f>IF($D267="","",IF(ISBLANK(VLOOKUP($B267,'Section 2'!$C$18:$T$317,COLUMNS('Section 2'!$C$14:H$15),0)),"",VLOOKUP($B267,'Section 2'!$C$18:$T$317,COLUMNS('Section 2'!$C$14:H$15),0)))</f>
        <v/>
      </c>
      <c r="J267" s="234" t="str">
        <f>IF($D267="","",IF(ISBLANK(VLOOKUP($B267,'Section 2'!$C$18:$T$317,COLUMNS('Section 2'!$C$14:I$15),0)),"",VLOOKUP($B267,'Section 2'!$C$18:$T$317,COLUMNS('Section 2'!$C$14:I$15),0)))</f>
        <v/>
      </c>
      <c r="K267" s="234" t="str">
        <f>IF($D267="","",IF(ISBLANK(VLOOKUP($B267,'Section 2'!$C$18:$T$317,COLUMNS('Section 2'!$C$14:J$15),0)),"",VLOOKUP($B267,'Section 2'!$C$18:$T$317,COLUMNS('Section 2'!$C$14:J$15),0)))</f>
        <v/>
      </c>
      <c r="L267" s="234" t="str">
        <f>IF($D267="","",IF(ISBLANK(VLOOKUP($B267,'Section 2'!$C$18:$T$317,COLUMNS('Section 2'!$C$14:K$15),0)),"",VLOOKUP($B267,'Section 2'!$C$18:$T$317,COLUMNS('Section 2'!$C$14:K$15),0)))</f>
        <v/>
      </c>
      <c r="M267" s="234" t="str">
        <f>IF($D267="","",IF(ISBLANK(VLOOKUP($B267,'Section 2'!$C$18:$T$317,COLUMNS('Section 2'!$C$14:L$15),0)),"",VLOOKUP($B267,'Section 2'!$C$18:$T$317,COLUMNS('Section 2'!$C$14:L$15),0)))</f>
        <v/>
      </c>
      <c r="N267" s="234" t="str">
        <f>IF($D267="","",IF(ISBLANK(VLOOKUP($B267,'Section 2'!$C$18:$T$317,COLUMNS('Section 2'!$C$14:M$15),0)),"",VLOOKUP($B267,'Section 2'!$C$18:$T$317,COLUMNS('Section 2'!$C$14:M$15),0)))</f>
        <v/>
      </c>
      <c r="O267" s="234" t="str">
        <f>IF($D267="","",IF(ISBLANK(VLOOKUP($B267,'Section 2'!$C$18:$T$317,COLUMNS('Section 2'!$C$14:N$15),0)),"",VLOOKUP($B267,'Section 2'!$C$18:$T$317,COLUMNS('Section 2'!$C$14:N$15),0)))</f>
        <v/>
      </c>
      <c r="P267" s="234" t="str">
        <f>IF($D267="","",IF(ISBLANK(VLOOKUP($B267,'Section 2'!$C$18:$T$317,COLUMNS('Section 2'!$C$14:O$15),0)),"",VLOOKUP($B267,'Section 2'!$C$18:$T$317,COLUMNS('Section 2'!$C$14:O$15),0)))</f>
        <v/>
      </c>
      <c r="Q267" s="234" t="str">
        <f>IF($D267="","",IF(ISBLANK(VLOOKUP($B267,'Section 2'!$C$18:$T$317,COLUMNS('Section 2'!$C$14:P$15),0)),"",VLOOKUP($B267,'Section 2'!$C$18:$T$317,COLUMNS('Section 2'!$C$14:P$15),0)))</f>
        <v/>
      </c>
      <c r="R267" s="234" t="str">
        <f>IF($D267="","",IF(ISBLANK(VLOOKUP($B267,'Section 2'!$C$18:$T$317,COLUMNS('Section 2'!$C$14:Q$15),0)),"",VLOOKUP($B267,'Section 2'!$C$18:$T$317,COLUMNS('Section 2'!$C$14:Q$15),0)))</f>
        <v/>
      </c>
      <c r="S267" s="234" t="str">
        <f>IF($D267="","",IF(ISBLANK(PROPER(VLOOKUP($B267,'Section 2'!$C$18:$T$317,COLUMNS('Section 2'!$C$14:R$15),0))),"",PROPER(VLOOKUP($B267,'Section 2'!$C$18:$T$317,COLUMNS('Section 2'!$C$14:R$15),0))))</f>
        <v/>
      </c>
      <c r="T267" s="234" t="str">
        <f>IF($D267="","",IF(ISBLANK(PROPER(VLOOKUP($B267,'Section 2'!$C$18:$T$317,COLUMNS('Section 2'!$C$14:S$15),0))),"",IF(VLOOKUP($B267,'Section 2'!$C$18:$T$317,COLUMNS('Section 2'!$C$14:S$15),0)="2nd Party Trans", "2nd Party Trans", IF(VLOOKUP($B267,'Section 2'!$C$18:$T$317,COLUMNS('Section 2'!$C$14:S$15),0)="2nd Party Dest", "2nd Party Dest", PROPER(VLOOKUP($B267,'Section 2'!$C$18:$T$317,COLUMNS('Section 2'!$C$14:S$15),0))))))</f>
        <v/>
      </c>
      <c r="U267" s="235" t="str">
        <f>IF($D267="","",IF(ISBLANK(VLOOKUP($B267,'Section 2'!$C$18:$T$317,COLUMNS('Section 2'!$C$14:T$15),0)),"",VLOOKUP($B267,'Section 2'!$C$18:$T$317,COLUMNS('Section 2'!$C$14:T$15),0)))</f>
        <v/>
      </c>
    </row>
    <row r="268" spans="1:21" s="233" customFormat="1" ht="12.75" customHeight="1" x14ac:dyDescent="0.25">
      <c r="A268" s="233" t="str">
        <f>IF(D268="","",ROWS($A$1:A268))</f>
        <v/>
      </c>
      <c r="B268" s="232">
        <v>267</v>
      </c>
      <c r="C268" s="234" t="str">
        <f t="shared" si="4"/>
        <v/>
      </c>
      <c r="D268" s="234" t="str">
        <f>IFERROR(VLOOKUP($B268,'Section 2'!$C$18:$T$317,COLUMNS('Section 2'!$C$14:C$15),0),"")</f>
        <v/>
      </c>
      <c r="E268" s="235" t="str">
        <f>IF($D268="","",IF(ISBLANK(VLOOKUP($B268,'Section 2'!$C$18:$T$317,COLUMNS('Section 2'!$C$14:D$15),0)),"",VLOOKUP($B268,'Section 2'!$C$18:$T$317,COLUMNS('Section 2'!$C$14:D$15),0)))</f>
        <v/>
      </c>
      <c r="F268" s="234" t="str">
        <f>IF($D268="","",IF(ISBLANK(VLOOKUP($B268,'Section 2'!$C$18:$T$317,COLUMNS('Section 2'!$C$14:E$15),0)),"",VLOOKUP($B268,'Section 2'!$C$18:$T$317,COLUMNS('Section 2'!$C$14:E$15),0)))</f>
        <v/>
      </c>
      <c r="G268" s="234" t="str">
        <f>IF($D268="","",IF(ISBLANK(VLOOKUP($B268,'Section 2'!$C$18:$T$317,COLUMNS('Section 2'!$C$14:F$15),0)),"",VLOOKUP($B268,'Section 2'!$C$18:$T$317,COLUMNS('Section 2'!$C$14:F$15),0)))</f>
        <v/>
      </c>
      <c r="H268" s="234" t="str">
        <f>IF($D268="","",IF(ISBLANK(VLOOKUP($B268,'Section 2'!$C$18:$T$317,COLUMNS('Section 2'!$C$14:G$15),0)),"",VLOOKUP($B268,'Section 2'!$C$18:$T$317,COLUMNS('Section 2'!$C$14:G$15),0)))</f>
        <v/>
      </c>
      <c r="I268" s="234" t="str">
        <f>IF($D268="","",IF(ISBLANK(VLOOKUP($B268,'Section 2'!$C$18:$T$317,COLUMNS('Section 2'!$C$14:H$15),0)),"",VLOOKUP($B268,'Section 2'!$C$18:$T$317,COLUMNS('Section 2'!$C$14:H$15),0)))</f>
        <v/>
      </c>
      <c r="J268" s="234" t="str">
        <f>IF($D268="","",IF(ISBLANK(VLOOKUP($B268,'Section 2'!$C$18:$T$317,COLUMNS('Section 2'!$C$14:I$15),0)),"",VLOOKUP($B268,'Section 2'!$C$18:$T$317,COLUMNS('Section 2'!$C$14:I$15),0)))</f>
        <v/>
      </c>
      <c r="K268" s="234" t="str">
        <f>IF($D268="","",IF(ISBLANK(VLOOKUP($B268,'Section 2'!$C$18:$T$317,COLUMNS('Section 2'!$C$14:J$15),0)),"",VLOOKUP($B268,'Section 2'!$C$18:$T$317,COLUMNS('Section 2'!$C$14:J$15),0)))</f>
        <v/>
      </c>
      <c r="L268" s="234" t="str">
        <f>IF($D268="","",IF(ISBLANK(VLOOKUP($B268,'Section 2'!$C$18:$T$317,COLUMNS('Section 2'!$C$14:K$15),0)),"",VLOOKUP($B268,'Section 2'!$C$18:$T$317,COLUMNS('Section 2'!$C$14:K$15),0)))</f>
        <v/>
      </c>
      <c r="M268" s="234" t="str">
        <f>IF($D268="","",IF(ISBLANK(VLOOKUP($B268,'Section 2'!$C$18:$T$317,COLUMNS('Section 2'!$C$14:L$15),0)),"",VLOOKUP($B268,'Section 2'!$C$18:$T$317,COLUMNS('Section 2'!$C$14:L$15),0)))</f>
        <v/>
      </c>
      <c r="N268" s="234" t="str">
        <f>IF($D268="","",IF(ISBLANK(VLOOKUP($B268,'Section 2'!$C$18:$T$317,COLUMNS('Section 2'!$C$14:M$15),0)),"",VLOOKUP($B268,'Section 2'!$C$18:$T$317,COLUMNS('Section 2'!$C$14:M$15),0)))</f>
        <v/>
      </c>
      <c r="O268" s="234" t="str">
        <f>IF($D268="","",IF(ISBLANK(VLOOKUP($B268,'Section 2'!$C$18:$T$317,COLUMNS('Section 2'!$C$14:N$15),0)),"",VLOOKUP($B268,'Section 2'!$C$18:$T$317,COLUMNS('Section 2'!$C$14:N$15),0)))</f>
        <v/>
      </c>
      <c r="P268" s="234" t="str">
        <f>IF($D268="","",IF(ISBLANK(VLOOKUP($B268,'Section 2'!$C$18:$T$317,COLUMNS('Section 2'!$C$14:O$15),0)),"",VLOOKUP($B268,'Section 2'!$C$18:$T$317,COLUMNS('Section 2'!$C$14:O$15),0)))</f>
        <v/>
      </c>
      <c r="Q268" s="234" t="str">
        <f>IF($D268="","",IF(ISBLANK(VLOOKUP($B268,'Section 2'!$C$18:$T$317,COLUMNS('Section 2'!$C$14:P$15),0)),"",VLOOKUP($B268,'Section 2'!$C$18:$T$317,COLUMNS('Section 2'!$C$14:P$15),0)))</f>
        <v/>
      </c>
      <c r="R268" s="234" t="str">
        <f>IF($D268="","",IF(ISBLANK(VLOOKUP($B268,'Section 2'!$C$18:$T$317,COLUMNS('Section 2'!$C$14:Q$15),0)),"",VLOOKUP($B268,'Section 2'!$C$18:$T$317,COLUMNS('Section 2'!$C$14:Q$15),0)))</f>
        <v/>
      </c>
      <c r="S268" s="234" t="str">
        <f>IF($D268="","",IF(ISBLANK(PROPER(VLOOKUP($B268,'Section 2'!$C$18:$T$317,COLUMNS('Section 2'!$C$14:R$15),0))),"",PROPER(VLOOKUP($B268,'Section 2'!$C$18:$T$317,COLUMNS('Section 2'!$C$14:R$15),0))))</f>
        <v/>
      </c>
      <c r="T268" s="234" t="str">
        <f>IF($D268="","",IF(ISBLANK(PROPER(VLOOKUP($B268,'Section 2'!$C$18:$T$317,COLUMNS('Section 2'!$C$14:S$15),0))),"",IF(VLOOKUP($B268,'Section 2'!$C$18:$T$317,COLUMNS('Section 2'!$C$14:S$15),0)="2nd Party Trans", "2nd Party Trans", IF(VLOOKUP($B268,'Section 2'!$C$18:$T$317,COLUMNS('Section 2'!$C$14:S$15),0)="2nd Party Dest", "2nd Party Dest", PROPER(VLOOKUP($B268,'Section 2'!$C$18:$T$317,COLUMNS('Section 2'!$C$14:S$15),0))))))</f>
        <v/>
      </c>
      <c r="U268" s="235" t="str">
        <f>IF($D268="","",IF(ISBLANK(VLOOKUP($B268,'Section 2'!$C$18:$T$317,COLUMNS('Section 2'!$C$14:T$15),0)),"",VLOOKUP($B268,'Section 2'!$C$18:$T$317,COLUMNS('Section 2'!$C$14:T$15),0)))</f>
        <v/>
      </c>
    </row>
    <row r="269" spans="1:21" s="233" customFormat="1" ht="12.75" customHeight="1" x14ac:dyDescent="0.25">
      <c r="A269" s="233" t="str">
        <f>IF(D269="","",ROWS($A$1:A269))</f>
        <v/>
      </c>
      <c r="B269" s="232">
        <v>268</v>
      </c>
      <c r="C269" s="234" t="str">
        <f t="shared" si="4"/>
        <v/>
      </c>
      <c r="D269" s="234" t="str">
        <f>IFERROR(VLOOKUP($B269,'Section 2'!$C$18:$T$317,COLUMNS('Section 2'!$C$14:C$15),0),"")</f>
        <v/>
      </c>
      <c r="E269" s="235" t="str">
        <f>IF($D269="","",IF(ISBLANK(VLOOKUP($B269,'Section 2'!$C$18:$T$317,COLUMNS('Section 2'!$C$14:D$15),0)),"",VLOOKUP($B269,'Section 2'!$C$18:$T$317,COLUMNS('Section 2'!$C$14:D$15),0)))</f>
        <v/>
      </c>
      <c r="F269" s="234" t="str">
        <f>IF($D269="","",IF(ISBLANK(VLOOKUP($B269,'Section 2'!$C$18:$T$317,COLUMNS('Section 2'!$C$14:E$15),0)),"",VLOOKUP($B269,'Section 2'!$C$18:$T$317,COLUMNS('Section 2'!$C$14:E$15),0)))</f>
        <v/>
      </c>
      <c r="G269" s="234" t="str">
        <f>IF($D269="","",IF(ISBLANK(VLOOKUP($B269,'Section 2'!$C$18:$T$317,COLUMNS('Section 2'!$C$14:F$15),0)),"",VLOOKUP($B269,'Section 2'!$C$18:$T$317,COLUMNS('Section 2'!$C$14:F$15),0)))</f>
        <v/>
      </c>
      <c r="H269" s="234" t="str">
        <f>IF($D269="","",IF(ISBLANK(VLOOKUP($B269,'Section 2'!$C$18:$T$317,COLUMNS('Section 2'!$C$14:G$15),0)),"",VLOOKUP($B269,'Section 2'!$C$18:$T$317,COLUMNS('Section 2'!$C$14:G$15),0)))</f>
        <v/>
      </c>
      <c r="I269" s="234" t="str">
        <f>IF($D269="","",IF(ISBLANK(VLOOKUP($B269,'Section 2'!$C$18:$T$317,COLUMNS('Section 2'!$C$14:H$15),0)),"",VLOOKUP($B269,'Section 2'!$C$18:$T$317,COLUMNS('Section 2'!$C$14:H$15),0)))</f>
        <v/>
      </c>
      <c r="J269" s="234" t="str">
        <f>IF($D269="","",IF(ISBLANK(VLOOKUP($B269,'Section 2'!$C$18:$T$317,COLUMNS('Section 2'!$C$14:I$15),0)),"",VLOOKUP($B269,'Section 2'!$C$18:$T$317,COLUMNS('Section 2'!$C$14:I$15),0)))</f>
        <v/>
      </c>
      <c r="K269" s="234" t="str">
        <f>IF($D269="","",IF(ISBLANK(VLOOKUP($B269,'Section 2'!$C$18:$T$317,COLUMNS('Section 2'!$C$14:J$15),0)),"",VLOOKUP($B269,'Section 2'!$C$18:$T$317,COLUMNS('Section 2'!$C$14:J$15),0)))</f>
        <v/>
      </c>
      <c r="L269" s="234" t="str">
        <f>IF($D269="","",IF(ISBLANK(VLOOKUP($B269,'Section 2'!$C$18:$T$317,COLUMNS('Section 2'!$C$14:K$15),0)),"",VLOOKUP($B269,'Section 2'!$C$18:$T$317,COLUMNS('Section 2'!$C$14:K$15),0)))</f>
        <v/>
      </c>
      <c r="M269" s="234" t="str">
        <f>IF($D269="","",IF(ISBLANK(VLOOKUP($B269,'Section 2'!$C$18:$T$317,COLUMNS('Section 2'!$C$14:L$15),0)),"",VLOOKUP($B269,'Section 2'!$C$18:$T$317,COLUMNS('Section 2'!$C$14:L$15),0)))</f>
        <v/>
      </c>
      <c r="N269" s="234" t="str">
        <f>IF($D269="","",IF(ISBLANK(VLOOKUP($B269,'Section 2'!$C$18:$T$317,COLUMNS('Section 2'!$C$14:M$15),0)),"",VLOOKUP($B269,'Section 2'!$C$18:$T$317,COLUMNS('Section 2'!$C$14:M$15),0)))</f>
        <v/>
      </c>
      <c r="O269" s="234" t="str">
        <f>IF($D269="","",IF(ISBLANK(VLOOKUP($B269,'Section 2'!$C$18:$T$317,COLUMNS('Section 2'!$C$14:N$15),0)),"",VLOOKUP($B269,'Section 2'!$C$18:$T$317,COLUMNS('Section 2'!$C$14:N$15),0)))</f>
        <v/>
      </c>
      <c r="P269" s="234" t="str">
        <f>IF($D269="","",IF(ISBLANK(VLOOKUP($B269,'Section 2'!$C$18:$T$317,COLUMNS('Section 2'!$C$14:O$15),0)),"",VLOOKUP($B269,'Section 2'!$C$18:$T$317,COLUMNS('Section 2'!$C$14:O$15),0)))</f>
        <v/>
      </c>
      <c r="Q269" s="234" t="str">
        <f>IF($D269="","",IF(ISBLANK(VLOOKUP($B269,'Section 2'!$C$18:$T$317,COLUMNS('Section 2'!$C$14:P$15),0)),"",VLOOKUP($B269,'Section 2'!$C$18:$T$317,COLUMNS('Section 2'!$C$14:P$15),0)))</f>
        <v/>
      </c>
      <c r="R269" s="234" t="str">
        <f>IF($D269="","",IF(ISBLANK(VLOOKUP($B269,'Section 2'!$C$18:$T$317,COLUMNS('Section 2'!$C$14:Q$15),0)),"",VLOOKUP($B269,'Section 2'!$C$18:$T$317,COLUMNS('Section 2'!$C$14:Q$15),0)))</f>
        <v/>
      </c>
      <c r="S269" s="234" t="str">
        <f>IF($D269="","",IF(ISBLANK(PROPER(VLOOKUP($B269,'Section 2'!$C$18:$T$317,COLUMNS('Section 2'!$C$14:R$15),0))),"",PROPER(VLOOKUP($B269,'Section 2'!$C$18:$T$317,COLUMNS('Section 2'!$C$14:R$15),0))))</f>
        <v/>
      </c>
      <c r="T269" s="234" t="str">
        <f>IF($D269="","",IF(ISBLANK(PROPER(VLOOKUP($B269,'Section 2'!$C$18:$T$317,COLUMNS('Section 2'!$C$14:S$15),0))),"",IF(VLOOKUP($B269,'Section 2'!$C$18:$T$317,COLUMNS('Section 2'!$C$14:S$15),0)="2nd Party Trans", "2nd Party Trans", IF(VLOOKUP($B269,'Section 2'!$C$18:$T$317,COLUMNS('Section 2'!$C$14:S$15),0)="2nd Party Dest", "2nd Party Dest", PROPER(VLOOKUP($B269,'Section 2'!$C$18:$T$317,COLUMNS('Section 2'!$C$14:S$15),0))))))</f>
        <v/>
      </c>
      <c r="U269" s="235" t="str">
        <f>IF($D269="","",IF(ISBLANK(VLOOKUP($B269,'Section 2'!$C$18:$T$317,COLUMNS('Section 2'!$C$14:T$15),0)),"",VLOOKUP($B269,'Section 2'!$C$18:$T$317,COLUMNS('Section 2'!$C$14:T$15),0)))</f>
        <v/>
      </c>
    </row>
    <row r="270" spans="1:21" s="233" customFormat="1" ht="12.75" customHeight="1" x14ac:dyDescent="0.25">
      <c r="A270" s="233" t="str">
        <f>IF(D270="","",ROWS($A$1:A270))</f>
        <v/>
      </c>
      <c r="B270" s="232">
        <v>269</v>
      </c>
      <c r="C270" s="234" t="str">
        <f t="shared" si="4"/>
        <v/>
      </c>
      <c r="D270" s="234" t="str">
        <f>IFERROR(VLOOKUP($B270,'Section 2'!$C$18:$T$317,COLUMNS('Section 2'!$C$14:C$15),0),"")</f>
        <v/>
      </c>
      <c r="E270" s="235" t="str">
        <f>IF($D270="","",IF(ISBLANK(VLOOKUP($B270,'Section 2'!$C$18:$T$317,COLUMNS('Section 2'!$C$14:D$15),0)),"",VLOOKUP($B270,'Section 2'!$C$18:$T$317,COLUMNS('Section 2'!$C$14:D$15),0)))</f>
        <v/>
      </c>
      <c r="F270" s="234" t="str">
        <f>IF($D270="","",IF(ISBLANK(VLOOKUP($B270,'Section 2'!$C$18:$T$317,COLUMNS('Section 2'!$C$14:E$15),0)),"",VLOOKUP($B270,'Section 2'!$C$18:$T$317,COLUMNS('Section 2'!$C$14:E$15),0)))</f>
        <v/>
      </c>
      <c r="G270" s="234" t="str">
        <f>IF($D270="","",IF(ISBLANK(VLOOKUP($B270,'Section 2'!$C$18:$T$317,COLUMNS('Section 2'!$C$14:F$15),0)),"",VLOOKUP($B270,'Section 2'!$C$18:$T$317,COLUMNS('Section 2'!$C$14:F$15),0)))</f>
        <v/>
      </c>
      <c r="H270" s="234" t="str">
        <f>IF($D270="","",IF(ISBLANK(VLOOKUP($B270,'Section 2'!$C$18:$T$317,COLUMNS('Section 2'!$C$14:G$15),0)),"",VLOOKUP($B270,'Section 2'!$C$18:$T$317,COLUMNS('Section 2'!$C$14:G$15),0)))</f>
        <v/>
      </c>
      <c r="I270" s="234" t="str">
        <f>IF($D270="","",IF(ISBLANK(VLOOKUP($B270,'Section 2'!$C$18:$T$317,COLUMNS('Section 2'!$C$14:H$15),0)),"",VLOOKUP($B270,'Section 2'!$C$18:$T$317,COLUMNS('Section 2'!$C$14:H$15),0)))</f>
        <v/>
      </c>
      <c r="J270" s="234" t="str">
        <f>IF($D270="","",IF(ISBLANK(VLOOKUP($B270,'Section 2'!$C$18:$T$317,COLUMNS('Section 2'!$C$14:I$15),0)),"",VLOOKUP($B270,'Section 2'!$C$18:$T$317,COLUMNS('Section 2'!$C$14:I$15),0)))</f>
        <v/>
      </c>
      <c r="K270" s="234" t="str">
        <f>IF($D270="","",IF(ISBLANK(VLOOKUP($B270,'Section 2'!$C$18:$T$317,COLUMNS('Section 2'!$C$14:J$15),0)),"",VLOOKUP($B270,'Section 2'!$C$18:$T$317,COLUMNS('Section 2'!$C$14:J$15),0)))</f>
        <v/>
      </c>
      <c r="L270" s="234" t="str">
        <f>IF($D270="","",IF(ISBLANK(VLOOKUP($B270,'Section 2'!$C$18:$T$317,COLUMNS('Section 2'!$C$14:K$15),0)),"",VLOOKUP($B270,'Section 2'!$C$18:$T$317,COLUMNS('Section 2'!$C$14:K$15),0)))</f>
        <v/>
      </c>
      <c r="M270" s="234" t="str">
        <f>IF($D270="","",IF(ISBLANK(VLOOKUP($B270,'Section 2'!$C$18:$T$317,COLUMNS('Section 2'!$C$14:L$15),0)),"",VLOOKUP($B270,'Section 2'!$C$18:$T$317,COLUMNS('Section 2'!$C$14:L$15),0)))</f>
        <v/>
      </c>
      <c r="N270" s="234" t="str">
        <f>IF($D270="","",IF(ISBLANK(VLOOKUP($B270,'Section 2'!$C$18:$T$317,COLUMNS('Section 2'!$C$14:M$15),0)),"",VLOOKUP($B270,'Section 2'!$C$18:$T$317,COLUMNS('Section 2'!$C$14:M$15),0)))</f>
        <v/>
      </c>
      <c r="O270" s="234" t="str">
        <f>IF($D270="","",IF(ISBLANK(VLOOKUP($B270,'Section 2'!$C$18:$T$317,COLUMNS('Section 2'!$C$14:N$15),0)),"",VLOOKUP($B270,'Section 2'!$C$18:$T$317,COLUMNS('Section 2'!$C$14:N$15),0)))</f>
        <v/>
      </c>
      <c r="P270" s="234" t="str">
        <f>IF($D270="","",IF(ISBLANK(VLOOKUP($B270,'Section 2'!$C$18:$T$317,COLUMNS('Section 2'!$C$14:O$15),0)),"",VLOOKUP($B270,'Section 2'!$C$18:$T$317,COLUMNS('Section 2'!$C$14:O$15),0)))</f>
        <v/>
      </c>
      <c r="Q270" s="234" t="str">
        <f>IF($D270="","",IF(ISBLANK(VLOOKUP($B270,'Section 2'!$C$18:$T$317,COLUMNS('Section 2'!$C$14:P$15),0)),"",VLOOKUP($B270,'Section 2'!$C$18:$T$317,COLUMNS('Section 2'!$C$14:P$15),0)))</f>
        <v/>
      </c>
      <c r="R270" s="234" t="str">
        <f>IF($D270="","",IF(ISBLANK(VLOOKUP($B270,'Section 2'!$C$18:$T$317,COLUMNS('Section 2'!$C$14:Q$15),0)),"",VLOOKUP($B270,'Section 2'!$C$18:$T$317,COLUMNS('Section 2'!$C$14:Q$15),0)))</f>
        <v/>
      </c>
      <c r="S270" s="234" t="str">
        <f>IF($D270="","",IF(ISBLANK(PROPER(VLOOKUP($B270,'Section 2'!$C$18:$T$317,COLUMNS('Section 2'!$C$14:R$15),0))),"",PROPER(VLOOKUP($B270,'Section 2'!$C$18:$T$317,COLUMNS('Section 2'!$C$14:R$15),0))))</f>
        <v/>
      </c>
      <c r="T270" s="234" t="str">
        <f>IF($D270="","",IF(ISBLANK(PROPER(VLOOKUP($B270,'Section 2'!$C$18:$T$317,COLUMNS('Section 2'!$C$14:S$15),0))),"",IF(VLOOKUP($B270,'Section 2'!$C$18:$T$317,COLUMNS('Section 2'!$C$14:S$15),0)="2nd Party Trans", "2nd Party Trans", IF(VLOOKUP($B270,'Section 2'!$C$18:$T$317,COLUMNS('Section 2'!$C$14:S$15),0)="2nd Party Dest", "2nd Party Dest", PROPER(VLOOKUP($B270,'Section 2'!$C$18:$T$317,COLUMNS('Section 2'!$C$14:S$15),0))))))</f>
        <v/>
      </c>
      <c r="U270" s="235" t="str">
        <f>IF($D270="","",IF(ISBLANK(VLOOKUP($B270,'Section 2'!$C$18:$T$317,COLUMNS('Section 2'!$C$14:T$15),0)),"",VLOOKUP($B270,'Section 2'!$C$18:$T$317,COLUMNS('Section 2'!$C$14:T$15),0)))</f>
        <v/>
      </c>
    </row>
    <row r="271" spans="1:21" s="233" customFormat="1" ht="12.75" customHeight="1" x14ac:dyDescent="0.25">
      <c r="A271" s="233" t="str">
        <f>IF(D271="","",ROWS($A$1:A271))</f>
        <v/>
      </c>
      <c r="B271" s="232">
        <v>270</v>
      </c>
      <c r="C271" s="234" t="str">
        <f t="shared" si="4"/>
        <v/>
      </c>
      <c r="D271" s="234" t="str">
        <f>IFERROR(VLOOKUP($B271,'Section 2'!$C$18:$T$317,COLUMNS('Section 2'!$C$14:C$15),0),"")</f>
        <v/>
      </c>
      <c r="E271" s="235" t="str">
        <f>IF($D271="","",IF(ISBLANK(VLOOKUP($B271,'Section 2'!$C$18:$T$317,COLUMNS('Section 2'!$C$14:D$15),0)),"",VLOOKUP($B271,'Section 2'!$C$18:$T$317,COLUMNS('Section 2'!$C$14:D$15),0)))</f>
        <v/>
      </c>
      <c r="F271" s="234" t="str">
        <f>IF($D271="","",IF(ISBLANK(VLOOKUP($B271,'Section 2'!$C$18:$T$317,COLUMNS('Section 2'!$C$14:E$15),0)),"",VLOOKUP($B271,'Section 2'!$C$18:$T$317,COLUMNS('Section 2'!$C$14:E$15),0)))</f>
        <v/>
      </c>
      <c r="G271" s="234" t="str">
        <f>IF($D271="","",IF(ISBLANK(VLOOKUP($B271,'Section 2'!$C$18:$T$317,COLUMNS('Section 2'!$C$14:F$15),0)),"",VLOOKUP($B271,'Section 2'!$C$18:$T$317,COLUMNS('Section 2'!$C$14:F$15),0)))</f>
        <v/>
      </c>
      <c r="H271" s="234" t="str">
        <f>IF($D271="","",IF(ISBLANK(VLOOKUP($B271,'Section 2'!$C$18:$T$317,COLUMNS('Section 2'!$C$14:G$15),0)),"",VLOOKUP($B271,'Section 2'!$C$18:$T$317,COLUMNS('Section 2'!$C$14:G$15),0)))</f>
        <v/>
      </c>
      <c r="I271" s="234" t="str">
        <f>IF($D271="","",IF(ISBLANK(VLOOKUP($B271,'Section 2'!$C$18:$T$317,COLUMNS('Section 2'!$C$14:H$15),0)),"",VLOOKUP($B271,'Section 2'!$C$18:$T$317,COLUMNS('Section 2'!$C$14:H$15),0)))</f>
        <v/>
      </c>
      <c r="J271" s="234" t="str">
        <f>IF($D271="","",IF(ISBLANK(VLOOKUP($B271,'Section 2'!$C$18:$T$317,COLUMNS('Section 2'!$C$14:I$15),0)),"",VLOOKUP($B271,'Section 2'!$C$18:$T$317,COLUMNS('Section 2'!$C$14:I$15),0)))</f>
        <v/>
      </c>
      <c r="K271" s="234" t="str">
        <f>IF($D271="","",IF(ISBLANK(VLOOKUP($B271,'Section 2'!$C$18:$T$317,COLUMNS('Section 2'!$C$14:J$15),0)),"",VLOOKUP($B271,'Section 2'!$C$18:$T$317,COLUMNS('Section 2'!$C$14:J$15),0)))</f>
        <v/>
      </c>
      <c r="L271" s="234" t="str">
        <f>IF($D271="","",IF(ISBLANK(VLOOKUP($B271,'Section 2'!$C$18:$T$317,COLUMNS('Section 2'!$C$14:K$15),0)),"",VLOOKUP($B271,'Section 2'!$C$18:$T$317,COLUMNS('Section 2'!$C$14:K$15),0)))</f>
        <v/>
      </c>
      <c r="M271" s="234" t="str">
        <f>IF($D271="","",IF(ISBLANK(VLOOKUP($B271,'Section 2'!$C$18:$T$317,COLUMNS('Section 2'!$C$14:L$15),0)),"",VLOOKUP($B271,'Section 2'!$C$18:$T$317,COLUMNS('Section 2'!$C$14:L$15),0)))</f>
        <v/>
      </c>
      <c r="N271" s="234" t="str">
        <f>IF($D271="","",IF(ISBLANK(VLOOKUP($B271,'Section 2'!$C$18:$T$317,COLUMNS('Section 2'!$C$14:M$15),0)),"",VLOOKUP($B271,'Section 2'!$C$18:$T$317,COLUMNS('Section 2'!$C$14:M$15),0)))</f>
        <v/>
      </c>
      <c r="O271" s="234" t="str">
        <f>IF($D271="","",IF(ISBLANK(VLOOKUP($B271,'Section 2'!$C$18:$T$317,COLUMNS('Section 2'!$C$14:N$15),0)),"",VLOOKUP($B271,'Section 2'!$C$18:$T$317,COLUMNS('Section 2'!$C$14:N$15),0)))</f>
        <v/>
      </c>
      <c r="P271" s="234" t="str">
        <f>IF($D271="","",IF(ISBLANK(VLOOKUP($B271,'Section 2'!$C$18:$T$317,COLUMNS('Section 2'!$C$14:O$15),0)),"",VLOOKUP($B271,'Section 2'!$C$18:$T$317,COLUMNS('Section 2'!$C$14:O$15),0)))</f>
        <v/>
      </c>
      <c r="Q271" s="234" t="str">
        <f>IF($D271="","",IF(ISBLANK(VLOOKUP($B271,'Section 2'!$C$18:$T$317,COLUMNS('Section 2'!$C$14:P$15),0)),"",VLOOKUP($B271,'Section 2'!$C$18:$T$317,COLUMNS('Section 2'!$C$14:P$15),0)))</f>
        <v/>
      </c>
      <c r="R271" s="234" t="str">
        <f>IF($D271="","",IF(ISBLANK(VLOOKUP($B271,'Section 2'!$C$18:$T$317,COLUMNS('Section 2'!$C$14:Q$15),0)),"",VLOOKUP($B271,'Section 2'!$C$18:$T$317,COLUMNS('Section 2'!$C$14:Q$15),0)))</f>
        <v/>
      </c>
      <c r="S271" s="234" t="str">
        <f>IF($D271="","",IF(ISBLANK(PROPER(VLOOKUP($B271,'Section 2'!$C$18:$T$317,COLUMNS('Section 2'!$C$14:R$15),0))),"",PROPER(VLOOKUP($B271,'Section 2'!$C$18:$T$317,COLUMNS('Section 2'!$C$14:R$15),0))))</f>
        <v/>
      </c>
      <c r="T271" s="234" t="str">
        <f>IF($D271="","",IF(ISBLANK(PROPER(VLOOKUP($B271,'Section 2'!$C$18:$T$317,COLUMNS('Section 2'!$C$14:S$15),0))),"",IF(VLOOKUP($B271,'Section 2'!$C$18:$T$317,COLUMNS('Section 2'!$C$14:S$15),0)="2nd Party Trans", "2nd Party Trans", IF(VLOOKUP($B271,'Section 2'!$C$18:$T$317,COLUMNS('Section 2'!$C$14:S$15),0)="2nd Party Dest", "2nd Party Dest", PROPER(VLOOKUP($B271,'Section 2'!$C$18:$T$317,COLUMNS('Section 2'!$C$14:S$15),0))))))</f>
        <v/>
      </c>
      <c r="U271" s="235" t="str">
        <f>IF($D271="","",IF(ISBLANK(VLOOKUP($B271,'Section 2'!$C$18:$T$317,COLUMNS('Section 2'!$C$14:T$15),0)),"",VLOOKUP($B271,'Section 2'!$C$18:$T$317,COLUMNS('Section 2'!$C$14:T$15),0)))</f>
        <v/>
      </c>
    </row>
    <row r="272" spans="1:21" s="233" customFormat="1" ht="12.75" customHeight="1" x14ac:dyDescent="0.25">
      <c r="A272" s="233" t="str">
        <f>IF(D272="","",ROWS($A$1:A272))</f>
        <v/>
      </c>
      <c r="B272" s="232">
        <v>271</v>
      </c>
      <c r="C272" s="234" t="str">
        <f t="shared" si="4"/>
        <v/>
      </c>
      <c r="D272" s="234" t="str">
        <f>IFERROR(VLOOKUP($B272,'Section 2'!$C$18:$T$317,COLUMNS('Section 2'!$C$14:C$15),0),"")</f>
        <v/>
      </c>
      <c r="E272" s="235" t="str">
        <f>IF($D272="","",IF(ISBLANK(VLOOKUP($B272,'Section 2'!$C$18:$T$317,COLUMNS('Section 2'!$C$14:D$15),0)),"",VLOOKUP($B272,'Section 2'!$C$18:$T$317,COLUMNS('Section 2'!$C$14:D$15),0)))</f>
        <v/>
      </c>
      <c r="F272" s="234" t="str">
        <f>IF($D272="","",IF(ISBLANK(VLOOKUP($B272,'Section 2'!$C$18:$T$317,COLUMNS('Section 2'!$C$14:E$15),0)),"",VLOOKUP($B272,'Section 2'!$C$18:$T$317,COLUMNS('Section 2'!$C$14:E$15),0)))</f>
        <v/>
      </c>
      <c r="G272" s="234" t="str">
        <f>IF($D272="","",IF(ISBLANK(VLOOKUP($B272,'Section 2'!$C$18:$T$317,COLUMNS('Section 2'!$C$14:F$15),0)),"",VLOOKUP($B272,'Section 2'!$C$18:$T$317,COLUMNS('Section 2'!$C$14:F$15),0)))</f>
        <v/>
      </c>
      <c r="H272" s="234" t="str">
        <f>IF($D272="","",IF(ISBLANK(VLOOKUP($B272,'Section 2'!$C$18:$T$317,COLUMNS('Section 2'!$C$14:G$15),0)),"",VLOOKUP($B272,'Section 2'!$C$18:$T$317,COLUMNS('Section 2'!$C$14:G$15),0)))</f>
        <v/>
      </c>
      <c r="I272" s="234" t="str">
        <f>IF($D272="","",IF(ISBLANK(VLOOKUP($B272,'Section 2'!$C$18:$T$317,COLUMNS('Section 2'!$C$14:H$15),0)),"",VLOOKUP($B272,'Section 2'!$C$18:$T$317,COLUMNS('Section 2'!$C$14:H$15),0)))</f>
        <v/>
      </c>
      <c r="J272" s="234" t="str">
        <f>IF($D272="","",IF(ISBLANK(VLOOKUP($B272,'Section 2'!$C$18:$T$317,COLUMNS('Section 2'!$C$14:I$15),0)),"",VLOOKUP($B272,'Section 2'!$C$18:$T$317,COLUMNS('Section 2'!$C$14:I$15),0)))</f>
        <v/>
      </c>
      <c r="K272" s="234" t="str">
        <f>IF($D272="","",IF(ISBLANK(VLOOKUP($B272,'Section 2'!$C$18:$T$317,COLUMNS('Section 2'!$C$14:J$15),0)),"",VLOOKUP($B272,'Section 2'!$C$18:$T$317,COLUMNS('Section 2'!$C$14:J$15),0)))</f>
        <v/>
      </c>
      <c r="L272" s="234" t="str">
        <f>IF($D272="","",IF(ISBLANK(VLOOKUP($B272,'Section 2'!$C$18:$T$317,COLUMNS('Section 2'!$C$14:K$15),0)),"",VLOOKUP($B272,'Section 2'!$C$18:$T$317,COLUMNS('Section 2'!$C$14:K$15),0)))</f>
        <v/>
      </c>
      <c r="M272" s="234" t="str">
        <f>IF($D272="","",IF(ISBLANK(VLOOKUP($B272,'Section 2'!$C$18:$T$317,COLUMNS('Section 2'!$C$14:L$15),0)),"",VLOOKUP($B272,'Section 2'!$C$18:$T$317,COLUMNS('Section 2'!$C$14:L$15),0)))</f>
        <v/>
      </c>
      <c r="N272" s="234" t="str">
        <f>IF($D272="","",IF(ISBLANK(VLOOKUP($B272,'Section 2'!$C$18:$T$317,COLUMNS('Section 2'!$C$14:M$15),0)),"",VLOOKUP($B272,'Section 2'!$C$18:$T$317,COLUMNS('Section 2'!$C$14:M$15),0)))</f>
        <v/>
      </c>
      <c r="O272" s="234" t="str">
        <f>IF($D272="","",IF(ISBLANK(VLOOKUP($B272,'Section 2'!$C$18:$T$317,COLUMNS('Section 2'!$C$14:N$15),0)),"",VLOOKUP($B272,'Section 2'!$C$18:$T$317,COLUMNS('Section 2'!$C$14:N$15),0)))</f>
        <v/>
      </c>
      <c r="P272" s="234" t="str">
        <f>IF($D272="","",IF(ISBLANK(VLOOKUP($B272,'Section 2'!$C$18:$T$317,COLUMNS('Section 2'!$C$14:O$15),0)),"",VLOOKUP($B272,'Section 2'!$C$18:$T$317,COLUMNS('Section 2'!$C$14:O$15),0)))</f>
        <v/>
      </c>
      <c r="Q272" s="234" t="str">
        <f>IF($D272="","",IF(ISBLANK(VLOOKUP($B272,'Section 2'!$C$18:$T$317,COLUMNS('Section 2'!$C$14:P$15),0)),"",VLOOKUP($B272,'Section 2'!$C$18:$T$317,COLUMNS('Section 2'!$C$14:P$15),0)))</f>
        <v/>
      </c>
      <c r="R272" s="234" t="str">
        <f>IF($D272="","",IF(ISBLANK(VLOOKUP($B272,'Section 2'!$C$18:$T$317,COLUMNS('Section 2'!$C$14:Q$15),0)),"",VLOOKUP($B272,'Section 2'!$C$18:$T$317,COLUMNS('Section 2'!$C$14:Q$15),0)))</f>
        <v/>
      </c>
      <c r="S272" s="234" t="str">
        <f>IF($D272="","",IF(ISBLANK(PROPER(VLOOKUP($B272,'Section 2'!$C$18:$T$317,COLUMNS('Section 2'!$C$14:R$15),0))),"",PROPER(VLOOKUP($B272,'Section 2'!$C$18:$T$317,COLUMNS('Section 2'!$C$14:R$15),0))))</f>
        <v/>
      </c>
      <c r="T272" s="234" t="str">
        <f>IF($D272="","",IF(ISBLANK(PROPER(VLOOKUP($B272,'Section 2'!$C$18:$T$317,COLUMNS('Section 2'!$C$14:S$15),0))),"",IF(VLOOKUP($B272,'Section 2'!$C$18:$T$317,COLUMNS('Section 2'!$C$14:S$15),0)="2nd Party Trans", "2nd Party Trans", IF(VLOOKUP($B272,'Section 2'!$C$18:$T$317,COLUMNS('Section 2'!$C$14:S$15),0)="2nd Party Dest", "2nd Party Dest", PROPER(VLOOKUP($B272,'Section 2'!$C$18:$T$317,COLUMNS('Section 2'!$C$14:S$15),0))))))</f>
        <v/>
      </c>
      <c r="U272" s="235" t="str">
        <f>IF($D272="","",IF(ISBLANK(VLOOKUP($B272,'Section 2'!$C$18:$T$317,COLUMNS('Section 2'!$C$14:T$15),0)),"",VLOOKUP($B272,'Section 2'!$C$18:$T$317,COLUMNS('Section 2'!$C$14:T$15),0)))</f>
        <v/>
      </c>
    </row>
    <row r="273" spans="1:21" s="233" customFormat="1" ht="12.75" customHeight="1" x14ac:dyDescent="0.25">
      <c r="A273" s="233" t="str">
        <f>IF(D273="","",ROWS($A$1:A273))</f>
        <v/>
      </c>
      <c r="B273" s="232">
        <v>272</v>
      </c>
      <c r="C273" s="234" t="str">
        <f t="shared" si="4"/>
        <v/>
      </c>
      <c r="D273" s="234" t="str">
        <f>IFERROR(VLOOKUP($B273,'Section 2'!$C$18:$T$317,COLUMNS('Section 2'!$C$14:C$15),0),"")</f>
        <v/>
      </c>
      <c r="E273" s="235" t="str">
        <f>IF($D273="","",IF(ISBLANK(VLOOKUP($B273,'Section 2'!$C$18:$T$317,COLUMNS('Section 2'!$C$14:D$15),0)),"",VLOOKUP($B273,'Section 2'!$C$18:$T$317,COLUMNS('Section 2'!$C$14:D$15),0)))</f>
        <v/>
      </c>
      <c r="F273" s="234" t="str">
        <f>IF($D273="","",IF(ISBLANK(VLOOKUP($B273,'Section 2'!$C$18:$T$317,COLUMNS('Section 2'!$C$14:E$15),0)),"",VLOOKUP($B273,'Section 2'!$C$18:$T$317,COLUMNS('Section 2'!$C$14:E$15),0)))</f>
        <v/>
      </c>
      <c r="G273" s="234" t="str">
        <f>IF($D273="","",IF(ISBLANK(VLOOKUP($B273,'Section 2'!$C$18:$T$317,COLUMNS('Section 2'!$C$14:F$15),0)),"",VLOOKUP($B273,'Section 2'!$C$18:$T$317,COLUMNS('Section 2'!$C$14:F$15),0)))</f>
        <v/>
      </c>
      <c r="H273" s="234" t="str">
        <f>IF($D273="","",IF(ISBLANK(VLOOKUP($B273,'Section 2'!$C$18:$T$317,COLUMNS('Section 2'!$C$14:G$15),0)),"",VLOOKUP($B273,'Section 2'!$C$18:$T$317,COLUMNS('Section 2'!$C$14:G$15),0)))</f>
        <v/>
      </c>
      <c r="I273" s="234" t="str">
        <f>IF($D273="","",IF(ISBLANK(VLOOKUP($B273,'Section 2'!$C$18:$T$317,COLUMNS('Section 2'!$C$14:H$15),0)),"",VLOOKUP($B273,'Section 2'!$C$18:$T$317,COLUMNS('Section 2'!$C$14:H$15),0)))</f>
        <v/>
      </c>
      <c r="J273" s="234" t="str">
        <f>IF($D273="","",IF(ISBLANK(VLOOKUP($B273,'Section 2'!$C$18:$T$317,COLUMNS('Section 2'!$C$14:I$15),0)),"",VLOOKUP($B273,'Section 2'!$C$18:$T$317,COLUMNS('Section 2'!$C$14:I$15),0)))</f>
        <v/>
      </c>
      <c r="K273" s="234" t="str">
        <f>IF($D273="","",IF(ISBLANK(VLOOKUP($B273,'Section 2'!$C$18:$T$317,COLUMNS('Section 2'!$C$14:J$15),0)),"",VLOOKUP($B273,'Section 2'!$C$18:$T$317,COLUMNS('Section 2'!$C$14:J$15),0)))</f>
        <v/>
      </c>
      <c r="L273" s="234" t="str">
        <f>IF($D273="","",IF(ISBLANK(VLOOKUP($B273,'Section 2'!$C$18:$T$317,COLUMNS('Section 2'!$C$14:K$15),0)),"",VLOOKUP($B273,'Section 2'!$C$18:$T$317,COLUMNS('Section 2'!$C$14:K$15),0)))</f>
        <v/>
      </c>
      <c r="M273" s="234" t="str">
        <f>IF($D273="","",IF(ISBLANK(VLOOKUP($B273,'Section 2'!$C$18:$T$317,COLUMNS('Section 2'!$C$14:L$15),0)),"",VLOOKUP($B273,'Section 2'!$C$18:$T$317,COLUMNS('Section 2'!$C$14:L$15),0)))</f>
        <v/>
      </c>
      <c r="N273" s="234" t="str">
        <f>IF($D273="","",IF(ISBLANK(VLOOKUP($B273,'Section 2'!$C$18:$T$317,COLUMNS('Section 2'!$C$14:M$15),0)),"",VLOOKUP($B273,'Section 2'!$C$18:$T$317,COLUMNS('Section 2'!$C$14:M$15),0)))</f>
        <v/>
      </c>
      <c r="O273" s="234" t="str">
        <f>IF($D273="","",IF(ISBLANK(VLOOKUP($B273,'Section 2'!$C$18:$T$317,COLUMNS('Section 2'!$C$14:N$15),0)),"",VLOOKUP($B273,'Section 2'!$C$18:$T$317,COLUMNS('Section 2'!$C$14:N$15),0)))</f>
        <v/>
      </c>
      <c r="P273" s="234" t="str">
        <f>IF($D273="","",IF(ISBLANK(VLOOKUP($B273,'Section 2'!$C$18:$T$317,COLUMNS('Section 2'!$C$14:O$15),0)),"",VLOOKUP($B273,'Section 2'!$C$18:$T$317,COLUMNS('Section 2'!$C$14:O$15),0)))</f>
        <v/>
      </c>
      <c r="Q273" s="234" t="str">
        <f>IF($D273="","",IF(ISBLANK(VLOOKUP($B273,'Section 2'!$C$18:$T$317,COLUMNS('Section 2'!$C$14:P$15),0)),"",VLOOKUP($B273,'Section 2'!$C$18:$T$317,COLUMNS('Section 2'!$C$14:P$15),0)))</f>
        <v/>
      </c>
      <c r="R273" s="234" t="str">
        <f>IF($D273="","",IF(ISBLANK(VLOOKUP($B273,'Section 2'!$C$18:$T$317,COLUMNS('Section 2'!$C$14:Q$15),0)),"",VLOOKUP($B273,'Section 2'!$C$18:$T$317,COLUMNS('Section 2'!$C$14:Q$15),0)))</f>
        <v/>
      </c>
      <c r="S273" s="234" t="str">
        <f>IF($D273="","",IF(ISBLANK(PROPER(VLOOKUP($B273,'Section 2'!$C$18:$T$317,COLUMNS('Section 2'!$C$14:R$15),0))),"",PROPER(VLOOKUP($B273,'Section 2'!$C$18:$T$317,COLUMNS('Section 2'!$C$14:R$15),0))))</f>
        <v/>
      </c>
      <c r="T273" s="234" t="str">
        <f>IF($D273="","",IF(ISBLANK(PROPER(VLOOKUP($B273,'Section 2'!$C$18:$T$317,COLUMNS('Section 2'!$C$14:S$15),0))),"",IF(VLOOKUP($B273,'Section 2'!$C$18:$T$317,COLUMNS('Section 2'!$C$14:S$15),0)="2nd Party Trans", "2nd Party Trans", IF(VLOOKUP($B273,'Section 2'!$C$18:$T$317,COLUMNS('Section 2'!$C$14:S$15),0)="2nd Party Dest", "2nd Party Dest", PROPER(VLOOKUP($B273,'Section 2'!$C$18:$T$317,COLUMNS('Section 2'!$C$14:S$15),0))))))</f>
        <v/>
      </c>
      <c r="U273" s="235" t="str">
        <f>IF($D273="","",IF(ISBLANK(VLOOKUP($B273,'Section 2'!$C$18:$T$317,COLUMNS('Section 2'!$C$14:T$15),0)),"",VLOOKUP($B273,'Section 2'!$C$18:$T$317,COLUMNS('Section 2'!$C$14:T$15),0)))</f>
        <v/>
      </c>
    </row>
    <row r="274" spans="1:21" s="233" customFormat="1" ht="12.75" customHeight="1" x14ac:dyDescent="0.25">
      <c r="A274" s="233" t="str">
        <f>IF(D274="","",ROWS($A$1:A274))</f>
        <v/>
      </c>
      <c r="B274" s="232">
        <v>273</v>
      </c>
      <c r="C274" s="234" t="str">
        <f t="shared" si="4"/>
        <v/>
      </c>
      <c r="D274" s="234" t="str">
        <f>IFERROR(VLOOKUP($B274,'Section 2'!$C$18:$T$317,COLUMNS('Section 2'!$C$14:C$15),0),"")</f>
        <v/>
      </c>
      <c r="E274" s="235" t="str">
        <f>IF($D274="","",IF(ISBLANK(VLOOKUP($B274,'Section 2'!$C$18:$T$317,COLUMNS('Section 2'!$C$14:D$15),0)),"",VLOOKUP($B274,'Section 2'!$C$18:$T$317,COLUMNS('Section 2'!$C$14:D$15),0)))</f>
        <v/>
      </c>
      <c r="F274" s="234" t="str">
        <f>IF($D274="","",IF(ISBLANK(VLOOKUP($B274,'Section 2'!$C$18:$T$317,COLUMNS('Section 2'!$C$14:E$15),0)),"",VLOOKUP($B274,'Section 2'!$C$18:$T$317,COLUMNS('Section 2'!$C$14:E$15),0)))</f>
        <v/>
      </c>
      <c r="G274" s="234" t="str">
        <f>IF($D274="","",IF(ISBLANK(VLOOKUP($B274,'Section 2'!$C$18:$T$317,COLUMNS('Section 2'!$C$14:F$15),0)),"",VLOOKUP($B274,'Section 2'!$C$18:$T$317,COLUMNS('Section 2'!$C$14:F$15),0)))</f>
        <v/>
      </c>
      <c r="H274" s="234" t="str">
        <f>IF($D274="","",IF(ISBLANK(VLOOKUP($B274,'Section 2'!$C$18:$T$317,COLUMNS('Section 2'!$C$14:G$15),0)),"",VLOOKUP($B274,'Section 2'!$C$18:$T$317,COLUMNS('Section 2'!$C$14:G$15),0)))</f>
        <v/>
      </c>
      <c r="I274" s="234" t="str">
        <f>IF($D274="","",IF(ISBLANK(VLOOKUP($B274,'Section 2'!$C$18:$T$317,COLUMNS('Section 2'!$C$14:H$15),0)),"",VLOOKUP($B274,'Section 2'!$C$18:$T$317,COLUMNS('Section 2'!$C$14:H$15),0)))</f>
        <v/>
      </c>
      <c r="J274" s="234" t="str">
        <f>IF($D274="","",IF(ISBLANK(VLOOKUP($B274,'Section 2'!$C$18:$T$317,COLUMNS('Section 2'!$C$14:I$15),0)),"",VLOOKUP($B274,'Section 2'!$C$18:$T$317,COLUMNS('Section 2'!$C$14:I$15),0)))</f>
        <v/>
      </c>
      <c r="K274" s="234" t="str">
        <f>IF($D274="","",IF(ISBLANK(VLOOKUP($B274,'Section 2'!$C$18:$T$317,COLUMNS('Section 2'!$C$14:J$15),0)),"",VLOOKUP($B274,'Section 2'!$C$18:$T$317,COLUMNS('Section 2'!$C$14:J$15),0)))</f>
        <v/>
      </c>
      <c r="L274" s="234" t="str">
        <f>IF($D274="","",IF(ISBLANK(VLOOKUP($B274,'Section 2'!$C$18:$T$317,COLUMNS('Section 2'!$C$14:K$15),0)),"",VLOOKUP($B274,'Section 2'!$C$18:$T$317,COLUMNS('Section 2'!$C$14:K$15),0)))</f>
        <v/>
      </c>
      <c r="M274" s="234" t="str">
        <f>IF($D274="","",IF(ISBLANK(VLOOKUP($B274,'Section 2'!$C$18:$T$317,COLUMNS('Section 2'!$C$14:L$15),0)),"",VLOOKUP($B274,'Section 2'!$C$18:$T$317,COLUMNS('Section 2'!$C$14:L$15),0)))</f>
        <v/>
      </c>
      <c r="N274" s="234" t="str">
        <f>IF($D274="","",IF(ISBLANK(VLOOKUP($B274,'Section 2'!$C$18:$T$317,COLUMNS('Section 2'!$C$14:M$15),0)),"",VLOOKUP($B274,'Section 2'!$C$18:$T$317,COLUMNS('Section 2'!$C$14:M$15),0)))</f>
        <v/>
      </c>
      <c r="O274" s="234" t="str">
        <f>IF($D274="","",IF(ISBLANK(VLOOKUP($B274,'Section 2'!$C$18:$T$317,COLUMNS('Section 2'!$C$14:N$15),0)),"",VLOOKUP($B274,'Section 2'!$C$18:$T$317,COLUMNS('Section 2'!$C$14:N$15),0)))</f>
        <v/>
      </c>
      <c r="P274" s="234" t="str">
        <f>IF($D274="","",IF(ISBLANK(VLOOKUP($B274,'Section 2'!$C$18:$T$317,COLUMNS('Section 2'!$C$14:O$15),0)),"",VLOOKUP($B274,'Section 2'!$C$18:$T$317,COLUMNS('Section 2'!$C$14:O$15),0)))</f>
        <v/>
      </c>
      <c r="Q274" s="234" t="str">
        <f>IF($D274="","",IF(ISBLANK(VLOOKUP($B274,'Section 2'!$C$18:$T$317,COLUMNS('Section 2'!$C$14:P$15),0)),"",VLOOKUP($B274,'Section 2'!$C$18:$T$317,COLUMNS('Section 2'!$C$14:P$15),0)))</f>
        <v/>
      </c>
      <c r="R274" s="234" t="str">
        <f>IF($D274="","",IF(ISBLANK(VLOOKUP($B274,'Section 2'!$C$18:$T$317,COLUMNS('Section 2'!$C$14:Q$15),0)),"",VLOOKUP($B274,'Section 2'!$C$18:$T$317,COLUMNS('Section 2'!$C$14:Q$15),0)))</f>
        <v/>
      </c>
      <c r="S274" s="234" t="str">
        <f>IF($D274="","",IF(ISBLANK(PROPER(VLOOKUP($B274,'Section 2'!$C$18:$T$317,COLUMNS('Section 2'!$C$14:R$15),0))),"",PROPER(VLOOKUP($B274,'Section 2'!$C$18:$T$317,COLUMNS('Section 2'!$C$14:R$15),0))))</f>
        <v/>
      </c>
      <c r="T274" s="234" t="str">
        <f>IF($D274="","",IF(ISBLANK(PROPER(VLOOKUP($B274,'Section 2'!$C$18:$T$317,COLUMNS('Section 2'!$C$14:S$15),0))),"",IF(VLOOKUP($B274,'Section 2'!$C$18:$T$317,COLUMNS('Section 2'!$C$14:S$15),0)="2nd Party Trans", "2nd Party Trans", IF(VLOOKUP($B274,'Section 2'!$C$18:$T$317,COLUMNS('Section 2'!$C$14:S$15),0)="2nd Party Dest", "2nd Party Dest", PROPER(VLOOKUP($B274,'Section 2'!$C$18:$T$317,COLUMNS('Section 2'!$C$14:S$15),0))))))</f>
        <v/>
      </c>
      <c r="U274" s="235" t="str">
        <f>IF($D274="","",IF(ISBLANK(VLOOKUP($B274,'Section 2'!$C$18:$T$317,COLUMNS('Section 2'!$C$14:T$15),0)),"",VLOOKUP($B274,'Section 2'!$C$18:$T$317,COLUMNS('Section 2'!$C$14:T$15),0)))</f>
        <v/>
      </c>
    </row>
    <row r="275" spans="1:21" s="233" customFormat="1" ht="12.75" customHeight="1" x14ac:dyDescent="0.25">
      <c r="A275" s="233" t="str">
        <f>IF(D275="","",ROWS($A$1:A275))</f>
        <v/>
      </c>
      <c r="B275" s="232">
        <v>274</v>
      </c>
      <c r="C275" s="234" t="str">
        <f t="shared" si="4"/>
        <v/>
      </c>
      <c r="D275" s="234" t="str">
        <f>IFERROR(VLOOKUP($B275,'Section 2'!$C$18:$T$317,COLUMNS('Section 2'!$C$14:C$15),0),"")</f>
        <v/>
      </c>
      <c r="E275" s="235" t="str">
        <f>IF($D275="","",IF(ISBLANK(VLOOKUP($B275,'Section 2'!$C$18:$T$317,COLUMNS('Section 2'!$C$14:D$15),0)),"",VLOOKUP($B275,'Section 2'!$C$18:$T$317,COLUMNS('Section 2'!$C$14:D$15),0)))</f>
        <v/>
      </c>
      <c r="F275" s="234" t="str">
        <f>IF($D275="","",IF(ISBLANK(VLOOKUP($B275,'Section 2'!$C$18:$T$317,COLUMNS('Section 2'!$C$14:E$15),0)),"",VLOOKUP($B275,'Section 2'!$C$18:$T$317,COLUMNS('Section 2'!$C$14:E$15),0)))</f>
        <v/>
      </c>
      <c r="G275" s="234" t="str">
        <f>IF($D275="","",IF(ISBLANK(VLOOKUP($B275,'Section 2'!$C$18:$T$317,COLUMNS('Section 2'!$C$14:F$15),0)),"",VLOOKUP($B275,'Section 2'!$C$18:$T$317,COLUMNS('Section 2'!$C$14:F$15),0)))</f>
        <v/>
      </c>
      <c r="H275" s="234" t="str">
        <f>IF($D275="","",IF(ISBLANK(VLOOKUP($B275,'Section 2'!$C$18:$T$317,COLUMNS('Section 2'!$C$14:G$15),0)),"",VLOOKUP($B275,'Section 2'!$C$18:$T$317,COLUMNS('Section 2'!$C$14:G$15),0)))</f>
        <v/>
      </c>
      <c r="I275" s="234" t="str">
        <f>IF($D275="","",IF(ISBLANK(VLOOKUP($B275,'Section 2'!$C$18:$T$317,COLUMNS('Section 2'!$C$14:H$15),0)),"",VLOOKUP($B275,'Section 2'!$C$18:$T$317,COLUMNS('Section 2'!$C$14:H$15),0)))</f>
        <v/>
      </c>
      <c r="J275" s="234" t="str">
        <f>IF($D275="","",IF(ISBLANK(VLOOKUP($B275,'Section 2'!$C$18:$T$317,COLUMNS('Section 2'!$C$14:I$15),0)),"",VLOOKUP($B275,'Section 2'!$C$18:$T$317,COLUMNS('Section 2'!$C$14:I$15),0)))</f>
        <v/>
      </c>
      <c r="K275" s="234" t="str">
        <f>IF($D275="","",IF(ISBLANK(VLOOKUP($B275,'Section 2'!$C$18:$T$317,COLUMNS('Section 2'!$C$14:J$15),0)),"",VLOOKUP($B275,'Section 2'!$C$18:$T$317,COLUMNS('Section 2'!$C$14:J$15),0)))</f>
        <v/>
      </c>
      <c r="L275" s="234" t="str">
        <f>IF($D275="","",IF(ISBLANK(VLOOKUP($B275,'Section 2'!$C$18:$T$317,COLUMNS('Section 2'!$C$14:K$15),0)),"",VLOOKUP($B275,'Section 2'!$C$18:$T$317,COLUMNS('Section 2'!$C$14:K$15),0)))</f>
        <v/>
      </c>
      <c r="M275" s="234" t="str">
        <f>IF($D275="","",IF(ISBLANK(VLOOKUP($B275,'Section 2'!$C$18:$T$317,COLUMNS('Section 2'!$C$14:L$15),0)),"",VLOOKUP($B275,'Section 2'!$C$18:$T$317,COLUMNS('Section 2'!$C$14:L$15),0)))</f>
        <v/>
      </c>
      <c r="N275" s="234" t="str">
        <f>IF($D275="","",IF(ISBLANK(VLOOKUP($B275,'Section 2'!$C$18:$T$317,COLUMNS('Section 2'!$C$14:M$15),0)),"",VLOOKUP($B275,'Section 2'!$C$18:$T$317,COLUMNS('Section 2'!$C$14:M$15),0)))</f>
        <v/>
      </c>
      <c r="O275" s="234" t="str">
        <f>IF($D275="","",IF(ISBLANK(VLOOKUP($B275,'Section 2'!$C$18:$T$317,COLUMNS('Section 2'!$C$14:N$15),0)),"",VLOOKUP($B275,'Section 2'!$C$18:$T$317,COLUMNS('Section 2'!$C$14:N$15),0)))</f>
        <v/>
      </c>
      <c r="P275" s="234" t="str">
        <f>IF($D275="","",IF(ISBLANK(VLOOKUP($B275,'Section 2'!$C$18:$T$317,COLUMNS('Section 2'!$C$14:O$15),0)),"",VLOOKUP($B275,'Section 2'!$C$18:$T$317,COLUMNS('Section 2'!$C$14:O$15),0)))</f>
        <v/>
      </c>
      <c r="Q275" s="234" t="str">
        <f>IF($D275="","",IF(ISBLANK(VLOOKUP($B275,'Section 2'!$C$18:$T$317,COLUMNS('Section 2'!$C$14:P$15),0)),"",VLOOKUP($B275,'Section 2'!$C$18:$T$317,COLUMNS('Section 2'!$C$14:P$15),0)))</f>
        <v/>
      </c>
      <c r="R275" s="234" t="str">
        <f>IF($D275="","",IF(ISBLANK(VLOOKUP($B275,'Section 2'!$C$18:$T$317,COLUMNS('Section 2'!$C$14:Q$15),0)),"",VLOOKUP($B275,'Section 2'!$C$18:$T$317,COLUMNS('Section 2'!$C$14:Q$15),0)))</f>
        <v/>
      </c>
      <c r="S275" s="234" t="str">
        <f>IF($D275="","",IF(ISBLANK(PROPER(VLOOKUP($B275,'Section 2'!$C$18:$T$317,COLUMNS('Section 2'!$C$14:R$15),0))),"",PROPER(VLOOKUP($B275,'Section 2'!$C$18:$T$317,COLUMNS('Section 2'!$C$14:R$15),0))))</f>
        <v/>
      </c>
      <c r="T275" s="234" t="str">
        <f>IF($D275="","",IF(ISBLANK(PROPER(VLOOKUP($B275,'Section 2'!$C$18:$T$317,COLUMNS('Section 2'!$C$14:S$15),0))),"",IF(VLOOKUP($B275,'Section 2'!$C$18:$T$317,COLUMNS('Section 2'!$C$14:S$15),0)="2nd Party Trans", "2nd Party Trans", IF(VLOOKUP($B275,'Section 2'!$C$18:$T$317,COLUMNS('Section 2'!$C$14:S$15),0)="2nd Party Dest", "2nd Party Dest", PROPER(VLOOKUP($B275,'Section 2'!$C$18:$T$317,COLUMNS('Section 2'!$C$14:S$15),0))))))</f>
        <v/>
      </c>
      <c r="U275" s="235" t="str">
        <f>IF($D275="","",IF(ISBLANK(VLOOKUP($B275,'Section 2'!$C$18:$T$317,COLUMNS('Section 2'!$C$14:T$15),0)),"",VLOOKUP($B275,'Section 2'!$C$18:$T$317,COLUMNS('Section 2'!$C$14:T$15),0)))</f>
        <v/>
      </c>
    </row>
    <row r="276" spans="1:21" s="233" customFormat="1" ht="12.75" customHeight="1" x14ac:dyDescent="0.25">
      <c r="A276" s="233" t="str">
        <f>IF(D276="","",ROWS($A$1:A276))</f>
        <v/>
      </c>
      <c r="B276" s="232">
        <v>275</v>
      </c>
      <c r="C276" s="234" t="str">
        <f t="shared" si="4"/>
        <v/>
      </c>
      <c r="D276" s="234" t="str">
        <f>IFERROR(VLOOKUP($B276,'Section 2'!$C$18:$T$317,COLUMNS('Section 2'!$C$14:C$15),0),"")</f>
        <v/>
      </c>
      <c r="E276" s="235" t="str">
        <f>IF($D276="","",IF(ISBLANK(VLOOKUP($B276,'Section 2'!$C$18:$T$317,COLUMNS('Section 2'!$C$14:D$15),0)),"",VLOOKUP($B276,'Section 2'!$C$18:$T$317,COLUMNS('Section 2'!$C$14:D$15),0)))</f>
        <v/>
      </c>
      <c r="F276" s="234" t="str">
        <f>IF($D276="","",IF(ISBLANK(VLOOKUP($B276,'Section 2'!$C$18:$T$317,COLUMNS('Section 2'!$C$14:E$15),0)),"",VLOOKUP($B276,'Section 2'!$C$18:$T$317,COLUMNS('Section 2'!$C$14:E$15),0)))</f>
        <v/>
      </c>
      <c r="G276" s="234" t="str">
        <f>IF($D276="","",IF(ISBLANK(VLOOKUP($B276,'Section 2'!$C$18:$T$317,COLUMNS('Section 2'!$C$14:F$15),0)),"",VLOOKUP($B276,'Section 2'!$C$18:$T$317,COLUMNS('Section 2'!$C$14:F$15),0)))</f>
        <v/>
      </c>
      <c r="H276" s="234" t="str">
        <f>IF($D276="","",IF(ISBLANK(VLOOKUP($B276,'Section 2'!$C$18:$T$317,COLUMNS('Section 2'!$C$14:G$15),0)),"",VLOOKUP($B276,'Section 2'!$C$18:$T$317,COLUMNS('Section 2'!$C$14:G$15),0)))</f>
        <v/>
      </c>
      <c r="I276" s="234" t="str">
        <f>IF($D276="","",IF(ISBLANK(VLOOKUP($B276,'Section 2'!$C$18:$T$317,COLUMNS('Section 2'!$C$14:H$15),0)),"",VLOOKUP($B276,'Section 2'!$C$18:$T$317,COLUMNS('Section 2'!$C$14:H$15),0)))</f>
        <v/>
      </c>
      <c r="J276" s="234" t="str">
        <f>IF($D276="","",IF(ISBLANK(VLOOKUP($B276,'Section 2'!$C$18:$T$317,COLUMNS('Section 2'!$C$14:I$15),0)),"",VLOOKUP($B276,'Section 2'!$C$18:$T$317,COLUMNS('Section 2'!$C$14:I$15),0)))</f>
        <v/>
      </c>
      <c r="K276" s="234" t="str">
        <f>IF($D276="","",IF(ISBLANK(VLOOKUP($B276,'Section 2'!$C$18:$T$317,COLUMNS('Section 2'!$C$14:J$15),0)),"",VLOOKUP($B276,'Section 2'!$C$18:$T$317,COLUMNS('Section 2'!$C$14:J$15),0)))</f>
        <v/>
      </c>
      <c r="L276" s="234" t="str">
        <f>IF($D276="","",IF(ISBLANK(VLOOKUP($B276,'Section 2'!$C$18:$T$317,COLUMNS('Section 2'!$C$14:K$15),0)),"",VLOOKUP($B276,'Section 2'!$C$18:$T$317,COLUMNS('Section 2'!$C$14:K$15),0)))</f>
        <v/>
      </c>
      <c r="M276" s="234" t="str">
        <f>IF($D276="","",IF(ISBLANK(VLOOKUP($B276,'Section 2'!$C$18:$T$317,COLUMNS('Section 2'!$C$14:L$15),0)),"",VLOOKUP($B276,'Section 2'!$C$18:$T$317,COLUMNS('Section 2'!$C$14:L$15),0)))</f>
        <v/>
      </c>
      <c r="N276" s="234" t="str">
        <f>IF($D276="","",IF(ISBLANK(VLOOKUP($B276,'Section 2'!$C$18:$T$317,COLUMNS('Section 2'!$C$14:M$15),0)),"",VLOOKUP($B276,'Section 2'!$C$18:$T$317,COLUMNS('Section 2'!$C$14:M$15),0)))</f>
        <v/>
      </c>
      <c r="O276" s="234" t="str">
        <f>IF($D276="","",IF(ISBLANK(VLOOKUP($B276,'Section 2'!$C$18:$T$317,COLUMNS('Section 2'!$C$14:N$15),0)),"",VLOOKUP($B276,'Section 2'!$C$18:$T$317,COLUMNS('Section 2'!$C$14:N$15),0)))</f>
        <v/>
      </c>
      <c r="P276" s="234" t="str">
        <f>IF($D276="","",IF(ISBLANK(VLOOKUP($B276,'Section 2'!$C$18:$T$317,COLUMNS('Section 2'!$C$14:O$15),0)),"",VLOOKUP($B276,'Section 2'!$C$18:$T$317,COLUMNS('Section 2'!$C$14:O$15),0)))</f>
        <v/>
      </c>
      <c r="Q276" s="234" t="str">
        <f>IF($D276="","",IF(ISBLANK(VLOOKUP($B276,'Section 2'!$C$18:$T$317,COLUMNS('Section 2'!$C$14:P$15),0)),"",VLOOKUP($B276,'Section 2'!$C$18:$T$317,COLUMNS('Section 2'!$C$14:P$15),0)))</f>
        <v/>
      </c>
      <c r="R276" s="234" t="str">
        <f>IF($D276="","",IF(ISBLANK(VLOOKUP($B276,'Section 2'!$C$18:$T$317,COLUMNS('Section 2'!$C$14:Q$15),0)),"",VLOOKUP($B276,'Section 2'!$C$18:$T$317,COLUMNS('Section 2'!$C$14:Q$15),0)))</f>
        <v/>
      </c>
      <c r="S276" s="234" t="str">
        <f>IF($D276="","",IF(ISBLANK(PROPER(VLOOKUP($B276,'Section 2'!$C$18:$T$317,COLUMNS('Section 2'!$C$14:R$15),0))),"",PROPER(VLOOKUP($B276,'Section 2'!$C$18:$T$317,COLUMNS('Section 2'!$C$14:R$15),0))))</f>
        <v/>
      </c>
      <c r="T276" s="234" t="str">
        <f>IF($D276="","",IF(ISBLANK(PROPER(VLOOKUP($B276,'Section 2'!$C$18:$T$317,COLUMNS('Section 2'!$C$14:S$15),0))),"",IF(VLOOKUP($B276,'Section 2'!$C$18:$T$317,COLUMNS('Section 2'!$C$14:S$15),0)="2nd Party Trans", "2nd Party Trans", IF(VLOOKUP($B276,'Section 2'!$C$18:$T$317,COLUMNS('Section 2'!$C$14:S$15),0)="2nd Party Dest", "2nd Party Dest", PROPER(VLOOKUP($B276,'Section 2'!$C$18:$T$317,COLUMNS('Section 2'!$C$14:S$15),0))))))</f>
        <v/>
      </c>
      <c r="U276" s="235" t="str">
        <f>IF($D276="","",IF(ISBLANK(VLOOKUP($B276,'Section 2'!$C$18:$T$317,COLUMNS('Section 2'!$C$14:T$15),0)),"",VLOOKUP($B276,'Section 2'!$C$18:$T$317,COLUMNS('Section 2'!$C$14:T$15),0)))</f>
        <v/>
      </c>
    </row>
    <row r="277" spans="1:21" s="233" customFormat="1" ht="12.75" customHeight="1" x14ac:dyDescent="0.25">
      <c r="A277" s="233" t="str">
        <f>IF(D277="","",ROWS($A$1:A277))</f>
        <v/>
      </c>
      <c r="B277" s="232">
        <v>276</v>
      </c>
      <c r="C277" s="234" t="str">
        <f t="shared" si="4"/>
        <v/>
      </c>
      <c r="D277" s="234" t="str">
        <f>IFERROR(VLOOKUP($B277,'Section 2'!$C$18:$T$317,COLUMNS('Section 2'!$C$14:C$15),0),"")</f>
        <v/>
      </c>
      <c r="E277" s="235" t="str">
        <f>IF($D277="","",IF(ISBLANK(VLOOKUP($B277,'Section 2'!$C$18:$T$317,COLUMNS('Section 2'!$C$14:D$15),0)),"",VLOOKUP($B277,'Section 2'!$C$18:$T$317,COLUMNS('Section 2'!$C$14:D$15),0)))</f>
        <v/>
      </c>
      <c r="F277" s="234" t="str">
        <f>IF($D277="","",IF(ISBLANK(VLOOKUP($B277,'Section 2'!$C$18:$T$317,COLUMNS('Section 2'!$C$14:E$15),0)),"",VLOOKUP($B277,'Section 2'!$C$18:$T$317,COLUMNS('Section 2'!$C$14:E$15),0)))</f>
        <v/>
      </c>
      <c r="G277" s="234" t="str">
        <f>IF($D277="","",IF(ISBLANK(VLOOKUP($B277,'Section 2'!$C$18:$T$317,COLUMNS('Section 2'!$C$14:F$15),0)),"",VLOOKUP($B277,'Section 2'!$C$18:$T$317,COLUMNS('Section 2'!$C$14:F$15),0)))</f>
        <v/>
      </c>
      <c r="H277" s="234" t="str">
        <f>IF($D277="","",IF(ISBLANK(VLOOKUP($B277,'Section 2'!$C$18:$T$317,COLUMNS('Section 2'!$C$14:G$15),0)),"",VLOOKUP($B277,'Section 2'!$C$18:$T$317,COLUMNS('Section 2'!$C$14:G$15),0)))</f>
        <v/>
      </c>
      <c r="I277" s="234" t="str">
        <f>IF($D277="","",IF(ISBLANK(VLOOKUP($B277,'Section 2'!$C$18:$T$317,COLUMNS('Section 2'!$C$14:H$15),0)),"",VLOOKUP($B277,'Section 2'!$C$18:$T$317,COLUMNS('Section 2'!$C$14:H$15),0)))</f>
        <v/>
      </c>
      <c r="J277" s="234" t="str">
        <f>IF($D277="","",IF(ISBLANK(VLOOKUP($B277,'Section 2'!$C$18:$T$317,COLUMNS('Section 2'!$C$14:I$15),0)),"",VLOOKUP($B277,'Section 2'!$C$18:$T$317,COLUMNS('Section 2'!$C$14:I$15),0)))</f>
        <v/>
      </c>
      <c r="K277" s="234" t="str">
        <f>IF($D277="","",IF(ISBLANK(VLOOKUP($B277,'Section 2'!$C$18:$T$317,COLUMNS('Section 2'!$C$14:J$15),0)),"",VLOOKUP($B277,'Section 2'!$C$18:$T$317,COLUMNS('Section 2'!$C$14:J$15),0)))</f>
        <v/>
      </c>
      <c r="L277" s="234" t="str">
        <f>IF($D277="","",IF(ISBLANK(VLOOKUP($B277,'Section 2'!$C$18:$T$317,COLUMNS('Section 2'!$C$14:K$15),0)),"",VLOOKUP($B277,'Section 2'!$C$18:$T$317,COLUMNS('Section 2'!$C$14:K$15),0)))</f>
        <v/>
      </c>
      <c r="M277" s="234" t="str">
        <f>IF($D277="","",IF(ISBLANK(VLOOKUP($B277,'Section 2'!$C$18:$T$317,COLUMNS('Section 2'!$C$14:L$15),0)),"",VLOOKUP($B277,'Section 2'!$C$18:$T$317,COLUMNS('Section 2'!$C$14:L$15),0)))</f>
        <v/>
      </c>
      <c r="N277" s="234" t="str">
        <f>IF($D277="","",IF(ISBLANK(VLOOKUP($B277,'Section 2'!$C$18:$T$317,COLUMNS('Section 2'!$C$14:M$15),0)),"",VLOOKUP($B277,'Section 2'!$C$18:$T$317,COLUMNS('Section 2'!$C$14:M$15),0)))</f>
        <v/>
      </c>
      <c r="O277" s="234" t="str">
        <f>IF($D277="","",IF(ISBLANK(VLOOKUP($B277,'Section 2'!$C$18:$T$317,COLUMNS('Section 2'!$C$14:N$15),0)),"",VLOOKUP($B277,'Section 2'!$C$18:$T$317,COLUMNS('Section 2'!$C$14:N$15),0)))</f>
        <v/>
      </c>
      <c r="P277" s="234" t="str">
        <f>IF($D277="","",IF(ISBLANK(VLOOKUP($B277,'Section 2'!$C$18:$T$317,COLUMNS('Section 2'!$C$14:O$15),0)),"",VLOOKUP($B277,'Section 2'!$C$18:$T$317,COLUMNS('Section 2'!$C$14:O$15),0)))</f>
        <v/>
      </c>
      <c r="Q277" s="234" t="str">
        <f>IF($D277="","",IF(ISBLANK(VLOOKUP($B277,'Section 2'!$C$18:$T$317,COLUMNS('Section 2'!$C$14:P$15),0)),"",VLOOKUP($B277,'Section 2'!$C$18:$T$317,COLUMNS('Section 2'!$C$14:P$15),0)))</f>
        <v/>
      </c>
      <c r="R277" s="234" t="str">
        <f>IF($D277="","",IF(ISBLANK(VLOOKUP($B277,'Section 2'!$C$18:$T$317,COLUMNS('Section 2'!$C$14:Q$15),0)),"",VLOOKUP($B277,'Section 2'!$C$18:$T$317,COLUMNS('Section 2'!$C$14:Q$15),0)))</f>
        <v/>
      </c>
      <c r="S277" s="234" t="str">
        <f>IF($D277="","",IF(ISBLANK(PROPER(VLOOKUP($B277,'Section 2'!$C$18:$T$317,COLUMNS('Section 2'!$C$14:R$15),0))),"",PROPER(VLOOKUP($B277,'Section 2'!$C$18:$T$317,COLUMNS('Section 2'!$C$14:R$15),0))))</f>
        <v/>
      </c>
      <c r="T277" s="234" t="str">
        <f>IF($D277="","",IF(ISBLANK(PROPER(VLOOKUP($B277,'Section 2'!$C$18:$T$317,COLUMNS('Section 2'!$C$14:S$15),0))),"",IF(VLOOKUP($B277,'Section 2'!$C$18:$T$317,COLUMNS('Section 2'!$C$14:S$15),0)="2nd Party Trans", "2nd Party Trans", IF(VLOOKUP($B277,'Section 2'!$C$18:$T$317,COLUMNS('Section 2'!$C$14:S$15),0)="2nd Party Dest", "2nd Party Dest", PROPER(VLOOKUP($B277,'Section 2'!$C$18:$T$317,COLUMNS('Section 2'!$C$14:S$15),0))))))</f>
        <v/>
      </c>
      <c r="U277" s="235" t="str">
        <f>IF($D277="","",IF(ISBLANK(VLOOKUP($B277,'Section 2'!$C$18:$T$317,COLUMNS('Section 2'!$C$14:T$15),0)),"",VLOOKUP($B277,'Section 2'!$C$18:$T$317,COLUMNS('Section 2'!$C$14:T$15),0)))</f>
        <v/>
      </c>
    </row>
    <row r="278" spans="1:21" s="233" customFormat="1" ht="12.75" customHeight="1" x14ac:dyDescent="0.25">
      <c r="A278" s="233" t="str">
        <f>IF(D278="","",ROWS($A$1:A278))</f>
        <v/>
      </c>
      <c r="B278" s="232">
        <v>277</v>
      </c>
      <c r="C278" s="234" t="str">
        <f t="shared" si="4"/>
        <v/>
      </c>
      <c r="D278" s="234" t="str">
        <f>IFERROR(VLOOKUP($B278,'Section 2'!$C$18:$T$317,COLUMNS('Section 2'!$C$14:C$15),0),"")</f>
        <v/>
      </c>
      <c r="E278" s="235" t="str">
        <f>IF($D278="","",IF(ISBLANK(VLOOKUP($B278,'Section 2'!$C$18:$T$317,COLUMNS('Section 2'!$C$14:D$15),0)),"",VLOOKUP($B278,'Section 2'!$C$18:$T$317,COLUMNS('Section 2'!$C$14:D$15),0)))</f>
        <v/>
      </c>
      <c r="F278" s="234" t="str">
        <f>IF($D278="","",IF(ISBLANK(VLOOKUP($B278,'Section 2'!$C$18:$T$317,COLUMNS('Section 2'!$C$14:E$15),0)),"",VLOOKUP($B278,'Section 2'!$C$18:$T$317,COLUMNS('Section 2'!$C$14:E$15),0)))</f>
        <v/>
      </c>
      <c r="G278" s="234" t="str">
        <f>IF($D278="","",IF(ISBLANK(VLOOKUP($B278,'Section 2'!$C$18:$T$317,COLUMNS('Section 2'!$C$14:F$15),0)),"",VLOOKUP($B278,'Section 2'!$C$18:$T$317,COLUMNS('Section 2'!$C$14:F$15),0)))</f>
        <v/>
      </c>
      <c r="H278" s="234" t="str">
        <f>IF($D278="","",IF(ISBLANK(VLOOKUP($B278,'Section 2'!$C$18:$T$317,COLUMNS('Section 2'!$C$14:G$15),0)),"",VLOOKUP($B278,'Section 2'!$C$18:$T$317,COLUMNS('Section 2'!$C$14:G$15),0)))</f>
        <v/>
      </c>
      <c r="I278" s="234" t="str">
        <f>IF($D278="","",IF(ISBLANK(VLOOKUP($B278,'Section 2'!$C$18:$T$317,COLUMNS('Section 2'!$C$14:H$15),0)),"",VLOOKUP($B278,'Section 2'!$C$18:$T$317,COLUMNS('Section 2'!$C$14:H$15),0)))</f>
        <v/>
      </c>
      <c r="J278" s="234" t="str">
        <f>IF($D278="","",IF(ISBLANK(VLOOKUP($B278,'Section 2'!$C$18:$T$317,COLUMNS('Section 2'!$C$14:I$15),0)),"",VLOOKUP($B278,'Section 2'!$C$18:$T$317,COLUMNS('Section 2'!$C$14:I$15),0)))</f>
        <v/>
      </c>
      <c r="K278" s="234" t="str">
        <f>IF($D278="","",IF(ISBLANK(VLOOKUP($B278,'Section 2'!$C$18:$T$317,COLUMNS('Section 2'!$C$14:J$15),0)),"",VLOOKUP($B278,'Section 2'!$C$18:$T$317,COLUMNS('Section 2'!$C$14:J$15),0)))</f>
        <v/>
      </c>
      <c r="L278" s="234" t="str">
        <f>IF($D278="","",IF(ISBLANK(VLOOKUP($B278,'Section 2'!$C$18:$T$317,COLUMNS('Section 2'!$C$14:K$15),0)),"",VLOOKUP($B278,'Section 2'!$C$18:$T$317,COLUMNS('Section 2'!$C$14:K$15),0)))</f>
        <v/>
      </c>
      <c r="M278" s="234" t="str">
        <f>IF($D278="","",IF(ISBLANK(VLOOKUP($B278,'Section 2'!$C$18:$T$317,COLUMNS('Section 2'!$C$14:L$15),0)),"",VLOOKUP($B278,'Section 2'!$C$18:$T$317,COLUMNS('Section 2'!$C$14:L$15),0)))</f>
        <v/>
      </c>
      <c r="N278" s="234" t="str">
        <f>IF($D278="","",IF(ISBLANK(VLOOKUP($B278,'Section 2'!$C$18:$T$317,COLUMNS('Section 2'!$C$14:M$15),0)),"",VLOOKUP($B278,'Section 2'!$C$18:$T$317,COLUMNS('Section 2'!$C$14:M$15),0)))</f>
        <v/>
      </c>
      <c r="O278" s="234" t="str">
        <f>IF($D278="","",IF(ISBLANK(VLOOKUP($B278,'Section 2'!$C$18:$T$317,COLUMNS('Section 2'!$C$14:N$15),0)),"",VLOOKUP($B278,'Section 2'!$C$18:$T$317,COLUMNS('Section 2'!$C$14:N$15),0)))</f>
        <v/>
      </c>
      <c r="P278" s="234" t="str">
        <f>IF($D278="","",IF(ISBLANK(VLOOKUP($B278,'Section 2'!$C$18:$T$317,COLUMNS('Section 2'!$C$14:O$15),0)),"",VLOOKUP($B278,'Section 2'!$C$18:$T$317,COLUMNS('Section 2'!$C$14:O$15),0)))</f>
        <v/>
      </c>
      <c r="Q278" s="234" t="str">
        <f>IF($D278="","",IF(ISBLANK(VLOOKUP($B278,'Section 2'!$C$18:$T$317,COLUMNS('Section 2'!$C$14:P$15),0)),"",VLOOKUP($B278,'Section 2'!$C$18:$T$317,COLUMNS('Section 2'!$C$14:P$15),0)))</f>
        <v/>
      </c>
      <c r="R278" s="234" t="str">
        <f>IF($D278="","",IF(ISBLANK(VLOOKUP($B278,'Section 2'!$C$18:$T$317,COLUMNS('Section 2'!$C$14:Q$15),0)),"",VLOOKUP($B278,'Section 2'!$C$18:$T$317,COLUMNS('Section 2'!$C$14:Q$15),0)))</f>
        <v/>
      </c>
      <c r="S278" s="234" t="str">
        <f>IF($D278="","",IF(ISBLANK(PROPER(VLOOKUP($B278,'Section 2'!$C$18:$T$317,COLUMNS('Section 2'!$C$14:R$15),0))),"",PROPER(VLOOKUP($B278,'Section 2'!$C$18:$T$317,COLUMNS('Section 2'!$C$14:R$15),0))))</f>
        <v/>
      </c>
      <c r="T278" s="234" t="str">
        <f>IF($D278="","",IF(ISBLANK(PROPER(VLOOKUP($B278,'Section 2'!$C$18:$T$317,COLUMNS('Section 2'!$C$14:S$15),0))),"",IF(VLOOKUP($B278,'Section 2'!$C$18:$T$317,COLUMNS('Section 2'!$C$14:S$15),0)="2nd Party Trans", "2nd Party Trans", IF(VLOOKUP($B278,'Section 2'!$C$18:$T$317,COLUMNS('Section 2'!$C$14:S$15),0)="2nd Party Dest", "2nd Party Dest", PROPER(VLOOKUP($B278,'Section 2'!$C$18:$T$317,COLUMNS('Section 2'!$C$14:S$15),0))))))</f>
        <v/>
      </c>
      <c r="U278" s="235" t="str">
        <f>IF($D278="","",IF(ISBLANK(VLOOKUP($B278,'Section 2'!$C$18:$T$317,COLUMNS('Section 2'!$C$14:T$15),0)),"",VLOOKUP($B278,'Section 2'!$C$18:$T$317,COLUMNS('Section 2'!$C$14:T$15),0)))</f>
        <v/>
      </c>
    </row>
    <row r="279" spans="1:21" s="233" customFormat="1" ht="12.75" customHeight="1" x14ac:dyDescent="0.25">
      <c r="A279" s="233" t="str">
        <f>IF(D279="","",ROWS($A$1:A279))</f>
        <v/>
      </c>
      <c r="B279" s="232">
        <v>278</v>
      </c>
      <c r="C279" s="234" t="str">
        <f t="shared" si="4"/>
        <v/>
      </c>
      <c r="D279" s="234" t="str">
        <f>IFERROR(VLOOKUP($B279,'Section 2'!$C$18:$T$317,COLUMNS('Section 2'!$C$14:C$15),0),"")</f>
        <v/>
      </c>
      <c r="E279" s="235" t="str">
        <f>IF($D279="","",IF(ISBLANK(VLOOKUP($B279,'Section 2'!$C$18:$T$317,COLUMNS('Section 2'!$C$14:D$15),0)),"",VLOOKUP($B279,'Section 2'!$C$18:$T$317,COLUMNS('Section 2'!$C$14:D$15),0)))</f>
        <v/>
      </c>
      <c r="F279" s="234" t="str">
        <f>IF($D279="","",IF(ISBLANK(VLOOKUP($B279,'Section 2'!$C$18:$T$317,COLUMNS('Section 2'!$C$14:E$15),0)),"",VLOOKUP($B279,'Section 2'!$C$18:$T$317,COLUMNS('Section 2'!$C$14:E$15),0)))</f>
        <v/>
      </c>
      <c r="G279" s="234" t="str">
        <f>IF($D279="","",IF(ISBLANK(VLOOKUP($B279,'Section 2'!$C$18:$T$317,COLUMNS('Section 2'!$C$14:F$15),0)),"",VLOOKUP($B279,'Section 2'!$C$18:$T$317,COLUMNS('Section 2'!$C$14:F$15),0)))</f>
        <v/>
      </c>
      <c r="H279" s="234" t="str">
        <f>IF($D279="","",IF(ISBLANK(VLOOKUP($B279,'Section 2'!$C$18:$T$317,COLUMNS('Section 2'!$C$14:G$15),0)),"",VLOOKUP($B279,'Section 2'!$C$18:$T$317,COLUMNS('Section 2'!$C$14:G$15),0)))</f>
        <v/>
      </c>
      <c r="I279" s="234" t="str">
        <f>IF($D279="","",IF(ISBLANK(VLOOKUP($B279,'Section 2'!$C$18:$T$317,COLUMNS('Section 2'!$C$14:H$15),0)),"",VLOOKUP($B279,'Section 2'!$C$18:$T$317,COLUMNS('Section 2'!$C$14:H$15),0)))</f>
        <v/>
      </c>
      <c r="J279" s="234" t="str">
        <f>IF($D279="","",IF(ISBLANK(VLOOKUP($B279,'Section 2'!$C$18:$T$317,COLUMNS('Section 2'!$C$14:I$15),0)),"",VLOOKUP($B279,'Section 2'!$C$18:$T$317,COLUMNS('Section 2'!$C$14:I$15),0)))</f>
        <v/>
      </c>
      <c r="K279" s="234" t="str">
        <f>IF($D279="","",IF(ISBLANK(VLOOKUP($B279,'Section 2'!$C$18:$T$317,COLUMNS('Section 2'!$C$14:J$15),0)),"",VLOOKUP($B279,'Section 2'!$C$18:$T$317,COLUMNS('Section 2'!$C$14:J$15),0)))</f>
        <v/>
      </c>
      <c r="L279" s="234" t="str">
        <f>IF($D279="","",IF(ISBLANK(VLOOKUP($B279,'Section 2'!$C$18:$T$317,COLUMNS('Section 2'!$C$14:K$15),0)),"",VLOOKUP($B279,'Section 2'!$C$18:$T$317,COLUMNS('Section 2'!$C$14:K$15),0)))</f>
        <v/>
      </c>
      <c r="M279" s="234" t="str">
        <f>IF($D279="","",IF(ISBLANK(VLOOKUP($B279,'Section 2'!$C$18:$T$317,COLUMNS('Section 2'!$C$14:L$15),0)),"",VLOOKUP($B279,'Section 2'!$C$18:$T$317,COLUMNS('Section 2'!$C$14:L$15),0)))</f>
        <v/>
      </c>
      <c r="N279" s="234" t="str">
        <f>IF($D279="","",IF(ISBLANK(VLOOKUP($B279,'Section 2'!$C$18:$T$317,COLUMNS('Section 2'!$C$14:M$15),0)),"",VLOOKUP($B279,'Section 2'!$C$18:$T$317,COLUMNS('Section 2'!$C$14:M$15),0)))</f>
        <v/>
      </c>
      <c r="O279" s="234" t="str">
        <f>IF($D279="","",IF(ISBLANK(VLOOKUP($B279,'Section 2'!$C$18:$T$317,COLUMNS('Section 2'!$C$14:N$15),0)),"",VLOOKUP($B279,'Section 2'!$C$18:$T$317,COLUMNS('Section 2'!$C$14:N$15),0)))</f>
        <v/>
      </c>
      <c r="P279" s="234" t="str">
        <f>IF($D279="","",IF(ISBLANK(VLOOKUP($B279,'Section 2'!$C$18:$T$317,COLUMNS('Section 2'!$C$14:O$15),0)),"",VLOOKUP($B279,'Section 2'!$C$18:$T$317,COLUMNS('Section 2'!$C$14:O$15),0)))</f>
        <v/>
      </c>
      <c r="Q279" s="234" t="str">
        <f>IF($D279="","",IF(ISBLANK(VLOOKUP($B279,'Section 2'!$C$18:$T$317,COLUMNS('Section 2'!$C$14:P$15),0)),"",VLOOKUP($B279,'Section 2'!$C$18:$T$317,COLUMNS('Section 2'!$C$14:P$15),0)))</f>
        <v/>
      </c>
      <c r="R279" s="234" t="str">
        <f>IF($D279="","",IF(ISBLANK(VLOOKUP($B279,'Section 2'!$C$18:$T$317,COLUMNS('Section 2'!$C$14:Q$15),0)),"",VLOOKUP($B279,'Section 2'!$C$18:$T$317,COLUMNS('Section 2'!$C$14:Q$15),0)))</f>
        <v/>
      </c>
      <c r="S279" s="234" t="str">
        <f>IF($D279="","",IF(ISBLANK(PROPER(VLOOKUP($B279,'Section 2'!$C$18:$T$317,COLUMNS('Section 2'!$C$14:R$15),0))),"",PROPER(VLOOKUP($B279,'Section 2'!$C$18:$T$317,COLUMNS('Section 2'!$C$14:R$15),0))))</f>
        <v/>
      </c>
      <c r="T279" s="234" t="str">
        <f>IF($D279="","",IF(ISBLANK(PROPER(VLOOKUP($B279,'Section 2'!$C$18:$T$317,COLUMNS('Section 2'!$C$14:S$15),0))),"",IF(VLOOKUP($B279,'Section 2'!$C$18:$T$317,COLUMNS('Section 2'!$C$14:S$15),0)="2nd Party Trans", "2nd Party Trans", IF(VLOOKUP($B279,'Section 2'!$C$18:$T$317,COLUMNS('Section 2'!$C$14:S$15),0)="2nd Party Dest", "2nd Party Dest", PROPER(VLOOKUP($B279,'Section 2'!$C$18:$T$317,COLUMNS('Section 2'!$C$14:S$15),0))))))</f>
        <v/>
      </c>
      <c r="U279" s="235" t="str">
        <f>IF($D279="","",IF(ISBLANK(VLOOKUP($B279,'Section 2'!$C$18:$T$317,COLUMNS('Section 2'!$C$14:T$15),0)),"",VLOOKUP($B279,'Section 2'!$C$18:$T$317,COLUMNS('Section 2'!$C$14:T$15),0)))</f>
        <v/>
      </c>
    </row>
    <row r="280" spans="1:21" s="233" customFormat="1" ht="12.75" customHeight="1" x14ac:dyDescent="0.25">
      <c r="A280" s="233" t="str">
        <f>IF(D280="","",ROWS($A$1:A280))</f>
        <v/>
      </c>
      <c r="B280" s="232">
        <v>279</v>
      </c>
      <c r="C280" s="234" t="str">
        <f t="shared" si="4"/>
        <v/>
      </c>
      <c r="D280" s="234" t="str">
        <f>IFERROR(VLOOKUP($B280,'Section 2'!$C$18:$T$317,COLUMNS('Section 2'!$C$14:C$15),0),"")</f>
        <v/>
      </c>
      <c r="E280" s="235" t="str">
        <f>IF($D280="","",IF(ISBLANK(VLOOKUP($B280,'Section 2'!$C$18:$T$317,COLUMNS('Section 2'!$C$14:D$15),0)),"",VLOOKUP($B280,'Section 2'!$C$18:$T$317,COLUMNS('Section 2'!$C$14:D$15),0)))</f>
        <v/>
      </c>
      <c r="F280" s="234" t="str">
        <f>IF($D280="","",IF(ISBLANK(VLOOKUP($B280,'Section 2'!$C$18:$T$317,COLUMNS('Section 2'!$C$14:E$15),0)),"",VLOOKUP($B280,'Section 2'!$C$18:$T$317,COLUMNS('Section 2'!$C$14:E$15),0)))</f>
        <v/>
      </c>
      <c r="G280" s="234" t="str">
        <f>IF($D280="","",IF(ISBLANK(VLOOKUP($B280,'Section 2'!$C$18:$T$317,COLUMNS('Section 2'!$C$14:F$15),0)),"",VLOOKUP($B280,'Section 2'!$C$18:$T$317,COLUMNS('Section 2'!$C$14:F$15),0)))</f>
        <v/>
      </c>
      <c r="H280" s="234" t="str">
        <f>IF($D280="","",IF(ISBLANK(VLOOKUP($B280,'Section 2'!$C$18:$T$317,COLUMNS('Section 2'!$C$14:G$15),0)),"",VLOOKUP($B280,'Section 2'!$C$18:$T$317,COLUMNS('Section 2'!$C$14:G$15),0)))</f>
        <v/>
      </c>
      <c r="I280" s="234" t="str">
        <f>IF($D280="","",IF(ISBLANK(VLOOKUP($B280,'Section 2'!$C$18:$T$317,COLUMNS('Section 2'!$C$14:H$15),0)),"",VLOOKUP($B280,'Section 2'!$C$18:$T$317,COLUMNS('Section 2'!$C$14:H$15),0)))</f>
        <v/>
      </c>
      <c r="J280" s="234" t="str">
        <f>IF($D280="","",IF(ISBLANK(VLOOKUP($B280,'Section 2'!$C$18:$T$317,COLUMNS('Section 2'!$C$14:I$15),0)),"",VLOOKUP($B280,'Section 2'!$C$18:$T$317,COLUMNS('Section 2'!$C$14:I$15),0)))</f>
        <v/>
      </c>
      <c r="K280" s="234" t="str">
        <f>IF($D280="","",IF(ISBLANK(VLOOKUP($B280,'Section 2'!$C$18:$T$317,COLUMNS('Section 2'!$C$14:J$15),0)),"",VLOOKUP($B280,'Section 2'!$C$18:$T$317,COLUMNS('Section 2'!$C$14:J$15),0)))</f>
        <v/>
      </c>
      <c r="L280" s="234" t="str">
        <f>IF($D280="","",IF(ISBLANK(VLOOKUP($B280,'Section 2'!$C$18:$T$317,COLUMNS('Section 2'!$C$14:K$15),0)),"",VLOOKUP($B280,'Section 2'!$C$18:$T$317,COLUMNS('Section 2'!$C$14:K$15),0)))</f>
        <v/>
      </c>
      <c r="M280" s="234" t="str">
        <f>IF($D280="","",IF(ISBLANK(VLOOKUP($B280,'Section 2'!$C$18:$T$317,COLUMNS('Section 2'!$C$14:L$15),0)),"",VLOOKUP($B280,'Section 2'!$C$18:$T$317,COLUMNS('Section 2'!$C$14:L$15),0)))</f>
        <v/>
      </c>
      <c r="N280" s="234" t="str">
        <f>IF($D280="","",IF(ISBLANK(VLOOKUP($B280,'Section 2'!$C$18:$T$317,COLUMNS('Section 2'!$C$14:M$15),0)),"",VLOOKUP($B280,'Section 2'!$C$18:$T$317,COLUMNS('Section 2'!$C$14:M$15),0)))</f>
        <v/>
      </c>
      <c r="O280" s="234" t="str">
        <f>IF($D280="","",IF(ISBLANK(VLOOKUP($B280,'Section 2'!$C$18:$T$317,COLUMNS('Section 2'!$C$14:N$15),0)),"",VLOOKUP($B280,'Section 2'!$C$18:$T$317,COLUMNS('Section 2'!$C$14:N$15),0)))</f>
        <v/>
      </c>
      <c r="P280" s="234" t="str">
        <f>IF($D280="","",IF(ISBLANK(VLOOKUP($B280,'Section 2'!$C$18:$T$317,COLUMNS('Section 2'!$C$14:O$15),0)),"",VLOOKUP($B280,'Section 2'!$C$18:$T$317,COLUMNS('Section 2'!$C$14:O$15),0)))</f>
        <v/>
      </c>
      <c r="Q280" s="234" t="str">
        <f>IF($D280="","",IF(ISBLANK(VLOOKUP($B280,'Section 2'!$C$18:$T$317,COLUMNS('Section 2'!$C$14:P$15),0)),"",VLOOKUP($B280,'Section 2'!$C$18:$T$317,COLUMNS('Section 2'!$C$14:P$15),0)))</f>
        <v/>
      </c>
      <c r="R280" s="234" t="str">
        <f>IF($D280="","",IF(ISBLANK(VLOOKUP($B280,'Section 2'!$C$18:$T$317,COLUMNS('Section 2'!$C$14:Q$15),0)),"",VLOOKUP($B280,'Section 2'!$C$18:$T$317,COLUMNS('Section 2'!$C$14:Q$15),0)))</f>
        <v/>
      </c>
      <c r="S280" s="234" t="str">
        <f>IF($D280="","",IF(ISBLANK(PROPER(VLOOKUP($B280,'Section 2'!$C$18:$T$317,COLUMNS('Section 2'!$C$14:R$15),0))),"",PROPER(VLOOKUP($B280,'Section 2'!$C$18:$T$317,COLUMNS('Section 2'!$C$14:R$15),0))))</f>
        <v/>
      </c>
      <c r="T280" s="234" t="str">
        <f>IF($D280="","",IF(ISBLANK(PROPER(VLOOKUP($B280,'Section 2'!$C$18:$T$317,COLUMNS('Section 2'!$C$14:S$15),0))),"",IF(VLOOKUP($B280,'Section 2'!$C$18:$T$317,COLUMNS('Section 2'!$C$14:S$15),0)="2nd Party Trans", "2nd Party Trans", IF(VLOOKUP($B280,'Section 2'!$C$18:$T$317,COLUMNS('Section 2'!$C$14:S$15),0)="2nd Party Dest", "2nd Party Dest", PROPER(VLOOKUP($B280,'Section 2'!$C$18:$T$317,COLUMNS('Section 2'!$C$14:S$15),0))))))</f>
        <v/>
      </c>
      <c r="U280" s="235" t="str">
        <f>IF($D280="","",IF(ISBLANK(VLOOKUP($B280,'Section 2'!$C$18:$T$317,COLUMNS('Section 2'!$C$14:T$15),0)),"",VLOOKUP($B280,'Section 2'!$C$18:$T$317,COLUMNS('Section 2'!$C$14:T$15),0)))</f>
        <v/>
      </c>
    </row>
    <row r="281" spans="1:21" s="233" customFormat="1" ht="12.75" customHeight="1" x14ac:dyDescent="0.25">
      <c r="A281" s="233" t="str">
        <f>IF(D281="","",ROWS($A$1:A281))</f>
        <v/>
      </c>
      <c r="B281" s="232">
        <v>280</v>
      </c>
      <c r="C281" s="234" t="str">
        <f t="shared" si="4"/>
        <v/>
      </c>
      <c r="D281" s="234" t="str">
        <f>IFERROR(VLOOKUP($B281,'Section 2'!$C$18:$T$317,COLUMNS('Section 2'!$C$14:C$15),0),"")</f>
        <v/>
      </c>
      <c r="E281" s="235" t="str">
        <f>IF($D281="","",IF(ISBLANK(VLOOKUP($B281,'Section 2'!$C$18:$T$317,COLUMNS('Section 2'!$C$14:D$15),0)),"",VLOOKUP($B281,'Section 2'!$C$18:$T$317,COLUMNS('Section 2'!$C$14:D$15),0)))</f>
        <v/>
      </c>
      <c r="F281" s="234" t="str">
        <f>IF($D281="","",IF(ISBLANK(VLOOKUP($B281,'Section 2'!$C$18:$T$317,COLUMNS('Section 2'!$C$14:E$15),0)),"",VLOOKUP($B281,'Section 2'!$C$18:$T$317,COLUMNS('Section 2'!$C$14:E$15),0)))</f>
        <v/>
      </c>
      <c r="G281" s="234" t="str">
        <f>IF($D281="","",IF(ISBLANK(VLOOKUP($B281,'Section 2'!$C$18:$T$317,COLUMNS('Section 2'!$C$14:F$15),0)),"",VLOOKUP($B281,'Section 2'!$C$18:$T$317,COLUMNS('Section 2'!$C$14:F$15),0)))</f>
        <v/>
      </c>
      <c r="H281" s="234" t="str">
        <f>IF($D281="","",IF(ISBLANK(VLOOKUP($B281,'Section 2'!$C$18:$T$317,COLUMNS('Section 2'!$C$14:G$15),0)),"",VLOOKUP($B281,'Section 2'!$C$18:$T$317,COLUMNS('Section 2'!$C$14:G$15),0)))</f>
        <v/>
      </c>
      <c r="I281" s="234" t="str">
        <f>IF($D281="","",IF(ISBLANK(VLOOKUP($B281,'Section 2'!$C$18:$T$317,COLUMNS('Section 2'!$C$14:H$15),0)),"",VLOOKUP($B281,'Section 2'!$C$18:$T$317,COLUMNS('Section 2'!$C$14:H$15),0)))</f>
        <v/>
      </c>
      <c r="J281" s="234" t="str">
        <f>IF($D281="","",IF(ISBLANK(VLOOKUP($B281,'Section 2'!$C$18:$T$317,COLUMNS('Section 2'!$C$14:I$15),0)),"",VLOOKUP($B281,'Section 2'!$C$18:$T$317,COLUMNS('Section 2'!$C$14:I$15),0)))</f>
        <v/>
      </c>
      <c r="K281" s="234" t="str">
        <f>IF($D281="","",IF(ISBLANK(VLOOKUP($B281,'Section 2'!$C$18:$T$317,COLUMNS('Section 2'!$C$14:J$15),0)),"",VLOOKUP($B281,'Section 2'!$C$18:$T$317,COLUMNS('Section 2'!$C$14:J$15),0)))</f>
        <v/>
      </c>
      <c r="L281" s="234" t="str">
        <f>IF($D281="","",IF(ISBLANK(VLOOKUP($B281,'Section 2'!$C$18:$T$317,COLUMNS('Section 2'!$C$14:K$15),0)),"",VLOOKUP($B281,'Section 2'!$C$18:$T$317,COLUMNS('Section 2'!$C$14:K$15),0)))</f>
        <v/>
      </c>
      <c r="M281" s="234" t="str">
        <f>IF($D281="","",IF(ISBLANK(VLOOKUP($B281,'Section 2'!$C$18:$T$317,COLUMNS('Section 2'!$C$14:L$15),0)),"",VLOOKUP($B281,'Section 2'!$C$18:$T$317,COLUMNS('Section 2'!$C$14:L$15),0)))</f>
        <v/>
      </c>
      <c r="N281" s="234" t="str">
        <f>IF($D281="","",IF(ISBLANK(VLOOKUP($B281,'Section 2'!$C$18:$T$317,COLUMNS('Section 2'!$C$14:M$15),0)),"",VLOOKUP($B281,'Section 2'!$C$18:$T$317,COLUMNS('Section 2'!$C$14:M$15),0)))</f>
        <v/>
      </c>
      <c r="O281" s="234" t="str">
        <f>IF($D281="","",IF(ISBLANK(VLOOKUP($B281,'Section 2'!$C$18:$T$317,COLUMNS('Section 2'!$C$14:N$15),0)),"",VLOOKUP($B281,'Section 2'!$C$18:$T$317,COLUMNS('Section 2'!$C$14:N$15),0)))</f>
        <v/>
      </c>
      <c r="P281" s="234" t="str">
        <f>IF($D281="","",IF(ISBLANK(VLOOKUP($B281,'Section 2'!$C$18:$T$317,COLUMNS('Section 2'!$C$14:O$15),0)),"",VLOOKUP($B281,'Section 2'!$C$18:$T$317,COLUMNS('Section 2'!$C$14:O$15),0)))</f>
        <v/>
      </c>
      <c r="Q281" s="234" t="str">
        <f>IF($D281="","",IF(ISBLANK(VLOOKUP($B281,'Section 2'!$C$18:$T$317,COLUMNS('Section 2'!$C$14:P$15),0)),"",VLOOKUP($B281,'Section 2'!$C$18:$T$317,COLUMNS('Section 2'!$C$14:P$15),0)))</f>
        <v/>
      </c>
      <c r="R281" s="234" t="str">
        <f>IF($D281="","",IF(ISBLANK(VLOOKUP($B281,'Section 2'!$C$18:$T$317,COLUMNS('Section 2'!$C$14:Q$15),0)),"",VLOOKUP($B281,'Section 2'!$C$18:$T$317,COLUMNS('Section 2'!$C$14:Q$15),0)))</f>
        <v/>
      </c>
      <c r="S281" s="234" t="str">
        <f>IF($D281="","",IF(ISBLANK(PROPER(VLOOKUP($B281,'Section 2'!$C$18:$T$317,COLUMNS('Section 2'!$C$14:R$15),0))),"",PROPER(VLOOKUP($B281,'Section 2'!$C$18:$T$317,COLUMNS('Section 2'!$C$14:R$15),0))))</f>
        <v/>
      </c>
      <c r="T281" s="234" t="str">
        <f>IF($D281="","",IF(ISBLANK(PROPER(VLOOKUP($B281,'Section 2'!$C$18:$T$317,COLUMNS('Section 2'!$C$14:S$15),0))),"",IF(VLOOKUP($B281,'Section 2'!$C$18:$T$317,COLUMNS('Section 2'!$C$14:S$15),0)="2nd Party Trans", "2nd Party Trans", IF(VLOOKUP($B281,'Section 2'!$C$18:$T$317,COLUMNS('Section 2'!$C$14:S$15),0)="2nd Party Dest", "2nd Party Dest", PROPER(VLOOKUP($B281,'Section 2'!$C$18:$T$317,COLUMNS('Section 2'!$C$14:S$15),0))))))</f>
        <v/>
      </c>
      <c r="U281" s="235" t="str">
        <f>IF($D281="","",IF(ISBLANK(VLOOKUP($B281,'Section 2'!$C$18:$T$317,COLUMNS('Section 2'!$C$14:T$15),0)),"",VLOOKUP($B281,'Section 2'!$C$18:$T$317,COLUMNS('Section 2'!$C$14:T$15),0)))</f>
        <v/>
      </c>
    </row>
    <row r="282" spans="1:21" s="233" customFormat="1" ht="12.75" customHeight="1" x14ac:dyDescent="0.25">
      <c r="A282" s="233" t="str">
        <f>IF(D282="","",ROWS($A$1:A282))</f>
        <v/>
      </c>
      <c r="B282" s="232">
        <v>281</v>
      </c>
      <c r="C282" s="234" t="str">
        <f t="shared" si="4"/>
        <v/>
      </c>
      <c r="D282" s="234" t="str">
        <f>IFERROR(VLOOKUP($B282,'Section 2'!$C$18:$T$317,COLUMNS('Section 2'!$C$14:C$15),0),"")</f>
        <v/>
      </c>
      <c r="E282" s="235" t="str">
        <f>IF($D282="","",IF(ISBLANK(VLOOKUP($B282,'Section 2'!$C$18:$T$317,COLUMNS('Section 2'!$C$14:D$15),0)),"",VLOOKUP($B282,'Section 2'!$C$18:$T$317,COLUMNS('Section 2'!$C$14:D$15),0)))</f>
        <v/>
      </c>
      <c r="F282" s="234" t="str">
        <f>IF($D282="","",IF(ISBLANK(VLOOKUP($B282,'Section 2'!$C$18:$T$317,COLUMNS('Section 2'!$C$14:E$15),0)),"",VLOOKUP($B282,'Section 2'!$C$18:$T$317,COLUMNS('Section 2'!$C$14:E$15),0)))</f>
        <v/>
      </c>
      <c r="G282" s="234" t="str">
        <f>IF($D282="","",IF(ISBLANK(VLOOKUP($B282,'Section 2'!$C$18:$T$317,COLUMNS('Section 2'!$C$14:F$15),0)),"",VLOOKUP($B282,'Section 2'!$C$18:$T$317,COLUMNS('Section 2'!$C$14:F$15),0)))</f>
        <v/>
      </c>
      <c r="H282" s="234" t="str">
        <f>IF($D282="","",IF(ISBLANK(VLOOKUP($B282,'Section 2'!$C$18:$T$317,COLUMNS('Section 2'!$C$14:G$15),0)),"",VLOOKUP($B282,'Section 2'!$C$18:$T$317,COLUMNS('Section 2'!$C$14:G$15),0)))</f>
        <v/>
      </c>
      <c r="I282" s="234" t="str">
        <f>IF($D282="","",IF(ISBLANK(VLOOKUP($B282,'Section 2'!$C$18:$T$317,COLUMNS('Section 2'!$C$14:H$15),0)),"",VLOOKUP($B282,'Section 2'!$C$18:$T$317,COLUMNS('Section 2'!$C$14:H$15),0)))</f>
        <v/>
      </c>
      <c r="J282" s="234" t="str">
        <f>IF($D282="","",IF(ISBLANK(VLOOKUP($B282,'Section 2'!$C$18:$T$317,COLUMNS('Section 2'!$C$14:I$15),0)),"",VLOOKUP($B282,'Section 2'!$C$18:$T$317,COLUMNS('Section 2'!$C$14:I$15),0)))</f>
        <v/>
      </c>
      <c r="K282" s="234" t="str">
        <f>IF($D282="","",IF(ISBLANK(VLOOKUP($B282,'Section 2'!$C$18:$T$317,COLUMNS('Section 2'!$C$14:J$15),0)),"",VLOOKUP($B282,'Section 2'!$C$18:$T$317,COLUMNS('Section 2'!$C$14:J$15),0)))</f>
        <v/>
      </c>
      <c r="L282" s="234" t="str">
        <f>IF($D282="","",IF(ISBLANK(VLOOKUP($B282,'Section 2'!$C$18:$T$317,COLUMNS('Section 2'!$C$14:K$15),0)),"",VLOOKUP($B282,'Section 2'!$C$18:$T$317,COLUMNS('Section 2'!$C$14:K$15),0)))</f>
        <v/>
      </c>
      <c r="M282" s="234" t="str">
        <f>IF($D282="","",IF(ISBLANK(VLOOKUP($B282,'Section 2'!$C$18:$T$317,COLUMNS('Section 2'!$C$14:L$15),0)),"",VLOOKUP($B282,'Section 2'!$C$18:$T$317,COLUMNS('Section 2'!$C$14:L$15),0)))</f>
        <v/>
      </c>
      <c r="N282" s="234" t="str">
        <f>IF($D282="","",IF(ISBLANK(VLOOKUP($B282,'Section 2'!$C$18:$T$317,COLUMNS('Section 2'!$C$14:M$15),0)),"",VLOOKUP($B282,'Section 2'!$C$18:$T$317,COLUMNS('Section 2'!$C$14:M$15),0)))</f>
        <v/>
      </c>
      <c r="O282" s="234" t="str">
        <f>IF($D282="","",IF(ISBLANK(VLOOKUP($B282,'Section 2'!$C$18:$T$317,COLUMNS('Section 2'!$C$14:N$15),0)),"",VLOOKUP($B282,'Section 2'!$C$18:$T$317,COLUMNS('Section 2'!$C$14:N$15),0)))</f>
        <v/>
      </c>
      <c r="P282" s="234" t="str">
        <f>IF($D282="","",IF(ISBLANK(VLOOKUP($B282,'Section 2'!$C$18:$T$317,COLUMNS('Section 2'!$C$14:O$15),0)),"",VLOOKUP($B282,'Section 2'!$C$18:$T$317,COLUMNS('Section 2'!$C$14:O$15),0)))</f>
        <v/>
      </c>
      <c r="Q282" s="234" t="str">
        <f>IF($D282="","",IF(ISBLANK(VLOOKUP($B282,'Section 2'!$C$18:$T$317,COLUMNS('Section 2'!$C$14:P$15),0)),"",VLOOKUP($B282,'Section 2'!$C$18:$T$317,COLUMNS('Section 2'!$C$14:P$15),0)))</f>
        <v/>
      </c>
      <c r="R282" s="234" t="str">
        <f>IF($D282="","",IF(ISBLANK(VLOOKUP($B282,'Section 2'!$C$18:$T$317,COLUMNS('Section 2'!$C$14:Q$15),0)),"",VLOOKUP($B282,'Section 2'!$C$18:$T$317,COLUMNS('Section 2'!$C$14:Q$15),0)))</f>
        <v/>
      </c>
      <c r="S282" s="234" t="str">
        <f>IF($D282="","",IF(ISBLANK(PROPER(VLOOKUP($B282,'Section 2'!$C$18:$T$317,COLUMNS('Section 2'!$C$14:R$15),0))),"",PROPER(VLOOKUP($B282,'Section 2'!$C$18:$T$317,COLUMNS('Section 2'!$C$14:R$15),0))))</f>
        <v/>
      </c>
      <c r="T282" s="234" t="str">
        <f>IF($D282="","",IF(ISBLANK(PROPER(VLOOKUP($B282,'Section 2'!$C$18:$T$317,COLUMNS('Section 2'!$C$14:S$15),0))),"",IF(VLOOKUP($B282,'Section 2'!$C$18:$T$317,COLUMNS('Section 2'!$C$14:S$15),0)="2nd Party Trans", "2nd Party Trans", IF(VLOOKUP($B282,'Section 2'!$C$18:$T$317,COLUMNS('Section 2'!$C$14:S$15),0)="2nd Party Dest", "2nd Party Dest", PROPER(VLOOKUP($B282,'Section 2'!$C$18:$T$317,COLUMNS('Section 2'!$C$14:S$15),0))))))</f>
        <v/>
      </c>
      <c r="U282" s="235" t="str">
        <f>IF($D282="","",IF(ISBLANK(VLOOKUP($B282,'Section 2'!$C$18:$T$317,COLUMNS('Section 2'!$C$14:T$15),0)),"",VLOOKUP($B282,'Section 2'!$C$18:$T$317,COLUMNS('Section 2'!$C$14:T$15),0)))</f>
        <v/>
      </c>
    </row>
    <row r="283" spans="1:21" s="233" customFormat="1" ht="12.75" customHeight="1" x14ac:dyDescent="0.25">
      <c r="A283" s="233" t="str">
        <f>IF(D283="","",ROWS($A$1:A283))</f>
        <v/>
      </c>
      <c r="B283" s="232">
        <v>282</v>
      </c>
      <c r="C283" s="234" t="str">
        <f t="shared" si="4"/>
        <v/>
      </c>
      <c r="D283" s="234" t="str">
        <f>IFERROR(VLOOKUP($B283,'Section 2'!$C$18:$T$317,COLUMNS('Section 2'!$C$14:C$15),0),"")</f>
        <v/>
      </c>
      <c r="E283" s="235" t="str">
        <f>IF($D283="","",IF(ISBLANK(VLOOKUP($B283,'Section 2'!$C$18:$T$317,COLUMNS('Section 2'!$C$14:D$15),0)),"",VLOOKUP($B283,'Section 2'!$C$18:$T$317,COLUMNS('Section 2'!$C$14:D$15),0)))</f>
        <v/>
      </c>
      <c r="F283" s="234" t="str">
        <f>IF($D283="","",IF(ISBLANK(VLOOKUP($B283,'Section 2'!$C$18:$T$317,COLUMNS('Section 2'!$C$14:E$15),0)),"",VLOOKUP($B283,'Section 2'!$C$18:$T$317,COLUMNS('Section 2'!$C$14:E$15),0)))</f>
        <v/>
      </c>
      <c r="G283" s="234" t="str">
        <f>IF($D283="","",IF(ISBLANK(VLOOKUP($B283,'Section 2'!$C$18:$T$317,COLUMNS('Section 2'!$C$14:F$15),0)),"",VLOOKUP($B283,'Section 2'!$C$18:$T$317,COLUMNS('Section 2'!$C$14:F$15),0)))</f>
        <v/>
      </c>
      <c r="H283" s="234" t="str">
        <f>IF($D283="","",IF(ISBLANK(VLOOKUP($B283,'Section 2'!$C$18:$T$317,COLUMNS('Section 2'!$C$14:G$15),0)),"",VLOOKUP($B283,'Section 2'!$C$18:$T$317,COLUMNS('Section 2'!$C$14:G$15),0)))</f>
        <v/>
      </c>
      <c r="I283" s="234" t="str">
        <f>IF($D283="","",IF(ISBLANK(VLOOKUP($B283,'Section 2'!$C$18:$T$317,COLUMNS('Section 2'!$C$14:H$15),0)),"",VLOOKUP($B283,'Section 2'!$C$18:$T$317,COLUMNS('Section 2'!$C$14:H$15),0)))</f>
        <v/>
      </c>
      <c r="J283" s="234" t="str">
        <f>IF($D283="","",IF(ISBLANK(VLOOKUP($B283,'Section 2'!$C$18:$T$317,COLUMNS('Section 2'!$C$14:I$15),0)),"",VLOOKUP($B283,'Section 2'!$C$18:$T$317,COLUMNS('Section 2'!$C$14:I$15),0)))</f>
        <v/>
      </c>
      <c r="K283" s="234" t="str">
        <f>IF($D283="","",IF(ISBLANK(VLOOKUP($B283,'Section 2'!$C$18:$T$317,COLUMNS('Section 2'!$C$14:J$15),0)),"",VLOOKUP($B283,'Section 2'!$C$18:$T$317,COLUMNS('Section 2'!$C$14:J$15),0)))</f>
        <v/>
      </c>
      <c r="L283" s="234" t="str">
        <f>IF($D283="","",IF(ISBLANK(VLOOKUP($B283,'Section 2'!$C$18:$T$317,COLUMNS('Section 2'!$C$14:K$15),0)),"",VLOOKUP($B283,'Section 2'!$C$18:$T$317,COLUMNS('Section 2'!$C$14:K$15),0)))</f>
        <v/>
      </c>
      <c r="M283" s="234" t="str">
        <f>IF($D283="","",IF(ISBLANK(VLOOKUP($B283,'Section 2'!$C$18:$T$317,COLUMNS('Section 2'!$C$14:L$15),0)),"",VLOOKUP($B283,'Section 2'!$C$18:$T$317,COLUMNS('Section 2'!$C$14:L$15),0)))</f>
        <v/>
      </c>
      <c r="N283" s="234" t="str">
        <f>IF($D283="","",IF(ISBLANK(VLOOKUP($B283,'Section 2'!$C$18:$T$317,COLUMNS('Section 2'!$C$14:M$15),0)),"",VLOOKUP($B283,'Section 2'!$C$18:$T$317,COLUMNS('Section 2'!$C$14:M$15),0)))</f>
        <v/>
      </c>
      <c r="O283" s="234" t="str">
        <f>IF($D283="","",IF(ISBLANK(VLOOKUP($B283,'Section 2'!$C$18:$T$317,COLUMNS('Section 2'!$C$14:N$15),0)),"",VLOOKUP($B283,'Section 2'!$C$18:$T$317,COLUMNS('Section 2'!$C$14:N$15),0)))</f>
        <v/>
      </c>
      <c r="P283" s="234" t="str">
        <f>IF($D283="","",IF(ISBLANK(VLOOKUP($B283,'Section 2'!$C$18:$T$317,COLUMNS('Section 2'!$C$14:O$15),0)),"",VLOOKUP($B283,'Section 2'!$C$18:$T$317,COLUMNS('Section 2'!$C$14:O$15),0)))</f>
        <v/>
      </c>
      <c r="Q283" s="234" t="str">
        <f>IF($D283="","",IF(ISBLANK(VLOOKUP($B283,'Section 2'!$C$18:$T$317,COLUMNS('Section 2'!$C$14:P$15),0)),"",VLOOKUP($B283,'Section 2'!$C$18:$T$317,COLUMNS('Section 2'!$C$14:P$15),0)))</f>
        <v/>
      </c>
      <c r="R283" s="234" t="str">
        <f>IF($D283="","",IF(ISBLANK(VLOOKUP($B283,'Section 2'!$C$18:$T$317,COLUMNS('Section 2'!$C$14:Q$15),0)),"",VLOOKUP($B283,'Section 2'!$C$18:$T$317,COLUMNS('Section 2'!$C$14:Q$15),0)))</f>
        <v/>
      </c>
      <c r="S283" s="234" t="str">
        <f>IF($D283="","",IF(ISBLANK(PROPER(VLOOKUP($B283,'Section 2'!$C$18:$T$317,COLUMNS('Section 2'!$C$14:R$15),0))),"",PROPER(VLOOKUP($B283,'Section 2'!$C$18:$T$317,COLUMNS('Section 2'!$C$14:R$15),0))))</f>
        <v/>
      </c>
      <c r="T283" s="234" t="str">
        <f>IF($D283="","",IF(ISBLANK(PROPER(VLOOKUP($B283,'Section 2'!$C$18:$T$317,COLUMNS('Section 2'!$C$14:S$15),0))),"",IF(VLOOKUP($B283,'Section 2'!$C$18:$T$317,COLUMNS('Section 2'!$C$14:S$15),0)="2nd Party Trans", "2nd Party Trans", IF(VLOOKUP($B283,'Section 2'!$C$18:$T$317,COLUMNS('Section 2'!$C$14:S$15),0)="2nd Party Dest", "2nd Party Dest", PROPER(VLOOKUP($B283,'Section 2'!$C$18:$T$317,COLUMNS('Section 2'!$C$14:S$15),0))))))</f>
        <v/>
      </c>
      <c r="U283" s="235" t="str">
        <f>IF($D283="","",IF(ISBLANK(VLOOKUP($B283,'Section 2'!$C$18:$T$317,COLUMNS('Section 2'!$C$14:T$15),0)),"",VLOOKUP($B283,'Section 2'!$C$18:$T$317,COLUMNS('Section 2'!$C$14:T$15),0)))</f>
        <v/>
      </c>
    </row>
    <row r="284" spans="1:21" s="233" customFormat="1" ht="12.75" customHeight="1" x14ac:dyDescent="0.25">
      <c r="A284" s="233" t="str">
        <f>IF(D284="","",ROWS($A$1:A284))</f>
        <v/>
      </c>
      <c r="B284" s="232">
        <v>283</v>
      </c>
      <c r="C284" s="234" t="str">
        <f t="shared" si="4"/>
        <v/>
      </c>
      <c r="D284" s="234" t="str">
        <f>IFERROR(VLOOKUP($B284,'Section 2'!$C$18:$T$317,COLUMNS('Section 2'!$C$14:C$15),0),"")</f>
        <v/>
      </c>
      <c r="E284" s="235" t="str">
        <f>IF($D284="","",IF(ISBLANK(VLOOKUP($B284,'Section 2'!$C$18:$T$317,COLUMNS('Section 2'!$C$14:D$15),0)),"",VLOOKUP($B284,'Section 2'!$C$18:$T$317,COLUMNS('Section 2'!$C$14:D$15),0)))</f>
        <v/>
      </c>
      <c r="F284" s="234" t="str">
        <f>IF($D284="","",IF(ISBLANK(VLOOKUP($B284,'Section 2'!$C$18:$T$317,COLUMNS('Section 2'!$C$14:E$15),0)),"",VLOOKUP($B284,'Section 2'!$C$18:$T$317,COLUMNS('Section 2'!$C$14:E$15),0)))</f>
        <v/>
      </c>
      <c r="G284" s="234" t="str">
        <f>IF($D284="","",IF(ISBLANK(VLOOKUP($B284,'Section 2'!$C$18:$T$317,COLUMNS('Section 2'!$C$14:F$15),0)),"",VLOOKUP($B284,'Section 2'!$C$18:$T$317,COLUMNS('Section 2'!$C$14:F$15),0)))</f>
        <v/>
      </c>
      <c r="H284" s="234" t="str">
        <f>IF($D284="","",IF(ISBLANK(VLOOKUP($B284,'Section 2'!$C$18:$T$317,COLUMNS('Section 2'!$C$14:G$15),0)),"",VLOOKUP($B284,'Section 2'!$C$18:$T$317,COLUMNS('Section 2'!$C$14:G$15),0)))</f>
        <v/>
      </c>
      <c r="I284" s="234" t="str">
        <f>IF($D284="","",IF(ISBLANK(VLOOKUP($B284,'Section 2'!$C$18:$T$317,COLUMNS('Section 2'!$C$14:H$15),0)),"",VLOOKUP($B284,'Section 2'!$C$18:$T$317,COLUMNS('Section 2'!$C$14:H$15),0)))</f>
        <v/>
      </c>
      <c r="J284" s="234" t="str">
        <f>IF($D284="","",IF(ISBLANK(VLOOKUP($B284,'Section 2'!$C$18:$T$317,COLUMNS('Section 2'!$C$14:I$15),0)),"",VLOOKUP($B284,'Section 2'!$C$18:$T$317,COLUMNS('Section 2'!$C$14:I$15),0)))</f>
        <v/>
      </c>
      <c r="K284" s="234" t="str">
        <f>IF($D284="","",IF(ISBLANK(VLOOKUP($B284,'Section 2'!$C$18:$T$317,COLUMNS('Section 2'!$C$14:J$15),0)),"",VLOOKUP($B284,'Section 2'!$C$18:$T$317,COLUMNS('Section 2'!$C$14:J$15),0)))</f>
        <v/>
      </c>
      <c r="L284" s="234" t="str">
        <f>IF($D284="","",IF(ISBLANK(VLOOKUP($B284,'Section 2'!$C$18:$T$317,COLUMNS('Section 2'!$C$14:K$15),0)),"",VLOOKUP($B284,'Section 2'!$C$18:$T$317,COLUMNS('Section 2'!$C$14:K$15),0)))</f>
        <v/>
      </c>
      <c r="M284" s="234" t="str">
        <f>IF($D284="","",IF(ISBLANK(VLOOKUP($B284,'Section 2'!$C$18:$T$317,COLUMNS('Section 2'!$C$14:L$15),0)),"",VLOOKUP($B284,'Section 2'!$C$18:$T$317,COLUMNS('Section 2'!$C$14:L$15),0)))</f>
        <v/>
      </c>
      <c r="N284" s="234" t="str">
        <f>IF($D284="","",IF(ISBLANK(VLOOKUP($B284,'Section 2'!$C$18:$T$317,COLUMNS('Section 2'!$C$14:M$15),0)),"",VLOOKUP($B284,'Section 2'!$C$18:$T$317,COLUMNS('Section 2'!$C$14:M$15),0)))</f>
        <v/>
      </c>
      <c r="O284" s="234" t="str">
        <f>IF($D284="","",IF(ISBLANK(VLOOKUP($B284,'Section 2'!$C$18:$T$317,COLUMNS('Section 2'!$C$14:N$15),0)),"",VLOOKUP($B284,'Section 2'!$C$18:$T$317,COLUMNS('Section 2'!$C$14:N$15),0)))</f>
        <v/>
      </c>
      <c r="P284" s="234" t="str">
        <f>IF($D284="","",IF(ISBLANK(VLOOKUP($B284,'Section 2'!$C$18:$T$317,COLUMNS('Section 2'!$C$14:O$15),0)),"",VLOOKUP($B284,'Section 2'!$C$18:$T$317,COLUMNS('Section 2'!$C$14:O$15),0)))</f>
        <v/>
      </c>
      <c r="Q284" s="234" t="str">
        <f>IF($D284="","",IF(ISBLANK(VLOOKUP($B284,'Section 2'!$C$18:$T$317,COLUMNS('Section 2'!$C$14:P$15),0)),"",VLOOKUP($B284,'Section 2'!$C$18:$T$317,COLUMNS('Section 2'!$C$14:P$15),0)))</f>
        <v/>
      </c>
      <c r="R284" s="234" t="str">
        <f>IF($D284="","",IF(ISBLANK(VLOOKUP($B284,'Section 2'!$C$18:$T$317,COLUMNS('Section 2'!$C$14:Q$15),0)),"",VLOOKUP($B284,'Section 2'!$C$18:$T$317,COLUMNS('Section 2'!$C$14:Q$15),0)))</f>
        <v/>
      </c>
      <c r="S284" s="234" t="str">
        <f>IF($D284="","",IF(ISBLANK(PROPER(VLOOKUP($B284,'Section 2'!$C$18:$T$317,COLUMNS('Section 2'!$C$14:R$15),0))),"",PROPER(VLOOKUP($B284,'Section 2'!$C$18:$T$317,COLUMNS('Section 2'!$C$14:R$15),0))))</f>
        <v/>
      </c>
      <c r="T284" s="234" t="str">
        <f>IF($D284="","",IF(ISBLANK(PROPER(VLOOKUP($B284,'Section 2'!$C$18:$T$317,COLUMNS('Section 2'!$C$14:S$15),0))),"",IF(VLOOKUP($B284,'Section 2'!$C$18:$T$317,COLUMNS('Section 2'!$C$14:S$15),0)="2nd Party Trans", "2nd Party Trans", IF(VLOOKUP($B284,'Section 2'!$C$18:$T$317,COLUMNS('Section 2'!$C$14:S$15),0)="2nd Party Dest", "2nd Party Dest", PROPER(VLOOKUP($B284,'Section 2'!$C$18:$T$317,COLUMNS('Section 2'!$C$14:S$15),0))))))</f>
        <v/>
      </c>
      <c r="U284" s="235" t="str">
        <f>IF($D284="","",IF(ISBLANK(VLOOKUP($B284,'Section 2'!$C$18:$T$317,COLUMNS('Section 2'!$C$14:T$15),0)),"",VLOOKUP($B284,'Section 2'!$C$18:$T$317,COLUMNS('Section 2'!$C$14:T$15),0)))</f>
        <v/>
      </c>
    </row>
    <row r="285" spans="1:21" s="233" customFormat="1" ht="12.75" customHeight="1" x14ac:dyDescent="0.25">
      <c r="A285" s="233" t="str">
        <f>IF(D285="","",ROWS($A$1:A285))</f>
        <v/>
      </c>
      <c r="B285" s="232">
        <v>284</v>
      </c>
      <c r="C285" s="234" t="str">
        <f t="shared" si="4"/>
        <v/>
      </c>
      <c r="D285" s="234" t="str">
        <f>IFERROR(VLOOKUP($B285,'Section 2'!$C$18:$T$317,COLUMNS('Section 2'!$C$14:C$15),0),"")</f>
        <v/>
      </c>
      <c r="E285" s="235" t="str">
        <f>IF($D285="","",IF(ISBLANK(VLOOKUP($B285,'Section 2'!$C$18:$T$317,COLUMNS('Section 2'!$C$14:D$15),0)),"",VLOOKUP($B285,'Section 2'!$C$18:$T$317,COLUMNS('Section 2'!$C$14:D$15),0)))</f>
        <v/>
      </c>
      <c r="F285" s="234" t="str">
        <f>IF($D285="","",IF(ISBLANK(VLOOKUP($B285,'Section 2'!$C$18:$T$317,COLUMNS('Section 2'!$C$14:E$15),0)),"",VLOOKUP($B285,'Section 2'!$C$18:$T$317,COLUMNS('Section 2'!$C$14:E$15),0)))</f>
        <v/>
      </c>
      <c r="G285" s="234" t="str">
        <f>IF($D285="","",IF(ISBLANK(VLOOKUP($B285,'Section 2'!$C$18:$T$317,COLUMNS('Section 2'!$C$14:F$15),0)),"",VLOOKUP($B285,'Section 2'!$C$18:$T$317,COLUMNS('Section 2'!$C$14:F$15),0)))</f>
        <v/>
      </c>
      <c r="H285" s="234" t="str">
        <f>IF($D285="","",IF(ISBLANK(VLOOKUP($B285,'Section 2'!$C$18:$T$317,COLUMNS('Section 2'!$C$14:G$15),0)),"",VLOOKUP($B285,'Section 2'!$C$18:$T$317,COLUMNS('Section 2'!$C$14:G$15),0)))</f>
        <v/>
      </c>
      <c r="I285" s="234" t="str">
        <f>IF($D285="","",IF(ISBLANK(VLOOKUP($B285,'Section 2'!$C$18:$T$317,COLUMNS('Section 2'!$C$14:H$15),0)),"",VLOOKUP($B285,'Section 2'!$C$18:$T$317,COLUMNS('Section 2'!$C$14:H$15),0)))</f>
        <v/>
      </c>
      <c r="J285" s="234" t="str">
        <f>IF($D285="","",IF(ISBLANK(VLOOKUP($B285,'Section 2'!$C$18:$T$317,COLUMNS('Section 2'!$C$14:I$15),0)),"",VLOOKUP($B285,'Section 2'!$C$18:$T$317,COLUMNS('Section 2'!$C$14:I$15),0)))</f>
        <v/>
      </c>
      <c r="K285" s="234" t="str">
        <f>IF($D285="","",IF(ISBLANK(VLOOKUP($B285,'Section 2'!$C$18:$T$317,COLUMNS('Section 2'!$C$14:J$15),0)),"",VLOOKUP($B285,'Section 2'!$C$18:$T$317,COLUMNS('Section 2'!$C$14:J$15),0)))</f>
        <v/>
      </c>
      <c r="L285" s="234" t="str">
        <f>IF($D285="","",IF(ISBLANK(VLOOKUP($B285,'Section 2'!$C$18:$T$317,COLUMNS('Section 2'!$C$14:K$15),0)),"",VLOOKUP($B285,'Section 2'!$C$18:$T$317,COLUMNS('Section 2'!$C$14:K$15),0)))</f>
        <v/>
      </c>
      <c r="M285" s="234" t="str">
        <f>IF($D285="","",IF(ISBLANK(VLOOKUP($B285,'Section 2'!$C$18:$T$317,COLUMNS('Section 2'!$C$14:L$15),0)),"",VLOOKUP($B285,'Section 2'!$C$18:$T$317,COLUMNS('Section 2'!$C$14:L$15),0)))</f>
        <v/>
      </c>
      <c r="N285" s="234" t="str">
        <f>IF($D285="","",IF(ISBLANK(VLOOKUP($B285,'Section 2'!$C$18:$T$317,COLUMNS('Section 2'!$C$14:M$15),0)),"",VLOOKUP($B285,'Section 2'!$C$18:$T$317,COLUMNS('Section 2'!$C$14:M$15),0)))</f>
        <v/>
      </c>
      <c r="O285" s="234" t="str">
        <f>IF($D285="","",IF(ISBLANK(VLOOKUP($B285,'Section 2'!$C$18:$T$317,COLUMNS('Section 2'!$C$14:N$15),0)),"",VLOOKUP($B285,'Section 2'!$C$18:$T$317,COLUMNS('Section 2'!$C$14:N$15),0)))</f>
        <v/>
      </c>
      <c r="P285" s="234" t="str">
        <f>IF($D285="","",IF(ISBLANK(VLOOKUP($B285,'Section 2'!$C$18:$T$317,COLUMNS('Section 2'!$C$14:O$15),0)),"",VLOOKUP($B285,'Section 2'!$C$18:$T$317,COLUMNS('Section 2'!$C$14:O$15),0)))</f>
        <v/>
      </c>
      <c r="Q285" s="234" t="str">
        <f>IF($D285="","",IF(ISBLANK(VLOOKUP($B285,'Section 2'!$C$18:$T$317,COLUMNS('Section 2'!$C$14:P$15),0)),"",VLOOKUP($B285,'Section 2'!$C$18:$T$317,COLUMNS('Section 2'!$C$14:P$15),0)))</f>
        <v/>
      </c>
      <c r="R285" s="234" t="str">
        <f>IF($D285="","",IF(ISBLANK(VLOOKUP($B285,'Section 2'!$C$18:$T$317,COLUMNS('Section 2'!$C$14:Q$15),0)),"",VLOOKUP($B285,'Section 2'!$C$18:$T$317,COLUMNS('Section 2'!$C$14:Q$15),0)))</f>
        <v/>
      </c>
      <c r="S285" s="234" t="str">
        <f>IF($D285="","",IF(ISBLANK(PROPER(VLOOKUP($B285,'Section 2'!$C$18:$T$317,COLUMNS('Section 2'!$C$14:R$15),0))),"",PROPER(VLOOKUP($B285,'Section 2'!$C$18:$T$317,COLUMNS('Section 2'!$C$14:R$15),0))))</f>
        <v/>
      </c>
      <c r="T285" s="234" t="str">
        <f>IF($D285="","",IF(ISBLANK(PROPER(VLOOKUP($B285,'Section 2'!$C$18:$T$317,COLUMNS('Section 2'!$C$14:S$15),0))),"",IF(VLOOKUP($B285,'Section 2'!$C$18:$T$317,COLUMNS('Section 2'!$C$14:S$15),0)="2nd Party Trans", "2nd Party Trans", IF(VLOOKUP($B285,'Section 2'!$C$18:$T$317,COLUMNS('Section 2'!$C$14:S$15),0)="2nd Party Dest", "2nd Party Dest", PROPER(VLOOKUP($B285,'Section 2'!$C$18:$T$317,COLUMNS('Section 2'!$C$14:S$15),0))))))</f>
        <v/>
      </c>
      <c r="U285" s="235" t="str">
        <f>IF($D285="","",IF(ISBLANK(VLOOKUP($B285,'Section 2'!$C$18:$T$317,COLUMNS('Section 2'!$C$14:T$15),0)),"",VLOOKUP($B285,'Section 2'!$C$18:$T$317,COLUMNS('Section 2'!$C$14:T$15),0)))</f>
        <v/>
      </c>
    </row>
    <row r="286" spans="1:21" s="233" customFormat="1" ht="12.75" customHeight="1" x14ac:dyDescent="0.25">
      <c r="A286" s="233" t="str">
        <f>IF(D286="","",ROWS($A$1:A286))</f>
        <v/>
      </c>
      <c r="B286" s="232">
        <v>285</v>
      </c>
      <c r="C286" s="234" t="str">
        <f t="shared" si="4"/>
        <v/>
      </c>
      <c r="D286" s="234" t="str">
        <f>IFERROR(VLOOKUP($B286,'Section 2'!$C$18:$T$317,COLUMNS('Section 2'!$C$14:C$15),0),"")</f>
        <v/>
      </c>
      <c r="E286" s="235" t="str">
        <f>IF($D286="","",IF(ISBLANK(VLOOKUP($B286,'Section 2'!$C$18:$T$317,COLUMNS('Section 2'!$C$14:D$15),0)),"",VLOOKUP($B286,'Section 2'!$C$18:$T$317,COLUMNS('Section 2'!$C$14:D$15),0)))</f>
        <v/>
      </c>
      <c r="F286" s="234" t="str">
        <f>IF($D286="","",IF(ISBLANK(VLOOKUP($B286,'Section 2'!$C$18:$T$317,COLUMNS('Section 2'!$C$14:E$15),0)),"",VLOOKUP($B286,'Section 2'!$C$18:$T$317,COLUMNS('Section 2'!$C$14:E$15),0)))</f>
        <v/>
      </c>
      <c r="G286" s="234" t="str">
        <f>IF($D286="","",IF(ISBLANK(VLOOKUP($B286,'Section 2'!$C$18:$T$317,COLUMNS('Section 2'!$C$14:F$15),0)),"",VLOOKUP($B286,'Section 2'!$C$18:$T$317,COLUMNS('Section 2'!$C$14:F$15),0)))</f>
        <v/>
      </c>
      <c r="H286" s="234" t="str">
        <f>IF($D286="","",IF(ISBLANK(VLOOKUP($B286,'Section 2'!$C$18:$T$317,COLUMNS('Section 2'!$C$14:G$15),0)),"",VLOOKUP($B286,'Section 2'!$C$18:$T$317,COLUMNS('Section 2'!$C$14:G$15),0)))</f>
        <v/>
      </c>
      <c r="I286" s="234" t="str">
        <f>IF($D286="","",IF(ISBLANK(VLOOKUP($B286,'Section 2'!$C$18:$T$317,COLUMNS('Section 2'!$C$14:H$15),0)),"",VLOOKUP($B286,'Section 2'!$C$18:$T$317,COLUMNS('Section 2'!$C$14:H$15),0)))</f>
        <v/>
      </c>
      <c r="J286" s="234" t="str">
        <f>IF($D286="","",IF(ISBLANK(VLOOKUP($B286,'Section 2'!$C$18:$T$317,COLUMNS('Section 2'!$C$14:I$15),0)),"",VLOOKUP($B286,'Section 2'!$C$18:$T$317,COLUMNS('Section 2'!$C$14:I$15),0)))</f>
        <v/>
      </c>
      <c r="K286" s="234" t="str">
        <f>IF($D286="","",IF(ISBLANK(VLOOKUP($B286,'Section 2'!$C$18:$T$317,COLUMNS('Section 2'!$C$14:J$15),0)),"",VLOOKUP($B286,'Section 2'!$C$18:$T$317,COLUMNS('Section 2'!$C$14:J$15),0)))</f>
        <v/>
      </c>
      <c r="L286" s="234" t="str">
        <f>IF($D286="","",IF(ISBLANK(VLOOKUP($B286,'Section 2'!$C$18:$T$317,COLUMNS('Section 2'!$C$14:K$15),0)),"",VLOOKUP($B286,'Section 2'!$C$18:$T$317,COLUMNS('Section 2'!$C$14:K$15),0)))</f>
        <v/>
      </c>
      <c r="M286" s="234" t="str">
        <f>IF($D286="","",IF(ISBLANK(VLOOKUP($B286,'Section 2'!$C$18:$T$317,COLUMNS('Section 2'!$C$14:L$15),0)),"",VLOOKUP($B286,'Section 2'!$C$18:$T$317,COLUMNS('Section 2'!$C$14:L$15),0)))</f>
        <v/>
      </c>
      <c r="N286" s="234" t="str">
        <f>IF($D286="","",IF(ISBLANK(VLOOKUP($B286,'Section 2'!$C$18:$T$317,COLUMNS('Section 2'!$C$14:M$15),0)),"",VLOOKUP($B286,'Section 2'!$C$18:$T$317,COLUMNS('Section 2'!$C$14:M$15),0)))</f>
        <v/>
      </c>
      <c r="O286" s="234" t="str">
        <f>IF($D286="","",IF(ISBLANK(VLOOKUP($B286,'Section 2'!$C$18:$T$317,COLUMNS('Section 2'!$C$14:N$15),0)),"",VLOOKUP($B286,'Section 2'!$C$18:$T$317,COLUMNS('Section 2'!$C$14:N$15),0)))</f>
        <v/>
      </c>
      <c r="P286" s="234" t="str">
        <f>IF($D286="","",IF(ISBLANK(VLOOKUP($B286,'Section 2'!$C$18:$T$317,COLUMNS('Section 2'!$C$14:O$15),0)),"",VLOOKUP($B286,'Section 2'!$C$18:$T$317,COLUMNS('Section 2'!$C$14:O$15),0)))</f>
        <v/>
      </c>
      <c r="Q286" s="234" t="str">
        <f>IF($D286="","",IF(ISBLANK(VLOOKUP($B286,'Section 2'!$C$18:$T$317,COLUMNS('Section 2'!$C$14:P$15),0)),"",VLOOKUP($B286,'Section 2'!$C$18:$T$317,COLUMNS('Section 2'!$C$14:P$15),0)))</f>
        <v/>
      </c>
      <c r="R286" s="234" t="str">
        <f>IF($D286="","",IF(ISBLANK(VLOOKUP($B286,'Section 2'!$C$18:$T$317,COLUMNS('Section 2'!$C$14:Q$15),0)),"",VLOOKUP($B286,'Section 2'!$C$18:$T$317,COLUMNS('Section 2'!$C$14:Q$15),0)))</f>
        <v/>
      </c>
      <c r="S286" s="234" t="str">
        <f>IF($D286="","",IF(ISBLANK(PROPER(VLOOKUP($B286,'Section 2'!$C$18:$T$317,COLUMNS('Section 2'!$C$14:R$15),0))),"",PROPER(VLOOKUP($B286,'Section 2'!$C$18:$T$317,COLUMNS('Section 2'!$C$14:R$15),0))))</f>
        <v/>
      </c>
      <c r="T286" s="234" t="str">
        <f>IF($D286="","",IF(ISBLANK(PROPER(VLOOKUP($B286,'Section 2'!$C$18:$T$317,COLUMNS('Section 2'!$C$14:S$15),0))),"",IF(VLOOKUP($B286,'Section 2'!$C$18:$T$317,COLUMNS('Section 2'!$C$14:S$15),0)="2nd Party Trans", "2nd Party Trans", IF(VLOOKUP($B286,'Section 2'!$C$18:$T$317,COLUMNS('Section 2'!$C$14:S$15),0)="2nd Party Dest", "2nd Party Dest", PROPER(VLOOKUP($B286,'Section 2'!$C$18:$T$317,COLUMNS('Section 2'!$C$14:S$15),0))))))</f>
        <v/>
      </c>
      <c r="U286" s="235" t="str">
        <f>IF($D286="","",IF(ISBLANK(VLOOKUP($B286,'Section 2'!$C$18:$T$317,COLUMNS('Section 2'!$C$14:T$15),0)),"",VLOOKUP($B286,'Section 2'!$C$18:$T$317,COLUMNS('Section 2'!$C$14:T$15),0)))</f>
        <v/>
      </c>
    </row>
    <row r="287" spans="1:21" s="233" customFormat="1" ht="12.75" customHeight="1" x14ac:dyDescent="0.25">
      <c r="A287" s="233" t="str">
        <f>IF(D287="","",ROWS($A$1:A287))</f>
        <v/>
      </c>
      <c r="B287" s="232">
        <v>286</v>
      </c>
      <c r="C287" s="234" t="str">
        <f t="shared" si="4"/>
        <v/>
      </c>
      <c r="D287" s="234" t="str">
        <f>IFERROR(VLOOKUP($B287,'Section 2'!$C$18:$T$317,COLUMNS('Section 2'!$C$14:C$15),0),"")</f>
        <v/>
      </c>
      <c r="E287" s="235" t="str">
        <f>IF($D287="","",IF(ISBLANK(VLOOKUP($B287,'Section 2'!$C$18:$T$317,COLUMNS('Section 2'!$C$14:D$15),0)),"",VLOOKUP($B287,'Section 2'!$C$18:$T$317,COLUMNS('Section 2'!$C$14:D$15),0)))</f>
        <v/>
      </c>
      <c r="F287" s="234" t="str">
        <f>IF($D287="","",IF(ISBLANK(VLOOKUP($B287,'Section 2'!$C$18:$T$317,COLUMNS('Section 2'!$C$14:E$15),0)),"",VLOOKUP($B287,'Section 2'!$C$18:$T$317,COLUMNS('Section 2'!$C$14:E$15),0)))</f>
        <v/>
      </c>
      <c r="G287" s="234" t="str">
        <f>IF($D287="","",IF(ISBLANK(VLOOKUP($B287,'Section 2'!$C$18:$T$317,COLUMNS('Section 2'!$C$14:F$15),0)),"",VLOOKUP($B287,'Section 2'!$C$18:$T$317,COLUMNS('Section 2'!$C$14:F$15),0)))</f>
        <v/>
      </c>
      <c r="H287" s="234" t="str">
        <f>IF($D287="","",IF(ISBLANK(VLOOKUP($B287,'Section 2'!$C$18:$T$317,COLUMNS('Section 2'!$C$14:G$15),0)),"",VLOOKUP($B287,'Section 2'!$C$18:$T$317,COLUMNS('Section 2'!$C$14:G$15),0)))</f>
        <v/>
      </c>
      <c r="I287" s="234" t="str">
        <f>IF($D287="","",IF(ISBLANK(VLOOKUP($B287,'Section 2'!$C$18:$T$317,COLUMNS('Section 2'!$C$14:H$15),0)),"",VLOOKUP($B287,'Section 2'!$C$18:$T$317,COLUMNS('Section 2'!$C$14:H$15),0)))</f>
        <v/>
      </c>
      <c r="J287" s="234" t="str">
        <f>IF($D287="","",IF(ISBLANK(VLOOKUP($B287,'Section 2'!$C$18:$T$317,COLUMNS('Section 2'!$C$14:I$15),0)),"",VLOOKUP($B287,'Section 2'!$C$18:$T$317,COLUMNS('Section 2'!$C$14:I$15),0)))</f>
        <v/>
      </c>
      <c r="K287" s="234" t="str">
        <f>IF($D287="","",IF(ISBLANK(VLOOKUP($B287,'Section 2'!$C$18:$T$317,COLUMNS('Section 2'!$C$14:J$15),0)),"",VLOOKUP($B287,'Section 2'!$C$18:$T$317,COLUMNS('Section 2'!$C$14:J$15),0)))</f>
        <v/>
      </c>
      <c r="L287" s="234" t="str">
        <f>IF($D287="","",IF(ISBLANK(VLOOKUP($B287,'Section 2'!$C$18:$T$317,COLUMNS('Section 2'!$C$14:K$15),0)),"",VLOOKUP($B287,'Section 2'!$C$18:$T$317,COLUMNS('Section 2'!$C$14:K$15),0)))</f>
        <v/>
      </c>
      <c r="M287" s="234" t="str">
        <f>IF($D287="","",IF(ISBLANK(VLOOKUP($B287,'Section 2'!$C$18:$T$317,COLUMNS('Section 2'!$C$14:L$15),0)),"",VLOOKUP($B287,'Section 2'!$C$18:$T$317,COLUMNS('Section 2'!$C$14:L$15),0)))</f>
        <v/>
      </c>
      <c r="N287" s="234" t="str">
        <f>IF($D287="","",IF(ISBLANK(VLOOKUP($B287,'Section 2'!$C$18:$T$317,COLUMNS('Section 2'!$C$14:M$15),0)),"",VLOOKUP($B287,'Section 2'!$C$18:$T$317,COLUMNS('Section 2'!$C$14:M$15),0)))</f>
        <v/>
      </c>
      <c r="O287" s="234" t="str">
        <f>IF($D287="","",IF(ISBLANK(VLOOKUP($B287,'Section 2'!$C$18:$T$317,COLUMNS('Section 2'!$C$14:N$15),0)),"",VLOOKUP($B287,'Section 2'!$C$18:$T$317,COLUMNS('Section 2'!$C$14:N$15),0)))</f>
        <v/>
      </c>
      <c r="P287" s="234" t="str">
        <f>IF($D287="","",IF(ISBLANK(VLOOKUP($B287,'Section 2'!$C$18:$T$317,COLUMNS('Section 2'!$C$14:O$15),0)),"",VLOOKUP($B287,'Section 2'!$C$18:$T$317,COLUMNS('Section 2'!$C$14:O$15),0)))</f>
        <v/>
      </c>
      <c r="Q287" s="234" t="str">
        <f>IF($D287="","",IF(ISBLANK(VLOOKUP($B287,'Section 2'!$C$18:$T$317,COLUMNS('Section 2'!$C$14:P$15),0)),"",VLOOKUP($B287,'Section 2'!$C$18:$T$317,COLUMNS('Section 2'!$C$14:P$15),0)))</f>
        <v/>
      </c>
      <c r="R287" s="234" t="str">
        <f>IF($D287="","",IF(ISBLANK(VLOOKUP($B287,'Section 2'!$C$18:$T$317,COLUMNS('Section 2'!$C$14:Q$15),0)),"",VLOOKUP($B287,'Section 2'!$C$18:$T$317,COLUMNS('Section 2'!$C$14:Q$15),0)))</f>
        <v/>
      </c>
      <c r="S287" s="234" t="str">
        <f>IF($D287="","",IF(ISBLANK(PROPER(VLOOKUP($B287,'Section 2'!$C$18:$T$317,COLUMNS('Section 2'!$C$14:R$15),0))),"",PROPER(VLOOKUP($B287,'Section 2'!$C$18:$T$317,COLUMNS('Section 2'!$C$14:R$15),0))))</f>
        <v/>
      </c>
      <c r="T287" s="234" t="str">
        <f>IF($D287="","",IF(ISBLANK(PROPER(VLOOKUP($B287,'Section 2'!$C$18:$T$317,COLUMNS('Section 2'!$C$14:S$15),0))),"",IF(VLOOKUP($B287,'Section 2'!$C$18:$T$317,COLUMNS('Section 2'!$C$14:S$15),0)="2nd Party Trans", "2nd Party Trans", IF(VLOOKUP($B287,'Section 2'!$C$18:$T$317,COLUMNS('Section 2'!$C$14:S$15),0)="2nd Party Dest", "2nd Party Dest", PROPER(VLOOKUP($B287,'Section 2'!$C$18:$T$317,COLUMNS('Section 2'!$C$14:S$15),0))))))</f>
        <v/>
      </c>
      <c r="U287" s="235" t="str">
        <f>IF($D287="","",IF(ISBLANK(VLOOKUP($B287,'Section 2'!$C$18:$T$317,COLUMNS('Section 2'!$C$14:T$15),0)),"",VLOOKUP($B287,'Section 2'!$C$18:$T$317,COLUMNS('Section 2'!$C$14:T$15),0)))</f>
        <v/>
      </c>
    </row>
    <row r="288" spans="1:21" s="233" customFormat="1" ht="12.75" customHeight="1" x14ac:dyDescent="0.25">
      <c r="A288" s="233" t="str">
        <f>IF(D288="","",ROWS($A$1:A288))</f>
        <v/>
      </c>
      <c r="B288" s="232">
        <v>287</v>
      </c>
      <c r="C288" s="234" t="str">
        <f t="shared" si="4"/>
        <v/>
      </c>
      <c r="D288" s="234" t="str">
        <f>IFERROR(VLOOKUP($B288,'Section 2'!$C$18:$T$317,COLUMNS('Section 2'!$C$14:C$15),0),"")</f>
        <v/>
      </c>
      <c r="E288" s="235" t="str">
        <f>IF($D288="","",IF(ISBLANK(VLOOKUP($B288,'Section 2'!$C$18:$T$317,COLUMNS('Section 2'!$C$14:D$15),0)),"",VLOOKUP($B288,'Section 2'!$C$18:$T$317,COLUMNS('Section 2'!$C$14:D$15),0)))</f>
        <v/>
      </c>
      <c r="F288" s="234" t="str">
        <f>IF($D288="","",IF(ISBLANK(VLOOKUP($B288,'Section 2'!$C$18:$T$317,COLUMNS('Section 2'!$C$14:E$15),0)),"",VLOOKUP($B288,'Section 2'!$C$18:$T$317,COLUMNS('Section 2'!$C$14:E$15),0)))</f>
        <v/>
      </c>
      <c r="G288" s="234" t="str">
        <f>IF($D288="","",IF(ISBLANK(VLOOKUP($B288,'Section 2'!$C$18:$T$317,COLUMNS('Section 2'!$C$14:F$15),0)),"",VLOOKUP($B288,'Section 2'!$C$18:$T$317,COLUMNS('Section 2'!$C$14:F$15),0)))</f>
        <v/>
      </c>
      <c r="H288" s="234" t="str">
        <f>IF($D288="","",IF(ISBLANK(VLOOKUP($B288,'Section 2'!$C$18:$T$317,COLUMNS('Section 2'!$C$14:G$15),0)),"",VLOOKUP($B288,'Section 2'!$C$18:$T$317,COLUMNS('Section 2'!$C$14:G$15),0)))</f>
        <v/>
      </c>
      <c r="I288" s="234" t="str">
        <f>IF($D288="","",IF(ISBLANK(VLOOKUP($B288,'Section 2'!$C$18:$T$317,COLUMNS('Section 2'!$C$14:H$15),0)),"",VLOOKUP($B288,'Section 2'!$C$18:$T$317,COLUMNS('Section 2'!$C$14:H$15),0)))</f>
        <v/>
      </c>
      <c r="J288" s="234" t="str">
        <f>IF($D288="","",IF(ISBLANK(VLOOKUP($B288,'Section 2'!$C$18:$T$317,COLUMNS('Section 2'!$C$14:I$15),0)),"",VLOOKUP($B288,'Section 2'!$C$18:$T$317,COLUMNS('Section 2'!$C$14:I$15),0)))</f>
        <v/>
      </c>
      <c r="K288" s="234" t="str">
        <f>IF($D288="","",IF(ISBLANK(VLOOKUP($B288,'Section 2'!$C$18:$T$317,COLUMNS('Section 2'!$C$14:J$15),0)),"",VLOOKUP($B288,'Section 2'!$C$18:$T$317,COLUMNS('Section 2'!$C$14:J$15),0)))</f>
        <v/>
      </c>
      <c r="L288" s="234" t="str">
        <f>IF($D288="","",IF(ISBLANK(VLOOKUP($B288,'Section 2'!$C$18:$T$317,COLUMNS('Section 2'!$C$14:K$15),0)),"",VLOOKUP($B288,'Section 2'!$C$18:$T$317,COLUMNS('Section 2'!$C$14:K$15),0)))</f>
        <v/>
      </c>
      <c r="M288" s="234" t="str">
        <f>IF($D288="","",IF(ISBLANK(VLOOKUP($B288,'Section 2'!$C$18:$T$317,COLUMNS('Section 2'!$C$14:L$15),0)),"",VLOOKUP($B288,'Section 2'!$C$18:$T$317,COLUMNS('Section 2'!$C$14:L$15),0)))</f>
        <v/>
      </c>
      <c r="N288" s="234" t="str">
        <f>IF($D288="","",IF(ISBLANK(VLOOKUP($B288,'Section 2'!$C$18:$T$317,COLUMNS('Section 2'!$C$14:M$15),0)),"",VLOOKUP($B288,'Section 2'!$C$18:$T$317,COLUMNS('Section 2'!$C$14:M$15),0)))</f>
        <v/>
      </c>
      <c r="O288" s="234" t="str">
        <f>IF($D288="","",IF(ISBLANK(VLOOKUP($B288,'Section 2'!$C$18:$T$317,COLUMNS('Section 2'!$C$14:N$15),0)),"",VLOOKUP($B288,'Section 2'!$C$18:$T$317,COLUMNS('Section 2'!$C$14:N$15),0)))</f>
        <v/>
      </c>
      <c r="P288" s="234" t="str">
        <f>IF($D288="","",IF(ISBLANK(VLOOKUP($B288,'Section 2'!$C$18:$T$317,COLUMNS('Section 2'!$C$14:O$15),0)),"",VLOOKUP($B288,'Section 2'!$C$18:$T$317,COLUMNS('Section 2'!$C$14:O$15),0)))</f>
        <v/>
      </c>
      <c r="Q288" s="234" t="str">
        <f>IF($D288="","",IF(ISBLANK(VLOOKUP($B288,'Section 2'!$C$18:$T$317,COLUMNS('Section 2'!$C$14:P$15),0)),"",VLOOKUP($B288,'Section 2'!$C$18:$T$317,COLUMNS('Section 2'!$C$14:P$15),0)))</f>
        <v/>
      </c>
      <c r="R288" s="234" t="str">
        <f>IF($D288="","",IF(ISBLANK(VLOOKUP($B288,'Section 2'!$C$18:$T$317,COLUMNS('Section 2'!$C$14:Q$15),0)),"",VLOOKUP($B288,'Section 2'!$C$18:$T$317,COLUMNS('Section 2'!$C$14:Q$15),0)))</f>
        <v/>
      </c>
      <c r="S288" s="234" t="str">
        <f>IF($D288="","",IF(ISBLANK(PROPER(VLOOKUP($B288,'Section 2'!$C$18:$T$317,COLUMNS('Section 2'!$C$14:R$15),0))),"",PROPER(VLOOKUP($B288,'Section 2'!$C$18:$T$317,COLUMNS('Section 2'!$C$14:R$15),0))))</f>
        <v/>
      </c>
      <c r="T288" s="234" t="str">
        <f>IF($D288="","",IF(ISBLANK(PROPER(VLOOKUP($B288,'Section 2'!$C$18:$T$317,COLUMNS('Section 2'!$C$14:S$15),0))),"",IF(VLOOKUP($B288,'Section 2'!$C$18:$T$317,COLUMNS('Section 2'!$C$14:S$15),0)="2nd Party Trans", "2nd Party Trans", IF(VLOOKUP($B288,'Section 2'!$C$18:$T$317,COLUMNS('Section 2'!$C$14:S$15),0)="2nd Party Dest", "2nd Party Dest", PROPER(VLOOKUP($B288,'Section 2'!$C$18:$T$317,COLUMNS('Section 2'!$C$14:S$15),0))))))</f>
        <v/>
      </c>
      <c r="U288" s="235" t="str">
        <f>IF($D288="","",IF(ISBLANK(VLOOKUP($B288,'Section 2'!$C$18:$T$317,COLUMNS('Section 2'!$C$14:T$15),0)),"",VLOOKUP($B288,'Section 2'!$C$18:$T$317,COLUMNS('Section 2'!$C$14:T$15),0)))</f>
        <v/>
      </c>
    </row>
    <row r="289" spans="1:21" s="233" customFormat="1" ht="12.75" customHeight="1" x14ac:dyDescent="0.25">
      <c r="A289" s="233" t="str">
        <f>IF(D289="","",ROWS($A$1:A289))</f>
        <v/>
      </c>
      <c r="B289" s="232">
        <v>288</v>
      </c>
      <c r="C289" s="234" t="str">
        <f t="shared" si="4"/>
        <v/>
      </c>
      <c r="D289" s="234" t="str">
        <f>IFERROR(VLOOKUP($B289,'Section 2'!$C$18:$T$317,COLUMNS('Section 2'!$C$14:C$15),0),"")</f>
        <v/>
      </c>
      <c r="E289" s="235" t="str">
        <f>IF($D289="","",IF(ISBLANK(VLOOKUP($B289,'Section 2'!$C$18:$T$317,COLUMNS('Section 2'!$C$14:D$15),0)),"",VLOOKUP($B289,'Section 2'!$C$18:$T$317,COLUMNS('Section 2'!$C$14:D$15),0)))</f>
        <v/>
      </c>
      <c r="F289" s="234" t="str">
        <f>IF($D289="","",IF(ISBLANK(VLOOKUP($B289,'Section 2'!$C$18:$T$317,COLUMNS('Section 2'!$C$14:E$15),0)),"",VLOOKUP($B289,'Section 2'!$C$18:$T$317,COLUMNS('Section 2'!$C$14:E$15),0)))</f>
        <v/>
      </c>
      <c r="G289" s="234" t="str">
        <f>IF($D289="","",IF(ISBLANK(VLOOKUP($B289,'Section 2'!$C$18:$T$317,COLUMNS('Section 2'!$C$14:F$15),0)),"",VLOOKUP($B289,'Section 2'!$C$18:$T$317,COLUMNS('Section 2'!$C$14:F$15),0)))</f>
        <v/>
      </c>
      <c r="H289" s="234" t="str">
        <f>IF($D289="","",IF(ISBLANK(VLOOKUP($B289,'Section 2'!$C$18:$T$317,COLUMNS('Section 2'!$C$14:G$15),0)),"",VLOOKUP($B289,'Section 2'!$C$18:$T$317,COLUMNS('Section 2'!$C$14:G$15),0)))</f>
        <v/>
      </c>
      <c r="I289" s="234" t="str">
        <f>IF($D289="","",IF(ISBLANK(VLOOKUP($B289,'Section 2'!$C$18:$T$317,COLUMNS('Section 2'!$C$14:H$15),0)),"",VLOOKUP($B289,'Section 2'!$C$18:$T$317,COLUMNS('Section 2'!$C$14:H$15),0)))</f>
        <v/>
      </c>
      <c r="J289" s="234" t="str">
        <f>IF($D289="","",IF(ISBLANK(VLOOKUP($B289,'Section 2'!$C$18:$T$317,COLUMNS('Section 2'!$C$14:I$15),0)),"",VLOOKUP($B289,'Section 2'!$C$18:$T$317,COLUMNS('Section 2'!$C$14:I$15),0)))</f>
        <v/>
      </c>
      <c r="K289" s="234" t="str">
        <f>IF($D289="","",IF(ISBLANK(VLOOKUP($B289,'Section 2'!$C$18:$T$317,COLUMNS('Section 2'!$C$14:J$15),0)),"",VLOOKUP($B289,'Section 2'!$C$18:$T$317,COLUMNS('Section 2'!$C$14:J$15),0)))</f>
        <v/>
      </c>
      <c r="L289" s="234" t="str">
        <f>IF($D289="","",IF(ISBLANK(VLOOKUP($B289,'Section 2'!$C$18:$T$317,COLUMNS('Section 2'!$C$14:K$15),0)),"",VLOOKUP($B289,'Section 2'!$C$18:$T$317,COLUMNS('Section 2'!$C$14:K$15),0)))</f>
        <v/>
      </c>
      <c r="M289" s="234" t="str">
        <f>IF($D289="","",IF(ISBLANK(VLOOKUP($B289,'Section 2'!$C$18:$T$317,COLUMNS('Section 2'!$C$14:L$15),0)),"",VLOOKUP($B289,'Section 2'!$C$18:$T$317,COLUMNS('Section 2'!$C$14:L$15),0)))</f>
        <v/>
      </c>
      <c r="N289" s="234" t="str">
        <f>IF($D289="","",IF(ISBLANK(VLOOKUP($B289,'Section 2'!$C$18:$T$317,COLUMNS('Section 2'!$C$14:M$15),0)),"",VLOOKUP($B289,'Section 2'!$C$18:$T$317,COLUMNS('Section 2'!$C$14:M$15),0)))</f>
        <v/>
      </c>
      <c r="O289" s="234" t="str">
        <f>IF($D289="","",IF(ISBLANK(VLOOKUP($B289,'Section 2'!$C$18:$T$317,COLUMNS('Section 2'!$C$14:N$15),0)),"",VLOOKUP($B289,'Section 2'!$C$18:$T$317,COLUMNS('Section 2'!$C$14:N$15),0)))</f>
        <v/>
      </c>
      <c r="P289" s="234" t="str">
        <f>IF($D289="","",IF(ISBLANK(VLOOKUP($B289,'Section 2'!$C$18:$T$317,COLUMNS('Section 2'!$C$14:O$15),0)),"",VLOOKUP($B289,'Section 2'!$C$18:$T$317,COLUMNS('Section 2'!$C$14:O$15),0)))</f>
        <v/>
      </c>
      <c r="Q289" s="234" t="str">
        <f>IF($D289="","",IF(ISBLANK(VLOOKUP($B289,'Section 2'!$C$18:$T$317,COLUMNS('Section 2'!$C$14:P$15),0)),"",VLOOKUP($B289,'Section 2'!$C$18:$T$317,COLUMNS('Section 2'!$C$14:P$15),0)))</f>
        <v/>
      </c>
      <c r="R289" s="234" t="str">
        <f>IF($D289="","",IF(ISBLANK(VLOOKUP($B289,'Section 2'!$C$18:$T$317,COLUMNS('Section 2'!$C$14:Q$15),0)),"",VLOOKUP($B289,'Section 2'!$C$18:$T$317,COLUMNS('Section 2'!$C$14:Q$15),0)))</f>
        <v/>
      </c>
      <c r="S289" s="234" t="str">
        <f>IF($D289="","",IF(ISBLANK(PROPER(VLOOKUP($B289,'Section 2'!$C$18:$T$317,COLUMNS('Section 2'!$C$14:R$15),0))),"",PROPER(VLOOKUP($B289,'Section 2'!$C$18:$T$317,COLUMNS('Section 2'!$C$14:R$15),0))))</f>
        <v/>
      </c>
      <c r="T289" s="234" t="str">
        <f>IF($D289="","",IF(ISBLANK(PROPER(VLOOKUP($B289,'Section 2'!$C$18:$T$317,COLUMNS('Section 2'!$C$14:S$15),0))),"",IF(VLOOKUP($B289,'Section 2'!$C$18:$T$317,COLUMNS('Section 2'!$C$14:S$15),0)="2nd Party Trans", "2nd Party Trans", IF(VLOOKUP($B289,'Section 2'!$C$18:$T$317,COLUMNS('Section 2'!$C$14:S$15),0)="2nd Party Dest", "2nd Party Dest", PROPER(VLOOKUP($B289,'Section 2'!$C$18:$T$317,COLUMNS('Section 2'!$C$14:S$15),0))))))</f>
        <v/>
      </c>
      <c r="U289" s="235" t="str">
        <f>IF($D289="","",IF(ISBLANK(VLOOKUP($B289,'Section 2'!$C$18:$T$317,COLUMNS('Section 2'!$C$14:T$15),0)),"",VLOOKUP($B289,'Section 2'!$C$18:$T$317,COLUMNS('Section 2'!$C$14:T$15),0)))</f>
        <v/>
      </c>
    </row>
    <row r="290" spans="1:21" s="233" customFormat="1" ht="12.75" customHeight="1" x14ac:dyDescent="0.25">
      <c r="A290" s="233" t="str">
        <f>IF(D290="","",ROWS($A$1:A290))</f>
        <v/>
      </c>
      <c r="B290" s="232">
        <v>289</v>
      </c>
      <c r="C290" s="234" t="str">
        <f t="shared" si="4"/>
        <v/>
      </c>
      <c r="D290" s="234" t="str">
        <f>IFERROR(VLOOKUP($B290,'Section 2'!$C$18:$T$317,COLUMNS('Section 2'!$C$14:C$15),0),"")</f>
        <v/>
      </c>
      <c r="E290" s="235" t="str">
        <f>IF($D290="","",IF(ISBLANK(VLOOKUP($B290,'Section 2'!$C$18:$T$317,COLUMNS('Section 2'!$C$14:D$15),0)),"",VLOOKUP($B290,'Section 2'!$C$18:$T$317,COLUMNS('Section 2'!$C$14:D$15),0)))</f>
        <v/>
      </c>
      <c r="F290" s="234" t="str">
        <f>IF($D290="","",IF(ISBLANK(VLOOKUP($B290,'Section 2'!$C$18:$T$317,COLUMNS('Section 2'!$C$14:E$15),0)),"",VLOOKUP($B290,'Section 2'!$C$18:$T$317,COLUMNS('Section 2'!$C$14:E$15),0)))</f>
        <v/>
      </c>
      <c r="G290" s="234" t="str">
        <f>IF($D290="","",IF(ISBLANK(VLOOKUP($B290,'Section 2'!$C$18:$T$317,COLUMNS('Section 2'!$C$14:F$15),0)),"",VLOOKUP($B290,'Section 2'!$C$18:$T$317,COLUMNS('Section 2'!$C$14:F$15),0)))</f>
        <v/>
      </c>
      <c r="H290" s="234" t="str">
        <f>IF($D290="","",IF(ISBLANK(VLOOKUP($B290,'Section 2'!$C$18:$T$317,COLUMNS('Section 2'!$C$14:G$15),0)),"",VLOOKUP($B290,'Section 2'!$C$18:$T$317,COLUMNS('Section 2'!$C$14:G$15),0)))</f>
        <v/>
      </c>
      <c r="I290" s="234" t="str">
        <f>IF($D290="","",IF(ISBLANK(VLOOKUP($B290,'Section 2'!$C$18:$T$317,COLUMNS('Section 2'!$C$14:H$15),0)),"",VLOOKUP($B290,'Section 2'!$C$18:$T$317,COLUMNS('Section 2'!$C$14:H$15),0)))</f>
        <v/>
      </c>
      <c r="J290" s="234" t="str">
        <f>IF($D290="","",IF(ISBLANK(VLOOKUP($B290,'Section 2'!$C$18:$T$317,COLUMNS('Section 2'!$C$14:I$15),0)),"",VLOOKUP($B290,'Section 2'!$C$18:$T$317,COLUMNS('Section 2'!$C$14:I$15),0)))</f>
        <v/>
      </c>
      <c r="K290" s="234" t="str">
        <f>IF($D290="","",IF(ISBLANK(VLOOKUP($B290,'Section 2'!$C$18:$T$317,COLUMNS('Section 2'!$C$14:J$15),0)),"",VLOOKUP($B290,'Section 2'!$C$18:$T$317,COLUMNS('Section 2'!$C$14:J$15),0)))</f>
        <v/>
      </c>
      <c r="L290" s="234" t="str">
        <f>IF($D290="","",IF(ISBLANK(VLOOKUP($B290,'Section 2'!$C$18:$T$317,COLUMNS('Section 2'!$C$14:K$15),0)),"",VLOOKUP($B290,'Section 2'!$C$18:$T$317,COLUMNS('Section 2'!$C$14:K$15),0)))</f>
        <v/>
      </c>
      <c r="M290" s="234" t="str">
        <f>IF($D290="","",IF(ISBLANK(VLOOKUP($B290,'Section 2'!$C$18:$T$317,COLUMNS('Section 2'!$C$14:L$15),0)),"",VLOOKUP($B290,'Section 2'!$C$18:$T$317,COLUMNS('Section 2'!$C$14:L$15),0)))</f>
        <v/>
      </c>
      <c r="N290" s="234" t="str">
        <f>IF($D290="","",IF(ISBLANK(VLOOKUP($B290,'Section 2'!$C$18:$T$317,COLUMNS('Section 2'!$C$14:M$15),0)),"",VLOOKUP($B290,'Section 2'!$C$18:$T$317,COLUMNS('Section 2'!$C$14:M$15),0)))</f>
        <v/>
      </c>
      <c r="O290" s="234" t="str">
        <f>IF($D290="","",IF(ISBLANK(VLOOKUP($B290,'Section 2'!$C$18:$T$317,COLUMNS('Section 2'!$C$14:N$15),0)),"",VLOOKUP($B290,'Section 2'!$C$18:$T$317,COLUMNS('Section 2'!$C$14:N$15),0)))</f>
        <v/>
      </c>
      <c r="P290" s="234" t="str">
        <f>IF($D290="","",IF(ISBLANK(VLOOKUP($B290,'Section 2'!$C$18:$T$317,COLUMNS('Section 2'!$C$14:O$15),0)),"",VLOOKUP($B290,'Section 2'!$C$18:$T$317,COLUMNS('Section 2'!$C$14:O$15),0)))</f>
        <v/>
      </c>
      <c r="Q290" s="234" t="str">
        <f>IF($D290="","",IF(ISBLANK(VLOOKUP($B290,'Section 2'!$C$18:$T$317,COLUMNS('Section 2'!$C$14:P$15),0)),"",VLOOKUP($B290,'Section 2'!$C$18:$T$317,COLUMNS('Section 2'!$C$14:P$15),0)))</f>
        <v/>
      </c>
      <c r="R290" s="234" t="str">
        <f>IF($D290="","",IF(ISBLANK(VLOOKUP($B290,'Section 2'!$C$18:$T$317,COLUMNS('Section 2'!$C$14:Q$15),0)),"",VLOOKUP($B290,'Section 2'!$C$18:$T$317,COLUMNS('Section 2'!$C$14:Q$15),0)))</f>
        <v/>
      </c>
      <c r="S290" s="234" t="str">
        <f>IF($D290="","",IF(ISBLANK(PROPER(VLOOKUP($B290,'Section 2'!$C$18:$T$317,COLUMNS('Section 2'!$C$14:R$15),0))),"",PROPER(VLOOKUP($B290,'Section 2'!$C$18:$T$317,COLUMNS('Section 2'!$C$14:R$15),0))))</f>
        <v/>
      </c>
      <c r="T290" s="234" t="str">
        <f>IF($D290="","",IF(ISBLANK(PROPER(VLOOKUP($B290,'Section 2'!$C$18:$T$317,COLUMNS('Section 2'!$C$14:S$15),0))),"",IF(VLOOKUP($B290,'Section 2'!$C$18:$T$317,COLUMNS('Section 2'!$C$14:S$15),0)="2nd Party Trans", "2nd Party Trans", IF(VLOOKUP($B290,'Section 2'!$C$18:$T$317,COLUMNS('Section 2'!$C$14:S$15),0)="2nd Party Dest", "2nd Party Dest", PROPER(VLOOKUP($B290,'Section 2'!$C$18:$T$317,COLUMNS('Section 2'!$C$14:S$15),0))))))</f>
        <v/>
      </c>
      <c r="U290" s="235" t="str">
        <f>IF($D290="","",IF(ISBLANK(VLOOKUP($B290,'Section 2'!$C$18:$T$317,COLUMNS('Section 2'!$C$14:T$15),0)),"",VLOOKUP($B290,'Section 2'!$C$18:$T$317,COLUMNS('Section 2'!$C$14:T$15),0)))</f>
        <v/>
      </c>
    </row>
    <row r="291" spans="1:21" s="233" customFormat="1" ht="12.75" customHeight="1" x14ac:dyDescent="0.25">
      <c r="A291" s="233" t="str">
        <f>IF(D291="","",ROWS($A$1:A291))</f>
        <v/>
      </c>
      <c r="B291" s="232">
        <v>290</v>
      </c>
      <c r="C291" s="234" t="str">
        <f t="shared" si="4"/>
        <v/>
      </c>
      <c r="D291" s="234" t="str">
        <f>IFERROR(VLOOKUP($B291,'Section 2'!$C$18:$T$317,COLUMNS('Section 2'!$C$14:C$15),0),"")</f>
        <v/>
      </c>
      <c r="E291" s="235" t="str">
        <f>IF($D291="","",IF(ISBLANK(VLOOKUP($B291,'Section 2'!$C$18:$T$317,COLUMNS('Section 2'!$C$14:D$15),0)),"",VLOOKUP($B291,'Section 2'!$C$18:$T$317,COLUMNS('Section 2'!$C$14:D$15),0)))</f>
        <v/>
      </c>
      <c r="F291" s="234" t="str">
        <f>IF($D291="","",IF(ISBLANK(VLOOKUP($B291,'Section 2'!$C$18:$T$317,COLUMNS('Section 2'!$C$14:E$15),0)),"",VLOOKUP($B291,'Section 2'!$C$18:$T$317,COLUMNS('Section 2'!$C$14:E$15),0)))</f>
        <v/>
      </c>
      <c r="G291" s="234" t="str">
        <f>IF($D291="","",IF(ISBLANK(VLOOKUP($B291,'Section 2'!$C$18:$T$317,COLUMNS('Section 2'!$C$14:F$15),0)),"",VLOOKUP($B291,'Section 2'!$C$18:$T$317,COLUMNS('Section 2'!$C$14:F$15),0)))</f>
        <v/>
      </c>
      <c r="H291" s="234" t="str">
        <f>IF($D291="","",IF(ISBLANK(VLOOKUP($B291,'Section 2'!$C$18:$T$317,COLUMNS('Section 2'!$C$14:G$15),0)),"",VLOOKUP($B291,'Section 2'!$C$18:$T$317,COLUMNS('Section 2'!$C$14:G$15),0)))</f>
        <v/>
      </c>
      <c r="I291" s="234" t="str">
        <f>IF($D291="","",IF(ISBLANK(VLOOKUP($B291,'Section 2'!$C$18:$T$317,COLUMNS('Section 2'!$C$14:H$15),0)),"",VLOOKUP($B291,'Section 2'!$C$18:$T$317,COLUMNS('Section 2'!$C$14:H$15),0)))</f>
        <v/>
      </c>
      <c r="J291" s="234" t="str">
        <f>IF($D291="","",IF(ISBLANK(VLOOKUP($B291,'Section 2'!$C$18:$T$317,COLUMNS('Section 2'!$C$14:I$15),0)),"",VLOOKUP($B291,'Section 2'!$C$18:$T$317,COLUMNS('Section 2'!$C$14:I$15),0)))</f>
        <v/>
      </c>
      <c r="K291" s="234" t="str">
        <f>IF($D291="","",IF(ISBLANK(VLOOKUP($B291,'Section 2'!$C$18:$T$317,COLUMNS('Section 2'!$C$14:J$15),0)),"",VLOOKUP($B291,'Section 2'!$C$18:$T$317,COLUMNS('Section 2'!$C$14:J$15),0)))</f>
        <v/>
      </c>
      <c r="L291" s="234" t="str">
        <f>IF($D291="","",IF(ISBLANK(VLOOKUP($B291,'Section 2'!$C$18:$T$317,COLUMNS('Section 2'!$C$14:K$15),0)),"",VLOOKUP($B291,'Section 2'!$C$18:$T$317,COLUMNS('Section 2'!$C$14:K$15),0)))</f>
        <v/>
      </c>
      <c r="M291" s="234" t="str">
        <f>IF($D291="","",IF(ISBLANK(VLOOKUP($B291,'Section 2'!$C$18:$T$317,COLUMNS('Section 2'!$C$14:L$15),0)),"",VLOOKUP($B291,'Section 2'!$C$18:$T$317,COLUMNS('Section 2'!$C$14:L$15),0)))</f>
        <v/>
      </c>
      <c r="N291" s="234" t="str">
        <f>IF($D291="","",IF(ISBLANK(VLOOKUP($B291,'Section 2'!$C$18:$T$317,COLUMNS('Section 2'!$C$14:M$15),0)),"",VLOOKUP($B291,'Section 2'!$C$18:$T$317,COLUMNS('Section 2'!$C$14:M$15),0)))</f>
        <v/>
      </c>
      <c r="O291" s="234" t="str">
        <f>IF($D291="","",IF(ISBLANK(VLOOKUP($B291,'Section 2'!$C$18:$T$317,COLUMNS('Section 2'!$C$14:N$15),0)),"",VLOOKUP($B291,'Section 2'!$C$18:$T$317,COLUMNS('Section 2'!$C$14:N$15),0)))</f>
        <v/>
      </c>
      <c r="P291" s="234" t="str">
        <f>IF($D291="","",IF(ISBLANK(VLOOKUP($B291,'Section 2'!$C$18:$T$317,COLUMNS('Section 2'!$C$14:O$15),0)),"",VLOOKUP($B291,'Section 2'!$C$18:$T$317,COLUMNS('Section 2'!$C$14:O$15),0)))</f>
        <v/>
      </c>
      <c r="Q291" s="234" t="str">
        <f>IF($D291="","",IF(ISBLANK(VLOOKUP($B291,'Section 2'!$C$18:$T$317,COLUMNS('Section 2'!$C$14:P$15),0)),"",VLOOKUP($B291,'Section 2'!$C$18:$T$317,COLUMNS('Section 2'!$C$14:P$15),0)))</f>
        <v/>
      </c>
      <c r="R291" s="234" t="str">
        <f>IF($D291="","",IF(ISBLANK(VLOOKUP($B291,'Section 2'!$C$18:$T$317,COLUMNS('Section 2'!$C$14:Q$15),0)),"",VLOOKUP($B291,'Section 2'!$C$18:$T$317,COLUMNS('Section 2'!$C$14:Q$15),0)))</f>
        <v/>
      </c>
      <c r="S291" s="234" t="str">
        <f>IF($D291="","",IF(ISBLANK(PROPER(VLOOKUP($B291,'Section 2'!$C$18:$T$317,COLUMNS('Section 2'!$C$14:R$15),0))),"",PROPER(VLOOKUP($B291,'Section 2'!$C$18:$T$317,COLUMNS('Section 2'!$C$14:R$15),0))))</f>
        <v/>
      </c>
      <c r="T291" s="234" t="str">
        <f>IF($D291="","",IF(ISBLANK(PROPER(VLOOKUP($B291,'Section 2'!$C$18:$T$317,COLUMNS('Section 2'!$C$14:S$15),0))),"",IF(VLOOKUP($B291,'Section 2'!$C$18:$T$317,COLUMNS('Section 2'!$C$14:S$15),0)="2nd Party Trans", "2nd Party Trans", IF(VLOOKUP($B291,'Section 2'!$C$18:$T$317,COLUMNS('Section 2'!$C$14:S$15),0)="2nd Party Dest", "2nd Party Dest", PROPER(VLOOKUP($B291,'Section 2'!$C$18:$T$317,COLUMNS('Section 2'!$C$14:S$15),0))))))</f>
        <v/>
      </c>
      <c r="U291" s="235" t="str">
        <f>IF($D291="","",IF(ISBLANK(VLOOKUP($B291,'Section 2'!$C$18:$T$317,COLUMNS('Section 2'!$C$14:T$15),0)),"",VLOOKUP($B291,'Section 2'!$C$18:$T$317,COLUMNS('Section 2'!$C$14:T$15),0)))</f>
        <v/>
      </c>
    </row>
    <row r="292" spans="1:21" s="233" customFormat="1" ht="12.75" customHeight="1" x14ac:dyDescent="0.25">
      <c r="A292" s="233" t="str">
        <f>IF(D292="","",ROWS($A$1:A292))</f>
        <v/>
      </c>
      <c r="B292" s="232">
        <v>291</v>
      </c>
      <c r="C292" s="234" t="str">
        <f t="shared" si="4"/>
        <v/>
      </c>
      <c r="D292" s="234" t="str">
        <f>IFERROR(VLOOKUP($B292,'Section 2'!$C$18:$T$317,COLUMNS('Section 2'!$C$14:C$15),0),"")</f>
        <v/>
      </c>
      <c r="E292" s="235" t="str">
        <f>IF($D292="","",IF(ISBLANK(VLOOKUP($B292,'Section 2'!$C$18:$T$317,COLUMNS('Section 2'!$C$14:D$15),0)),"",VLOOKUP($B292,'Section 2'!$C$18:$T$317,COLUMNS('Section 2'!$C$14:D$15),0)))</f>
        <v/>
      </c>
      <c r="F292" s="234" t="str">
        <f>IF($D292="","",IF(ISBLANK(VLOOKUP($B292,'Section 2'!$C$18:$T$317,COLUMNS('Section 2'!$C$14:E$15),0)),"",VLOOKUP($B292,'Section 2'!$C$18:$T$317,COLUMNS('Section 2'!$C$14:E$15),0)))</f>
        <v/>
      </c>
      <c r="G292" s="234" t="str">
        <f>IF($D292="","",IF(ISBLANK(VLOOKUP($B292,'Section 2'!$C$18:$T$317,COLUMNS('Section 2'!$C$14:F$15),0)),"",VLOOKUP($B292,'Section 2'!$C$18:$T$317,COLUMNS('Section 2'!$C$14:F$15),0)))</f>
        <v/>
      </c>
      <c r="H292" s="234" t="str">
        <f>IF($D292="","",IF(ISBLANK(VLOOKUP($B292,'Section 2'!$C$18:$T$317,COLUMNS('Section 2'!$C$14:G$15),0)),"",VLOOKUP($B292,'Section 2'!$C$18:$T$317,COLUMNS('Section 2'!$C$14:G$15),0)))</f>
        <v/>
      </c>
      <c r="I292" s="234" t="str">
        <f>IF($D292="","",IF(ISBLANK(VLOOKUP($B292,'Section 2'!$C$18:$T$317,COLUMNS('Section 2'!$C$14:H$15),0)),"",VLOOKUP($B292,'Section 2'!$C$18:$T$317,COLUMNS('Section 2'!$C$14:H$15),0)))</f>
        <v/>
      </c>
      <c r="J292" s="234" t="str">
        <f>IF($D292="","",IF(ISBLANK(VLOOKUP($B292,'Section 2'!$C$18:$T$317,COLUMNS('Section 2'!$C$14:I$15),0)),"",VLOOKUP($B292,'Section 2'!$C$18:$T$317,COLUMNS('Section 2'!$C$14:I$15),0)))</f>
        <v/>
      </c>
      <c r="K292" s="234" t="str">
        <f>IF($D292="","",IF(ISBLANK(VLOOKUP($B292,'Section 2'!$C$18:$T$317,COLUMNS('Section 2'!$C$14:J$15),0)),"",VLOOKUP($B292,'Section 2'!$C$18:$T$317,COLUMNS('Section 2'!$C$14:J$15),0)))</f>
        <v/>
      </c>
      <c r="L292" s="234" t="str">
        <f>IF($D292="","",IF(ISBLANK(VLOOKUP($B292,'Section 2'!$C$18:$T$317,COLUMNS('Section 2'!$C$14:K$15),0)),"",VLOOKUP($B292,'Section 2'!$C$18:$T$317,COLUMNS('Section 2'!$C$14:K$15),0)))</f>
        <v/>
      </c>
      <c r="M292" s="234" t="str">
        <f>IF($D292="","",IF(ISBLANK(VLOOKUP($B292,'Section 2'!$C$18:$T$317,COLUMNS('Section 2'!$C$14:L$15),0)),"",VLOOKUP($B292,'Section 2'!$C$18:$T$317,COLUMNS('Section 2'!$C$14:L$15),0)))</f>
        <v/>
      </c>
      <c r="N292" s="234" t="str">
        <f>IF($D292="","",IF(ISBLANK(VLOOKUP($B292,'Section 2'!$C$18:$T$317,COLUMNS('Section 2'!$C$14:M$15),0)),"",VLOOKUP($B292,'Section 2'!$C$18:$T$317,COLUMNS('Section 2'!$C$14:M$15),0)))</f>
        <v/>
      </c>
      <c r="O292" s="234" t="str">
        <f>IF($D292="","",IF(ISBLANK(VLOOKUP($B292,'Section 2'!$C$18:$T$317,COLUMNS('Section 2'!$C$14:N$15),0)),"",VLOOKUP($B292,'Section 2'!$C$18:$T$317,COLUMNS('Section 2'!$C$14:N$15),0)))</f>
        <v/>
      </c>
      <c r="P292" s="234" t="str">
        <f>IF($D292="","",IF(ISBLANK(VLOOKUP($B292,'Section 2'!$C$18:$T$317,COLUMNS('Section 2'!$C$14:O$15),0)),"",VLOOKUP($B292,'Section 2'!$C$18:$T$317,COLUMNS('Section 2'!$C$14:O$15),0)))</f>
        <v/>
      </c>
      <c r="Q292" s="234" t="str">
        <f>IF($D292="","",IF(ISBLANK(VLOOKUP($B292,'Section 2'!$C$18:$T$317,COLUMNS('Section 2'!$C$14:P$15),0)),"",VLOOKUP($B292,'Section 2'!$C$18:$T$317,COLUMNS('Section 2'!$C$14:P$15),0)))</f>
        <v/>
      </c>
      <c r="R292" s="234" t="str">
        <f>IF($D292="","",IF(ISBLANK(VLOOKUP($B292,'Section 2'!$C$18:$T$317,COLUMNS('Section 2'!$C$14:Q$15),0)),"",VLOOKUP($B292,'Section 2'!$C$18:$T$317,COLUMNS('Section 2'!$C$14:Q$15),0)))</f>
        <v/>
      </c>
      <c r="S292" s="234" t="str">
        <f>IF($D292="","",IF(ISBLANK(PROPER(VLOOKUP($B292,'Section 2'!$C$18:$T$317,COLUMNS('Section 2'!$C$14:R$15),0))),"",PROPER(VLOOKUP($B292,'Section 2'!$C$18:$T$317,COLUMNS('Section 2'!$C$14:R$15),0))))</f>
        <v/>
      </c>
      <c r="T292" s="234" t="str">
        <f>IF($D292="","",IF(ISBLANK(PROPER(VLOOKUP($B292,'Section 2'!$C$18:$T$317,COLUMNS('Section 2'!$C$14:S$15),0))),"",IF(VLOOKUP($B292,'Section 2'!$C$18:$T$317,COLUMNS('Section 2'!$C$14:S$15),0)="2nd Party Trans", "2nd Party Trans", IF(VLOOKUP($B292,'Section 2'!$C$18:$T$317,COLUMNS('Section 2'!$C$14:S$15),0)="2nd Party Dest", "2nd Party Dest", PROPER(VLOOKUP($B292,'Section 2'!$C$18:$T$317,COLUMNS('Section 2'!$C$14:S$15),0))))))</f>
        <v/>
      </c>
      <c r="U292" s="235" t="str">
        <f>IF($D292="","",IF(ISBLANK(VLOOKUP($B292,'Section 2'!$C$18:$T$317,COLUMNS('Section 2'!$C$14:T$15),0)),"",VLOOKUP($B292,'Section 2'!$C$18:$T$317,COLUMNS('Section 2'!$C$14:T$15),0)))</f>
        <v/>
      </c>
    </row>
    <row r="293" spans="1:21" s="233" customFormat="1" ht="12.75" customHeight="1" x14ac:dyDescent="0.25">
      <c r="A293" s="233" t="str">
        <f>IF(D293="","",ROWS($A$1:A293))</f>
        <v/>
      </c>
      <c r="B293" s="232">
        <v>292</v>
      </c>
      <c r="C293" s="234" t="str">
        <f t="shared" si="4"/>
        <v/>
      </c>
      <c r="D293" s="234" t="str">
        <f>IFERROR(VLOOKUP($B293,'Section 2'!$C$18:$T$317,COLUMNS('Section 2'!$C$14:C$15),0),"")</f>
        <v/>
      </c>
      <c r="E293" s="235" t="str">
        <f>IF($D293="","",IF(ISBLANK(VLOOKUP($B293,'Section 2'!$C$18:$T$317,COLUMNS('Section 2'!$C$14:D$15),0)),"",VLOOKUP($B293,'Section 2'!$C$18:$T$317,COLUMNS('Section 2'!$C$14:D$15),0)))</f>
        <v/>
      </c>
      <c r="F293" s="234" t="str">
        <f>IF($D293="","",IF(ISBLANK(VLOOKUP($B293,'Section 2'!$C$18:$T$317,COLUMNS('Section 2'!$C$14:E$15),0)),"",VLOOKUP($B293,'Section 2'!$C$18:$T$317,COLUMNS('Section 2'!$C$14:E$15),0)))</f>
        <v/>
      </c>
      <c r="G293" s="234" t="str">
        <f>IF($D293="","",IF(ISBLANK(VLOOKUP($B293,'Section 2'!$C$18:$T$317,COLUMNS('Section 2'!$C$14:F$15),0)),"",VLOOKUP($B293,'Section 2'!$C$18:$T$317,COLUMNS('Section 2'!$C$14:F$15),0)))</f>
        <v/>
      </c>
      <c r="H293" s="234" t="str">
        <f>IF($D293="","",IF(ISBLANK(VLOOKUP($B293,'Section 2'!$C$18:$T$317,COLUMNS('Section 2'!$C$14:G$15),0)),"",VLOOKUP($B293,'Section 2'!$C$18:$T$317,COLUMNS('Section 2'!$C$14:G$15),0)))</f>
        <v/>
      </c>
      <c r="I293" s="234" t="str">
        <f>IF($D293="","",IF(ISBLANK(VLOOKUP($B293,'Section 2'!$C$18:$T$317,COLUMNS('Section 2'!$C$14:H$15),0)),"",VLOOKUP($B293,'Section 2'!$C$18:$T$317,COLUMNS('Section 2'!$C$14:H$15),0)))</f>
        <v/>
      </c>
      <c r="J293" s="234" t="str">
        <f>IF($D293="","",IF(ISBLANK(VLOOKUP($B293,'Section 2'!$C$18:$T$317,COLUMNS('Section 2'!$C$14:I$15),0)),"",VLOOKUP($B293,'Section 2'!$C$18:$T$317,COLUMNS('Section 2'!$C$14:I$15),0)))</f>
        <v/>
      </c>
      <c r="K293" s="234" t="str">
        <f>IF($D293="","",IF(ISBLANK(VLOOKUP($B293,'Section 2'!$C$18:$T$317,COLUMNS('Section 2'!$C$14:J$15),0)),"",VLOOKUP($B293,'Section 2'!$C$18:$T$317,COLUMNS('Section 2'!$C$14:J$15),0)))</f>
        <v/>
      </c>
      <c r="L293" s="234" t="str">
        <f>IF($D293="","",IF(ISBLANK(VLOOKUP($B293,'Section 2'!$C$18:$T$317,COLUMNS('Section 2'!$C$14:K$15),0)),"",VLOOKUP($B293,'Section 2'!$C$18:$T$317,COLUMNS('Section 2'!$C$14:K$15),0)))</f>
        <v/>
      </c>
      <c r="M293" s="234" t="str">
        <f>IF($D293="","",IF(ISBLANK(VLOOKUP($B293,'Section 2'!$C$18:$T$317,COLUMNS('Section 2'!$C$14:L$15),0)),"",VLOOKUP($B293,'Section 2'!$C$18:$T$317,COLUMNS('Section 2'!$C$14:L$15),0)))</f>
        <v/>
      </c>
      <c r="N293" s="234" t="str">
        <f>IF($D293="","",IF(ISBLANK(VLOOKUP($B293,'Section 2'!$C$18:$T$317,COLUMNS('Section 2'!$C$14:M$15),0)),"",VLOOKUP($B293,'Section 2'!$C$18:$T$317,COLUMNS('Section 2'!$C$14:M$15),0)))</f>
        <v/>
      </c>
      <c r="O293" s="234" t="str">
        <f>IF($D293="","",IF(ISBLANK(VLOOKUP($B293,'Section 2'!$C$18:$T$317,COLUMNS('Section 2'!$C$14:N$15),0)),"",VLOOKUP($B293,'Section 2'!$C$18:$T$317,COLUMNS('Section 2'!$C$14:N$15),0)))</f>
        <v/>
      </c>
      <c r="P293" s="234" t="str">
        <f>IF($D293="","",IF(ISBLANK(VLOOKUP($B293,'Section 2'!$C$18:$T$317,COLUMNS('Section 2'!$C$14:O$15),0)),"",VLOOKUP($B293,'Section 2'!$C$18:$T$317,COLUMNS('Section 2'!$C$14:O$15),0)))</f>
        <v/>
      </c>
      <c r="Q293" s="234" t="str">
        <f>IF($D293="","",IF(ISBLANK(VLOOKUP($B293,'Section 2'!$C$18:$T$317,COLUMNS('Section 2'!$C$14:P$15),0)),"",VLOOKUP($B293,'Section 2'!$C$18:$T$317,COLUMNS('Section 2'!$C$14:P$15),0)))</f>
        <v/>
      </c>
      <c r="R293" s="234" t="str">
        <f>IF($D293="","",IF(ISBLANK(VLOOKUP($B293,'Section 2'!$C$18:$T$317,COLUMNS('Section 2'!$C$14:Q$15),0)),"",VLOOKUP($B293,'Section 2'!$C$18:$T$317,COLUMNS('Section 2'!$C$14:Q$15),0)))</f>
        <v/>
      </c>
      <c r="S293" s="234" t="str">
        <f>IF($D293="","",IF(ISBLANK(PROPER(VLOOKUP($B293,'Section 2'!$C$18:$T$317,COLUMNS('Section 2'!$C$14:R$15),0))),"",PROPER(VLOOKUP($B293,'Section 2'!$C$18:$T$317,COLUMNS('Section 2'!$C$14:R$15),0))))</f>
        <v/>
      </c>
      <c r="T293" s="234" t="str">
        <f>IF($D293="","",IF(ISBLANK(PROPER(VLOOKUP($B293,'Section 2'!$C$18:$T$317,COLUMNS('Section 2'!$C$14:S$15),0))),"",IF(VLOOKUP($B293,'Section 2'!$C$18:$T$317,COLUMNS('Section 2'!$C$14:S$15),0)="2nd Party Trans", "2nd Party Trans", IF(VLOOKUP($B293,'Section 2'!$C$18:$T$317,COLUMNS('Section 2'!$C$14:S$15),0)="2nd Party Dest", "2nd Party Dest", PROPER(VLOOKUP($B293,'Section 2'!$C$18:$T$317,COLUMNS('Section 2'!$C$14:S$15),0))))))</f>
        <v/>
      </c>
      <c r="U293" s="235" t="str">
        <f>IF($D293="","",IF(ISBLANK(VLOOKUP($B293,'Section 2'!$C$18:$T$317,COLUMNS('Section 2'!$C$14:T$15),0)),"",VLOOKUP($B293,'Section 2'!$C$18:$T$317,COLUMNS('Section 2'!$C$14:T$15),0)))</f>
        <v/>
      </c>
    </row>
    <row r="294" spans="1:21" s="233" customFormat="1" ht="12.75" customHeight="1" x14ac:dyDescent="0.25">
      <c r="A294" s="233" t="str">
        <f>IF(D294="","",ROWS($A$1:A294))</f>
        <v/>
      </c>
      <c r="B294" s="232">
        <v>293</v>
      </c>
      <c r="C294" s="234" t="str">
        <f t="shared" si="4"/>
        <v/>
      </c>
      <c r="D294" s="234" t="str">
        <f>IFERROR(VLOOKUP($B294,'Section 2'!$C$18:$T$317,COLUMNS('Section 2'!$C$14:C$15),0),"")</f>
        <v/>
      </c>
      <c r="E294" s="235" t="str">
        <f>IF($D294="","",IF(ISBLANK(VLOOKUP($B294,'Section 2'!$C$18:$T$317,COLUMNS('Section 2'!$C$14:D$15),0)),"",VLOOKUP($B294,'Section 2'!$C$18:$T$317,COLUMNS('Section 2'!$C$14:D$15),0)))</f>
        <v/>
      </c>
      <c r="F294" s="234" t="str">
        <f>IF($D294="","",IF(ISBLANK(VLOOKUP($B294,'Section 2'!$C$18:$T$317,COLUMNS('Section 2'!$C$14:E$15),0)),"",VLOOKUP($B294,'Section 2'!$C$18:$T$317,COLUMNS('Section 2'!$C$14:E$15),0)))</f>
        <v/>
      </c>
      <c r="G294" s="234" t="str">
        <f>IF($D294="","",IF(ISBLANK(VLOOKUP($B294,'Section 2'!$C$18:$T$317,COLUMNS('Section 2'!$C$14:F$15),0)),"",VLOOKUP($B294,'Section 2'!$C$18:$T$317,COLUMNS('Section 2'!$C$14:F$15),0)))</f>
        <v/>
      </c>
      <c r="H294" s="234" t="str">
        <f>IF($D294="","",IF(ISBLANK(VLOOKUP($B294,'Section 2'!$C$18:$T$317,COLUMNS('Section 2'!$C$14:G$15),0)),"",VLOOKUP($B294,'Section 2'!$C$18:$T$317,COLUMNS('Section 2'!$C$14:G$15),0)))</f>
        <v/>
      </c>
      <c r="I294" s="234" t="str">
        <f>IF($D294="","",IF(ISBLANK(VLOOKUP($B294,'Section 2'!$C$18:$T$317,COLUMNS('Section 2'!$C$14:H$15),0)),"",VLOOKUP($B294,'Section 2'!$C$18:$T$317,COLUMNS('Section 2'!$C$14:H$15),0)))</f>
        <v/>
      </c>
      <c r="J294" s="234" t="str">
        <f>IF($D294="","",IF(ISBLANK(VLOOKUP($B294,'Section 2'!$C$18:$T$317,COLUMNS('Section 2'!$C$14:I$15),0)),"",VLOOKUP($B294,'Section 2'!$C$18:$T$317,COLUMNS('Section 2'!$C$14:I$15),0)))</f>
        <v/>
      </c>
      <c r="K294" s="234" t="str">
        <f>IF($D294="","",IF(ISBLANK(VLOOKUP($B294,'Section 2'!$C$18:$T$317,COLUMNS('Section 2'!$C$14:J$15),0)),"",VLOOKUP($B294,'Section 2'!$C$18:$T$317,COLUMNS('Section 2'!$C$14:J$15),0)))</f>
        <v/>
      </c>
      <c r="L294" s="234" t="str">
        <f>IF($D294="","",IF(ISBLANK(VLOOKUP($B294,'Section 2'!$C$18:$T$317,COLUMNS('Section 2'!$C$14:K$15),0)),"",VLOOKUP($B294,'Section 2'!$C$18:$T$317,COLUMNS('Section 2'!$C$14:K$15),0)))</f>
        <v/>
      </c>
      <c r="M294" s="234" t="str">
        <f>IF($D294="","",IF(ISBLANK(VLOOKUP($B294,'Section 2'!$C$18:$T$317,COLUMNS('Section 2'!$C$14:L$15),0)),"",VLOOKUP($B294,'Section 2'!$C$18:$T$317,COLUMNS('Section 2'!$C$14:L$15),0)))</f>
        <v/>
      </c>
      <c r="N294" s="234" t="str">
        <f>IF($D294="","",IF(ISBLANK(VLOOKUP($B294,'Section 2'!$C$18:$T$317,COLUMNS('Section 2'!$C$14:M$15),0)),"",VLOOKUP($B294,'Section 2'!$C$18:$T$317,COLUMNS('Section 2'!$C$14:M$15),0)))</f>
        <v/>
      </c>
      <c r="O294" s="234" t="str">
        <f>IF($D294="","",IF(ISBLANK(VLOOKUP($B294,'Section 2'!$C$18:$T$317,COLUMNS('Section 2'!$C$14:N$15),0)),"",VLOOKUP($B294,'Section 2'!$C$18:$T$317,COLUMNS('Section 2'!$C$14:N$15),0)))</f>
        <v/>
      </c>
      <c r="P294" s="234" t="str">
        <f>IF($D294="","",IF(ISBLANK(VLOOKUP($B294,'Section 2'!$C$18:$T$317,COLUMNS('Section 2'!$C$14:O$15),0)),"",VLOOKUP($B294,'Section 2'!$C$18:$T$317,COLUMNS('Section 2'!$C$14:O$15),0)))</f>
        <v/>
      </c>
      <c r="Q294" s="234" t="str">
        <f>IF($D294="","",IF(ISBLANK(VLOOKUP($B294,'Section 2'!$C$18:$T$317,COLUMNS('Section 2'!$C$14:P$15),0)),"",VLOOKUP($B294,'Section 2'!$C$18:$T$317,COLUMNS('Section 2'!$C$14:P$15),0)))</f>
        <v/>
      </c>
      <c r="R294" s="234" t="str">
        <f>IF($D294="","",IF(ISBLANK(VLOOKUP($B294,'Section 2'!$C$18:$T$317,COLUMNS('Section 2'!$C$14:Q$15),0)),"",VLOOKUP($B294,'Section 2'!$C$18:$T$317,COLUMNS('Section 2'!$C$14:Q$15),0)))</f>
        <v/>
      </c>
      <c r="S294" s="234" t="str">
        <f>IF($D294="","",IF(ISBLANK(PROPER(VLOOKUP($B294,'Section 2'!$C$18:$T$317,COLUMNS('Section 2'!$C$14:R$15),0))),"",PROPER(VLOOKUP($B294,'Section 2'!$C$18:$T$317,COLUMNS('Section 2'!$C$14:R$15),0))))</f>
        <v/>
      </c>
      <c r="T294" s="234" t="str">
        <f>IF($D294="","",IF(ISBLANK(PROPER(VLOOKUP($B294,'Section 2'!$C$18:$T$317,COLUMNS('Section 2'!$C$14:S$15),0))),"",IF(VLOOKUP($B294,'Section 2'!$C$18:$T$317,COLUMNS('Section 2'!$C$14:S$15),0)="2nd Party Trans", "2nd Party Trans", IF(VLOOKUP($B294,'Section 2'!$C$18:$T$317,COLUMNS('Section 2'!$C$14:S$15),0)="2nd Party Dest", "2nd Party Dest", PROPER(VLOOKUP($B294,'Section 2'!$C$18:$T$317,COLUMNS('Section 2'!$C$14:S$15),0))))))</f>
        <v/>
      </c>
      <c r="U294" s="235" t="str">
        <f>IF($D294="","",IF(ISBLANK(VLOOKUP($B294,'Section 2'!$C$18:$T$317,COLUMNS('Section 2'!$C$14:T$15),0)),"",VLOOKUP($B294,'Section 2'!$C$18:$T$317,COLUMNS('Section 2'!$C$14:T$15),0)))</f>
        <v/>
      </c>
    </row>
    <row r="295" spans="1:21" s="233" customFormat="1" ht="12.75" customHeight="1" x14ac:dyDescent="0.25">
      <c r="A295" s="233" t="str">
        <f>IF(D295="","",ROWS($A$1:A295))</f>
        <v/>
      </c>
      <c r="B295" s="232">
        <v>294</v>
      </c>
      <c r="C295" s="234" t="str">
        <f t="shared" si="4"/>
        <v/>
      </c>
      <c r="D295" s="234" t="str">
        <f>IFERROR(VLOOKUP($B295,'Section 2'!$C$18:$T$317,COLUMNS('Section 2'!$C$14:C$15),0),"")</f>
        <v/>
      </c>
      <c r="E295" s="235" t="str">
        <f>IF($D295="","",IF(ISBLANK(VLOOKUP($B295,'Section 2'!$C$18:$T$317,COLUMNS('Section 2'!$C$14:D$15),0)),"",VLOOKUP($B295,'Section 2'!$C$18:$T$317,COLUMNS('Section 2'!$C$14:D$15),0)))</f>
        <v/>
      </c>
      <c r="F295" s="234" t="str">
        <f>IF($D295="","",IF(ISBLANK(VLOOKUP($B295,'Section 2'!$C$18:$T$317,COLUMNS('Section 2'!$C$14:E$15),0)),"",VLOOKUP($B295,'Section 2'!$C$18:$T$317,COLUMNS('Section 2'!$C$14:E$15),0)))</f>
        <v/>
      </c>
      <c r="G295" s="234" t="str">
        <f>IF($D295="","",IF(ISBLANK(VLOOKUP($B295,'Section 2'!$C$18:$T$317,COLUMNS('Section 2'!$C$14:F$15),0)),"",VLOOKUP($B295,'Section 2'!$C$18:$T$317,COLUMNS('Section 2'!$C$14:F$15),0)))</f>
        <v/>
      </c>
      <c r="H295" s="234" t="str">
        <f>IF($D295="","",IF(ISBLANK(VLOOKUP($B295,'Section 2'!$C$18:$T$317,COLUMNS('Section 2'!$C$14:G$15),0)),"",VLOOKUP($B295,'Section 2'!$C$18:$T$317,COLUMNS('Section 2'!$C$14:G$15),0)))</f>
        <v/>
      </c>
      <c r="I295" s="234" t="str">
        <f>IF($D295="","",IF(ISBLANK(VLOOKUP($B295,'Section 2'!$C$18:$T$317,COLUMNS('Section 2'!$C$14:H$15),0)),"",VLOOKUP($B295,'Section 2'!$C$18:$T$317,COLUMNS('Section 2'!$C$14:H$15),0)))</f>
        <v/>
      </c>
      <c r="J295" s="234" t="str">
        <f>IF($D295="","",IF(ISBLANK(VLOOKUP($B295,'Section 2'!$C$18:$T$317,COLUMNS('Section 2'!$C$14:I$15),0)),"",VLOOKUP($B295,'Section 2'!$C$18:$T$317,COLUMNS('Section 2'!$C$14:I$15),0)))</f>
        <v/>
      </c>
      <c r="K295" s="234" t="str">
        <f>IF($D295="","",IF(ISBLANK(VLOOKUP($B295,'Section 2'!$C$18:$T$317,COLUMNS('Section 2'!$C$14:J$15),0)),"",VLOOKUP($B295,'Section 2'!$C$18:$T$317,COLUMNS('Section 2'!$C$14:J$15),0)))</f>
        <v/>
      </c>
      <c r="L295" s="234" t="str">
        <f>IF($D295="","",IF(ISBLANK(VLOOKUP($B295,'Section 2'!$C$18:$T$317,COLUMNS('Section 2'!$C$14:K$15),0)),"",VLOOKUP($B295,'Section 2'!$C$18:$T$317,COLUMNS('Section 2'!$C$14:K$15),0)))</f>
        <v/>
      </c>
      <c r="M295" s="234" t="str">
        <f>IF($D295="","",IF(ISBLANK(VLOOKUP($B295,'Section 2'!$C$18:$T$317,COLUMNS('Section 2'!$C$14:L$15),0)),"",VLOOKUP($B295,'Section 2'!$C$18:$T$317,COLUMNS('Section 2'!$C$14:L$15),0)))</f>
        <v/>
      </c>
      <c r="N295" s="234" t="str">
        <f>IF($D295="","",IF(ISBLANK(VLOOKUP($B295,'Section 2'!$C$18:$T$317,COLUMNS('Section 2'!$C$14:M$15),0)),"",VLOOKUP($B295,'Section 2'!$C$18:$T$317,COLUMNS('Section 2'!$C$14:M$15),0)))</f>
        <v/>
      </c>
      <c r="O295" s="234" t="str">
        <f>IF($D295="","",IF(ISBLANK(VLOOKUP($B295,'Section 2'!$C$18:$T$317,COLUMNS('Section 2'!$C$14:N$15),0)),"",VLOOKUP($B295,'Section 2'!$C$18:$T$317,COLUMNS('Section 2'!$C$14:N$15),0)))</f>
        <v/>
      </c>
      <c r="P295" s="234" t="str">
        <f>IF($D295="","",IF(ISBLANK(VLOOKUP($B295,'Section 2'!$C$18:$T$317,COLUMNS('Section 2'!$C$14:O$15),0)),"",VLOOKUP($B295,'Section 2'!$C$18:$T$317,COLUMNS('Section 2'!$C$14:O$15),0)))</f>
        <v/>
      </c>
      <c r="Q295" s="234" t="str">
        <f>IF($D295="","",IF(ISBLANK(VLOOKUP($B295,'Section 2'!$C$18:$T$317,COLUMNS('Section 2'!$C$14:P$15),0)),"",VLOOKUP($B295,'Section 2'!$C$18:$T$317,COLUMNS('Section 2'!$C$14:P$15),0)))</f>
        <v/>
      </c>
      <c r="R295" s="234" t="str">
        <f>IF($D295="","",IF(ISBLANK(VLOOKUP($B295,'Section 2'!$C$18:$T$317,COLUMNS('Section 2'!$C$14:Q$15),0)),"",VLOOKUP($B295,'Section 2'!$C$18:$T$317,COLUMNS('Section 2'!$C$14:Q$15),0)))</f>
        <v/>
      </c>
      <c r="S295" s="234" t="str">
        <f>IF($D295="","",IF(ISBLANK(PROPER(VLOOKUP($B295,'Section 2'!$C$18:$T$317,COLUMNS('Section 2'!$C$14:R$15),0))),"",PROPER(VLOOKUP($B295,'Section 2'!$C$18:$T$317,COLUMNS('Section 2'!$C$14:R$15),0))))</f>
        <v/>
      </c>
      <c r="T295" s="234" t="str">
        <f>IF($D295="","",IF(ISBLANK(PROPER(VLOOKUP($B295,'Section 2'!$C$18:$T$317,COLUMNS('Section 2'!$C$14:S$15),0))),"",IF(VLOOKUP($B295,'Section 2'!$C$18:$T$317,COLUMNS('Section 2'!$C$14:S$15),0)="2nd Party Trans", "2nd Party Trans", IF(VLOOKUP($B295,'Section 2'!$C$18:$T$317,COLUMNS('Section 2'!$C$14:S$15),0)="2nd Party Dest", "2nd Party Dest", PROPER(VLOOKUP($B295,'Section 2'!$C$18:$T$317,COLUMNS('Section 2'!$C$14:S$15),0))))))</f>
        <v/>
      </c>
      <c r="U295" s="235" t="str">
        <f>IF($D295="","",IF(ISBLANK(VLOOKUP($B295,'Section 2'!$C$18:$T$317,COLUMNS('Section 2'!$C$14:T$15),0)),"",VLOOKUP($B295,'Section 2'!$C$18:$T$317,COLUMNS('Section 2'!$C$14:T$15),0)))</f>
        <v/>
      </c>
    </row>
    <row r="296" spans="1:21" s="233" customFormat="1" ht="12.75" customHeight="1" x14ac:dyDescent="0.25">
      <c r="A296" s="233" t="str">
        <f>IF(D296="","",ROWS($A$1:A296))</f>
        <v/>
      </c>
      <c r="B296" s="232">
        <v>295</v>
      </c>
      <c r="C296" s="234" t="str">
        <f t="shared" si="4"/>
        <v/>
      </c>
      <c r="D296" s="234" t="str">
        <f>IFERROR(VLOOKUP($B296,'Section 2'!$C$18:$T$317,COLUMNS('Section 2'!$C$14:C$15),0),"")</f>
        <v/>
      </c>
      <c r="E296" s="235" t="str">
        <f>IF($D296="","",IF(ISBLANK(VLOOKUP($B296,'Section 2'!$C$18:$T$317,COLUMNS('Section 2'!$C$14:D$15),0)),"",VLOOKUP($B296,'Section 2'!$C$18:$T$317,COLUMNS('Section 2'!$C$14:D$15),0)))</f>
        <v/>
      </c>
      <c r="F296" s="234" t="str">
        <f>IF($D296="","",IF(ISBLANK(VLOOKUP($B296,'Section 2'!$C$18:$T$317,COLUMNS('Section 2'!$C$14:E$15),0)),"",VLOOKUP($B296,'Section 2'!$C$18:$T$317,COLUMNS('Section 2'!$C$14:E$15),0)))</f>
        <v/>
      </c>
      <c r="G296" s="234" t="str">
        <f>IF($D296="","",IF(ISBLANK(VLOOKUP($B296,'Section 2'!$C$18:$T$317,COLUMNS('Section 2'!$C$14:F$15),0)),"",VLOOKUP($B296,'Section 2'!$C$18:$T$317,COLUMNS('Section 2'!$C$14:F$15),0)))</f>
        <v/>
      </c>
      <c r="H296" s="234" t="str">
        <f>IF($D296="","",IF(ISBLANK(VLOOKUP($B296,'Section 2'!$C$18:$T$317,COLUMNS('Section 2'!$C$14:G$15),0)),"",VLOOKUP($B296,'Section 2'!$C$18:$T$317,COLUMNS('Section 2'!$C$14:G$15),0)))</f>
        <v/>
      </c>
      <c r="I296" s="234" t="str">
        <f>IF($D296="","",IF(ISBLANK(VLOOKUP($B296,'Section 2'!$C$18:$T$317,COLUMNS('Section 2'!$C$14:H$15),0)),"",VLOOKUP($B296,'Section 2'!$C$18:$T$317,COLUMNS('Section 2'!$C$14:H$15),0)))</f>
        <v/>
      </c>
      <c r="J296" s="234" t="str">
        <f>IF($D296="","",IF(ISBLANK(VLOOKUP($B296,'Section 2'!$C$18:$T$317,COLUMNS('Section 2'!$C$14:I$15),0)),"",VLOOKUP($B296,'Section 2'!$C$18:$T$317,COLUMNS('Section 2'!$C$14:I$15),0)))</f>
        <v/>
      </c>
      <c r="K296" s="234" t="str">
        <f>IF($D296="","",IF(ISBLANK(VLOOKUP($B296,'Section 2'!$C$18:$T$317,COLUMNS('Section 2'!$C$14:J$15),0)),"",VLOOKUP($B296,'Section 2'!$C$18:$T$317,COLUMNS('Section 2'!$C$14:J$15),0)))</f>
        <v/>
      </c>
      <c r="L296" s="234" t="str">
        <f>IF($D296="","",IF(ISBLANK(VLOOKUP($B296,'Section 2'!$C$18:$T$317,COLUMNS('Section 2'!$C$14:K$15),0)),"",VLOOKUP($B296,'Section 2'!$C$18:$T$317,COLUMNS('Section 2'!$C$14:K$15),0)))</f>
        <v/>
      </c>
      <c r="M296" s="234" t="str">
        <f>IF($D296="","",IF(ISBLANK(VLOOKUP($B296,'Section 2'!$C$18:$T$317,COLUMNS('Section 2'!$C$14:L$15),0)),"",VLOOKUP($B296,'Section 2'!$C$18:$T$317,COLUMNS('Section 2'!$C$14:L$15),0)))</f>
        <v/>
      </c>
      <c r="N296" s="234" t="str">
        <f>IF($D296="","",IF(ISBLANK(VLOOKUP($B296,'Section 2'!$C$18:$T$317,COLUMNS('Section 2'!$C$14:M$15),0)),"",VLOOKUP($B296,'Section 2'!$C$18:$T$317,COLUMNS('Section 2'!$C$14:M$15),0)))</f>
        <v/>
      </c>
      <c r="O296" s="234" t="str">
        <f>IF($D296="","",IF(ISBLANK(VLOOKUP($B296,'Section 2'!$C$18:$T$317,COLUMNS('Section 2'!$C$14:N$15),0)),"",VLOOKUP($B296,'Section 2'!$C$18:$T$317,COLUMNS('Section 2'!$C$14:N$15),0)))</f>
        <v/>
      </c>
      <c r="P296" s="234" t="str">
        <f>IF($D296="","",IF(ISBLANK(VLOOKUP($B296,'Section 2'!$C$18:$T$317,COLUMNS('Section 2'!$C$14:O$15),0)),"",VLOOKUP($B296,'Section 2'!$C$18:$T$317,COLUMNS('Section 2'!$C$14:O$15),0)))</f>
        <v/>
      </c>
      <c r="Q296" s="234" t="str">
        <f>IF($D296="","",IF(ISBLANK(VLOOKUP($B296,'Section 2'!$C$18:$T$317,COLUMNS('Section 2'!$C$14:P$15),0)),"",VLOOKUP($B296,'Section 2'!$C$18:$T$317,COLUMNS('Section 2'!$C$14:P$15),0)))</f>
        <v/>
      </c>
      <c r="R296" s="234" t="str">
        <f>IF($D296="","",IF(ISBLANK(VLOOKUP($B296,'Section 2'!$C$18:$T$317,COLUMNS('Section 2'!$C$14:Q$15),0)),"",VLOOKUP($B296,'Section 2'!$C$18:$T$317,COLUMNS('Section 2'!$C$14:Q$15),0)))</f>
        <v/>
      </c>
      <c r="S296" s="234" t="str">
        <f>IF($D296="","",IF(ISBLANK(PROPER(VLOOKUP($B296,'Section 2'!$C$18:$T$317,COLUMNS('Section 2'!$C$14:R$15),0))),"",PROPER(VLOOKUP($B296,'Section 2'!$C$18:$T$317,COLUMNS('Section 2'!$C$14:R$15),0))))</f>
        <v/>
      </c>
      <c r="T296" s="234" t="str">
        <f>IF($D296="","",IF(ISBLANK(PROPER(VLOOKUP($B296,'Section 2'!$C$18:$T$317,COLUMNS('Section 2'!$C$14:S$15),0))),"",IF(VLOOKUP($B296,'Section 2'!$C$18:$T$317,COLUMNS('Section 2'!$C$14:S$15),0)="2nd Party Trans", "2nd Party Trans", IF(VLOOKUP($B296,'Section 2'!$C$18:$T$317,COLUMNS('Section 2'!$C$14:S$15),0)="2nd Party Dest", "2nd Party Dest", PROPER(VLOOKUP($B296,'Section 2'!$C$18:$T$317,COLUMNS('Section 2'!$C$14:S$15),0))))))</f>
        <v/>
      </c>
      <c r="U296" s="235" t="str">
        <f>IF($D296="","",IF(ISBLANK(VLOOKUP($B296,'Section 2'!$C$18:$T$317,COLUMNS('Section 2'!$C$14:T$15),0)),"",VLOOKUP($B296,'Section 2'!$C$18:$T$317,COLUMNS('Section 2'!$C$14:T$15),0)))</f>
        <v/>
      </c>
    </row>
    <row r="297" spans="1:21" s="233" customFormat="1" ht="12.75" customHeight="1" x14ac:dyDescent="0.25">
      <c r="A297" s="233" t="str">
        <f>IF(D297="","",ROWS($A$1:A297))</f>
        <v/>
      </c>
      <c r="B297" s="232">
        <v>296</v>
      </c>
      <c r="C297" s="234" t="str">
        <f t="shared" si="4"/>
        <v/>
      </c>
      <c r="D297" s="234" t="str">
        <f>IFERROR(VLOOKUP($B297,'Section 2'!$C$18:$T$317,COLUMNS('Section 2'!$C$14:C$15),0),"")</f>
        <v/>
      </c>
      <c r="E297" s="235" t="str">
        <f>IF($D297="","",IF(ISBLANK(VLOOKUP($B297,'Section 2'!$C$18:$T$317,COLUMNS('Section 2'!$C$14:D$15),0)),"",VLOOKUP($B297,'Section 2'!$C$18:$T$317,COLUMNS('Section 2'!$C$14:D$15),0)))</f>
        <v/>
      </c>
      <c r="F297" s="234" t="str">
        <f>IF($D297="","",IF(ISBLANK(VLOOKUP($B297,'Section 2'!$C$18:$T$317,COLUMNS('Section 2'!$C$14:E$15),0)),"",VLOOKUP($B297,'Section 2'!$C$18:$T$317,COLUMNS('Section 2'!$C$14:E$15),0)))</f>
        <v/>
      </c>
      <c r="G297" s="234" t="str">
        <f>IF($D297="","",IF(ISBLANK(VLOOKUP($B297,'Section 2'!$C$18:$T$317,COLUMNS('Section 2'!$C$14:F$15),0)),"",VLOOKUP($B297,'Section 2'!$C$18:$T$317,COLUMNS('Section 2'!$C$14:F$15),0)))</f>
        <v/>
      </c>
      <c r="H297" s="234" t="str">
        <f>IF($D297="","",IF(ISBLANK(VLOOKUP($B297,'Section 2'!$C$18:$T$317,COLUMNS('Section 2'!$C$14:G$15),0)),"",VLOOKUP($B297,'Section 2'!$C$18:$T$317,COLUMNS('Section 2'!$C$14:G$15),0)))</f>
        <v/>
      </c>
      <c r="I297" s="234" t="str">
        <f>IF($D297="","",IF(ISBLANK(VLOOKUP($B297,'Section 2'!$C$18:$T$317,COLUMNS('Section 2'!$C$14:H$15),0)),"",VLOOKUP($B297,'Section 2'!$C$18:$T$317,COLUMNS('Section 2'!$C$14:H$15),0)))</f>
        <v/>
      </c>
      <c r="J297" s="234" t="str">
        <f>IF($D297="","",IF(ISBLANK(VLOOKUP($B297,'Section 2'!$C$18:$T$317,COLUMNS('Section 2'!$C$14:I$15),0)),"",VLOOKUP($B297,'Section 2'!$C$18:$T$317,COLUMNS('Section 2'!$C$14:I$15),0)))</f>
        <v/>
      </c>
      <c r="K297" s="234" t="str">
        <f>IF($D297="","",IF(ISBLANK(VLOOKUP($B297,'Section 2'!$C$18:$T$317,COLUMNS('Section 2'!$C$14:J$15),0)),"",VLOOKUP($B297,'Section 2'!$C$18:$T$317,COLUMNS('Section 2'!$C$14:J$15),0)))</f>
        <v/>
      </c>
      <c r="L297" s="234" t="str">
        <f>IF($D297="","",IF(ISBLANK(VLOOKUP($B297,'Section 2'!$C$18:$T$317,COLUMNS('Section 2'!$C$14:K$15),0)),"",VLOOKUP($B297,'Section 2'!$C$18:$T$317,COLUMNS('Section 2'!$C$14:K$15),0)))</f>
        <v/>
      </c>
      <c r="M297" s="234" t="str">
        <f>IF($D297="","",IF(ISBLANK(VLOOKUP($B297,'Section 2'!$C$18:$T$317,COLUMNS('Section 2'!$C$14:L$15),0)),"",VLOOKUP($B297,'Section 2'!$C$18:$T$317,COLUMNS('Section 2'!$C$14:L$15),0)))</f>
        <v/>
      </c>
      <c r="N297" s="234" t="str">
        <f>IF($D297="","",IF(ISBLANK(VLOOKUP($B297,'Section 2'!$C$18:$T$317,COLUMNS('Section 2'!$C$14:M$15),0)),"",VLOOKUP($B297,'Section 2'!$C$18:$T$317,COLUMNS('Section 2'!$C$14:M$15),0)))</f>
        <v/>
      </c>
      <c r="O297" s="234" t="str">
        <f>IF($D297="","",IF(ISBLANK(VLOOKUP($B297,'Section 2'!$C$18:$T$317,COLUMNS('Section 2'!$C$14:N$15),0)),"",VLOOKUP($B297,'Section 2'!$C$18:$T$317,COLUMNS('Section 2'!$C$14:N$15),0)))</f>
        <v/>
      </c>
      <c r="P297" s="234" t="str">
        <f>IF($D297="","",IF(ISBLANK(VLOOKUP($B297,'Section 2'!$C$18:$T$317,COLUMNS('Section 2'!$C$14:O$15),0)),"",VLOOKUP($B297,'Section 2'!$C$18:$T$317,COLUMNS('Section 2'!$C$14:O$15),0)))</f>
        <v/>
      </c>
      <c r="Q297" s="234" t="str">
        <f>IF($D297="","",IF(ISBLANK(VLOOKUP($B297,'Section 2'!$C$18:$T$317,COLUMNS('Section 2'!$C$14:P$15),0)),"",VLOOKUP($B297,'Section 2'!$C$18:$T$317,COLUMNS('Section 2'!$C$14:P$15),0)))</f>
        <v/>
      </c>
      <c r="R297" s="234" t="str">
        <f>IF($D297="","",IF(ISBLANK(VLOOKUP($B297,'Section 2'!$C$18:$T$317,COLUMNS('Section 2'!$C$14:Q$15),0)),"",VLOOKUP($B297,'Section 2'!$C$18:$T$317,COLUMNS('Section 2'!$C$14:Q$15),0)))</f>
        <v/>
      </c>
      <c r="S297" s="234" t="str">
        <f>IF($D297="","",IF(ISBLANK(PROPER(VLOOKUP($B297,'Section 2'!$C$18:$T$317,COLUMNS('Section 2'!$C$14:R$15),0))),"",PROPER(VLOOKUP($B297,'Section 2'!$C$18:$T$317,COLUMNS('Section 2'!$C$14:R$15),0))))</f>
        <v/>
      </c>
      <c r="T297" s="234" t="str">
        <f>IF($D297="","",IF(ISBLANK(PROPER(VLOOKUP($B297,'Section 2'!$C$18:$T$317,COLUMNS('Section 2'!$C$14:S$15),0))),"",IF(VLOOKUP($B297,'Section 2'!$C$18:$T$317,COLUMNS('Section 2'!$C$14:S$15),0)="2nd Party Trans", "2nd Party Trans", IF(VLOOKUP($B297,'Section 2'!$C$18:$T$317,COLUMNS('Section 2'!$C$14:S$15),0)="2nd Party Dest", "2nd Party Dest", PROPER(VLOOKUP($B297,'Section 2'!$C$18:$T$317,COLUMNS('Section 2'!$C$14:S$15),0))))))</f>
        <v/>
      </c>
      <c r="U297" s="235" t="str">
        <f>IF($D297="","",IF(ISBLANK(VLOOKUP($B297,'Section 2'!$C$18:$T$317,COLUMNS('Section 2'!$C$14:T$15),0)),"",VLOOKUP($B297,'Section 2'!$C$18:$T$317,COLUMNS('Section 2'!$C$14:T$15),0)))</f>
        <v/>
      </c>
    </row>
    <row r="298" spans="1:21" s="233" customFormat="1" ht="12.75" customHeight="1" x14ac:dyDescent="0.25">
      <c r="A298" s="233" t="str">
        <f>IF(D298="","",ROWS($A$1:A298))</f>
        <v/>
      </c>
      <c r="B298" s="232">
        <v>297</v>
      </c>
      <c r="C298" s="234" t="str">
        <f t="shared" si="4"/>
        <v/>
      </c>
      <c r="D298" s="234" t="str">
        <f>IFERROR(VLOOKUP($B298,'Section 2'!$C$18:$T$317,COLUMNS('Section 2'!$C$14:C$15),0),"")</f>
        <v/>
      </c>
      <c r="E298" s="235" t="str">
        <f>IF($D298="","",IF(ISBLANK(VLOOKUP($B298,'Section 2'!$C$18:$T$317,COLUMNS('Section 2'!$C$14:D$15),0)),"",VLOOKUP($B298,'Section 2'!$C$18:$T$317,COLUMNS('Section 2'!$C$14:D$15),0)))</f>
        <v/>
      </c>
      <c r="F298" s="234" t="str">
        <f>IF($D298="","",IF(ISBLANK(VLOOKUP($B298,'Section 2'!$C$18:$T$317,COLUMNS('Section 2'!$C$14:E$15),0)),"",VLOOKUP($B298,'Section 2'!$C$18:$T$317,COLUMNS('Section 2'!$C$14:E$15),0)))</f>
        <v/>
      </c>
      <c r="G298" s="234" t="str">
        <f>IF($D298="","",IF(ISBLANK(VLOOKUP($B298,'Section 2'!$C$18:$T$317,COLUMNS('Section 2'!$C$14:F$15),0)),"",VLOOKUP($B298,'Section 2'!$C$18:$T$317,COLUMNS('Section 2'!$C$14:F$15),0)))</f>
        <v/>
      </c>
      <c r="H298" s="234" t="str">
        <f>IF($D298="","",IF(ISBLANK(VLOOKUP($B298,'Section 2'!$C$18:$T$317,COLUMNS('Section 2'!$C$14:G$15),0)),"",VLOOKUP($B298,'Section 2'!$C$18:$T$317,COLUMNS('Section 2'!$C$14:G$15),0)))</f>
        <v/>
      </c>
      <c r="I298" s="234" t="str">
        <f>IF($D298="","",IF(ISBLANK(VLOOKUP($B298,'Section 2'!$C$18:$T$317,COLUMNS('Section 2'!$C$14:H$15),0)),"",VLOOKUP($B298,'Section 2'!$C$18:$T$317,COLUMNS('Section 2'!$C$14:H$15),0)))</f>
        <v/>
      </c>
      <c r="J298" s="234" t="str">
        <f>IF($D298="","",IF(ISBLANK(VLOOKUP($B298,'Section 2'!$C$18:$T$317,COLUMNS('Section 2'!$C$14:I$15),0)),"",VLOOKUP($B298,'Section 2'!$C$18:$T$317,COLUMNS('Section 2'!$C$14:I$15),0)))</f>
        <v/>
      </c>
      <c r="K298" s="234" t="str">
        <f>IF($D298="","",IF(ISBLANK(VLOOKUP($B298,'Section 2'!$C$18:$T$317,COLUMNS('Section 2'!$C$14:J$15),0)),"",VLOOKUP($B298,'Section 2'!$C$18:$T$317,COLUMNS('Section 2'!$C$14:J$15),0)))</f>
        <v/>
      </c>
      <c r="L298" s="234" t="str">
        <f>IF($D298="","",IF(ISBLANK(VLOOKUP($B298,'Section 2'!$C$18:$T$317,COLUMNS('Section 2'!$C$14:K$15),0)),"",VLOOKUP($B298,'Section 2'!$C$18:$T$317,COLUMNS('Section 2'!$C$14:K$15),0)))</f>
        <v/>
      </c>
      <c r="M298" s="234" t="str">
        <f>IF($D298="","",IF(ISBLANK(VLOOKUP($B298,'Section 2'!$C$18:$T$317,COLUMNS('Section 2'!$C$14:L$15),0)),"",VLOOKUP($B298,'Section 2'!$C$18:$T$317,COLUMNS('Section 2'!$C$14:L$15),0)))</f>
        <v/>
      </c>
      <c r="N298" s="234" t="str">
        <f>IF($D298="","",IF(ISBLANK(VLOOKUP($B298,'Section 2'!$C$18:$T$317,COLUMNS('Section 2'!$C$14:M$15),0)),"",VLOOKUP($B298,'Section 2'!$C$18:$T$317,COLUMNS('Section 2'!$C$14:M$15),0)))</f>
        <v/>
      </c>
      <c r="O298" s="234" t="str">
        <f>IF($D298="","",IF(ISBLANK(VLOOKUP($B298,'Section 2'!$C$18:$T$317,COLUMNS('Section 2'!$C$14:N$15),0)),"",VLOOKUP($B298,'Section 2'!$C$18:$T$317,COLUMNS('Section 2'!$C$14:N$15),0)))</f>
        <v/>
      </c>
      <c r="P298" s="234" t="str">
        <f>IF($D298="","",IF(ISBLANK(VLOOKUP($B298,'Section 2'!$C$18:$T$317,COLUMNS('Section 2'!$C$14:O$15),0)),"",VLOOKUP($B298,'Section 2'!$C$18:$T$317,COLUMNS('Section 2'!$C$14:O$15),0)))</f>
        <v/>
      </c>
      <c r="Q298" s="234" t="str">
        <f>IF($D298="","",IF(ISBLANK(VLOOKUP($B298,'Section 2'!$C$18:$T$317,COLUMNS('Section 2'!$C$14:P$15),0)),"",VLOOKUP($B298,'Section 2'!$C$18:$T$317,COLUMNS('Section 2'!$C$14:P$15),0)))</f>
        <v/>
      </c>
      <c r="R298" s="234" t="str">
        <f>IF($D298="","",IF(ISBLANK(VLOOKUP($B298,'Section 2'!$C$18:$T$317,COLUMNS('Section 2'!$C$14:Q$15),0)),"",VLOOKUP($B298,'Section 2'!$C$18:$T$317,COLUMNS('Section 2'!$C$14:Q$15),0)))</f>
        <v/>
      </c>
      <c r="S298" s="234" t="str">
        <f>IF($D298="","",IF(ISBLANK(PROPER(VLOOKUP($B298,'Section 2'!$C$18:$T$317,COLUMNS('Section 2'!$C$14:R$15),0))),"",PROPER(VLOOKUP($B298,'Section 2'!$C$18:$T$317,COLUMNS('Section 2'!$C$14:R$15),0))))</f>
        <v/>
      </c>
      <c r="T298" s="234" t="str">
        <f>IF($D298="","",IF(ISBLANK(PROPER(VLOOKUP($B298,'Section 2'!$C$18:$T$317,COLUMNS('Section 2'!$C$14:S$15),0))),"",IF(VLOOKUP($B298,'Section 2'!$C$18:$T$317,COLUMNS('Section 2'!$C$14:S$15),0)="2nd Party Trans", "2nd Party Trans", IF(VLOOKUP($B298,'Section 2'!$C$18:$T$317,COLUMNS('Section 2'!$C$14:S$15),0)="2nd Party Dest", "2nd Party Dest", PROPER(VLOOKUP($B298,'Section 2'!$C$18:$T$317,COLUMNS('Section 2'!$C$14:S$15),0))))))</f>
        <v/>
      </c>
      <c r="U298" s="235" t="str">
        <f>IF($D298="","",IF(ISBLANK(VLOOKUP($B298,'Section 2'!$C$18:$T$317,COLUMNS('Section 2'!$C$14:T$15),0)),"",VLOOKUP($B298,'Section 2'!$C$18:$T$317,COLUMNS('Section 2'!$C$14:T$15),0)))</f>
        <v/>
      </c>
    </row>
    <row r="299" spans="1:21" s="233" customFormat="1" ht="12.75" customHeight="1" x14ac:dyDescent="0.25">
      <c r="A299" s="233" t="str">
        <f>IF(D299="","",ROWS($A$1:A299))</f>
        <v/>
      </c>
      <c r="B299" s="232">
        <v>298</v>
      </c>
      <c r="C299" s="234" t="str">
        <f t="shared" si="4"/>
        <v/>
      </c>
      <c r="D299" s="234" t="str">
        <f>IFERROR(VLOOKUP($B299,'Section 2'!$C$18:$T$317,COLUMNS('Section 2'!$C$14:C$15),0),"")</f>
        <v/>
      </c>
      <c r="E299" s="235" t="str">
        <f>IF($D299="","",IF(ISBLANK(VLOOKUP($B299,'Section 2'!$C$18:$T$317,COLUMNS('Section 2'!$C$14:D$15),0)),"",VLOOKUP($B299,'Section 2'!$C$18:$T$317,COLUMNS('Section 2'!$C$14:D$15),0)))</f>
        <v/>
      </c>
      <c r="F299" s="234" t="str">
        <f>IF($D299="","",IF(ISBLANK(VLOOKUP($B299,'Section 2'!$C$18:$T$317,COLUMNS('Section 2'!$C$14:E$15),0)),"",VLOOKUP($B299,'Section 2'!$C$18:$T$317,COLUMNS('Section 2'!$C$14:E$15),0)))</f>
        <v/>
      </c>
      <c r="G299" s="234" t="str">
        <f>IF($D299="","",IF(ISBLANK(VLOOKUP($B299,'Section 2'!$C$18:$T$317,COLUMNS('Section 2'!$C$14:F$15),0)),"",VLOOKUP($B299,'Section 2'!$C$18:$T$317,COLUMNS('Section 2'!$C$14:F$15),0)))</f>
        <v/>
      </c>
      <c r="H299" s="234" t="str">
        <f>IF($D299="","",IF(ISBLANK(VLOOKUP($B299,'Section 2'!$C$18:$T$317,COLUMNS('Section 2'!$C$14:G$15),0)),"",VLOOKUP($B299,'Section 2'!$C$18:$T$317,COLUMNS('Section 2'!$C$14:G$15),0)))</f>
        <v/>
      </c>
      <c r="I299" s="234" t="str">
        <f>IF($D299="","",IF(ISBLANK(VLOOKUP($B299,'Section 2'!$C$18:$T$317,COLUMNS('Section 2'!$C$14:H$15),0)),"",VLOOKUP($B299,'Section 2'!$C$18:$T$317,COLUMNS('Section 2'!$C$14:H$15),0)))</f>
        <v/>
      </c>
      <c r="J299" s="234" t="str">
        <f>IF($D299="","",IF(ISBLANK(VLOOKUP($B299,'Section 2'!$C$18:$T$317,COLUMNS('Section 2'!$C$14:I$15),0)),"",VLOOKUP($B299,'Section 2'!$C$18:$T$317,COLUMNS('Section 2'!$C$14:I$15),0)))</f>
        <v/>
      </c>
      <c r="K299" s="234" t="str">
        <f>IF($D299="","",IF(ISBLANK(VLOOKUP($B299,'Section 2'!$C$18:$T$317,COLUMNS('Section 2'!$C$14:J$15),0)),"",VLOOKUP($B299,'Section 2'!$C$18:$T$317,COLUMNS('Section 2'!$C$14:J$15),0)))</f>
        <v/>
      </c>
      <c r="L299" s="234" t="str">
        <f>IF($D299="","",IF(ISBLANK(VLOOKUP($B299,'Section 2'!$C$18:$T$317,COLUMNS('Section 2'!$C$14:K$15),0)),"",VLOOKUP($B299,'Section 2'!$C$18:$T$317,COLUMNS('Section 2'!$C$14:K$15),0)))</f>
        <v/>
      </c>
      <c r="M299" s="234" t="str">
        <f>IF($D299="","",IF(ISBLANK(VLOOKUP($B299,'Section 2'!$C$18:$T$317,COLUMNS('Section 2'!$C$14:L$15),0)),"",VLOOKUP($B299,'Section 2'!$C$18:$T$317,COLUMNS('Section 2'!$C$14:L$15),0)))</f>
        <v/>
      </c>
      <c r="N299" s="234" t="str">
        <f>IF($D299="","",IF(ISBLANK(VLOOKUP($B299,'Section 2'!$C$18:$T$317,COLUMNS('Section 2'!$C$14:M$15),0)),"",VLOOKUP($B299,'Section 2'!$C$18:$T$317,COLUMNS('Section 2'!$C$14:M$15),0)))</f>
        <v/>
      </c>
      <c r="O299" s="234" t="str">
        <f>IF($D299="","",IF(ISBLANK(VLOOKUP($B299,'Section 2'!$C$18:$T$317,COLUMNS('Section 2'!$C$14:N$15),0)),"",VLOOKUP($B299,'Section 2'!$C$18:$T$317,COLUMNS('Section 2'!$C$14:N$15),0)))</f>
        <v/>
      </c>
      <c r="P299" s="234" t="str">
        <f>IF($D299="","",IF(ISBLANK(VLOOKUP($B299,'Section 2'!$C$18:$T$317,COLUMNS('Section 2'!$C$14:O$15),0)),"",VLOOKUP($B299,'Section 2'!$C$18:$T$317,COLUMNS('Section 2'!$C$14:O$15),0)))</f>
        <v/>
      </c>
      <c r="Q299" s="234" t="str">
        <f>IF($D299="","",IF(ISBLANK(VLOOKUP($B299,'Section 2'!$C$18:$T$317,COLUMNS('Section 2'!$C$14:P$15),0)),"",VLOOKUP($B299,'Section 2'!$C$18:$T$317,COLUMNS('Section 2'!$C$14:P$15),0)))</f>
        <v/>
      </c>
      <c r="R299" s="234" t="str">
        <f>IF($D299="","",IF(ISBLANK(VLOOKUP($B299,'Section 2'!$C$18:$T$317,COLUMNS('Section 2'!$C$14:Q$15),0)),"",VLOOKUP($B299,'Section 2'!$C$18:$T$317,COLUMNS('Section 2'!$C$14:Q$15),0)))</f>
        <v/>
      </c>
      <c r="S299" s="234" t="str">
        <f>IF($D299="","",IF(ISBLANK(PROPER(VLOOKUP($B299,'Section 2'!$C$18:$T$317,COLUMNS('Section 2'!$C$14:R$15),0))),"",PROPER(VLOOKUP($B299,'Section 2'!$C$18:$T$317,COLUMNS('Section 2'!$C$14:R$15),0))))</f>
        <v/>
      </c>
      <c r="T299" s="234" t="str">
        <f>IF($D299="","",IF(ISBLANK(PROPER(VLOOKUP($B299,'Section 2'!$C$18:$T$317,COLUMNS('Section 2'!$C$14:S$15),0))),"",IF(VLOOKUP($B299,'Section 2'!$C$18:$T$317,COLUMNS('Section 2'!$C$14:S$15),0)="2nd Party Trans", "2nd Party Trans", IF(VLOOKUP($B299,'Section 2'!$C$18:$T$317,COLUMNS('Section 2'!$C$14:S$15),0)="2nd Party Dest", "2nd Party Dest", PROPER(VLOOKUP($B299,'Section 2'!$C$18:$T$317,COLUMNS('Section 2'!$C$14:S$15),0))))))</f>
        <v/>
      </c>
      <c r="U299" s="235" t="str">
        <f>IF($D299="","",IF(ISBLANK(VLOOKUP($B299,'Section 2'!$C$18:$T$317,COLUMNS('Section 2'!$C$14:T$15),0)),"",VLOOKUP($B299,'Section 2'!$C$18:$T$317,COLUMNS('Section 2'!$C$14:T$15),0)))</f>
        <v/>
      </c>
    </row>
    <row r="300" spans="1:21" s="233" customFormat="1" ht="12.75" customHeight="1" x14ac:dyDescent="0.25">
      <c r="A300" s="233" t="str">
        <f>IF(D300="","",ROWS($A$1:A300))</f>
        <v/>
      </c>
      <c r="B300" s="232">
        <v>299</v>
      </c>
      <c r="C300" s="234" t="str">
        <f t="shared" si="4"/>
        <v/>
      </c>
      <c r="D300" s="234" t="str">
        <f>IFERROR(VLOOKUP($B300,'Section 2'!$C$18:$T$317,COLUMNS('Section 2'!$C$14:C$15),0),"")</f>
        <v/>
      </c>
      <c r="E300" s="235" t="str">
        <f>IF($D300="","",IF(ISBLANK(VLOOKUP($B300,'Section 2'!$C$18:$T$317,COLUMNS('Section 2'!$C$14:D$15),0)),"",VLOOKUP($B300,'Section 2'!$C$18:$T$317,COLUMNS('Section 2'!$C$14:D$15),0)))</f>
        <v/>
      </c>
      <c r="F300" s="234" t="str">
        <f>IF($D300="","",IF(ISBLANK(VLOOKUP($B300,'Section 2'!$C$18:$T$317,COLUMNS('Section 2'!$C$14:E$15),0)),"",VLOOKUP($B300,'Section 2'!$C$18:$T$317,COLUMNS('Section 2'!$C$14:E$15),0)))</f>
        <v/>
      </c>
      <c r="G300" s="234" t="str">
        <f>IF($D300="","",IF(ISBLANK(VLOOKUP($B300,'Section 2'!$C$18:$T$317,COLUMNS('Section 2'!$C$14:F$15),0)),"",VLOOKUP($B300,'Section 2'!$C$18:$T$317,COLUMNS('Section 2'!$C$14:F$15),0)))</f>
        <v/>
      </c>
      <c r="H300" s="234" t="str">
        <f>IF($D300="","",IF(ISBLANK(VLOOKUP($B300,'Section 2'!$C$18:$T$317,COLUMNS('Section 2'!$C$14:G$15),0)),"",VLOOKUP($B300,'Section 2'!$C$18:$T$317,COLUMNS('Section 2'!$C$14:G$15),0)))</f>
        <v/>
      </c>
      <c r="I300" s="234" t="str">
        <f>IF($D300="","",IF(ISBLANK(VLOOKUP($B300,'Section 2'!$C$18:$T$317,COLUMNS('Section 2'!$C$14:H$15),0)),"",VLOOKUP($B300,'Section 2'!$C$18:$T$317,COLUMNS('Section 2'!$C$14:H$15),0)))</f>
        <v/>
      </c>
      <c r="J300" s="234" t="str">
        <f>IF($D300="","",IF(ISBLANK(VLOOKUP($B300,'Section 2'!$C$18:$T$317,COLUMNS('Section 2'!$C$14:I$15),0)),"",VLOOKUP($B300,'Section 2'!$C$18:$T$317,COLUMNS('Section 2'!$C$14:I$15),0)))</f>
        <v/>
      </c>
      <c r="K300" s="234" t="str">
        <f>IF($D300="","",IF(ISBLANK(VLOOKUP($B300,'Section 2'!$C$18:$T$317,COLUMNS('Section 2'!$C$14:J$15),0)),"",VLOOKUP($B300,'Section 2'!$C$18:$T$317,COLUMNS('Section 2'!$C$14:J$15),0)))</f>
        <v/>
      </c>
      <c r="L300" s="234" t="str">
        <f>IF($D300="","",IF(ISBLANK(VLOOKUP($B300,'Section 2'!$C$18:$T$317,COLUMNS('Section 2'!$C$14:K$15),0)),"",VLOOKUP($B300,'Section 2'!$C$18:$T$317,COLUMNS('Section 2'!$C$14:K$15),0)))</f>
        <v/>
      </c>
      <c r="M300" s="234" t="str">
        <f>IF($D300="","",IF(ISBLANK(VLOOKUP($B300,'Section 2'!$C$18:$T$317,COLUMNS('Section 2'!$C$14:L$15),0)),"",VLOOKUP($B300,'Section 2'!$C$18:$T$317,COLUMNS('Section 2'!$C$14:L$15),0)))</f>
        <v/>
      </c>
      <c r="N300" s="234" t="str">
        <f>IF($D300="","",IF(ISBLANK(VLOOKUP($B300,'Section 2'!$C$18:$T$317,COLUMNS('Section 2'!$C$14:M$15),0)),"",VLOOKUP($B300,'Section 2'!$C$18:$T$317,COLUMNS('Section 2'!$C$14:M$15),0)))</f>
        <v/>
      </c>
      <c r="O300" s="234" t="str">
        <f>IF($D300="","",IF(ISBLANK(VLOOKUP($B300,'Section 2'!$C$18:$T$317,COLUMNS('Section 2'!$C$14:N$15),0)),"",VLOOKUP($B300,'Section 2'!$C$18:$T$317,COLUMNS('Section 2'!$C$14:N$15),0)))</f>
        <v/>
      </c>
      <c r="P300" s="234" t="str">
        <f>IF($D300="","",IF(ISBLANK(VLOOKUP($B300,'Section 2'!$C$18:$T$317,COLUMNS('Section 2'!$C$14:O$15),0)),"",VLOOKUP($B300,'Section 2'!$C$18:$T$317,COLUMNS('Section 2'!$C$14:O$15),0)))</f>
        <v/>
      </c>
      <c r="Q300" s="234" t="str">
        <f>IF($D300="","",IF(ISBLANK(VLOOKUP($B300,'Section 2'!$C$18:$T$317,COLUMNS('Section 2'!$C$14:P$15),0)),"",VLOOKUP($B300,'Section 2'!$C$18:$T$317,COLUMNS('Section 2'!$C$14:P$15),0)))</f>
        <v/>
      </c>
      <c r="R300" s="234" t="str">
        <f>IF($D300="","",IF(ISBLANK(VLOOKUP($B300,'Section 2'!$C$18:$T$317,COLUMNS('Section 2'!$C$14:Q$15),0)),"",VLOOKUP($B300,'Section 2'!$C$18:$T$317,COLUMNS('Section 2'!$C$14:Q$15),0)))</f>
        <v/>
      </c>
      <c r="S300" s="234" t="str">
        <f>IF($D300="","",IF(ISBLANK(PROPER(VLOOKUP($B300,'Section 2'!$C$18:$T$317,COLUMNS('Section 2'!$C$14:R$15),0))),"",PROPER(VLOOKUP($B300,'Section 2'!$C$18:$T$317,COLUMNS('Section 2'!$C$14:R$15),0))))</f>
        <v/>
      </c>
      <c r="T300" s="234" t="str">
        <f>IF($D300="","",IF(ISBLANK(PROPER(VLOOKUP($B300,'Section 2'!$C$18:$T$317,COLUMNS('Section 2'!$C$14:S$15),0))),"",IF(VLOOKUP($B300,'Section 2'!$C$18:$T$317,COLUMNS('Section 2'!$C$14:S$15),0)="2nd Party Trans", "2nd Party Trans", IF(VLOOKUP($B300,'Section 2'!$C$18:$T$317,COLUMNS('Section 2'!$C$14:S$15),0)="2nd Party Dest", "2nd Party Dest", PROPER(VLOOKUP($B300,'Section 2'!$C$18:$T$317,COLUMNS('Section 2'!$C$14:S$15),0))))))</f>
        <v/>
      </c>
      <c r="U300" s="235" t="str">
        <f>IF($D300="","",IF(ISBLANK(VLOOKUP($B300,'Section 2'!$C$18:$T$317,COLUMNS('Section 2'!$C$14:T$15),0)),"",VLOOKUP($B300,'Section 2'!$C$18:$T$317,COLUMNS('Section 2'!$C$14:T$15),0)))</f>
        <v/>
      </c>
    </row>
    <row r="301" spans="1:21" s="233" customFormat="1" ht="12.75" customHeight="1" x14ac:dyDescent="0.25">
      <c r="A301" s="233" t="str">
        <f>IF(D301="","",ROWS($A$1:A301))</f>
        <v/>
      </c>
      <c r="B301" s="232">
        <v>300</v>
      </c>
      <c r="C301" s="234" t="str">
        <f t="shared" si="4"/>
        <v/>
      </c>
      <c r="D301" s="234" t="str">
        <f>IFERROR(VLOOKUP($B301,'Section 2'!$C$18:$T$317,COLUMNS('Section 2'!$C$14:C$15),0),"")</f>
        <v/>
      </c>
      <c r="E301" s="235" t="str">
        <f>IF($D301="","",IF(ISBLANK(VLOOKUP($B301,'Section 2'!$C$18:$T$317,COLUMNS('Section 2'!$C$14:D$15),0)),"",VLOOKUP($B301,'Section 2'!$C$18:$T$317,COLUMNS('Section 2'!$C$14:D$15),0)))</f>
        <v/>
      </c>
      <c r="F301" s="234" t="str">
        <f>IF($D301="","",IF(ISBLANK(VLOOKUP($B301,'Section 2'!$C$18:$T$317,COLUMNS('Section 2'!$C$14:E$15),0)),"",VLOOKUP($B301,'Section 2'!$C$18:$T$317,COLUMNS('Section 2'!$C$14:E$15),0)))</f>
        <v/>
      </c>
      <c r="G301" s="234" t="str">
        <f>IF($D301="","",IF(ISBLANK(VLOOKUP($B301,'Section 2'!$C$18:$T$317,COLUMNS('Section 2'!$C$14:F$15),0)),"",VLOOKUP($B301,'Section 2'!$C$18:$T$317,COLUMNS('Section 2'!$C$14:F$15),0)))</f>
        <v/>
      </c>
      <c r="H301" s="234" t="str">
        <f>IF($D301="","",IF(ISBLANK(VLOOKUP($B301,'Section 2'!$C$18:$T$317,COLUMNS('Section 2'!$C$14:G$15),0)),"",VLOOKUP($B301,'Section 2'!$C$18:$T$317,COLUMNS('Section 2'!$C$14:G$15),0)))</f>
        <v/>
      </c>
      <c r="I301" s="234" t="str">
        <f>IF($D301="","",IF(ISBLANK(VLOOKUP($B301,'Section 2'!$C$18:$T$317,COLUMNS('Section 2'!$C$14:H$15),0)),"",VLOOKUP($B301,'Section 2'!$C$18:$T$317,COLUMNS('Section 2'!$C$14:H$15),0)))</f>
        <v/>
      </c>
      <c r="J301" s="234" t="str">
        <f>IF($D301="","",IF(ISBLANK(VLOOKUP($B301,'Section 2'!$C$18:$T$317,COLUMNS('Section 2'!$C$14:I$15),0)),"",VLOOKUP($B301,'Section 2'!$C$18:$T$317,COLUMNS('Section 2'!$C$14:I$15),0)))</f>
        <v/>
      </c>
      <c r="K301" s="234" t="str">
        <f>IF($D301="","",IF(ISBLANK(VLOOKUP($B301,'Section 2'!$C$18:$T$317,COLUMNS('Section 2'!$C$14:J$15),0)),"",VLOOKUP($B301,'Section 2'!$C$18:$T$317,COLUMNS('Section 2'!$C$14:J$15),0)))</f>
        <v/>
      </c>
      <c r="L301" s="234" t="str">
        <f>IF($D301="","",IF(ISBLANK(VLOOKUP($B301,'Section 2'!$C$18:$T$317,COLUMNS('Section 2'!$C$14:K$15),0)),"",VLOOKUP($B301,'Section 2'!$C$18:$T$317,COLUMNS('Section 2'!$C$14:K$15),0)))</f>
        <v/>
      </c>
      <c r="M301" s="234" t="str">
        <f>IF($D301="","",IF(ISBLANK(VLOOKUP($B301,'Section 2'!$C$18:$T$317,COLUMNS('Section 2'!$C$14:L$15),0)),"",VLOOKUP($B301,'Section 2'!$C$18:$T$317,COLUMNS('Section 2'!$C$14:L$15),0)))</f>
        <v/>
      </c>
      <c r="N301" s="234" t="str">
        <f>IF($D301="","",IF(ISBLANK(VLOOKUP($B301,'Section 2'!$C$18:$T$317,COLUMNS('Section 2'!$C$14:M$15),0)),"",VLOOKUP($B301,'Section 2'!$C$18:$T$317,COLUMNS('Section 2'!$C$14:M$15),0)))</f>
        <v/>
      </c>
      <c r="O301" s="234" t="str">
        <f>IF($D301="","",IF(ISBLANK(VLOOKUP($B301,'Section 2'!$C$18:$T$317,COLUMNS('Section 2'!$C$14:N$15),0)),"",VLOOKUP($B301,'Section 2'!$C$18:$T$317,COLUMNS('Section 2'!$C$14:N$15),0)))</f>
        <v/>
      </c>
      <c r="P301" s="234" t="str">
        <f>IF($D301="","",IF(ISBLANK(VLOOKUP($B301,'Section 2'!$C$18:$T$317,COLUMNS('Section 2'!$C$14:O$15),0)),"",VLOOKUP($B301,'Section 2'!$C$18:$T$317,COLUMNS('Section 2'!$C$14:O$15),0)))</f>
        <v/>
      </c>
      <c r="Q301" s="234" t="str">
        <f>IF($D301="","",IF(ISBLANK(VLOOKUP($B301,'Section 2'!$C$18:$T$317,COLUMNS('Section 2'!$C$14:P$15),0)),"",VLOOKUP($B301,'Section 2'!$C$18:$T$317,COLUMNS('Section 2'!$C$14:P$15),0)))</f>
        <v/>
      </c>
      <c r="R301" s="234" t="str">
        <f>IF($D301="","",IF(ISBLANK(VLOOKUP($B301,'Section 2'!$C$18:$T$317,COLUMNS('Section 2'!$C$14:Q$15),0)),"",VLOOKUP($B301,'Section 2'!$C$18:$T$317,COLUMNS('Section 2'!$C$14:Q$15),0)))</f>
        <v/>
      </c>
      <c r="S301" s="234" t="str">
        <f>IF($D301="","",IF(ISBLANK(PROPER(VLOOKUP($B301,'Section 2'!$C$18:$T$317,COLUMNS('Section 2'!$C$14:R$15),0))),"",PROPER(VLOOKUP($B301,'Section 2'!$C$18:$T$317,COLUMNS('Section 2'!$C$14:R$15),0))))</f>
        <v/>
      </c>
      <c r="T301" s="234" t="str">
        <f>IF($D301="","",IF(ISBLANK(PROPER(VLOOKUP($B301,'Section 2'!$C$18:$T$317,COLUMNS('Section 2'!$C$14:S$15),0))),"",IF(VLOOKUP($B301,'Section 2'!$C$18:$T$317,COLUMNS('Section 2'!$C$14:S$15),0)="2nd Party Trans", "2nd Party Trans", IF(VLOOKUP($B301,'Section 2'!$C$18:$T$317,COLUMNS('Section 2'!$C$14:S$15),0)="2nd Party Dest", "2nd Party Dest", PROPER(VLOOKUP($B301,'Section 2'!$C$18:$T$317,COLUMNS('Section 2'!$C$14:S$15),0))))))</f>
        <v/>
      </c>
      <c r="U301" s="235" t="str">
        <f>IF($D301="","",IF(ISBLANK(VLOOKUP($B301,'Section 2'!$C$18:$T$317,COLUMNS('Section 2'!$C$14:T$15),0)),"",VLOOKUP($B301,'Section 2'!$C$18:$T$317,COLUMNS('Section 2'!$C$14:T$15),0)))</f>
        <v/>
      </c>
    </row>
    <row r="302" spans="1:21" ht="12.75" customHeight="1" x14ac:dyDescent="0.25">
      <c r="A302" s="233" t="str">
        <f>IF(D302="","",ROWS($A$1:A302))</f>
        <v/>
      </c>
      <c r="B302" s="232">
        <v>1</v>
      </c>
      <c r="C302" s="236" t="str">
        <f>IF(D302="","",3)</f>
        <v/>
      </c>
      <c r="D302" s="236" t="str">
        <f>IFERROR(VLOOKUP($B302,'Section 3'!$A$16:$G$25,COLUMNS('Section 3'!$A$16:D$16),0),"")</f>
        <v/>
      </c>
      <c r="E302" s="237" t="str">
        <f>IFERROR(VLOOKUP($B302,'Section 3'!$A$16:$G$25,COLUMNS('Section 3'!$A$16:E$16),0),"")</f>
        <v/>
      </c>
      <c r="F302" s="237" t="str">
        <f>IFERROR(VLOOKUP($B302,'Section 3'!$A$16:$G$25,COLUMNS('Section 3'!$A$16:F$16),0),"")</f>
        <v/>
      </c>
      <c r="G302" s="237" t="str">
        <f>IFERROR(PROPER(VLOOKUP($B302,'Section 3'!$A$16:$G$25,COLUMNS('Section 3'!$A$16:G$16),0)),"")</f>
        <v/>
      </c>
    </row>
    <row r="303" spans="1:21" ht="12.75" customHeight="1" x14ac:dyDescent="0.25">
      <c r="A303" s="233" t="str">
        <f>IF(D303="","",ROWS($A$1:A303))</f>
        <v/>
      </c>
      <c r="B303" s="232">
        <v>2</v>
      </c>
      <c r="C303" s="236" t="str">
        <f t="shared" ref="C303:C311" si="5">IF(D303="","",3)</f>
        <v/>
      </c>
      <c r="D303" s="236" t="str">
        <f>IFERROR(VLOOKUP($B303,'Section 3'!$A$16:$G$25,COLUMNS('Section 3'!$A$16:D$16),0),"")</f>
        <v/>
      </c>
      <c r="E303" s="237" t="str">
        <f>IFERROR(VLOOKUP($B303,'Section 3'!$A$16:$G$25,COLUMNS('Section 3'!$A$16:E$16),0),"")</f>
        <v/>
      </c>
      <c r="F303" s="237" t="str">
        <f>IFERROR(VLOOKUP($B303,'Section 3'!$A$16:$G$25,COLUMNS('Section 3'!$A$16:F$16),0),"")</f>
        <v/>
      </c>
      <c r="G303" s="237" t="str">
        <f>IFERROR(PROPER(VLOOKUP($B303,'Section 3'!$A$16:$G$25,COLUMNS('Section 3'!$A$16:G$16),0)),"")</f>
        <v/>
      </c>
    </row>
    <row r="304" spans="1:21" ht="12.75" customHeight="1" x14ac:dyDescent="0.25">
      <c r="A304" s="233" t="str">
        <f>IF(D304="","",ROWS($A$1:A304))</f>
        <v/>
      </c>
      <c r="B304" s="232">
        <v>3</v>
      </c>
      <c r="C304" s="236" t="str">
        <f t="shared" si="5"/>
        <v/>
      </c>
      <c r="D304" s="236" t="str">
        <f>IFERROR(VLOOKUP($B304,'Section 3'!$A$16:$G$25,COLUMNS('Section 3'!$A$16:D$16),0),"")</f>
        <v/>
      </c>
      <c r="E304" s="237" t="str">
        <f>IFERROR(VLOOKUP($B304,'Section 3'!$A$16:$G$25,COLUMNS('Section 3'!$A$16:E$16),0),"")</f>
        <v/>
      </c>
      <c r="F304" s="237" t="str">
        <f>IFERROR(VLOOKUP($B304,'Section 3'!$A$16:$G$25,COLUMNS('Section 3'!$A$16:F$16),0),"")</f>
        <v/>
      </c>
      <c r="G304" s="237" t="str">
        <f>IFERROR(PROPER(VLOOKUP($B304,'Section 3'!$A$16:$G$25,COLUMNS('Section 3'!$A$16:G$16),0)),"")</f>
        <v/>
      </c>
    </row>
    <row r="305" spans="1:7" ht="12.75" customHeight="1" x14ac:dyDescent="0.25">
      <c r="A305" s="233" t="str">
        <f>IF(D305="","",ROWS($A$1:A305))</f>
        <v/>
      </c>
      <c r="B305" s="232">
        <v>4</v>
      </c>
      <c r="C305" s="236" t="str">
        <f t="shared" si="5"/>
        <v/>
      </c>
      <c r="D305" s="236" t="str">
        <f>IFERROR(VLOOKUP($B305,'Section 3'!$A$16:$G$25,COLUMNS('Section 3'!$A$16:D$16),0),"")</f>
        <v/>
      </c>
      <c r="E305" s="237" t="str">
        <f>IFERROR(VLOOKUP($B305,'Section 3'!$A$16:$G$25,COLUMNS('Section 3'!$A$16:E$16),0),"")</f>
        <v/>
      </c>
      <c r="F305" s="237" t="str">
        <f>IFERROR(VLOOKUP($B305,'Section 3'!$A$16:$G$25,COLUMNS('Section 3'!$A$16:F$16),0),"")</f>
        <v/>
      </c>
      <c r="G305" s="237" t="str">
        <f>IFERROR(PROPER(VLOOKUP($B305,'Section 3'!$A$16:$G$25,COLUMNS('Section 3'!$A$16:G$16),0)),"")</f>
        <v/>
      </c>
    </row>
    <row r="306" spans="1:7" ht="12.75" customHeight="1" x14ac:dyDescent="0.25">
      <c r="A306" s="233" t="str">
        <f>IF(D306="","",ROWS($A$1:A306))</f>
        <v/>
      </c>
      <c r="B306" s="232">
        <v>5</v>
      </c>
      <c r="C306" s="236" t="str">
        <f t="shared" si="5"/>
        <v/>
      </c>
      <c r="D306" s="236" t="str">
        <f>IFERROR(VLOOKUP($B306,'Section 3'!$A$16:$G$25,COLUMNS('Section 3'!$A$16:D$16),0),"")</f>
        <v/>
      </c>
      <c r="E306" s="237" t="str">
        <f>IFERROR(VLOOKUP($B306,'Section 3'!$A$16:$G$25,COLUMNS('Section 3'!$A$16:E$16),0),"")</f>
        <v/>
      </c>
      <c r="F306" s="237" t="str">
        <f>IFERROR(VLOOKUP($B306,'Section 3'!$A$16:$G$25,COLUMNS('Section 3'!$A$16:F$16),0),"")</f>
        <v/>
      </c>
      <c r="G306" s="237" t="str">
        <f>IFERROR(PROPER(VLOOKUP($B306,'Section 3'!$A$16:$G$25,COLUMNS('Section 3'!$A$16:G$16),0)),"")</f>
        <v/>
      </c>
    </row>
    <row r="307" spans="1:7" ht="12.75" customHeight="1" x14ac:dyDescent="0.25">
      <c r="A307" s="233" t="str">
        <f>IF(D307="","",ROWS($A$1:A307))</f>
        <v/>
      </c>
      <c r="B307" s="232">
        <v>6</v>
      </c>
      <c r="C307" s="236" t="str">
        <f t="shared" si="5"/>
        <v/>
      </c>
      <c r="D307" s="236" t="str">
        <f>IFERROR(VLOOKUP($B307,'Section 3'!$A$16:$G$25,COLUMNS('Section 3'!$A$16:D$16),0),"")</f>
        <v/>
      </c>
      <c r="E307" s="237" t="str">
        <f>IFERROR(VLOOKUP($B307,'Section 3'!$A$16:$G$25,COLUMNS('Section 3'!$A$16:E$16),0),"")</f>
        <v/>
      </c>
      <c r="F307" s="237" t="str">
        <f>IFERROR(VLOOKUP($B307,'Section 3'!$A$16:$G$25,COLUMNS('Section 3'!$A$16:F$16),0),"")</f>
        <v/>
      </c>
      <c r="G307" s="237" t="str">
        <f>IFERROR(PROPER(VLOOKUP($B307,'Section 3'!$A$16:$G$25,COLUMNS('Section 3'!$A$16:G$16),0)),"")</f>
        <v/>
      </c>
    </row>
    <row r="308" spans="1:7" ht="12.75" customHeight="1" x14ac:dyDescent="0.25">
      <c r="A308" s="233" t="str">
        <f>IF(D308="","",ROWS($A$1:A308))</f>
        <v/>
      </c>
      <c r="B308" s="232">
        <v>7</v>
      </c>
      <c r="C308" s="236" t="str">
        <f t="shared" si="5"/>
        <v/>
      </c>
      <c r="D308" s="236" t="str">
        <f>IFERROR(VLOOKUP($B308,'Section 3'!$A$16:$G$25,COLUMNS('Section 3'!$A$16:D$16),0),"")</f>
        <v/>
      </c>
      <c r="E308" s="237" t="str">
        <f>IFERROR(VLOOKUP($B308,'Section 3'!$A$16:$G$25,COLUMNS('Section 3'!$A$16:E$16),0),"")</f>
        <v/>
      </c>
      <c r="F308" s="237" t="str">
        <f>IFERROR(VLOOKUP($B308,'Section 3'!$A$16:$G$25,COLUMNS('Section 3'!$A$16:F$16),0),"")</f>
        <v/>
      </c>
      <c r="G308" s="237" t="str">
        <f>IFERROR(PROPER(VLOOKUP($B308,'Section 3'!$A$16:$G$25,COLUMNS('Section 3'!$A$16:G$16),0)),"")</f>
        <v/>
      </c>
    </row>
    <row r="309" spans="1:7" ht="12.75" customHeight="1" x14ac:dyDescent="0.25">
      <c r="A309" s="233" t="str">
        <f>IF(D309="","",ROWS($A$1:A309))</f>
        <v/>
      </c>
      <c r="B309" s="232">
        <v>8</v>
      </c>
      <c r="C309" s="236" t="str">
        <f t="shared" si="5"/>
        <v/>
      </c>
      <c r="D309" s="236" t="str">
        <f>IFERROR(VLOOKUP($B309,'Section 3'!$A$16:$G$25,COLUMNS('Section 3'!$A$16:D$16),0),"")</f>
        <v/>
      </c>
      <c r="E309" s="237" t="str">
        <f>IFERROR(VLOOKUP($B309,'Section 3'!$A$16:$G$25,COLUMNS('Section 3'!$A$16:E$16),0),"")</f>
        <v/>
      </c>
      <c r="F309" s="237" t="str">
        <f>IFERROR(VLOOKUP($B309,'Section 3'!$A$16:$G$25,COLUMNS('Section 3'!$A$16:F$16),0),"")</f>
        <v/>
      </c>
      <c r="G309" s="237" t="str">
        <f>IFERROR(PROPER(VLOOKUP($B309,'Section 3'!$A$16:$G$25,COLUMNS('Section 3'!$A$16:G$16),0)),"")</f>
        <v/>
      </c>
    </row>
    <row r="310" spans="1:7" ht="12.75" customHeight="1" x14ac:dyDescent="0.25">
      <c r="A310" s="233" t="str">
        <f>IF(D310="","",ROWS($A$1:A310))</f>
        <v/>
      </c>
      <c r="B310" s="232">
        <v>9</v>
      </c>
      <c r="C310" s="236" t="str">
        <f t="shared" si="5"/>
        <v/>
      </c>
      <c r="D310" s="236" t="str">
        <f>IFERROR(VLOOKUP($B310,'Section 3'!$A$16:$G$25,COLUMNS('Section 3'!$A$16:D$16),0),"")</f>
        <v/>
      </c>
      <c r="E310" s="237" t="str">
        <f>IFERROR(VLOOKUP($B310,'Section 3'!$A$16:$G$25,COLUMNS('Section 3'!$A$16:E$16),0),"")</f>
        <v/>
      </c>
      <c r="F310" s="237" t="str">
        <f>IFERROR(VLOOKUP($B310,'Section 3'!$A$16:$G$25,COLUMNS('Section 3'!$A$16:F$16),0),"")</f>
        <v/>
      </c>
      <c r="G310" s="237" t="str">
        <f>IFERROR(PROPER(VLOOKUP($B310,'Section 3'!$A$16:$G$25,COLUMNS('Section 3'!$A$16:G$16),0)),"")</f>
        <v/>
      </c>
    </row>
    <row r="311" spans="1:7" ht="12.75" customHeight="1" x14ac:dyDescent="0.25">
      <c r="A311" s="233" t="str">
        <f>IF(D311="","",ROWS($A$1:A311))</f>
        <v/>
      </c>
      <c r="B311" s="232">
        <v>10</v>
      </c>
      <c r="C311" s="236" t="str">
        <f t="shared" si="5"/>
        <v/>
      </c>
      <c r="D311" s="236" t="str">
        <f>IFERROR(VLOOKUP($B311,'Section 3'!$A$16:$G$25,COLUMNS('Section 3'!$A$16:D$16),0),"")</f>
        <v/>
      </c>
      <c r="E311" s="237" t="str">
        <f>IFERROR(VLOOKUP($B311,'Section 3'!$A$16:$G$25,COLUMNS('Section 3'!$A$16:E$16),0),"")</f>
        <v/>
      </c>
      <c r="F311" s="237" t="str">
        <f>IFERROR(VLOOKUP($B311,'Section 3'!$A$16:$G$25,COLUMNS('Section 3'!$A$16:F$16),0),"")</f>
        <v/>
      </c>
      <c r="G311" s="237" t="str">
        <f>IFERROR(PROPER(VLOOKUP($B311,'Section 3'!$A$16:$G$25,COLUMNS('Section 3'!$A$16:G$16),0)),"")</f>
        <v/>
      </c>
    </row>
    <row r="312" spans="1:7" x14ac:dyDescent="0.25">
      <c r="B312" s="227" t="s">
        <v>351</v>
      </c>
    </row>
  </sheetData>
  <sheetProtection password="9DB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302:G311 C2:U301" xr:uid="{00000000-0002-0000-0900-000000000000}"/>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CZ311"/>
  <sheetViews>
    <sheetView workbookViewId="0">
      <selection activeCell="B1" sqref="B1:T1"/>
    </sheetView>
  </sheetViews>
  <sheetFormatPr defaultColWidth="8.7109375" defaultRowHeight="15" x14ac:dyDescent="0.25"/>
  <cols>
    <col min="2" max="104" width="9.140625" style="128"/>
  </cols>
  <sheetData>
    <row r="1" spans="1:20" ht="38.25" x14ac:dyDescent="0.25">
      <c r="A1" s="86" t="s">
        <v>415</v>
      </c>
      <c r="B1" s="125">
        <v>1</v>
      </c>
      <c r="C1" s="125" t="s">
        <v>314</v>
      </c>
      <c r="D1" s="145" t="s">
        <v>515</v>
      </c>
      <c r="E1" s="126">
        <v>43545</v>
      </c>
      <c r="F1" s="125" t="s">
        <v>516</v>
      </c>
      <c r="G1" s="125" t="s">
        <v>32</v>
      </c>
      <c r="H1" s="125">
        <v>2018</v>
      </c>
      <c r="I1" s="125">
        <v>3</v>
      </c>
      <c r="J1" s="145" t="s">
        <v>512</v>
      </c>
      <c r="K1" s="127"/>
      <c r="L1" s="127"/>
      <c r="M1" s="127"/>
      <c r="N1" s="127"/>
      <c r="O1" s="127"/>
      <c r="P1" s="127"/>
      <c r="Q1" s="127"/>
      <c r="R1" s="127"/>
      <c r="S1" s="127"/>
      <c r="T1" s="127"/>
    </row>
    <row r="2" spans="1:20" x14ac:dyDescent="0.25">
      <c r="A2" s="86" t="str">
        <f>IF(OR(B2="",B2=0),"",ROWS($A$1:A2))</f>
        <v/>
      </c>
      <c r="B2" s="129"/>
      <c r="C2" s="129"/>
      <c r="D2" s="130"/>
      <c r="E2" s="129"/>
      <c r="F2" s="129"/>
      <c r="G2" s="129"/>
      <c r="H2" s="129"/>
      <c r="I2" s="129"/>
      <c r="J2" s="129"/>
      <c r="K2" s="129"/>
      <c r="L2" s="129"/>
      <c r="M2" s="129"/>
      <c r="N2" s="129"/>
      <c r="O2" s="129"/>
      <c r="P2" s="129"/>
      <c r="Q2" s="129"/>
      <c r="R2" s="129"/>
      <c r="S2" s="129"/>
      <c r="T2" s="130"/>
    </row>
    <row r="3" spans="1:20" x14ac:dyDescent="0.25">
      <c r="A3" s="86" t="str">
        <f>IF(OR(B3="",B3=0),"",ROWS($A$1:A3))</f>
        <v/>
      </c>
      <c r="B3" s="131"/>
      <c r="C3" s="131"/>
      <c r="D3" s="164"/>
      <c r="E3" s="164"/>
      <c r="F3" s="164"/>
    </row>
    <row r="4" spans="1:20" x14ac:dyDescent="0.25">
      <c r="A4" s="86" t="str">
        <f>IF(OR(B4="",B4=0),"",ROWS($A$1:A4))</f>
        <v/>
      </c>
      <c r="B4" s="131"/>
      <c r="C4" s="131"/>
      <c r="D4" s="164"/>
      <c r="E4" s="164"/>
      <c r="F4" s="164"/>
    </row>
    <row r="5" spans="1:20" x14ac:dyDescent="0.25">
      <c r="A5" s="86" t="str">
        <f>IF(OR(B5="",B5=0),"",ROWS($A$1:A5))</f>
        <v/>
      </c>
      <c r="B5" s="129"/>
      <c r="C5" s="129"/>
      <c r="D5" s="130"/>
      <c r="E5" s="129"/>
      <c r="F5" s="129"/>
      <c r="G5" s="129"/>
      <c r="H5" s="129"/>
      <c r="I5" s="129"/>
      <c r="J5" s="129"/>
      <c r="K5" s="129"/>
      <c r="L5" s="129"/>
      <c r="M5" s="129"/>
      <c r="N5" s="129"/>
      <c r="O5" s="129"/>
      <c r="P5" s="129"/>
      <c r="Q5" s="129"/>
      <c r="R5" s="129"/>
      <c r="S5" s="129"/>
      <c r="T5" s="130"/>
    </row>
    <row r="6" spans="1:20" x14ac:dyDescent="0.25">
      <c r="A6" s="86" t="str">
        <f>IF(OR(B6="",B6=0),"",ROWS($A$1:A6))</f>
        <v/>
      </c>
      <c r="B6" s="129"/>
      <c r="C6" s="129"/>
      <c r="D6" s="130"/>
      <c r="E6" s="129"/>
      <c r="F6" s="129"/>
      <c r="G6" s="129"/>
      <c r="H6" s="129"/>
      <c r="I6" s="129"/>
      <c r="J6" s="129"/>
      <c r="K6" s="129"/>
      <c r="L6" s="129"/>
      <c r="M6" s="129"/>
      <c r="N6" s="129"/>
      <c r="O6" s="129"/>
      <c r="P6" s="129"/>
      <c r="Q6" s="129"/>
      <c r="R6" s="129"/>
      <c r="S6" s="129"/>
      <c r="T6" s="130"/>
    </row>
    <row r="7" spans="1:20" x14ac:dyDescent="0.25">
      <c r="A7" s="86" t="str">
        <f>IF(OR(B7="",B7=0),"",ROWS($A$1:A7))</f>
        <v/>
      </c>
      <c r="B7" s="129"/>
      <c r="C7" s="129"/>
      <c r="D7" s="130"/>
      <c r="E7" s="129"/>
      <c r="F7" s="129"/>
      <c r="G7" s="129"/>
      <c r="H7" s="129"/>
      <c r="I7" s="129"/>
      <c r="J7" s="129"/>
      <c r="K7" s="129"/>
      <c r="L7" s="129"/>
      <c r="M7" s="129"/>
      <c r="N7" s="129"/>
      <c r="O7" s="129"/>
      <c r="P7" s="129"/>
      <c r="Q7" s="129"/>
      <c r="R7" s="129"/>
      <c r="S7" s="129"/>
      <c r="T7" s="130"/>
    </row>
    <row r="8" spans="1:20" x14ac:dyDescent="0.25">
      <c r="A8" s="86" t="str">
        <f>IF(OR(B8="",B8=0),"",ROWS($A$1:A8))</f>
        <v/>
      </c>
      <c r="B8" s="129"/>
      <c r="C8" s="129"/>
      <c r="D8" s="130"/>
      <c r="E8" s="129"/>
      <c r="F8" s="129"/>
      <c r="G8" s="129"/>
      <c r="H8" s="129"/>
      <c r="I8" s="129"/>
      <c r="J8" s="129"/>
      <c r="K8" s="129"/>
      <c r="L8" s="129"/>
      <c r="M8" s="129"/>
      <c r="N8" s="129"/>
      <c r="O8" s="129"/>
      <c r="P8" s="129"/>
      <c r="Q8" s="129"/>
      <c r="R8" s="129"/>
      <c r="S8" s="129"/>
      <c r="T8" s="130"/>
    </row>
    <row r="9" spans="1:20" x14ac:dyDescent="0.25">
      <c r="A9" s="86" t="str">
        <f>IF(OR(B9="",B9=0),"",ROWS($A$1:A9))</f>
        <v/>
      </c>
      <c r="B9" s="131"/>
      <c r="C9" s="131"/>
      <c r="D9" s="132"/>
      <c r="E9" s="132"/>
      <c r="F9" s="132"/>
    </row>
    <row r="10" spans="1:20" x14ac:dyDescent="0.25">
      <c r="A10" s="86" t="str">
        <f>IF(OR(B10="",B10=0),"",ROWS($A$1:A10))</f>
        <v/>
      </c>
      <c r="B10" s="131"/>
      <c r="C10" s="131"/>
      <c r="D10" s="132"/>
      <c r="E10" s="132"/>
      <c r="F10" s="132"/>
    </row>
    <row r="11" spans="1:20" x14ac:dyDescent="0.25">
      <c r="A11" s="86" t="str">
        <f>IF(OR(B11="",B11=0),"",ROWS($A$1:A11))</f>
        <v/>
      </c>
    </row>
    <row r="12" spans="1:20" x14ac:dyDescent="0.25">
      <c r="A12" s="86" t="str">
        <f>IF(OR(B12="",B12=0),"",ROWS($A$1:A12))</f>
        <v/>
      </c>
    </row>
    <row r="13" spans="1:20" x14ac:dyDescent="0.25">
      <c r="A13" s="86" t="str">
        <f>IF(OR(B13="",B13=0),"",ROWS($A$1:A13))</f>
        <v/>
      </c>
    </row>
    <row r="14" spans="1:20" x14ac:dyDescent="0.25">
      <c r="A14" s="86" t="str">
        <f>IF(OR(B14="",B14=0),"",ROWS($A$1:A14))</f>
        <v/>
      </c>
    </row>
    <row r="15" spans="1:20" x14ac:dyDescent="0.25">
      <c r="A15" s="86" t="str">
        <f>IF(OR(B15="",B15=0),"",ROWS($A$1:A15))</f>
        <v/>
      </c>
    </row>
    <row r="16" spans="1:20" x14ac:dyDescent="0.25">
      <c r="A16" s="86" t="str">
        <f>IF(OR(B16="",B16=0),"",ROWS($A$1:A16))</f>
        <v/>
      </c>
    </row>
    <row r="17" spans="1:1" x14ac:dyDescent="0.25">
      <c r="A17" s="86" t="str">
        <f>IF(OR(B17="",B17=0),"",ROWS($A$1:A17))</f>
        <v/>
      </c>
    </row>
    <row r="18" spans="1:1" x14ac:dyDescent="0.25">
      <c r="A18" s="86" t="str">
        <f>IF(OR(B18="",B18=0),"",ROWS($A$1:A18))</f>
        <v/>
      </c>
    </row>
    <row r="19" spans="1:1" x14ac:dyDescent="0.25">
      <c r="A19" s="86" t="str">
        <f>IF(OR(B19="",B19=0),"",ROWS($A$1:A19))</f>
        <v/>
      </c>
    </row>
    <row r="20" spans="1:1" x14ac:dyDescent="0.25">
      <c r="A20" s="86" t="str">
        <f>IF(OR(B20="",B20=0),"",ROWS($A$1:A20))</f>
        <v/>
      </c>
    </row>
    <row r="21" spans="1:1" x14ac:dyDescent="0.25">
      <c r="A21" s="86" t="str">
        <f>IF(OR(B21="",B21=0),"",ROWS($A$1:A21))</f>
        <v/>
      </c>
    </row>
    <row r="22" spans="1:1" x14ac:dyDescent="0.25">
      <c r="A22" s="86" t="str">
        <f>IF(OR(B22="",B22=0),"",ROWS($A$1:A22))</f>
        <v/>
      </c>
    </row>
    <row r="23" spans="1:1" x14ac:dyDescent="0.25">
      <c r="A23" s="86" t="str">
        <f>IF(OR(B23="",B23=0),"",ROWS($A$1:A23))</f>
        <v/>
      </c>
    </row>
    <row r="24" spans="1:1" x14ac:dyDescent="0.25">
      <c r="A24" s="86" t="str">
        <f>IF(OR(B24="",B24=0),"",ROWS($A$1:A24))</f>
        <v/>
      </c>
    </row>
    <row r="25" spans="1:1" x14ac:dyDescent="0.25">
      <c r="A25" s="86" t="str">
        <f>IF(OR(B25="",B25=0),"",ROWS($A$1:A25))</f>
        <v/>
      </c>
    </row>
    <row r="26" spans="1:1" x14ac:dyDescent="0.25">
      <c r="A26" s="86" t="str">
        <f>IF(OR(B26="",B26=0),"",ROWS($A$1:A26))</f>
        <v/>
      </c>
    </row>
    <row r="27" spans="1:1" x14ac:dyDescent="0.25">
      <c r="A27" s="86" t="str">
        <f>IF(OR(B27="",B27=0),"",ROWS($A$1:A27))</f>
        <v/>
      </c>
    </row>
    <row r="28" spans="1:1" x14ac:dyDescent="0.25">
      <c r="A28" s="86" t="str">
        <f>IF(OR(B28="",B28=0),"",ROWS($A$1:A28))</f>
        <v/>
      </c>
    </row>
    <row r="29" spans="1:1" x14ac:dyDescent="0.25">
      <c r="A29" s="86" t="str">
        <f>IF(OR(B29="",B29=0),"",ROWS($A$1:A29))</f>
        <v/>
      </c>
    </row>
    <row r="30" spans="1:1" x14ac:dyDescent="0.25">
      <c r="A30" s="86" t="str">
        <f>IF(OR(B30="",B30=0),"",ROWS($A$1:A30))</f>
        <v/>
      </c>
    </row>
    <row r="31" spans="1:1" x14ac:dyDescent="0.25">
      <c r="A31" s="86" t="str">
        <f>IF(OR(B31="",B31=0),"",ROWS($A$1:A31))</f>
        <v/>
      </c>
    </row>
    <row r="32" spans="1:1" x14ac:dyDescent="0.25">
      <c r="A32" s="86" t="str">
        <f>IF(OR(B32="",B32=0),"",ROWS($A$1:A32))</f>
        <v/>
      </c>
    </row>
    <row r="33" spans="1:1" x14ac:dyDescent="0.25">
      <c r="A33" s="86" t="str">
        <f>IF(OR(B33="",B33=0),"",ROWS($A$1:A33))</f>
        <v/>
      </c>
    </row>
    <row r="34" spans="1:1" x14ac:dyDescent="0.25">
      <c r="A34" s="86" t="str">
        <f>IF(OR(B34="",B34=0),"",ROWS($A$1:A34))</f>
        <v/>
      </c>
    </row>
    <row r="35" spans="1:1" x14ac:dyDescent="0.25">
      <c r="A35" s="86" t="str">
        <f>IF(OR(B35="",B35=0),"",ROWS($A$1:A35))</f>
        <v/>
      </c>
    </row>
    <row r="36" spans="1:1" x14ac:dyDescent="0.25">
      <c r="A36" s="86" t="str">
        <f>IF(OR(B36="",B36=0),"",ROWS($A$1:A36))</f>
        <v/>
      </c>
    </row>
    <row r="37" spans="1:1" x14ac:dyDescent="0.25">
      <c r="A37" s="86" t="str">
        <f>IF(OR(B37="",B37=0),"",ROWS($A$1:A37))</f>
        <v/>
      </c>
    </row>
    <row r="38" spans="1:1" x14ac:dyDescent="0.25">
      <c r="A38" s="86" t="str">
        <f>IF(OR(B38="",B38=0),"",ROWS($A$1:A38))</f>
        <v/>
      </c>
    </row>
    <row r="39" spans="1:1" x14ac:dyDescent="0.25">
      <c r="A39" s="86" t="str">
        <f>IF(OR(B39="",B39=0),"",ROWS($A$1:A39))</f>
        <v/>
      </c>
    </row>
    <row r="40" spans="1:1" x14ac:dyDescent="0.25">
      <c r="A40" s="86" t="str">
        <f>IF(OR(B40="",B40=0),"",ROWS($A$1:A40))</f>
        <v/>
      </c>
    </row>
    <row r="41" spans="1:1" x14ac:dyDescent="0.25">
      <c r="A41" s="86" t="str">
        <f>IF(OR(B41="",B41=0),"",ROWS($A$1:A41))</f>
        <v/>
      </c>
    </row>
    <row r="42" spans="1:1" x14ac:dyDescent="0.25">
      <c r="A42" s="86" t="str">
        <f>IF(OR(B42="",B42=0),"",ROWS($A$1:A42))</f>
        <v/>
      </c>
    </row>
    <row r="43" spans="1:1" x14ac:dyDescent="0.25">
      <c r="A43" s="86" t="str">
        <f>IF(OR(B43="",B43=0),"",ROWS($A$1:A43))</f>
        <v/>
      </c>
    </row>
    <row r="44" spans="1:1" x14ac:dyDescent="0.25">
      <c r="A44" s="86" t="str">
        <f>IF(OR(B44="",B44=0),"",ROWS($A$1:A44))</f>
        <v/>
      </c>
    </row>
    <row r="45" spans="1:1" x14ac:dyDescent="0.25">
      <c r="A45" s="86" t="str">
        <f>IF(OR(B45="",B45=0),"",ROWS($A$1:A45))</f>
        <v/>
      </c>
    </row>
    <row r="46" spans="1:1" x14ac:dyDescent="0.25">
      <c r="A46" s="86" t="str">
        <f>IF(OR(B46="",B46=0),"",ROWS($A$1:A46))</f>
        <v/>
      </c>
    </row>
    <row r="47" spans="1:1" x14ac:dyDescent="0.25">
      <c r="A47" s="86" t="str">
        <f>IF(OR(B47="",B47=0),"",ROWS($A$1:A47))</f>
        <v/>
      </c>
    </row>
    <row r="48" spans="1:1" x14ac:dyDescent="0.25">
      <c r="A48" s="86" t="str">
        <f>IF(OR(B48="",B48=0),"",ROWS($A$1:A48))</f>
        <v/>
      </c>
    </row>
    <row r="49" spans="1:1" x14ac:dyDescent="0.25">
      <c r="A49" s="86" t="str">
        <f>IF(OR(B49="",B49=0),"",ROWS($A$1:A49))</f>
        <v/>
      </c>
    </row>
    <row r="50" spans="1:1" x14ac:dyDescent="0.25">
      <c r="A50" s="86" t="str">
        <f>IF(OR(B50="",B50=0),"",ROWS($A$1:A50))</f>
        <v/>
      </c>
    </row>
    <row r="51" spans="1:1" x14ac:dyDescent="0.25">
      <c r="A51" s="86" t="str">
        <f>IF(OR(B51="",B51=0),"",ROWS($A$1:A51))</f>
        <v/>
      </c>
    </row>
    <row r="52" spans="1:1" x14ac:dyDescent="0.25">
      <c r="A52" s="86" t="str">
        <f>IF(OR(B52="",B52=0),"",ROWS($A$1:A52))</f>
        <v/>
      </c>
    </row>
    <row r="53" spans="1:1" x14ac:dyDescent="0.25">
      <c r="A53" s="86" t="str">
        <f>IF(OR(B53="",B53=0),"",ROWS($A$1:A53))</f>
        <v/>
      </c>
    </row>
    <row r="54" spans="1:1" x14ac:dyDescent="0.25">
      <c r="A54" s="86" t="str">
        <f>IF(OR(B54="",B54=0),"",ROWS($A$1:A54))</f>
        <v/>
      </c>
    </row>
    <row r="55" spans="1:1" x14ac:dyDescent="0.25">
      <c r="A55" s="86" t="str">
        <f>IF(OR(B55="",B55=0),"",ROWS($A$1:A55))</f>
        <v/>
      </c>
    </row>
    <row r="56" spans="1:1" x14ac:dyDescent="0.25">
      <c r="A56" s="86" t="str">
        <f>IF(OR(B56="",B56=0),"",ROWS($A$1:A56))</f>
        <v/>
      </c>
    </row>
    <row r="57" spans="1:1" x14ac:dyDescent="0.25">
      <c r="A57" s="86" t="str">
        <f>IF(OR(B57="",B57=0),"",ROWS($A$1:A57))</f>
        <v/>
      </c>
    </row>
    <row r="58" spans="1:1" x14ac:dyDescent="0.25">
      <c r="A58" s="86" t="str">
        <f>IF(OR(B58="",B58=0),"",ROWS($A$1:A58))</f>
        <v/>
      </c>
    </row>
    <row r="59" spans="1:1" x14ac:dyDescent="0.25">
      <c r="A59" s="86" t="str">
        <f>IF(OR(B59="",B59=0),"",ROWS($A$1:A59))</f>
        <v/>
      </c>
    </row>
    <row r="60" spans="1:1" x14ac:dyDescent="0.25">
      <c r="A60" s="86" t="str">
        <f>IF(OR(B60="",B60=0),"",ROWS($A$1:A60))</f>
        <v/>
      </c>
    </row>
    <row r="61" spans="1:1" x14ac:dyDescent="0.25">
      <c r="A61" s="86" t="str">
        <f>IF(OR(B61="",B61=0),"",ROWS($A$1:A61))</f>
        <v/>
      </c>
    </row>
    <row r="62" spans="1:1" x14ac:dyDescent="0.25">
      <c r="A62" s="86" t="str">
        <f>IF(OR(B62="",B62=0),"",ROWS($A$1:A62))</f>
        <v/>
      </c>
    </row>
    <row r="63" spans="1:1" x14ac:dyDescent="0.25">
      <c r="A63" s="86" t="str">
        <f>IF(OR(B63="",B63=0),"",ROWS($A$1:A63))</f>
        <v/>
      </c>
    </row>
    <row r="64" spans="1:1" x14ac:dyDescent="0.25">
      <c r="A64" s="86" t="str">
        <f>IF(OR(B64="",B64=0),"",ROWS($A$1:A64))</f>
        <v/>
      </c>
    </row>
    <row r="65" spans="1:1" x14ac:dyDescent="0.25">
      <c r="A65" s="86" t="str">
        <f>IF(OR(B65="",B65=0),"",ROWS($A$1:A65))</f>
        <v/>
      </c>
    </row>
    <row r="66" spans="1:1" x14ac:dyDescent="0.25">
      <c r="A66" s="86" t="str">
        <f>IF(OR(B66="",B66=0),"",ROWS($A$1:A66))</f>
        <v/>
      </c>
    </row>
    <row r="67" spans="1:1" x14ac:dyDescent="0.25">
      <c r="A67" s="86" t="str">
        <f>IF(OR(B67="",B67=0),"",ROWS($A$1:A67))</f>
        <v/>
      </c>
    </row>
    <row r="68" spans="1:1" x14ac:dyDescent="0.25">
      <c r="A68" s="86" t="str">
        <f>IF(OR(B68="",B68=0),"",ROWS($A$1:A68))</f>
        <v/>
      </c>
    </row>
    <row r="69" spans="1:1" x14ac:dyDescent="0.25">
      <c r="A69" s="86" t="str">
        <f>IF(OR(B69="",B69=0),"",ROWS($A$1:A69))</f>
        <v/>
      </c>
    </row>
    <row r="70" spans="1:1" x14ac:dyDescent="0.25">
      <c r="A70" s="86" t="str">
        <f>IF(OR(B70="",B70=0),"",ROWS($A$1:A70))</f>
        <v/>
      </c>
    </row>
    <row r="71" spans="1:1" x14ac:dyDescent="0.25">
      <c r="A71" s="86" t="str">
        <f>IF(OR(B71="",B71=0),"",ROWS($A$1:A71))</f>
        <v/>
      </c>
    </row>
    <row r="72" spans="1:1" x14ac:dyDescent="0.25">
      <c r="A72" s="86" t="str">
        <f>IF(OR(B72="",B72=0),"",ROWS($A$1:A72))</f>
        <v/>
      </c>
    </row>
    <row r="73" spans="1:1" x14ac:dyDescent="0.25">
      <c r="A73" s="86" t="str">
        <f>IF(OR(B73="",B73=0),"",ROWS($A$1:A73))</f>
        <v/>
      </c>
    </row>
    <row r="74" spans="1:1" x14ac:dyDescent="0.25">
      <c r="A74" s="86" t="str">
        <f>IF(OR(B74="",B74=0),"",ROWS($A$1:A74))</f>
        <v/>
      </c>
    </row>
    <row r="75" spans="1:1" x14ac:dyDescent="0.25">
      <c r="A75" s="86" t="str">
        <f>IF(OR(B75="",B75=0),"",ROWS($A$1:A75))</f>
        <v/>
      </c>
    </row>
    <row r="76" spans="1:1" x14ac:dyDescent="0.25">
      <c r="A76" s="86" t="str">
        <f>IF(OR(B76="",B76=0),"",ROWS($A$1:A76))</f>
        <v/>
      </c>
    </row>
    <row r="77" spans="1:1" x14ac:dyDescent="0.25">
      <c r="A77" s="86" t="str">
        <f>IF(OR(B77="",B77=0),"",ROWS($A$1:A77))</f>
        <v/>
      </c>
    </row>
    <row r="78" spans="1:1" x14ac:dyDescent="0.25">
      <c r="A78" s="86" t="str">
        <f>IF(OR(B78="",B78=0),"",ROWS($A$1:A78))</f>
        <v/>
      </c>
    </row>
    <row r="79" spans="1:1" x14ac:dyDescent="0.25">
      <c r="A79" s="86" t="str">
        <f>IF(OR(B79="",B79=0),"",ROWS($A$1:A79))</f>
        <v/>
      </c>
    </row>
    <row r="80" spans="1:1" x14ac:dyDescent="0.25">
      <c r="A80" s="86" t="str">
        <f>IF(OR(B80="",B80=0),"",ROWS($A$1:A80))</f>
        <v/>
      </c>
    </row>
    <row r="81" spans="1:1" x14ac:dyDescent="0.25">
      <c r="A81" s="86" t="str">
        <f>IF(OR(B81="",B81=0),"",ROWS($A$1:A81))</f>
        <v/>
      </c>
    </row>
    <row r="82" spans="1:1" x14ac:dyDescent="0.25">
      <c r="A82" s="86" t="str">
        <f>IF(OR(B82="",B82=0),"",ROWS($A$1:A82))</f>
        <v/>
      </c>
    </row>
    <row r="83" spans="1:1" x14ac:dyDescent="0.25">
      <c r="A83" s="86" t="str">
        <f>IF(OR(B83="",B83=0),"",ROWS($A$1:A83))</f>
        <v/>
      </c>
    </row>
    <row r="84" spans="1:1" x14ac:dyDescent="0.25">
      <c r="A84" s="86" t="str">
        <f>IF(OR(B84="",B84=0),"",ROWS($A$1:A84))</f>
        <v/>
      </c>
    </row>
    <row r="85" spans="1:1" x14ac:dyDescent="0.25">
      <c r="A85" s="86" t="str">
        <f>IF(OR(B85="",B85=0),"",ROWS($A$1:A85))</f>
        <v/>
      </c>
    </row>
    <row r="86" spans="1:1" x14ac:dyDescent="0.25">
      <c r="A86" s="86" t="str">
        <f>IF(OR(B86="",B86=0),"",ROWS($A$1:A86))</f>
        <v/>
      </c>
    </row>
    <row r="87" spans="1:1" x14ac:dyDescent="0.25">
      <c r="A87" s="86" t="str">
        <f>IF(OR(B87="",B87=0),"",ROWS($A$1:A87))</f>
        <v/>
      </c>
    </row>
    <row r="88" spans="1:1" x14ac:dyDescent="0.25">
      <c r="A88" s="86" t="str">
        <f>IF(OR(B88="",B88=0),"",ROWS($A$1:A88))</f>
        <v/>
      </c>
    </row>
    <row r="89" spans="1:1" x14ac:dyDescent="0.25">
      <c r="A89" s="86" t="str">
        <f>IF(OR(B89="",B89=0),"",ROWS($A$1:A89))</f>
        <v/>
      </c>
    </row>
    <row r="90" spans="1:1" x14ac:dyDescent="0.25">
      <c r="A90" s="86" t="str">
        <f>IF(OR(B90="",B90=0),"",ROWS($A$1:A90))</f>
        <v/>
      </c>
    </row>
    <row r="91" spans="1:1" x14ac:dyDescent="0.25">
      <c r="A91" s="86" t="str">
        <f>IF(OR(B91="",B91=0),"",ROWS($A$1:A91))</f>
        <v/>
      </c>
    </row>
    <row r="92" spans="1:1" x14ac:dyDescent="0.25">
      <c r="A92" s="86" t="str">
        <f>IF(OR(B92="",B92=0),"",ROWS($A$1:A92))</f>
        <v/>
      </c>
    </row>
    <row r="93" spans="1:1" x14ac:dyDescent="0.25">
      <c r="A93" s="86" t="str">
        <f>IF(OR(B93="",B93=0),"",ROWS($A$1:A93))</f>
        <v/>
      </c>
    </row>
    <row r="94" spans="1:1" x14ac:dyDescent="0.25">
      <c r="A94" s="86" t="str">
        <f>IF(OR(B94="",B94=0),"",ROWS($A$1:A94))</f>
        <v/>
      </c>
    </row>
    <row r="95" spans="1:1" x14ac:dyDescent="0.25">
      <c r="A95" s="86" t="str">
        <f>IF(OR(B95="",B95=0),"",ROWS($A$1:A95))</f>
        <v/>
      </c>
    </row>
    <row r="96" spans="1:1" x14ac:dyDescent="0.25">
      <c r="A96" s="86" t="str">
        <f>IF(OR(B96="",B96=0),"",ROWS($A$1:A96))</f>
        <v/>
      </c>
    </row>
    <row r="97" spans="1:1" x14ac:dyDescent="0.25">
      <c r="A97" s="86" t="str">
        <f>IF(OR(B97="",B97=0),"",ROWS($A$1:A97))</f>
        <v/>
      </c>
    </row>
    <row r="98" spans="1:1" x14ac:dyDescent="0.25">
      <c r="A98" s="86" t="str">
        <f>IF(OR(B98="",B98=0),"",ROWS($A$1:A98))</f>
        <v/>
      </c>
    </row>
    <row r="99" spans="1:1" x14ac:dyDescent="0.25">
      <c r="A99" s="86" t="str">
        <f>IF(OR(B99="",B99=0),"",ROWS($A$1:A99))</f>
        <v/>
      </c>
    </row>
    <row r="100" spans="1:1" x14ac:dyDescent="0.25">
      <c r="A100" s="86" t="str">
        <f>IF(OR(B100="",B100=0),"",ROWS($A$1:A100))</f>
        <v/>
      </c>
    </row>
    <row r="101" spans="1:1" x14ac:dyDescent="0.25">
      <c r="A101" s="86" t="str">
        <f>IF(OR(B101="",B101=0),"",ROWS($A$1:A101))</f>
        <v/>
      </c>
    </row>
    <row r="102" spans="1:1" x14ac:dyDescent="0.25">
      <c r="A102" s="86" t="str">
        <f>IF(OR(B102="",B102=0),"",ROWS($A$1:A102))</f>
        <v/>
      </c>
    </row>
    <row r="103" spans="1:1" x14ac:dyDescent="0.25">
      <c r="A103" s="86" t="str">
        <f>IF(OR(B103="",B103=0),"",ROWS($A$1:A103))</f>
        <v/>
      </c>
    </row>
    <row r="104" spans="1:1" x14ac:dyDescent="0.25">
      <c r="A104" s="86" t="str">
        <f>IF(OR(B104="",B104=0),"",ROWS($A$1:A104))</f>
        <v/>
      </c>
    </row>
    <row r="105" spans="1:1" x14ac:dyDescent="0.25">
      <c r="A105" s="86" t="str">
        <f>IF(OR(B105="",B105=0),"",ROWS($A$1:A105))</f>
        <v/>
      </c>
    </row>
    <row r="106" spans="1:1" x14ac:dyDescent="0.25">
      <c r="A106" s="86" t="str">
        <f>IF(OR(B106="",B106=0),"",ROWS($A$1:A106))</f>
        <v/>
      </c>
    </row>
    <row r="107" spans="1:1" x14ac:dyDescent="0.25">
      <c r="A107" s="86" t="str">
        <f>IF(OR(B107="",B107=0),"",ROWS($A$1:A107))</f>
        <v/>
      </c>
    </row>
    <row r="108" spans="1:1" x14ac:dyDescent="0.25">
      <c r="A108" s="86" t="str">
        <f>IF(OR(B108="",B108=0),"",ROWS($A$1:A108))</f>
        <v/>
      </c>
    </row>
    <row r="109" spans="1:1" x14ac:dyDescent="0.25">
      <c r="A109" s="86" t="str">
        <f>IF(OR(B109="",B109=0),"",ROWS($A$1:A109))</f>
        <v/>
      </c>
    </row>
    <row r="110" spans="1:1" x14ac:dyDescent="0.25">
      <c r="A110" s="86" t="str">
        <f>IF(OR(B110="",B110=0),"",ROWS($A$1:A110))</f>
        <v/>
      </c>
    </row>
    <row r="111" spans="1:1" x14ac:dyDescent="0.25">
      <c r="A111" s="86" t="str">
        <f>IF(OR(B111="",B111=0),"",ROWS($A$1:A111))</f>
        <v/>
      </c>
    </row>
    <row r="112" spans="1:1" x14ac:dyDescent="0.25">
      <c r="A112" s="86" t="str">
        <f>IF(OR(B112="",B112=0),"",ROWS($A$1:A112))</f>
        <v/>
      </c>
    </row>
    <row r="113" spans="1:1" x14ac:dyDescent="0.25">
      <c r="A113" s="86" t="str">
        <f>IF(OR(B113="",B113=0),"",ROWS($A$1:A113))</f>
        <v/>
      </c>
    </row>
    <row r="114" spans="1:1" x14ac:dyDescent="0.25">
      <c r="A114" s="86" t="str">
        <f>IF(OR(B114="",B114=0),"",ROWS($A$1:A114))</f>
        <v/>
      </c>
    </row>
    <row r="115" spans="1:1" x14ac:dyDescent="0.25">
      <c r="A115" s="86" t="str">
        <f>IF(OR(B115="",B115=0),"",ROWS($A$1:A115))</f>
        <v/>
      </c>
    </row>
    <row r="116" spans="1:1" x14ac:dyDescent="0.25">
      <c r="A116" s="86" t="str">
        <f>IF(OR(B116="",B116=0),"",ROWS($A$1:A116))</f>
        <v/>
      </c>
    </row>
    <row r="117" spans="1:1" x14ac:dyDescent="0.25">
      <c r="A117" s="86" t="str">
        <f>IF(OR(B117="",B117=0),"",ROWS($A$1:A117))</f>
        <v/>
      </c>
    </row>
    <row r="118" spans="1:1" x14ac:dyDescent="0.25">
      <c r="A118" s="86" t="str">
        <f>IF(OR(B118="",B118=0),"",ROWS($A$1:A118))</f>
        <v/>
      </c>
    </row>
    <row r="119" spans="1:1" x14ac:dyDescent="0.25">
      <c r="A119" s="86" t="str">
        <f>IF(OR(B119="",B119=0),"",ROWS($A$1:A119))</f>
        <v/>
      </c>
    </row>
    <row r="120" spans="1:1" x14ac:dyDescent="0.25">
      <c r="A120" s="86" t="str">
        <f>IF(OR(B120="",B120=0),"",ROWS($A$1:A120))</f>
        <v/>
      </c>
    </row>
    <row r="121" spans="1:1" x14ac:dyDescent="0.25">
      <c r="A121" s="86" t="str">
        <f>IF(OR(B121="",B121=0),"",ROWS($A$1:A121))</f>
        <v/>
      </c>
    </row>
    <row r="122" spans="1:1" x14ac:dyDescent="0.25">
      <c r="A122" s="86" t="str">
        <f>IF(OR(B122="",B122=0),"",ROWS($A$1:A122))</f>
        <v/>
      </c>
    </row>
    <row r="123" spans="1:1" x14ac:dyDescent="0.25">
      <c r="A123" s="86" t="str">
        <f>IF(OR(B123="",B123=0),"",ROWS($A$1:A123))</f>
        <v/>
      </c>
    </row>
    <row r="124" spans="1:1" x14ac:dyDescent="0.25">
      <c r="A124" s="86" t="str">
        <f>IF(OR(B124="",B124=0),"",ROWS($A$1:A124))</f>
        <v/>
      </c>
    </row>
    <row r="125" spans="1:1" x14ac:dyDescent="0.25">
      <c r="A125" s="86" t="str">
        <f>IF(OR(B125="",B125=0),"",ROWS($A$1:A125))</f>
        <v/>
      </c>
    </row>
    <row r="126" spans="1:1" x14ac:dyDescent="0.25">
      <c r="A126" s="86" t="str">
        <f>IF(OR(B126="",B126=0),"",ROWS($A$1:A126))</f>
        <v/>
      </c>
    </row>
    <row r="127" spans="1:1" x14ac:dyDescent="0.25">
      <c r="A127" s="86" t="str">
        <f>IF(OR(B127="",B127=0),"",ROWS($A$1:A127))</f>
        <v/>
      </c>
    </row>
    <row r="128" spans="1:1" x14ac:dyDescent="0.25">
      <c r="A128" s="86" t="str">
        <f>IF(OR(B128="",B128=0),"",ROWS($A$1:A128))</f>
        <v/>
      </c>
    </row>
    <row r="129" spans="1:1" x14ac:dyDescent="0.25">
      <c r="A129" s="86" t="str">
        <f>IF(OR(B129="",B129=0),"",ROWS($A$1:A129))</f>
        <v/>
      </c>
    </row>
    <row r="130" spans="1:1" x14ac:dyDescent="0.25">
      <c r="A130" s="86" t="str">
        <f>IF(OR(B130="",B130=0),"",ROWS($A$1:A130))</f>
        <v/>
      </c>
    </row>
    <row r="131" spans="1:1" x14ac:dyDescent="0.25">
      <c r="A131" s="86" t="str">
        <f>IF(OR(B131="",B131=0),"",ROWS($A$1:A131))</f>
        <v/>
      </c>
    </row>
    <row r="132" spans="1:1" x14ac:dyDescent="0.25">
      <c r="A132" s="86" t="str">
        <f>IF(OR(B132="",B132=0),"",ROWS($A$1:A132))</f>
        <v/>
      </c>
    </row>
    <row r="133" spans="1:1" x14ac:dyDescent="0.25">
      <c r="A133" s="86" t="str">
        <f>IF(OR(B133="",B133=0),"",ROWS($A$1:A133))</f>
        <v/>
      </c>
    </row>
    <row r="134" spans="1:1" x14ac:dyDescent="0.25">
      <c r="A134" s="86" t="str">
        <f>IF(OR(B134="",B134=0),"",ROWS($A$1:A134))</f>
        <v/>
      </c>
    </row>
    <row r="135" spans="1:1" x14ac:dyDescent="0.25">
      <c r="A135" s="86" t="str">
        <f>IF(OR(B135="",B135=0),"",ROWS($A$1:A135))</f>
        <v/>
      </c>
    </row>
    <row r="136" spans="1:1" x14ac:dyDescent="0.25">
      <c r="A136" s="86" t="str">
        <f>IF(OR(B136="",B136=0),"",ROWS($A$1:A136))</f>
        <v/>
      </c>
    </row>
    <row r="137" spans="1:1" x14ac:dyDescent="0.25">
      <c r="A137" s="86" t="str">
        <f>IF(OR(B137="",B137=0),"",ROWS($A$1:A137))</f>
        <v/>
      </c>
    </row>
    <row r="138" spans="1:1" x14ac:dyDescent="0.25">
      <c r="A138" s="86" t="str">
        <f>IF(OR(B138="",B138=0),"",ROWS($A$1:A138))</f>
        <v/>
      </c>
    </row>
    <row r="139" spans="1:1" x14ac:dyDescent="0.25">
      <c r="A139" s="86" t="str">
        <f>IF(OR(B139="",B139=0),"",ROWS($A$1:A139))</f>
        <v/>
      </c>
    </row>
    <row r="140" spans="1:1" x14ac:dyDescent="0.25">
      <c r="A140" s="86" t="str">
        <f>IF(OR(B140="",B140=0),"",ROWS($A$1:A140))</f>
        <v/>
      </c>
    </row>
    <row r="141" spans="1:1" x14ac:dyDescent="0.25">
      <c r="A141" s="86" t="str">
        <f>IF(OR(B141="",B141=0),"",ROWS($A$1:A141))</f>
        <v/>
      </c>
    </row>
    <row r="142" spans="1:1" x14ac:dyDescent="0.25">
      <c r="A142" s="86" t="str">
        <f>IF(OR(B142="",B142=0),"",ROWS($A$1:A142))</f>
        <v/>
      </c>
    </row>
    <row r="143" spans="1:1" x14ac:dyDescent="0.25">
      <c r="A143" s="86" t="str">
        <f>IF(OR(B143="",B143=0),"",ROWS($A$1:A143))</f>
        <v/>
      </c>
    </row>
    <row r="144" spans="1:1" x14ac:dyDescent="0.25">
      <c r="A144" s="86" t="str">
        <f>IF(OR(B144="",B144=0),"",ROWS($A$1:A144))</f>
        <v/>
      </c>
    </row>
    <row r="145" spans="1:1" x14ac:dyDescent="0.25">
      <c r="A145" s="86" t="str">
        <f>IF(OR(B145="",B145=0),"",ROWS($A$1:A145))</f>
        <v/>
      </c>
    </row>
    <row r="146" spans="1:1" x14ac:dyDescent="0.25">
      <c r="A146" s="86" t="str">
        <f>IF(OR(B146="",B146=0),"",ROWS($A$1:A146))</f>
        <v/>
      </c>
    </row>
    <row r="147" spans="1:1" x14ac:dyDescent="0.25">
      <c r="A147" s="86" t="str">
        <f>IF(OR(B147="",B147=0),"",ROWS($A$1:A147))</f>
        <v/>
      </c>
    </row>
    <row r="148" spans="1:1" x14ac:dyDescent="0.25">
      <c r="A148" s="86" t="str">
        <f>IF(OR(B148="",B148=0),"",ROWS($A$1:A148))</f>
        <v/>
      </c>
    </row>
    <row r="149" spans="1:1" x14ac:dyDescent="0.25">
      <c r="A149" s="86" t="str">
        <f>IF(OR(B149="",B149=0),"",ROWS($A$1:A149))</f>
        <v/>
      </c>
    </row>
    <row r="150" spans="1:1" x14ac:dyDescent="0.25">
      <c r="A150" s="86" t="str">
        <f>IF(OR(B150="",B150=0),"",ROWS($A$1:A150))</f>
        <v/>
      </c>
    </row>
    <row r="151" spans="1:1" x14ac:dyDescent="0.25">
      <c r="A151" s="86" t="str">
        <f>IF(OR(B151="",B151=0),"",ROWS($A$1:A151))</f>
        <v/>
      </c>
    </row>
    <row r="152" spans="1:1" x14ac:dyDescent="0.25">
      <c r="A152" s="86" t="str">
        <f>IF(OR(B152="",B152=0),"",ROWS($A$1:A152))</f>
        <v/>
      </c>
    </row>
    <row r="153" spans="1:1" x14ac:dyDescent="0.25">
      <c r="A153" s="86" t="str">
        <f>IF(OR(B153="",B153=0),"",ROWS($A$1:A153))</f>
        <v/>
      </c>
    </row>
    <row r="154" spans="1:1" x14ac:dyDescent="0.25">
      <c r="A154" s="86" t="str">
        <f>IF(OR(B154="",B154=0),"",ROWS($A$1:A154))</f>
        <v/>
      </c>
    </row>
    <row r="155" spans="1:1" x14ac:dyDescent="0.25">
      <c r="A155" s="86" t="str">
        <f>IF(OR(B155="",B155=0),"",ROWS($A$1:A155))</f>
        <v/>
      </c>
    </row>
    <row r="156" spans="1:1" x14ac:dyDescent="0.25">
      <c r="A156" s="86" t="str">
        <f>IF(OR(B156="",B156=0),"",ROWS($A$1:A156))</f>
        <v/>
      </c>
    </row>
    <row r="157" spans="1:1" x14ac:dyDescent="0.25">
      <c r="A157" s="86" t="str">
        <f>IF(OR(B157="",B157=0),"",ROWS($A$1:A157))</f>
        <v/>
      </c>
    </row>
    <row r="158" spans="1:1" x14ac:dyDescent="0.25">
      <c r="A158" s="86" t="str">
        <f>IF(OR(B158="",B158=0),"",ROWS($A$1:A158))</f>
        <v/>
      </c>
    </row>
    <row r="159" spans="1:1" x14ac:dyDescent="0.25">
      <c r="A159" s="86" t="str">
        <f>IF(OR(B159="",B159=0),"",ROWS($A$1:A159))</f>
        <v/>
      </c>
    </row>
    <row r="160" spans="1:1" x14ac:dyDescent="0.25">
      <c r="A160" s="86" t="str">
        <f>IF(OR(B160="",B160=0),"",ROWS($A$1:A160))</f>
        <v/>
      </c>
    </row>
    <row r="161" spans="1:1" x14ac:dyDescent="0.25">
      <c r="A161" s="86" t="str">
        <f>IF(OR(B161="",B161=0),"",ROWS($A$1:A161))</f>
        <v/>
      </c>
    </row>
    <row r="162" spans="1:1" x14ac:dyDescent="0.25">
      <c r="A162" s="86" t="str">
        <f>IF(OR(B162="",B162=0),"",ROWS($A$1:A162))</f>
        <v/>
      </c>
    </row>
    <row r="163" spans="1:1" x14ac:dyDescent="0.25">
      <c r="A163" s="86" t="str">
        <f>IF(OR(B163="",B163=0),"",ROWS($A$1:A163))</f>
        <v/>
      </c>
    </row>
    <row r="164" spans="1:1" x14ac:dyDescent="0.25">
      <c r="A164" s="86" t="str">
        <f>IF(OR(B164="",B164=0),"",ROWS($A$1:A164))</f>
        <v/>
      </c>
    </row>
    <row r="165" spans="1:1" x14ac:dyDescent="0.25">
      <c r="A165" s="86" t="str">
        <f>IF(OR(B165="",B165=0),"",ROWS($A$1:A165))</f>
        <v/>
      </c>
    </row>
    <row r="166" spans="1:1" x14ac:dyDescent="0.25">
      <c r="A166" s="86" t="str">
        <f>IF(OR(B166="",B166=0),"",ROWS($A$1:A166))</f>
        <v/>
      </c>
    </row>
    <row r="167" spans="1:1" x14ac:dyDescent="0.25">
      <c r="A167" s="86" t="str">
        <f>IF(OR(B167="",B167=0),"",ROWS($A$1:A167))</f>
        <v/>
      </c>
    </row>
    <row r="168" spans="1:1" x14ac:dyDescent="0.25">
      <c r="A168" s="86" t="str">
        <f>IF(OR(B168="",B168=0),"",ROWS($A$1:A168))</f>
        <v/>
      </c>
    </row>
    <row r="169" spans="1:1" x14ac:dyDescent="0.25">
      <c r="A169" s="86" t="str">
        <f>IF(OR(B169="",B169=0),"",ROWS($A$1:A169))</f>
        <v/>
      </c>
    </row>
    <row r="170" spans="1:1" x14ac:dyDescent="0.25">
      <c r="A170" s="86" t="str">
        <f>IF(OR(B170="",B170=0),"",ROWS($A$1:A170))</f>
        <v/>
      </c>
    </row>
    <row r="171" spans="1:1" x14ac:dyDescent="0.25">
      <c r="A171" s="86" t="str">
        <f>IF(OR(B171="",B171=0),"",ROWS($A$1:A171))</f>
        <v/>
      </c>
    </row>
    <row r="172" spans="1:1" x14ac:dyDescent="0.25">
      <c r="A172" s="86" t="str">
        <f>IF(OR(B172="",B172=0),"",ROWS($A$1:A172))</f>
        <v/>
      </c>
    </row>
    <row r="173" spans="1:1" x14ac:dyDescent="0.25">
      <c r="A173" s="86" t="str">
        <f>IF(OR(B173="",B173=0),"",ROWS($A$1:A173))</f>
        <v/>
      </c>
    </row>
    <row r="174" spans="1:1" x14ac:dyDescent="0.25">
      <c r="A174" s="86" t="str">
        <f>IF(OR(B174="",B174=0),"",ROWS($A$1:A174))</f>
        <v/>
      </c>
    </row>
    <row r="175" spans="1:1" x14ac:dyDescent="0.25">
      <c r="A175" s="86" t="str">
        <f>IF(OR(B175="",B175=0),"",ROWS($A$1:A175))</f>
        <v/>
      </c>
    </row>
    <row r="176" spans="1:1" x14ac:dyDescent="0.25">
      <c r="A176" s="86" t="str">
        <f>IF(OR(B176="",B176=0),"",ROWS($A$1:A176))</f>
        <v/>
      </c>
    </row>
    <row r="177" spans="1:1" x14ac:dyDescent="0.25">
      <c r="A177" s="86" t="str">
        <f>IF(OR(B177="",B177=0),"",ROWS($A$1:A177))</f>
        <v/>
      </c>
    </row>
    <row r="178" spans="1:1" x14ac:dyDescent="0.25">
      <c r="A178" s="86" t="str">
        <f>IF(OR(B178="",B178=0),"",ROWS($A$1:A178))</f>
        <v/>
      </c>
    </row>
    <row r="179" spans="1:1" x14ac:dyDescent="0.25">
      <c r="A179" s="86" t="str">
        <f>IF(OR(B179="",B179=0),"",ROWS($A$1:A179))</f>
        <v/>
      </c>
    </row>
    <row r="180" spans="1:1" x14ac:dyDescent="0.25">
      <c r="A180" s="86" t="str">
        <f>IF(OR(B180="",B180=0),"",ROWS($A$1:A180))</f>
        <v/>
      </c>
    </row>
    <row r="181" spans="1:1" x14ac:dyDescent="0.25">
      <c r="A181" s="86" t="str">
        <f>IF(OR(B181="",B181=0),"",ROWS($A$1:A181))</f>
        <v/>
      </c>
    </row>
    <row r="182" spans="1:1" x14ac:dyDescent="0.25">
      <c r="A182" s="86" t="str">
        <f>IF(OR(B182="",B182=0),"",ROWS($A$1:A182))</f>
        <v/>
      </c>
    </row>
    <row r="183" spans="1:1" x14ac:dyDescent="0.25">
      <c r="A183" s="86" t="str">
        <f>IF(OR(B183="",B183=0),"",ROWS($A$1:A183))</f>
        <v/>
      </c>
    </row>
    <row r="184" spans="1:1" x14ac:dyDescent="0.25">
      <c r="A184" s="86" t="str">
        <f>IF(OR(B184="",B184=0),"",ROWS($A$1:A184))</f>
        <v/>
      </c>
    </row>
    <row r="185" spans="1:1" x14ac:dyDescent="0.25">
      <c r="A185" s="86" t="str">
        <f>IF(OR(B185="",B185=0),"",ROWS($A$1:A185))</f>
        <v/>
      </c>
    </row>
    <row r="186" spans="1:1" x14ac:dyDescent="0.25">
      <c r="A186" s="86" t="str">
        <f>IF(OR(B186="",B186=0),"",ROWS($A$1:A186))</f>
        <v/>
      </c>
    </row>
    <row r="187" spans="1:1" x14ac:dyDescent="0.25">
      <c r="A187" s="86" t="str">
        <f>IF(OR(B187="",B187=0),"",ROWS($A$1:A187))</f>
        <v/>
      </c>
    </row>
    <row r="188" spans="1:1" x14ac:dyDescent="0.25">
      <c r="A188" s="86" t="str">
        <f>IF(OR(B188="",B188=0),"",ROWS($A$1:A188))</f>
        <v/>
      </c>
    </row>
    <row r="189" spans="1:1" x14ac:dyDescent="0.25">
      <c r="A189" s="86" t="str">
        <f>IF(OR(B189="",B189=0),"",ROWS($A$1:A189))</f>
        <v/>
      </c>
    </row>
    <row r="190" spans="1:1" x14ac:dyDescent="0.25">
      <c r="A190" s="86" t="str">
        <f>IF(OR(B190="",B190=0),"",ROWS($A$1:A190))</f>
        <v/>
      </c>
    </row>
    <row r="191" spans="1:1" x14ac:dyDescent="0.25">
      <c r="A191" s="86" t="str">
        <f>IF(OR(B191="",B191=0),"",ROWS($A$1:A191))</f>
        <v/>
      </c>
    </row>
    <row r="192" spans="1:1" x14ac:dyDescent="0.25">
      <c r="A192" s="86" t="str">
        <f>IF(OR(B192="",B192=0),"",ROWS($A$1:A192))</f>
        <v/>
      </c>
    </row>
    <row r="193" spans="1:1" x14ac:dyDescent="0.25">
      <c r="A193" s="86" t="str">
        <f>IF(OR(B193="",B193=0),"",ROWS($A$1:A193))</f>
        <v/>
      </c>
    </row>
    <row r="194" spans="1:1" x14ac:dyDescent="0.25">
      <c r="A194" s="86" t="str">
        <f>IF(OR(B194="",B194=0),"",ROWS($A$1:A194))</f>
        <v/>
      </c>
    </row>
    <row r="195" spans="1:1" x14ac:dyDescent="0.25">
      <c r="A195" s="86" t="str">
        <f>IF(OR(B195="",B195=0),"",ROWS($A$1:A195))</f>
        <v/>
      </c>
    </row>
    <row r="196" spans="1:1" x14ac:dyDescent="0.25">
      <c r="A196" s="86" t="str">
        <f>IF(OR(B196="",B196=0),"",ROWS($A$1:A196))</f>
        <v/>
      </c>
    </row>
    <row r="197" spans="1:1" x14ac:dyDescent="0.25">
      <c r="A197" s="86" t="str">
        <f>IF(OR(B197="",B197=0),"",ROWS($A$1:A197))</f>
        <v/>
      </c>
    </row>
    <row r="198" spans="1:1" x14ac:dyDescent="0.25">
      <c r="A198" s="86" t="str">
        <f>IF(OR(B198="",B198=0),"",ROWS($A$1:A198))</f>
        <v/>
      </c>
    </row>
    <row r="199" spans="1:1" x14ac:dyDescent="0.25">
      <c r="A199" s="86" t="str">
        <f>IF(OR(B199="",B199=0),"",ROWS($A$1:A199))</f>
        <v/>
      </c>
    </row>
    <row r="200" spans="1:1" x14ac:dyDescent="0.25">
      <c r="A200" s="86" t="str">
        <f>IF(OR(B200="",B200=0),"",ROWS($A$1:A200))</f>
        <v/>
      </c>
    </row>
    <row r="201" spans="1:1" x14ac:dyDescent="0.25">
      <c r="A201" s="86" t="str">
        <f>IF(OR(B201="",B201=0),"",ROWS($A$1:A201))</f>
        <v/>
      </c>
    </row>
    <row r="202" spans="1:1" x14ac:dyDescent="0.25">
      <c r="A202" s="86" t="str">
        <f>IF(OR(B202="",B202=0),"",ROWS($A$1:A202))</f>
        <v/>
      </c>
    </row>
    <row r="203" spans="1:1" x14ac:dyDescent="0.25">
      <c r="A203" s="86" t="str">
        <f>IF(OR(B203="",B203=0),"",ROWS($A$1:A203))</f>
        <v/>
      </c>
    </row>
    <row r="204" spans="1:1" x14ac:dyDescent="0.25">
      <c r="A204" s="86" t="str">
        <f>IF(OR(B204="",B204=0),"",ROWS($A$1:A204))</f>
        <v/>
      </c>
    </row>
    <row r="205" spans="1:1" x14ac:dyDescent="0.25">
      <c r="A205" s="86" t="str">
        <f>IF(OR(B205="",B205=0),"",ROWS($A$1:A205))</f>
        <v/>
      </c>
    </row>
    <row r="206" spans="1:1" x14ac:dyDescent="0.25">
      <c r="A206" s="86" t="str">
        <f>IF(OR(B206="",B206=0),"",ROWS($A$1:A206))</f>
        <v/>
      </c>
    </row>
    <row r="207" spans="1:1" x14ac:dyDescent="0.25">
      <c r="A207" s="86" t="str">
        <f>IF(OR(B207="",B207=0),"",ROWS($A$1:A207))</f>
        <v/>
      </c>
    </row>
    <row r="208" spans="1:1" x14ac:dyDescent="0.25">
      <c r="A208" s="86" t="str">
        <f>IF(OR(B208="",B208=0),"",ROWS($A$1:A208))</f>
        <v/>
      </c>
    </row>
    <row r="209" spans="1:1" x14ac:dyDescent="0.25">
      <c r="A209" s="86" t="str">
        <f>IF(OR(B209="",B209=0),"",ROWS($A$1:A209))</f>
        <v/>
      </c>
    </row>
    <row r="210" spans="1:1" x14ac:dyDescent="0.25">
      <c r="A210" s="86" t="str">
        <f>IF(OR(B210="",B210=0),"",ROWS($A$1:A210))</f>
        <v/>
      </c>
    </row>
    <row r="211" spans="1:1" x14ac:dyDescent="0.25">
      <c r="A211" s="86" t="str">
        <f>IF(OR(B211="",B211=0),"",ROWS($A$1:A211))</f>
        <v/>
      </c>
    </row>
    <row r="212" spans="1:1" x14ac:dyDescent="0.25">
      <c r="A212" s="86" t="str">
        <f>IF(OR(B212="",B212=0),"",ROWS($A$1:A212))</f>
        <v/>
      </c>
    </row>
    <row r="213" spans="1:1" x14ac:dyDescent="0.25">
      <c r="A213" s="86" t="str">
        <f>IF(OR(B213="",B213=0),"",ROWS($A$1:A213))</f>
        <v/>
      </c>
    </row>
    <row r="214" spans="1:1" x14ac:dyDescent="0.25">
      <c r="A214" s="86" t="str">
        <f>IF(OR(B214="",B214=0),"",ROWS($A$1:A214))</f>
        <v/>
      </c>
    </row>
    <row r="215" spans="1:1" x14ac:dyDescent="0.25">
      <c r="A215" s="86" t="str">
        <f>IF(OR(B215="",B215=0),"",ROWS($A$1:A215))</f>
        <v/>
      </c>
    </row>
    <row r="216" spans="1:1" x14ac:dyDescent="0.25">
      <c r="A216" s="86" t="str">
        <f>IF(OR(B216="",B216=0),"",ROWS($A$1:A216))</f>
        <v/>
      </c>
    </row>
    <row r="217" spans="1:1" x14ac:dyDescent="0.25">
      <c r="A217" s="86" t="str">
        <f>IF(OR(B217="",B217=0),"",ROWS($A$1:A217))</f>
        <v/>
      </c>
    </row>
    <row r="218" spans="1:1" x14ac:dyDescent="0.25">
      <c r="A218" s="86" t="str">
        <f>IF(OR(B218="",B218=0),"",ROWS($A$1:A218))</f>
        <v/>
      </c>
    </row>
    <row r="219" spans="1:1" x14ac:dyDescent="0.25">
      <c r="A219" s="86" t="str">
        <f>IF(OR(B219="",B219=0),"",ROWS($A$1:A219))</f>
        <v/>
      </c>
    </row>
    <row r="220" spans="1:1" x14ac:dyDescent="0.25">
      <c r="A220" s="86" t="str">
        <f>IF(OR(B220="",B220=0),"",ROWS($A$1:A220))</f>
        <v/>
      </c>
    </row>
    <row r="221" spans="1:1" x14ac:dyDescent="0.25">
      <c r="A221" s="86" t="str">
        <f>IF(OR(B221="",B221=0),"",ROWS($A$1:A221))</f>
        <v/>
      </c>
    </row>
    <row r="222" spans="1:1" x14ac:dyDescent="0.25">
      <c r="A222" s="86" t="str">
        <f>IF(OR(B222="",B222=0),"",ROWS($A$1:A222))</f>
        <v/>
      </c>
    </row>
    <row r="223" spans="1:1" x14ac:dyDescent="0.25">
      <c r="A223" s="86" t="str">
        <f>IF(OR(B223="",B223=0),"",ROWS($A$1:A223))</f>
        <v/>
      </c>
    </row>
    <row r="224" spans="1:1" x14ac:dyDescent="0.25">
      <c r="A224" s="86" t="str">
        <f>IF(OR(B224="",B224=0),"",ROWS($A$1:A224))</f>
        <v/>
      </c>
    </row>
    <row r="225" spans="1:1" x14ac:dyDescent="0.25">
      <c r="A225" s="86" t="str">
        <f>IF(OR(B225="",B225=0),"",ROWS($A$1:A225))</f>
        <v/>
      </c>
    </row>
    <row r="226" spans="1:1" x14ac:dyDescent="0.25">
      <c r="A226" s="86" t="str">
        <f>IF(OR(B226="",B226=0),"",ROWS($A$1:A226))</f>
        <v/>
      </c>
    </row>
    <row r="227" spans="1:1" x14ac:dyDescent="0.25">
      <c r="A227" s="86" t="str">
        <f>IF(OR(B227="",B227=0),"",ROWS($A$1:A227))</f>
        <v/>
      </c>
    </row>
    <row r="228" spans="1:1" x14ac:dyDescent="0.25">
      <c r="A228" s="86" t="str">
        <f>IF(OR(B228="",B228=0),"",ROWS($A$1:A228))</f>
        <v/>
      </c>
    </row>
    <row r="229" spans="1:1" x14ac:dyDescent="0.25">
      <c r="A229" s="86" t="str">
        <f>IF(OR(B229="",B229=0),"",ROWS($A$1:A229))</f>
        <v/>
      </c>
    </row>
    <row r="230" spans="1:1" x14ac:dyDescent="0.25">
      <c r="A230" s="86" t="str">
        <f>IF(OR(B230="",B230=0),"",ROWS($A$1:A230))</f>
        <v/>
      </c>
    </row>
    <row r="231" spans="1:1" x14ac:dyDescent="0.25">
      <c r="A231" s="86" t="str">
        <f>IF(OR(B231="",B231=0),"",ROWS($A$1:A231))</f>
        <v/>
      </c>
    </row>
    <row r="232" spans="1:1" x14ac:dyDescent="0.25">
      <c r="A232" s="86" t="str">
        <f>IF(OR(B232="",B232=0),"",ROWS($A$1:A232))</f>
        <v/>
      </c>
    </row>
    <row r="233" spans="1:1" x14ac:dyDescent="0.25">
      <c r="A233" s="86" t="str">
        <f>IF(OR(B233="",B233=0),"",ROWS($A$1:A233))</f>
        <v/>
      </c>
    </row>
    <row r="234" spans="1:1" x14ac:dyDescent="0.25">
      <c r="A234" s="86" t="str">
        <f>IF(OR(B234="",B234=0),"",ROWS($A$1:A234))</f>
        <v/>
      </c>
    </row>
    <row r="235" spans="1:1" x14ac:dyDescent="0.25">
      <c r="A235" s="86" t="str">
        <f>IF(OR(B235="",B235=0),"",ROWS($A$1:A235))</f>
        <v/>
      </c>
    </row>
    <row r="236" spans="1:1" x14ac:dyDescent="0.25">
      <c r="A236" s="86" t="str">
        <f>IF(OR(B236="",B236=0),"",ROWS($A$1:A236))</f>
        <v/>
      </c>
    </row>
    <row r="237" spans="1:1" x14ac:dyDescent="0.25">
      <c r="A237" s="86" t="str">
        <f>IF(OR(B237="",B237=0),"",ROWS($A$1:A237))</f>
        <v/>
      </c>
    </row>
    <row r="238" spans="1:1" x14ac:dyDescent="0.25">
      <c r="A238" s="86" t="str">
        <f>IF(OR(B238="",B238=0),"",ROWS($A$1:A238))</f>
        <v/>
      </c>
    </row>
    <row r="239" spans="1:1" x14ac:dyDescent="0.25">
      <c r="A239" s="86" t="str">
        <f>IF(OR(B239="",B239=0),"",ROWS($A$1:A239))</f>
        <v/>
      </c>
    </row>
    <row r="240" spans="1:1" x14ac:dyDescent="0.25">
      <c r="A240" s="86" t="str">
        <f>IF(OR(B240="",B240=0),"",ROWS($A$1:A240))</f>
        <v/>
      </c>
    </row>
    <row r="241" spans="1:1" x14ac:dyDescent="0.25">
      <c r="A241" s="86" t="str">
        <f>IF(OR(B241="",B241=0),"",ROWS($A$1:A241))</f>
        <v/>
      </c>
    </row>
    <row r="242" spans="1:1" x14ac:dyDescent="0.25">
      <c r="A242" s="86" t="str">
        <f>IF(OR(B242="",B242=0),"",ROWS($A$1:A242))</f>
        <v/>
      </c>
    </row>
    <row r="243" spans="1:1" x14ac:dyDescent="0.25">
      <c r="A243" s="86" t="str">
        <f>IF(OR(B243="",B243=0),"",ROWS($A$1:A243))</f>
        <v/>
      </c>
    </row>
    <row r="244" spans="1:1" x14ac:dyDescent="0.25">
      <c r="A244" s="86" t="str">
        <f>IF(OR(B244="",B244=0),"",ROWS($A$1:A244))</f>
        <v/>
      </c>
    </row>
    <row r="245" spans="1:1" x14ac:dyDescent="0.25">
      <c r="A245" s="86" t="str">
        <f>IF(OR(B245="",B245=0),"",ROWS($A$1:A245))</f>
        <v/>
      </c>
    </row>
    <row r="246" spans="1:1" x14ac:dyDescent="0.25">
      <c r="A246" s="86" t="str">
        <f>IF(OR(B246="",B246=0),"",ROWS($A$1:A246))</f>
        <v/>
      </c>
    </row>
    <row r="247" spans="1:1" x14ac:dyDescent="0.25">
      <c r="A247" s="86" t="str">
        <f>IF(OR(B247="",B247=0),"",ROWS($A$1:A247))</f>
        <v/>
      </c>
    </row>
    <row r="248" spans="1:1" x14ac:dyDescent="0.25">
      <c r="A248" s="86" t="str">
        <f>IF(OR(B248="",B248=0),"",ROWS($A$1:A248))</f>
        <v/>
      </c>
    </row>
    <row r="249" spans="1:1" x14ac:dyDescent="0.25">
      <c r="A249" s="86" t="str">
        <f>IF(OR(B249="",B249=0),"",ROWS($A$1:A249))</f>
        <v/>
      </c>
    </row>
    <row r="250" spans="1:1" x14ac:dyDescent="0.25">
      <c r="A250" s="86" t="str">
        <f>IF(OR(B250="",B250=0),"",ROWS($A$1:A250))</f>
        <v/>
      </c>
    </row>
    <row r="251" spans="1:1" x14ac:dyDescent="0.25">
      <c r="A251" s="86" t="str">
        <f>IF(OR(B251="",B251=0),"",ROWS($A$1:A251))</f>
        <v/>
      </c>
    </row>
    <row r="252" spans="1:1" x14ac:dyDescent="0.25">
      <c r="A252" s="86" t="str">
        <f>IF(OR(B252="",B252=0),"",ROWS($A$1:A252))</f>
        <v/>
      </c>
    </row>
    <row r="253" spans="1:1" x14ac:dyDescent="0.25">
      <c r="A253" s="86" t="str">
        <f>IF(OR(B253="",B253=0),"",ROWS($A$1:A253))</f>
        <v/>
      </c>
    </row>
    <row r="254" spans="1:1" x14ac:dyDescent="0.25">
      <c r="A254" s="86" t="str">
        <f>IF(OR(B254="",B254=0),"",ROWS($A$1:A254))</f>
        <v/>
      </c>
    </row>
    <row r="255" spans="1:1" x14ac:dyDescent="0.25">
      <c r="A255" s="86" t="str">
        <f>IF(OR(B255="",B255=0),"",ROWS($A$1:A255))</f>
        <v/>
      </c>
    </row>
    <row r="256" spans="1:1" x14ac:dyDescent="0.25">
      <c r="A256" s="86" t="str">
        <f>IF(OR(B256="",B256=0),"",ROWS($A$1:A256))</f>
        <v/>
      </c>
    </row>
    <row r="257" spans="1:1" x14ac:dyDescent="0.25">
      <c r="A257" s="86" t="str">
        <f>IF(OR(B257="",B257=0),"",ROWS($A$1:A257))</f>
        <v/>
      </c>
    </row>
    <row r="258" spans="1:1" x14ac:dyDescent="0.25">
      <c r="A258" s="86" t="str">
        <f>IF(OR(B258="",B258=0),"",ROWS($A$1:A258))</f>
        <v/>
      </c>
    </row>
    <row r="259" spans="1:1" x14ac:dyDescent="0.25">
      <c r="A259" s="86" t="str">
        <f>IF(OR(B259="",B259=0),"",ROWS($A$1:A259))</f>
        <v/>
      </c>
    </row>
    <row r="260" spans="1:1" x14ac:dyDescent="0.25">
      <c r="A260" s="86" t="str">
        <f>IF(OR(B260="",B260=0),"",ROWS($A$1:A260))</f>
        <v/>
      </c>
    </row>
    <row r="261" spans="1:1" x14ac:dyDescent="0.25">
      <c r="A261" s="86" t="str">
        <f>IF(OR(B261="",B261=0),"",ROWS($A$1:A261))</f>
        <v/>
      </c>
    </row>
    <row r="262" spans="1:1" x14ac:dyDescent="0.25">
      <c r="A262" s="86" t="str">
        <f>IF(OR(B262="",B262=0),"",ROWS($A$1:A262))</f>
        <v/>
      </c>
    </row>
    <row r="263" spans="1:1" x14ac:dyDescent="0.25">
      <c r="A263" s="86" t="str">
        <f>IF(OR(B263="",B263=0),"",ROWS($A$1:A263))</f>
        <v/>
      </c>
    </row>
    <row r="264" spans="1:1" x14ac:dyDescent="0.25">
      <c r="A264" s="86" t="str">
        <f>IF(OR(B264="",B264=0),"",ROWS($A$1:A264))</f>
        <v/>
      </c>
    </row>
    <row r="265" spans="1:1" x14ac:dyDescent="0.25">
      <c r="A265" s="86" t="str">
        <f>IF(OR(B265="",B265=0),"",ROWS($A$1:A265))</f>
        <v/>
      </c>
    </row>
    <row r="266" spans="1:1" x14ac:dyDescent="0.25">
      <c r="A266" s="86" t="str">
        <f>IF(OR(B266="",B266=0),"",ROWS($A$1:A266))</f>
        <v/>
      </c>
    </row>
    <row r="267" spans="1:1" x14ac:dyDescent="0.25">
      <c r="A267" s="86" t="str">
        <f>IF(OR(B267="",B267=0),"",ROWS($A$1:A267))</f>
        <v/>
      </c>
    </row>
    <row r="268" spans="1:1" x14ac:dyDescent="0.25">
      <c r="A268" s="86" t="str">
        <f>IF(OR(B268="",B268=0),"",ROWS($A$1:A268))</f>
        <v/>
      </c>
    </row>
    <row r="269" spans="1:1" x14ac:dyDescent="0.25">
      <c r="A269" s="86" t="str">
        <f>IF(OR(B269="",B269=0),"",ROWS($A$1:A269))</f>
        <v/>
      </c>
    </row>
    <row r="270" spans="1:1" x14ac:dyDescent="0.25">
      <c r="A270" s="86" t="str">
        <f>IF(OR(B270="",B270=0),"",ROWS($A$1:A270))</f>
        <v/>
      </c>
    </row>
    <row r="271" spans="1:1" x14ac:dyDescent="0.25">
      <c r="A271" s="86" t="str">
        <f>IF(OR(B271="",B271=0),"",ROWS($A$1:A271))</f>
        <v/>
      </c>
    </row>
    <row r="272" spans="1:1" x14ac:dyDescent="0.25">
      <c r="A272" s="86" t="str">
        <f>IF(OR(B272="",B272=0),"",ROWS($A$1:A272))</f>
        <v/>
      </c>
    </row>
    <row r="273" spans="1:1" x14ac:dyDescent="0.25">
      <c r="A273" s="86" t="str">
        <f>IF(OR(B273="",B273=0),"",ROWS($A$1:A273))</f>
        <v/>
      </c>
    </row>
    <row r="274" spans="1:1" x14ac:dyDescent="0.25">
      <c r="A274" s="86" t="str">
        <f>IF(OR(B274="",B274=0),"",ROWS($A$1:A274))</f>
        <v/>
      </c>
    </row>
    <row r="275" spans="1:1" x14ac:dyDescent="0.25">
      <c r="A275" s="86" t="str">
        <f>IF(OR(B275="",B275=0),"",ROWS($A$1:A275))</f>
        <v/>
      </c>
    </row>
    <row r="276" spans="1:1" x14ac:dyDescent="0.25">
      <c r="A276" s="86" t="str">
        <f>IF(OR(B276="",B276=0),"",ROWS($A$1:A276))</f>
        <v/>
      </c>
    </row>
    <row r="277" spans="1:1" x14ac:dyDescent="0.25">
      <c r="A277" s="86" t="str">
        <f>IF(OR(B277="",B277=0),"",ROWS($A$1:A277))</f>
        <v/>
      </c>
    </row>
    <row r="278" spans="1:1" x14ac:dyDescent="0.25">
      <c r="A278" s="86" t="str">
        <f>IF(OR(B278="",B278=0),"",ROWS($A$1:A278))</f>
        <v/>
      </c>
    </row>
    <row r="279" spans="1:1" x14ac:dyDescent="0.25">
      <c r="A279" s="86" t="str">
        <f>IF(OR(B279="",B279=0),"",ROWS($A$1:A279))</f>
        <v/>
      </c>
    </row>
    <row r="280" spans="1:1" x14ac:dyDescent="0.25">
      <c r="A280" s="86" t="str">
        <f>IF(OR(B280="",B280=0),"",ROWS($A$1:A280))</f>
        <v/>
      </c>
    </row>
    <row r="281" spans="1:1" x14ac:dyDescent="0.25">
      <c r="A281" s="86" t="str">
        <f>IF(OR(B281="",B281=0),"",ROWS($A$1:A281))</f>
        <v/>
      </c>
    </row>
    <row r="282" spans="1:1" x14ac:dyDescent="0.25">
      <c r="A282" s="86" t="str">
        <f>IF(OR(B282="",B282=0),"",ROWS($A$1:A282))</f>
        <v/>
      </c>
    </row>
    <row r="283" spans="1:1" x14ac:dyDescent="0.25">
      <c r="A283" s="86" t="str">
        <f>IF(OR(B283="",B283=0),"",ROWS($A$1:A283))</f>
        <v/>
      </c>
    </row>
    <row r="284" spans="1:1" x14ac:dyDescent="0.25">
      <c r="A284" s="86" t="str">
        <f>IF(OR(B284="",B284=0),"",ROWS($A$1:A284))</f>
        <v/>
      </c>
    </row>
    <row r="285" spans="1:1" x14ac:dyDescent="0.25">
      <c r="A285" s="86" t="str">
        <f>IF(OR(B285="",B285=0),"",ROWS($A$1:A285))</f>
        <v/>
      </c>
    </row>
    <row r="286" spans="1:1" x14ac:dyDescent="0.25">
      <c r="A286" s="86" t="str">
        <f>IF(OR(B286="",B286=0),"",ROWS($A$1:A286))</f>
        <v/>
      </c>
    </row>
    <row r="287" spans="1:1" x14ac:dyDescent="0.25">
      <c r="A287" s="86" t="str">
        <f>IF(OR(B287="",B287=0),"",ROWS($A$1:A287))</f>
        <v/>
      </c>
    </row>
    <row r="288" spans="1:1" x14ac:dyDescent="0.25">
      <c r="A288" s="86" t="str">
        <f>IF(OR(B288="",B288=0),"",ROWS($A$1:A288))</f>
        <v/>
      </c>
    </row>
    <row r="289" spans="1:1" x14ac:dyDescent="0.25">
      <c r="A289" s="86" t="str">
        <f>IF(OR(B289="",B289=0),"",ROWS($A$1:A289))</f>
        <v/>
      </c>
    </row>
    <row r="290" spans="1:1" x14ac:dyDescent="0.25">
      <c r="A290" s="86" t="str">
        <f>IF(OR(B290="",B290=0),"",ROWS($A$1:A290))</f>
        <v/>
      </c>
    </row>
    <row r="291" spans="1:1" x14ac:dyDescent="0.25">
      <c r="A291" s="86" t="str">
        <f>IF(OR(B291="",B291=0),"",ROWS($A$1:A291))</f>
        <v/>
      </c>
    </row>
    <row r="292" spans="1:1" x14ac:dyDescent="0.25">
      <c r="A292" s="86" t="str">
        <f>IF(OR(B292="",B292=0),"",ROWS($A$1:A292))</f>
        <v/>
      </c>
    </row>
    <row r="293" spans="1:1" x14ac:dyDescent="0.25">
      <c r="A293" s="86" t="str">
        <f>IF(OR(B293="",B293=0),"",ROWS($A$1:A293))</f>
        <v/>
      </c>
    </row>
    <row r="294" spans="1:1" x14ac:dyDescent="0.25">
      <c r="A294" s="86" t="str">
        <f>IF(OR(B294="",B294=0),"",ROWS($A$1:A294))</f>
        <v/>
      </c>
    </row>
    <row r="295" spans="1:1" x14ac:dyDescent="0.25">
      <c r="A295" s="86" t="str">
        <f>IF(OR(B295="",B295=0),"",ROWS($A$1:A295))</f>
        <v/>
      </c>
    </row>
    <row r="296" spans="1:1" x14ac:dyDescent="0.25">
      <c r="A296" s="86" t="str">
        <f>IF(OR(B296="",B296=0),"",ROWS($A$1:A296))</f>
        <v/>
      </c>
    </row>
    <row r="297" spans="1:1" x14ac:dyDescent="0.25">
      <c r="A297" s="86" t="str">
        <f>IF(OR(B297="",B297=0),"",ROWS($A$1:A297))</f>
        <v/>
      </c>
    </row>
    <row r="298" spans="1:1" x14ac:dyDescent="0.25">
      <c r="A298" s="86" t="str">
        <f>IF(OR(B298="",B298=0),"",ROWS($A$1:A298))</f>
        <v/>
      </c>
    </row>
    <row r="299" spans="1:1" x14ac:dyDescent="0.25">
      <c r="A299" s="86" t="str">
        <f>IF(OR(B299="",B299=0),"",ROWS($A$1:A299))</f>
        <v/>
      </c>
    </row>
    <row r="300" spans="1:1" x14ac:dyDescent="0.25">
      <c r="A300" s="86" t="str">
        <f>IF(OR(B300="",B300=0),"",ROWS($A$1:A300))</f>
        <v/>
      </c>
    </row>
    <row r="301" spans="1:1" x14ac:dyDescent="0.25">
      <c r="A301" s="86" t="str">
        <f>IF(OR(B301="",B301=0),"",ROWS($A$1:A301))</f>
        <v/>
      </c>
    </row>
    <row r="302" spans="1:1" x14ac:dyDescent="0.25">
      <c r="A302" s="86" t="str">
        <f>IF(OR(B302="",B302=0),"",ROWS($A$1:A302))</f>
        <v/>
      </c>
    </row>
    <row r="303" spans="1:1" x14ac:dyDescent="0.25">
      <c r="A303" s="86" t="str">
        <f>IF(OR(B303="",B303=0),"",ROWS($A$1:A303))</f>
        <v/>
      </c>
    </row>
    <row r="304" spans="1:1" x14ac:dyDescent="0.25">
      <c r="A304" s="86" t="str">
        <f>IF(OR(B304="",B304=0),"",ROWS($A$1:A304))</f>
        <v/>
      </c>
    </row>
    <row r="305" spans="1:1" x14ac:dyDescent="0.25">
      <c r="A305" s="86" t="str">
        <f>IF(OR(B305="",B305=0),"",ROWS($A$1:A305))</f>
        <v/>
      </c>
    </row>
    <row r="306" spans="1:1" x14ac:dyDescent="0.25">
      <c r="A306" s="86" t="str">
        <f>IF(OR(B306="",B306=0),"",ROWS($A$1:A306))</f>
        <v/>
      </c>
    </row>
    <row r="307" spans="1:1" x14ac:dyDescent="0.25">
      <c r="A307" s="86" t="str">
        <f>IF(OR(B307="",B307=0),"",ROWS($A$1:A307))</f>
        <v/>
      </c>
    </row>
    <row r="308" spans="1:1" x14ac:dyDescent="0.25">
      <c r="A308" s="86" t="str">
        <f>IF(OR(B308="",B308=0),"",ROWS($A$1:A308))</f>
        <v/>
      </c>
    </row>
    <row r="309" spans="1:1" x14ac:dyDescent="0.25">
      <c r="A309" s="86" t="str">
        <f>IF(OR(B309="",B309=0),"",ROWS($A$1:A309))</f>
        <v/>
      </c>
    </row>
    <row r="310" spans="1:1" x14ac:dyDescent="0.25">
      <c r="A310" s="86" t="str">
        <f>IF(OR(B310="",B310=0),"",ROWS($A$1:A310))</f>
        <v/>
      </c>
    </row>
    <row r="311" spans="1:1" x14ac:dyDescent="0.25">
      <c r="A311" s="86" t="str">
        <f>IF(OR(B311="",B311=0),"",ROWS($A$1:A311))</f>
        <v/>
      </c>
    </row>
  </sheetData>
  <sheetProtection password="9DB6"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2:N902"/>
  <sheetViews>
    <sheetView workbookViewId="0">
      <pane xSplit="2" ySplit="2" topLeftCell="C18" activePane="bottomRight" state="frozen"/>
      <selection activeCell="B1" sqref="B1"/>
      <selection pane="topRight" activeCell="B1" sqref="B1"/>
      <selection pane="bottomLeft" activeCell="B1" sqref="B1"/>
      <selection pane="bottomRight" activeCell="N29" sqref="N29"/>
    </sheetView>
  </sheetViews>
  <sheetFormatPr defaultColWidth="8.7109375" defaultRowHeight="15" x14ac:dyDescent="0.25"/>
  <cols>
    <col min="1" max="1" width="3.42578125" customWidth="1"/>
    <col min="5" max="5" width="10.42578125" customWidth="1"/>
    <col min="6" max="6" width="12" bestFit="1" customWidth="1"/>
    <col min="7" max="8" width="5.7109375" customWidth="1"/>
    <col min="10" max="10" width="9.7109375" bestFit="1" customWidth="1"/>
    <col min="11" max="11" width="2.42578125" customWidth="1"/>
    <col min="12" max="12" width="3" customWidth="1"/>
    <col min="13" max="13" width="2.7109375" customWidth="1"/>
    <col min="14" max="14" width="11.28515625" customWidth="1"/>
    <col min="15" max="15" width="2.7109375" customWidth="1"/>
  </cols>
  <sheetData>
    <row r="2" spans="2:14" ht="38.25" x14ac:dyDescent="0.25">
      <c r="B2" s="65" t="s">
        <v>387</v>
      </c>
      <c r="C2" s="65" t="s">
        <v>255</v>
      </c>
      <c r="D2" s="65" t="s">
        <v>256</v>
      </c>
      <c r="E2" s="65" t="s">
        <v>47</v>
      </c>
      <c r="F2" s="67" t="s">
        <v>289</v>
      </c>
      <c r="J2" s="65" t="s">
        <v>388</v>
      </c>
      <c r="N2" s="65" t="s">
        <v>389</v>
      </c>
    </row>
    <row r="3" spans="2:14" x14ac:dyDescent="0.25">
      <c r="B3" s="66">
        <v>1</v>
      </c>
      <c r="C3" s="66" t="str">
        <f>IF(ISBLANK('Section 2'!I18),"",'Section 2'!I18)</f>
        <v/>
      </c>
      <c r="D3" s="66" t="str">
        <f>IF($C3="","",'Section 2'!J18)</f>
        <v/>
      </c>
      <c r="E3" s="66" t="str">
        <f>IF($C3="","",'Section 2'!R18)</f>
        <v/>
      </c>
      <c r="F3" s="66" t="str">
        <f>IF($C3="","",'Section 2'!S18)</f>
        <v/>
      </c>
      <c r="I3">
        <f>IF(COUNTIF($C$3:$C$902,J3)&gt;0,1,0)</f>
        <v>0</v>
      </c>
      <c r="J3" s="66" t="str">
        <f>Lists!E3</f>
        <v>HCFC-21</v>
      </c>
      <c r="M3">
        <f>IF(COUNTIF($C$3:$C$902,N3)&gt;0,1,0)</f>
        <v>0</v>
      </c>
      <c r="N3" s="66" t="s">
        <v>7</v>
      </c>
    </row>
    <row r="4" spans="2:14" x14ac:dyDescent="0.25">
      <c r="B4" s="66">
        <v>1</v>
      </c>
      <c r="C4" s="66" t="str">
        <f>IF(ISBLANK('Section 2'!I19),"",'Section 2'!I19)</f>
        <v/>
      </c>
      <c r="D4" s="66" t="str">
        <f>IF($C4="","",'Section 2'!J19)</f>
        <v/>
      </c>
      <c r="E4" s="66" t="str">
        <f>IF($C4="","",'Section 2'!R19)</f>
        <v/>
      </c>
      <c r="F4" s="66" t="str">
        <f>IF($C4="","",'Section 2'!S19)</f>
        <v/>
      </c>
      <c r="I4">
        <f>IF(COUNTIF($C$3:$C$902,J4)&gt;0,MAX($I$3:I3)+1,0)</f>
        <v>0</v>
      </c>
      <c r="J4" s="66" t="str">
        <f>Lists!E4</f>
        <v>HCFC-22</v>
      </c>
      <c r="M4">
        <f>IF(COUNTIF($C$3:$C$902,N4)&gt;0,MAX($M$3:M3)+1,0)</f>
        <v>0</v>
      </c>
      <c r="N4" s="66" t="s">
        <v>23</v>
      </c>
    </row>
    <row r="5" spans="2:14" x14ac:dyDescent="0.25">
      <c r="B5" s="66">
        <v>1</v>
      </c>
      <c r="C5" s="66" t="str">
        <f>IF(ISBLANK('Section 2'!I20),"",'Section 2'!I20)</f>
        <v/>
      </c>
      <c r="D5" s="66" t="str">
        <f>IF($C5="","",'Section 2'!J20)</f>
        <v/>
      </c>
      <c r="E5" s="66" t="str">
        <f>IF($C5="","",'Section 2'!R20)</f>
        <v/>
      </c>
      <c r="F5" s="66" t="str">
        <f>IF($C5="","",'Section 2'!S20)</f>
        <v/>
      </c>
      <c r="I5">
        <f>IF(COUNTIF($C$3:$C$902,J5)&gt;0,MAX($I$3:I4)+1,0)</f>
        <v>0</v>
      </c>
      <c r="J5" s="66" t="str">
        <f>Lists!E5</f>
        <v>HCFC-31</v>
      </c>
      <c r="M5">
        <f>IF(COUNTIF($C$3:$C$902,N5)&gt;0,MAX($M$3:M4)+1,0)</f>
        <v>0</v>
      </c>
      <c r="N5" s="66" t="s">
        <v>24</v>
      </c>
    </row>
    <row r="6" spans="2:14" x14ac:dyDescent="0.25">
      <c r="B6" s="66">
        <v>1</v>
      </c>
      <c r="C6" s="66" t="str">
        <f>IF(ISBLANK('Section 2'!I21),"",'Section 2'!I21)</f>
        <v/>
      </c>
      <c r="D6" s="66" t="str">
        <f>IF($C6="","",'Section 2'!J21)</f>
        <v/>
      </c>
      <c r="E6" s="66" t="str">
        <f>IF($C6="","",'Section 2'!R21)</f>
        <v/>
      </c>
      <c r="F6" s="66" t="str">
        <f>IF($C6="","",'Section 2'!S21)</f>
        <v/>
      </c>
      <c r="I6">
        <f>IF(COUNTIF($C$3:$C$902,J6)&gt;0,MAX($I$3:I5)+1,0)</f>
        <v>0</v>
      </c>
      <c r="J6" s="66" t="str">
        <f>Lists!E6</f>
        <v>HCFC-121</v>
      </c>
      <c r="M6">
        <f>IF(COUNTIF($C$3:$C$902,N6)&gt;0,MAX($M$3:M5)+1,0)</f>
        <v>0</v>
      </c>
      <c r="N6" s="66" t="s">
        <v>27</v>
      </c>
    </row>
    <row r="7" spans="2:14" x14ac:dyDescent="0.25">
      <c r="B7" s="66">
        <v>1</v>
      </c>
      <c r="C7" s="66" t="str">
        <f>IF(ISBLANK('Section 2'!I22),"",'Section 2'!I22)</f>
        <v/>
      </c>
      <c r="D7" s="66" t="str">
        <f>IF($C7="","",'Section 2'!J22)</f>
        <v/>
      </c>
      <c r="E7" s="66" t="str">
        <f>IF($C7="","",'Section 2'!R22)</f>
        <v/>
      </c>
      <c r="F7" s="66" t="str">
        <f>IF($C7="","",'Section 2'!S22)</f>
        <v/>
      </c>
      <c r="I7">
        <f>IF(COUNTIF($C$3:$C$902,J7)&gt;0,MAX($I$3:I6)+1,0)</f>
        <v>0</v>
      </c>
      <c r="J7" s="66" t="str">
        <f>Lists!E7</f>
        <v>HCFC-122</v>
      </c>
      <c r="M7">
        <f>IF(COUNTIF($C$3:$C$902,N7)&gt;0,MAX($M$3:M6)+1,0)</f>
        <v>0</v>
      </c>
      <c r="N7" s="66" t="s">
        <v>28</v>
      </c>
    </row>
    <row r="8" spans="2:14" x14ac:dyDescent="0.25">
      <c r="B8" s="66">
        <v>1</v>
      </c>
      <c r="C8" s="66" t="str">
        <f>IF(ISBLANK('Section 2'!I23),"",'Section 2'!I23)</f>
        <v/>
      </c>
      <c r="D8" s="66" t="str">
        <f>IF($C8="","",'Section 2'!J23)</f>
        <v/>
      </c>
      <c r="E8" s="66" t="str">
        <f>IF($C8="","",'Section 2'!R23)</f>
        <v/>
      </c>
      <c r="F8" s="66" t="str">
        <f>IF($C8="","",'Section 2'!S23)</f>
        <v/>
      </c>
      <c r="I8">
        <f>IF(COUNTIF($C$3:$C$902,J8)&gt;0,MAX($I$3:I7)+1,0)</f>
        <v>0</v>
      </c>
      <c r="J8" s="66" t="str">
        <f>Lists!E8</f>
        <v>HCFC-123</v>
      </c>
      <c r="M8">
        <f>IF(COUNTIF($C$3:$C$902,N8)&gt;0,MAX($M$3:M7)+1,0)</f>
        <v>0</v>
      </c>
      <c r="N8" s="66" t="s">
        <v>29</v>
      </c>
    </row>
    <row r="9" spans="2:14" x14ac:dyDescent="0.25">
      <c r="B9" s="66">
        <v>1</v>
      </c>
      <c r="C9" s="66" t="str">
        <f>IF(ISBLANK('Section 2'!I24),"",'Section 2'!I24)</f>
        <v/>
      </c>
      <c r="D9" s="66" t="str">
        <f>IF($C9="","",'Section 2'!J24)</f>
        <v/>
      </c>
      <c r="E9" s="66" t="str">
        <f>IF($C9="","",'Section 2'!R24)</f>
        <v/>
      </c>
      <c r="F9" s="66" t="str">
        <f>IF($C9="","",'Section 2'!S24)</f>
        <v/>
      </c>
      <c r="I9">
        <f>IF(COUNTIF($C$3:$C$902,J9)&gt;0,MAX($I$3:I8)+1,0)</f>
        <v>0</v>
      </c>
      <c r="J9" s="66" t="str">
        <f>Lists!E9</f>
        <v>HCFC-123a</v>
      </c>
      <c r="M9">
        <f>IF(COUNTIF($C$3:$C$902,N9)&gt;0,MAX($M$3:M8)+1,0)</f>
        <v>0</v>
      </c>
      <c r="N9" s="66" t="s">
        <v>30</v>
      </c>
    </row>
    <row r="10" spans="2:14" x14ac:dyDescent="0.25">
      <c r="B10" s="66">
        <v>1</v>
      </c>
      <c r="C10" s="66" t="str">
        <f>IF(ISBLANK('Section 2'!I25),"",'Section 2'!I25)</f>
        <v/>
      </c>
      <c r="D10" s="66" t="str">
        <f>IF($C10="","",'Section 2'!J25)</f>
        <v/>
      </c>
      <c r="E10" s="66" t="str">
        <f>IF($C10="","",'Section 2'!R25)</f>
        <v/>
      </c>
      <c r="F10" s="66" t="str">
        <f>IF($C10="","",'Section 2'!S25)</f>
        <v/>
      </c>
      <c r="I10">
        <f>IF(COUNTIF($C$3:$C$902,J10)&gt;0,MAX($I$3:I9)+1,0)</f>
        <v>0</v>
      </c>
      <c r="J10" s="66" t="str">
        <f>Lists!E10</f>
        <v>HCFC-123b</v>
      </c>
    </row>
    <row r="11" spans="2:14" x14ac:dyDescent="0.25">
      <c r="B11" s="66">
        <v>1</v>
      </c>
      <c r="C11" s="66" t="str">
        <f>IF(ISBLANK('Section 2'!I26),"",'Section 2'!I26)</f>
        <v/>
      </c>
      <c r="D11" s="66" t="str">
        <f>IF($C11="","",'Section 2'!J26)</f>
        <v/>
      </c>
      <c r="E11" s="66" t="str">
        <f>IF($C11="","",'Section 2'!R26)</f>
        <v/>
      </c>
      <c r="F11" s="66" t="str">
        <f>IF($C11="","",'Section 2'!S26)</f>
        <v/>
      </c>
      <c r="I11">
        <f>IF(COUNTIF($C$3:$C$902,J11)&gt;0,MAX($I$3:I10)+1,0)</f>
        <v>0</v>
      </c>
      <c r="J11" s="66" t="str">
        <f>Lists!E11</f>
        <v>HCFC-124</v>
      </c>
    </row>
    <row r="12" spans="2:14" x14ac:dyDescent="0.25">
      <c r="B12" s="66">
        <v>1</v>
      </c>
      <c r="C12" s="66" t="str">
        <f>IF(ISBLANK('Section 2'!I27),"",'Section 2'!I27)</f>
        <v/>
      </c>
      <c r="D12" s="66" t="str">
        <f>IF($C12="","",'Section 2'!J27)</f>
        <v/>
      </c>
      <c r="E12" s="66" t="str">
        <f>IF($C12="","",'Section 2'!R27)</f>
        <v/>
      </c>
      <c r="F12" s="66" t="str">
        <f>IF($C12="","",'Section 2'!S27)</f>
        <v/>
      </c>
      <c r="I12">
        <f>IF(COUNTIF($C$3:$C$902,J12)&gt;0,MAX($I$3:I11)+1,0)</f>
        <v>0</v>
      </c>
      <c r="J12" s="66" t="str">
        <f>Lists!E12</f>
        <v>HCFC-124a</v>
      </c>
    </row>
    <row r="13" spans="2:14" x14ac:dyDescent="0.25">
      <c r="B13" s="66">
        <v>1</v>
      </c>
      <c r="C13" s="66" t="str">
        <f>IF(ISBLANK('Section 2'!I28),"",'Section 2'!I28)</f>
        <v/>
      </c>
      <c r="D13" s="66" t="str">
        <f>IF($C13="","",'Section 2'!J28)</f>
        <v/>
      </c>
      <c r="E13" s="66" t="str">
        <f>IF($C13="","",'Section 2'!R28)</f>
        <v/>
      </c>
      <c r="F13" s="66" t="str">
        <f>IF($C13="","",'Section 2'!S28)</f>
        <v/>
      </c>
      <c r="I13">
        <f>IF(COUNTIF($C$3:$C$902,J13)&gt;0,MAX($I$3:I12)+1,0)</f>
        <v>0</v>
      </c>
      <c r="J13" s="66" t="str">
        <f>Lists!E13</f>
        <v>HCFC-131</v>
      </c>
    </row>
    <row r="14" spans="2:14" x14ac:dyDescent="0.25">
      <c r="B14" s="66">
        <v>1</v>
      </c>
      <c r="C14" s="66" t="str">
        <f>IF(ISBLANK('Section 2'!I29),"",'Section 2'!I29)</f>
        <v/>
      </c>
      <c r="D14" s="66" t="str">
        <f>IF($C14="","",'Section 2'!J29)</f>
        <v/>
      </c>
      <c r="E14" s="66" t="str">
        <f>IF($C14="","",'Section 2'!R29)</f>
        <v/>
      </c>
      <c r="F14" s="66" t="str">
        <f>IF($C14="","",'Section 2'!S29)</f>
        <v/>
      </c>
      <c r="I14">
        <f>IF(COUNTIF($C$3:$C$902,J14)&gt;0,MAX($I$3:I13)+1,0)</f>
        <v>0</v>
      </c>
      <c r="J14" s="66" t="str">
        <f>Lists!E14</f>
        <v>HCFC-132b</v>
      </c>
    </row>
    <row r="15" spans="2:14" x14ac:dyDescent="0.25">
      <c r="B15" s="66">
        <v>1</v>
      </c>
      <c r="C15" s="66" t="str">
        <f>IF(ISBLANK('Section 2'!I30),"",'Section 2'!I30)</f>
        <v/>
      </c>
      <c r="D15" s="66" t="str">
        <f>IF($C15="","",'Section 2'!J30)</f>
        <v/>
      </c>
      <c r="E15" s="66" t="str">
        <f>IF($C15="","",'Section 2'!R30)</f>
        <v/>
      </c>
      <c r="F15" s="66" t="str">
        <f>IF($C15="","",'Section 2'!S30)</f>
        <v/>
      </c>
      <c r="I15">
        <f>IF(COUNTIF($C$3:$C$902,J15)&gt;0,MAX($I$3:I14)+1,0)</f>
        <v>0</v>
      </c>
      <c r="J15" s="66" t="str">
        <f>Lists!E15</f>
        <v>HCFC-133a</v>
      </c>
    </row>
    <row r="16" spans="2:14" x14ac:dyDescent="0.25">
      <c r="B16" s="66">
        <v>1</v>
      </c>
      <c r="C16" s="66" t="str">
        <f>IF(ISBLANK('Section 2'!I31),"",'Section 2'!I31)</f>
        <v/>
      </c>
      <c r="D16" s="66" t="str">
        <f>IF($C16="","",'Section 2'!J31)</f>
        <v/>
      </c>
      <c r="E16" s="66" t="str">
        <f>IF($C16="","",'Section 2'!R31)</f>
        <v/>
      </c>
      <c r="F16" s="66" t="str">
        <f>IF($C16="","",'Section 2'!S31)</f>
        <v/>
      </c>
      <c r="I16">
        <f>IF(COUNTIF($C$3:$C$902,J16)&gt;0,MAX($I$3:I15)+1,0)</f>
        <v>0</v>
      </c>
      <c r="J16" s="66" t="str">
        <f>Lists!E16</f>
        <v>HCFC-141</v>
      </c>
    </row>
    <row r="17" spans="2:10" x14ac:dyDescent="0.25">
      <c r="B17" s="66">
        <v>1</v>
      </c>
      <c r="C17" s="66" t="str">
        <f>IF(ISBLANK('Section 2'!I32),"",'Section 2'!I32)</f>
        <v/>
      </c>
      <c r="D17" s="66" t="str">
        <f>IF($C17="","",'Section 2'!J32)</f>
        <v/>
      </c>
      <c r="E17" s="66" t="str">
        <f>IF($C17="","",'Section 2'!R32)</f>
        <v/>
      </c>
      <c r="F17" s="66" t="str">
        <f>IF($C17="","",'Section 2'!S32)</f>
        <v/>
      </c>
      <c r="I17">
        <f>IF(COUNTIF($C$3:$C$902,J17)&gt;0,MAX($I$3:I16)+1,0)</f>
        <v>0</v>
      </c>
      <c r="J17" s="66" t="str">
        <f>Lists!E17</f>
        <v>HCFC-141a</v>
      </c>
    </row>
    <row r="18" spans="2:10" x14ac:dyDescent="0.25">
      <c r="B18" s="66">
        <v>1</v>
      </c>
      <c r="C18" s="66" t="str">
        <f>IF(ISBLANK('Section 2'!I33),"",'Section 2'!I33)</f>
        <v/>
      </c>
      <c r="D18" s="66" t="str">
        <f>IF($C18="","",'Section 2'!J33)</f>
        <v/>
      </c>
      <c r="E18" s="66" t="str">
        <f>IF($C18="","",'Section 2'!R33)</f>
        <v/>
      </c>
      <c r="F18" s="66" t="str">
        <f>IF($C18="","",'Section 2'!S33)</f>
        <v/>
      </c>
      <c r="I18">
        <f>IF(COUNTIF($C$3:$C$902,J18)&gt;0,MAX($I$3:I17)+1,0)</f>
        <v>0</v>
      </c>
      <c r="J18" s="66" t="str">
        <f>Lists!E18</f>
        <v>HCFC-141b</v>
      </c>
    </row>
    <row r="19" spans="2:10" x14ac:dyDescent="0.25">
      <c r="B19" s="66">
        <v>1</v>
      </c>
      <c r="C19" s="66" t="str">
        <f>IF(ISBLANK('Section 2'!I34),"",'Section 2'!I34)</f>
        <v/>
      </c>
      <c r="D19" s="66" t="str">
        <f>IF($C19="","",'Section 2'!J34)</f>
        <v/>
      </c>
      <c r="E19" s="66" t="str">
        <f>IF($C19="","",'Section 2'!R34)</f>
        <v/>
      </c>
      <c r="F19" s="66" t="str">
        <f>IF($C19="","",'Section 2'!S34)</f>
        <v/>
      </c>
      <c r="I19">
        <f>IF(COUNTIF($C$3:$C$902,J19)&gt;0,MAX($I$3:I18)+1,0)</f>
        <v>0</v>
      </c>
      <c r="J19" s="66" t="str">
        <f>Lists!E19</f>
        <v>HCFC-142</v>
      </c>
    </row>
    <row r="20" spans="2:10" x14ac:dyDescent="0.25">
      <c r="B20" s="66">
        <v>1</v>
      </c>
      <c r="C20" s="66" t="str">
        <f>IF(ISBLANK('Section 2'!I35),"",'Section 2'!I35)</f>
        <v/>
      </c>
      <c r="D20" s="66" t="str">
        <f>IF($C20="","",'Section 2'!J35)</f>
        <v/>
      </c>
      <c r="E20" s="66" t="str">
        <f>IF($C20="","",'Section 2'!R35)</f>
        <v/>
      </c>
      <c r="F20" s="66" t="str">
        <f>IF($C20="","",'Section 2'!S35)</f>
        <v/>
      </c>
      <c r="I20">
        <f>IF(COUNTIF($C$3:$C$902,J20)&gt;0,MAX($I$3:I19)+1,0)</f>
        <v>0</v>
      </c>
      <c r="J20" s="66" t="str">
        <f>Lists!E20</f>
        <v>HCFC-142a</v>
      </c>
    </row>
    <row r="21" spans="2:10" x14ac:dyDescent="0.25">
      <c r="B21" s="66">
        <v>1</v>
      </c>
      <c r="C21" s="66" t="str">
        <f>IF(ISBLANK('Section 2'!I36),"",'Section 2'!I36)</f>
        <v/>
      </c>
      <c r="D21" s="66" t="str">
        <f>IF($C21="","",'Section 2'!J36)</f>
        <v/>
      </c>
      <c r="E21" s="66" t="str">
        <f>IF($C21="","",'Section 2'!R36)</f>
        <v/>
      </c>
      <c r="F21" s="66" t="str">
        <f>IF($C21="","",'Section 2'!S36)</f>
        <v/>
      </c>
      <c r="I21">
        <f>IF(COUNTIF($C$3:$C$902,J21)&gt;0,MAX($I$3:I20)+1,0)</f>
        <v>0</v>
      </c>
      <c r="J21" s="66" t="str">
        <f>Lists!E21</f>
        <v>HCFC-142b</v>
      </c>
    </row>
    <row r="22" spans="2:10" x14ac:dyDescent="0.25">
      <c r="B22" s="66">
        <v>1</v>
      </c>
      <c r="C22" s="66" t="str">
        <f>IF(ISBLANK('Section 2'!I37),"",'Section 2'!I37)</f>
        <v/>
      </c>
      <c r="D22" s="66" t="str">
        <f>IF($C22="","",'Section 2'!J37)</f>
        <v/>
      </c>
      <c r="E22" s="66" t="str">
        <f>IF($C22="","",'Section 2'!R37)</f>
        <v/>
      </c>
      <c r="F22" s="66" t="str">
        <f>IF($C22="","",'Section 2'!S37)</f>
        <v/>
      </c>
      <c r="I22">
        <f>IF(COUNTIF($C$3:$C$902,J22)&gt;0,MAX($I$3:I21)+1,0)</f>
        <v>0</v>
      </c>
      <c r="J22" s="66" t="str">
        <f>Lists!E22</f>
        <v>HCFC-151</v>
      </c>
    </row>
    <row r="23" spans="2:10" x14ac:dyDescent="0.25">
      <c r="B23" s="66">
        <v>1</v>
      </c>
      <c r="C23" s="66" t="str">
        <f>IF(ISBLANK('Section 2'!I38),"",'Section 2'!I38)</f>
        <v/>
      </c>
      <c r="D23" s="66" t="str">
        <f>IF($C23="","",'Section 2'!J38)</f>
        <v/>
      </c>
      <c r="E23" s="66" t="str">
        <f>IF($C23="","",'Section 2'!R38)</f>
        <v/>
      </c>
      <c r="F23" s="66" t="str">
        <f>IF($C23="","",'Section 2'!S38)</f>
        <v/>
      </c>
      <c r="I23">
        <f>IF(COUNTIF($C$3:$C$902,J23)&gt;0,MAX($I$3:I22)+1,0)</f>
        <v>0</v>
      </c>
      <c r="J23" s="66" t="str">
        <f>Lists!E23</f>
        <v>HCFC-221</v>
      </c>
    </row>
    <row r="24" spans="2:10" x14ac:dyDescent="0.25">
      <c r="B24" s="66">
        <v>1</v>
      </c>
      <c r="C24" s="66" t="str">
        <f>IF(ISBLANK('Section 2'!I39),"",'Section 2'!I39)</f>
        <v/>
      </c>
      <c r="D24" s="66" t="str">
        <f>IF($C24="","",'Section 2'!J39)</f>
        <v/>
      </c>
      <c r="E24" s="66" t="str">
        <f>IF($C24="","",'Section 2'!R39)</f>
        <v/>
      </c>
      <c r="F24" s="66" t="str">
        <f>IF($C24="","",'Section 2'!S39)</f>
        <v/>
      </c>
      <c r="I24">
        <f>IF(COUNTIF($C$3:$C$902,J24)&gt;0,MAX($I$3:I23)+1,0)</f>
        <v>0</v>
      </c>
      <c r="J24" s="66" t="str">
        <f>Lists!E24</f>
        <v>HCFC-222</v>
      </c>
    </row>
    <row r="25" spans="2:10" x14ac:dyDescent="0.25">
      <c r="B25" s="66">
        <v>1</v>
      </c>
      <c r="C25" s="66" t="str">
        <f>IF(ISBLANK('Section 2'!I40),"",'Section 2'!I40)</f>
        <v/>
      </c>
      <c r="D25" s="66" t="str">
        <f>IF($C25="","",'Section 2'!J40)</f>
        <v/>
      </c>
      <c r="E25" s="66" t="str">
        <f>IF($C25="","",'Section 2'!R40)</f>
        <v/>
      </c>
      <c r="F25" s="66" t="str">
        <f>IF($C25="","",'Section 2'!S40)</f>
        <v/>
      </c>
      <c r="I25">
        <f>IF(COUNTIF($C$3:$C$902,J25)&gt;0,MAX($I$3:I24)+1,0)</f>
        <v>0</v>
      </c>
      <c r="J25" s="66" t="str">
        <f>Lists!E25</f>
        <v>HCFC-223</v>
      </c>
    </row>
    <row r="26" spans="2:10" x14ac:dyDescent="0.25">
      <c r="B26" s="66">
        <v>1</v>
      </c>
      <c r="C26" s="66" t="str">
        <f>IF(ISBLANK('Section 2'!I41),"",'Section 2'!I41)</f>
        <v/>
      </c>
      <c r="D26" s="66" t="str">
        <f>IF($C26="","",'Section 2'!J41)</f>
        <v/>
      </c>
      <c r="E26" s="66" t="str">
        <f>IF($C26="","",'Section 2'!R41)</f>
        <v/>
      </c>
      <c r="F26" s="66" t="str">
        <f>IF($C26="","",'Section 2'!S41)</f>
        <v/>
      </c>
      <c r="I26">
        <f>IF(COUNTIF($C$3:$C$902,J26)&gt;0,MAX($I$3:I25)+1,0)</f>
        <v>0</v>
      </c>
      <c r="J26" s="66" t="str">
        <f>Lists!E26</f>
        <v>HCFC-224</v>
      </c>
    </row>
    <row r="27" spans="2:10" x14ac:dyDescent="0.25">
      <c r="B27" s="66">
        <v>1</v>
      </c>
      <c r="C27" s="66" t="str">
        <f>IF(ISBLANK('Section 2'!I42),"",'Section 2'!I42)</f>
        <v/>
      </c>
      <c r="D27" s="66" t="str">
        <f>IF($C27="","",'Section 2'!J42)</f>
        <v/>
      </c>
      <c r="E27" s="66" t="str">
        <f>IF($C27="","",'Section 2'!R42)</f>
        <v/>
      </c>
      <c r="F27" s="66" t="str">
        <f>IF($C27="","",'Section 2'!S42)</f>
        <v/>
      </c>
      <c r="I27">
        <f>IF(COUNTIF($C$3:$C$902,J27)&gt;0,MAX($I$3:I26)+1,0)</f>
        <v>0</v>
      </c>
      <c r="J27" s="66" t="str">
        <f>Lists!E27</f>
        <v>HCFC-225ca</v>
      </c>
    </row>
    <row r="28" spans="2:10" x14ac:dyDescent="0.25">
      <c r="B28" s="66">
        <v>1</v>
      </c>
      <c r="C28" s="66" t="str">
        <f>IF(ISBLANK('Section 2'!I43),"",'Section 2'!I43)</f>
        <v/>
      </c>
      <c r="D28" s="66" t="str">
        <f>IF($C28="","",'Section 2'!J43)</f>
        <v/>
      </c>
      <c r="E28" s="66" t="str">
        <f>IF($C28="","",'Section 2'!R43)</f>
        <v/>
      </c>
      <c r="F28" s="66" t="str">
        <f>IF($C28="","",'Section 2'!S43)</f>
        <v/>
      </c>
      <c r="I28">
        <f>IF(COUNTIF($C$3:$C$902,J28)&gt;0,MAX($I$3:I27)+1,0)</f>
        <v>0</v>
      </c>
      <c r="J28" s="66" t="str">
        <f>Lists!E28</f>
        <v>HCFC-225cb</v>
      </c>
    </row>
    <row r="29" spans="2:10" x14ac:dyDescent="0.25">
      <c r="B29" s="66">
        <v>1</v>
      </c>
      <c r="C29" s="66" t="str">
        <f>IF(ISBLANK('Section 2'!I44),"",'Section 2'!I44)</f>
        <v/>
      </c>
      <c r="D29" s="66" t="str">
        <f>IF($C29="","",'Section 2'!J44)</f>
        <v/>
      </c>
      <c r="E29" s="66" t="str">
        <f>IF($C29="","",'Section 2'!R44)</f>
        <v/>
      </c>
      <c r="F29" s="66" t="str">
        <f>IF($C29="","",'Section 2'!S44)</f>
        <v/>
      </c>
      <c r="I29">
        <f>IF(COUNTIF($C$3:$C$902,J29)&gt;0,MAX($I$3:I28)+1,0)</f>
        <v>0</v>
      </c>
      <c r="J29" s="66" t="str">
        <f>Lists!E29</f>
        <v>HCFC-226</v>
      </c>
    </row>
    <row r="30" spans="2:10" x14ac:dyDescent="0.25">
      <c r="B30" s="66">
        <v>1</v>
      </c>
      <c r="C30" s="66" t="str">
        <f>IF(ISBLANK('Section 2'!I45),"",'Section 2'!I45)</f>
        <v/>
      </c>
      <c r="D30" s="66" t="str">
        <f>IF($C30="","",'Section 2'!J45)</f>
        <v/>
      </c>
      <c r="E30" s="66" t="str">
        <f>IF($C30="","",'Section 2'!R45)</f>
        <v/>
      </c>
      <c r="F30" s="66" t="str">
        <f>IF($C30="","",'Section 2'!S45)</f>
        <v/>
      </c>
      <c r="I30">
        <f>IF(COUNTIF($C$3:$C$902,J30)&gt;0,MAX($I$3:I29)+1,0)</f>
        <v>0</v>
      </c>
      <c r="J30" s="66" t="str">
        <f>Lists!E30</f>
        <v>HCFC-231</v>
      </c>
    </row>
    <row r="31" spans="2:10" x14ac:dyDescent="0.25">
      <c r="B31" s="66">
        <v>1</v>
      </c>
      <c r="C31" s="66" t="str">
        <f>IF(ISBLANK('Section 2'!I46),"",'Section 2'!I46)</f>
        <v/>
      </c>
      <c r="D31" s="66" t="str">
        <f>IF($C31="","",'Section 2'!J46)</f>
        <v/>
      </c>
      <c r="E31" s="66" t="str">
        <f>IF($C31="","",'Section 2'!R46)</f>
        <v/>
      </c>
      <c r="F31" s="66" t="str">
        <f>IF($C31="","",'Section 2'!S46)</f>
        <v/>
      </c>
      <c r="I31">
        <f>IF(COUNTIF($C$3:$C$902,J31)&gt;0,MAX($I$3:I30)+1,0)</f>
        <v>0</v>
      </c>
      <c r="J31" s="66" t="str">
        <f>Lists!E31</f>
        <v>HCFC-232</v>
      </c>
    </row>
    <row r="32" spans="2:10" x14ac:dyDescent="0.25">
      <c r="B32" s="66">
        <v>1</v>
      </c>
      <c r="C32" s="66" t="str">
        <f>IF(ISBLANK('Section 2'!I47),"",'Section 2'!I47)</f>
        <v/>
      </c>
      <c r="D32" s="66" t="str">
        <f>IF($C32="","",'Section 2'!J47)</f>
        <v/>
      </c>
      <c r="E32" s="66" t="str">
        <f>IF($C32="","",'Section 2'!R47)</f>
        <v/>
      </c>
      <c r="F32" s="66" t="str">
        <f>IF($C32="","",'Section 2'!S47)</f>
        <v/>
      </c>
      <c r="I32">
        <f>IF(COUNTIF($C$3:$C$902,J32)&gt;0,MAX($I$3:I31)+1,0)</f>
        <v>0</v>
      </c>
      <c r="J32" s="66" t="str">
        <f>Lists!E32</f>
        <v>HCFC-233</v>
      </c>
    </row>
    <row r="33" spans="2:10" x14ac:dyDescent="0.25">
      <c r="B33" s="66">
        <v>1</v>
      </c>
      <c r="C33" s="66" t="str">
        <f>IF(ISBLANK('Section 2'!I48),"",'Section 2'!I48)</f>
        <v/>
      </c>
      <c r="D33" s="66" t="str">
        <f>IF($C33="","",'Section 2'!J48)</f>
        <v/>
      </c>
      <c r="E33" s="66" t="str">
        <f>IF($C33="","",'Section 2'!R48)</f>
        <v/>
      </c>
      <c r="F33" s="66" t="str">
        <f>IF($C33="","",'Section 2'!S48)</f>
        <v/>
      </c>
      <c r="I33">
        <f>IF(COUNTIF($C$3:$C$902,J33)&gt;0,MAX($I$3:I32)+1,0)</f>
        <v>0</v>
      </c>
      <c r="J33" s="66" t="str">
        <f>Lists!E33</f>
        <v>HCFC-234</v>
      </c>
    </row>
    <row r="34" spans="2:10" x14ac:dyDescent="0.25">
      <c r="B34" s="66">
        <v>1</v>
      </c>
      <c r="C34" s="66" t="str">
        <f>IF(ISBLANK('Section 2'!I49),"",'Section 2'!I49)</f>
        <v/>
      </c>
      <c r="D34" s="66" t="str">
        <f>IF($C34="","",'Section 2'!J49)</f>
        <v/>
      </c>
      <c r="E34" s="66" t="str">
        <f>IF($C34="","",'Section 2'!R49)</f>
        <v/>
      </c>
      <c r="F34" s="66" t="str">
        <f>IF($C34="","",'Section 2'!S49)</f>
        <v/>
      </c>
      <c r="I34">
        <f>IF(COUNTIF($C$3:$C$902,J34)&gt;0,MAX($I$3:I33)+1,0)</f>
        <v>0</v>
      </c>
      <c r="J34" s="66" t="str">
        <f>Lists!E34</f>
        <v>HCFC-235</v>
      </c>
    </row>
    <row r="35" spans="2:10" x14ac:dyDescent="0.25">
      <c r="B35" s="66">
        <v>1</v>
      </c>
      <c r="C35" s="66" t="str">
        <f>IF(ISBLANK('Section 2'!I50),"",'Section 2'!I50)</f>
        <v/>
      </c>
      <c r="D35" s="66" t="str">
        <f>IF($C35="","",'Section 2'!J50)</f>
        <v/>
      </c>
      <c r="E35" s="66" t="str">
        <f>IF($C35="","",'Section 2'!R50)</f>
        <v/>
      </c>
      <c r="F35" s="66" t="str">
        <f>IF($C35="","",'Section 2'!S50)</f>
        <v/>
      </c>
      <c r="I35">
        <f>IF(COUNTIF($C$3:$C$902,J35)&gt;0,MAX($I$3:I34)+1,0)</f>
        <v>0</v>
      </c>
      <c r="J35" s="66" t="str">
        <f>Lists!E35</f>
        <v>HCFC-241</v>
      </c>
    </row>
    <row r="36" spans="2:10" x14ac:dyDescent="0.25">
      <c r="B36" s="66">
        <v>1</v>
      </c>
      <c r="C36" s="66" t="str">
        <f>IF(ISBLANK('Section 2'!I51),"",'Section 2'!I51)</f>
        <v/>
      </c>
      <c r="D36" s="66" t="str">
        <f>IF($C36="","",'Section 2'!J51)</f>
        <v/>
      </c>
      <c r="E36" s="66" t="str">
        <f>IF($C36="","",'Section 2'!R51)</f>
        <v/>
      </c>
      <c r="F36" s="66" t="str">
        <f>IF($C36="","",'Section 2'!S51)</f>
        <v/>
      </c>
      <c r="I36">
        <f>IF(COUNTIF($C$3:$C$902,J36)&gt;0,MAX($I$3:I35)+1,0)</f>
        <v>0</v>
      </c>
      <c r="J36" s="66" t="str">
        <f>Lists!E36</f>
        <v>HCFC-242</v>
      </c>
    </row>
    <row r="37" spans="2:10" x14ac:dyDescent="0.25">
      <c r="B37" s="66">
        <v>1</v>
      </c>
      <c r="C37" s="66" t="str">
        <f>IF(ISBLANK('Section 2'!I52),"",'Section 2'!I52)</f>
        <v/>
      </c>
      <c r="D37" s="66" t="str">
        <f>IF($C37="","",'Section 2'!J52)</f>
        <v/>
      </c>
      <c r="E37" s="66" t="str">
        <f>IF($C37="","",'Section 2'!R52)</f>
        <v/>
      </c>
      <c r="F37" s="66" t="str">
        <f>IF($C37="","",'Section 2'!S52)</f>
        <v/>
      </c>
      <c r="I37">
        <f>IF(COUNTIF($C$3:$C$902,J37)&gt;0,MAX($I$3:I36)+1,0)</f>
        <v>0</v>
      </c>
      <c r="J37" s="66" t="str">
        <f>Lists!E37</f>
        <v>HCFC-243</v>
      </c>
    </row>
    <row r="38" spans="2:10" x14ac:dyDescent="0.25">
      <c r="B38" s="66">
        <v>1</v>
      </c>
      <c r="C38" s="66" t="str">
        <f>IF(ISBLANK('Section 2'!I53),"",'Section 2'!I53)</f>
        <v/>
      </c>
      <c r="D38" s="66" t="str">
        <f>IF($C38="","",'Section 2'!J53)</f>
        <v/>
      </c>
      <c r="E38" s="66" t="str">
        <f>IF($C38="","",'Section 2'!R53)</f>
        <v/>
      </c>
      <c r="F38" s="66" t="str">
        <f>IF($C38="","",'Section 2'!S53)</f>
        <v/>
      </c>
      <c r="I38">
        <f>IF(COUNTIF($C$3:$C$902,J38)&gt;0,MAX($I$3:I37)+1,0)</f>
        <v>0</v>
      </c>
      <c r="J38" s="66" t="str">
        <f>Lists!E38</f>
        <v>HCFC-244</v>
      </c>
    </row>
    <row r="39" spans="2:10" x14ac:dyDescent="0.25">
      <c r="B39" s="66">
        <v>1</v>
      </c>
      <c r="C39" s="66" t="str">
        <f>IF(ISBLANK('Section 2'!I54),"",'Section 2'!I54)</f>
        <v/>
      </c>
      <c r="D39" s="66" t="str">
        <f>IF($C39="","",'Section 2'!J54)</f>
        <v/>
      </c>
      <c r="E39" s="66" t="str">
        <f>IF($C39="","",'Section 2'!R54)</f>
        <v/>
      </c>
      <c r="F39" s="66" t="str">
        <f>IF($C39="","",'Section 2'!S54)</f>
        <v/>
      </c>
      <c r="I39">
        <f>IF(COUNTIF($C$3:$C$902,J39)&gt;0,MAX($I$3:I38)+1,0)</f>
        <v>0</v>
      </c>
      <c r="J39" s="66" t="str">
        <f>Lists!E39</f>
        <v>HCFC-251</v>
      </c>
    </row>
    <row r="40" spans="2:10" x14ac:dyDescent="0.25">
      <c r="B40" s="66">
        <v>1</v>
      </c>
      <c r="C40" s="66" t="str">
        <f>IF(ISBLANK('Section 2'!I55),"",'Section 2'!I55)</f>
        <v/>
      </c>
      <c r="D40" s="66" t="str">
        <f>IF($C40="","",'Section 2'!J55)</f>
        <v/>
      </c>
      <c r="E40" s="66" t="str">
        <f>IF($C40="","",'Section 2'!R55)</f>
        <v/>
      </c>
      <c r="F40" s="66" t="str">
        <f>IF($C40="","",'Section 2'!S55)</f>
        <v/>
      </c>
      <c r="I40">
        <f>IF(COUNTIF($C$3:$C$902,J40)&gt;0,MAX($I$3:I39)+1,0)</f>
        <v>0</v>
      </c>
      <c r="J40" s="66" t="str">
        <f>Lists!E40</f>
        <v>HCFC-252</v>
      </c>
    </row>
    <row r="41" spans="2:10" x14ac:dyDescent="0.25">
      <c r="B41" s="66">
        <v>1</v>
      </c>
      <c r="C41" s="66" t="str">
        <f>IF(ISBLANK('Section 2'!I56),"",'Section 2'!I56)</f>
        <v/>
      </c>
      <c r="D41" s="66" t="str">
        <f>IF($C41="","",'Section 2'!J56)</f>
        <v/>
      </c>
      <c r="E41" s="66" t="str">
        <f>IF($C41="","",'Section 2'!R56)</f>
        <v/>
      </c>
      <c r="F41" s="66" t="str">
        <f>IF($C41="","",'Section 2'!S56)</f>
        <v/>
      </c>
      <c r="I41">
        <f>IF(COUNTIF($C$3:$C$902,J41)&gt;0,MAX($I$3:I40)+1,0)</f>
        <v>0</v>
      </c>
      <c r="J41" s="66" t="str">
        <f>Lists!E41</f>
        <v>HCFC-253</v>
      </c>
    </row>
    <row r="42" spans="2:10" x14ac:dyDescent="0.25">
      <c r="B42" s="66">
        <v>1</v>
      </c>
      <c r="C42" s="66" t="str">
        <f>IF(ISBLANK('Section 2'!I57),"",'Section 2'!I57)</f>
        <v/>
      </c>
      <c r="D42" s="66" t="str">
        <f>IF($C42="","",'Section 2'!J57)</f>
        <v/>
      </c>
      <c r="E42" s="66" t="str">
        <f>IF($C42="","",'Section 2'!R57)</f>
        <v/>
      </c>
      <c r="F42" s="66" t="str">
        <f>IF($C42="","",'Section 2'!S57)</f>
        <v/>
      </c>
      <c r="I42">
        <f>IF(COUNTIF($C$3:$C$902,J42)&gt;0,MAX($I$3:I41)+1,0)</f>
        <v>0</v>
      </c>
      <c r="J42" s="66" t="str">
        <f>Lists!E42</f>
        <v>HCFC-261</v>
      </c>
    </row>
    <row r="43" spans="2:10" x14ac:dyDescent="0.25">
      <c r="B43" s="66">
        <v>1</v>
      </c>
      <c r="C43" s="66" t="str">
        <f>IF(ISBLANK('Section 2'!I58),"",'Section 2'!I58)</f>
        <v/>
      </c>
      <c r="D43" s="66" t="str">
        <f>IF($C43="","",'Section 2'!J58)</f>
        <v/>
      </c>
      <c r="E43" s="66" t="str">
        <f>IF($C43="","",'Section 2'!R58)</f>
        <v/>
      </c>
      <c r="F43" s="66" t="str">
        <f>IF($C43="","",'Section 2'!S58)</f>
        <v/>
      </c>
      <c r="I43">
        <f>IF(COUNTIF($C$3:$C$902,J43)&gt;0,MAX($I$3:I42)+1,0)</f>
        <v>0</v>
      </c>
      <c r="J43" s="66" t="str">
        <f>Lists!E43</f>
        <v>HCFC-262</v>
      </c>
    </row>
    <row r="44" spans="2:10" x14ac:dyDescent="0.25">
      <c r="B44" s="66">
        <v>1</v>
      </c>
      <c r="C44" s="66" t="str">
        <f>IF(ISBLANK('Section 2'!I59),"",'Section 2'!I59)</f>
        <v/>
      </c>
      <c r="D44" s="66" t="str">
        <f>IF($C44="","",'Section 2'!J59)</f>
        <v/>
      </c>
      <c r="E44" s="66" t="str">
        <f>IF($C44="","",'Section 2'!R59)</f>
        <v/>
      </c>
      <c r="F44" s="66" t="str">
        <f>IF($C44="","",'Section 2'!S59)</f>
        <v/>
      </c>
      <c r="I44">
        <f>IF(COUNTIF($C$3:$C$902,J44)&gt;0,MAX($I$3:I43)+1,0)</f>
        <v>0</v>
      </c>
      <c r="J44" s="66" t="str">
        <f>Lists!E44</f>
        <v>HCFC-271</v>
      </c>
    </row>
    <row r="45" spans="2:10" x14ac:dyDescent="0.25">
      <c r="B45" s="66">
        <v>1</v>
      </c>
      <c r="C45" s="66" t="str">
        <f>IF(ISBLANK('Section 2'!I60),"",'Section 2'!I60)</f>
        <v/>
      </c>
      <c r="D45" s="66" t="str">
        <f>IF($C45="","",'Section 2'!J60)</f>
        <v/>
      </c>
      <c r="E45" s="66" t="str">
        <f>IF($C45="","",'Section 2'!R60)</f>
        <v/>
      </c>
      <c r="F45" s="66" t="str">
        <f>IF($C45="","",'Section 2'!S60)</f>
        <v/>
      </c>
    </row>
    <row r="46" spans="2:10" x14ac:dyDescent="0.25">
      <c r="B46" s="66">
        <v>1</v>
      </c>
      <c r="C46" s="66" t="str">
        <f>IF(ISBLANK('Section 2'!I61),"",'Section 2'!I61)</f>
        <v/>
      </c>
      <c r="D46" s="66" t="str">
        <f>IF($C46="","",'Section 2'!J61)</f>
        <v/>
      </c>
      <c r="E46" s="66" t="str">
        <f>IF($C46="","",'Section 2'!R61)</f>
        <v/>
      </c>
      <c r="F46" s="66" t="str">
        <f>IF($C46="","",'Section 2'!S61)</f>
        <v/>
      </c>
    </row>
    <row r="47" spans="2:10" x14ac:dyDescent="0.25">
      <c r="B47" s="66">
        <v>1</v>
      </c>
      <c r="C47" s="66" t="str">
        <f>IF(ISBLANK('Section 2'!I62),"",'Section 2'!I62)</f>
        <v/>
      </c>
      <c r="D47" s="66" t="str">
        <f>IF($C47="","",'Section 2'!J62)</f>
        <v/>
      </c>
      <c r="E47" s="66" t="str">
        <f>IF($C47="","",'Section 2'!R62)</f>
        <v/>
      </c>
      <c r="F47" s="66" t="str">
        <f>IF($C47="","",'Section 2'!S62)</f>
        <v/>
      </c>
    </row>
    <row r="48" spans="2:10" x14ac:dyDescent="0.25">
      <c r="B48" s="66">
        <v>1</v>
      </c>
      <c r="C48" s="66" t="str">
        <f>IF(ISBLANK('Section 2'!I63),"",'Section 2'!I63)</f>
        <v/>
      </c>
      <c r="D48" s="66" t="str">
        <f>IF($C48="","",'Section 2'!J63)</f>
        <v/>
      </c>
      <c r="E48" s="66" t="str">
        <f>IF($C48="","",'Section 2'!R63)</f>
        <v/>
      </c>
      <c r="F48" s="66" t="str">
        <f>IF($C48="","",'Section 2'!S63)</f>
        <v/>
      </c>
    </row>
    <row r="49" spans="2:6" x14ac:dyDescent="0.25">
      <c r="B49" s="66">
        <v>1</v>
      </c>
      <c r="C49" s="66" t="str">
        <f>IF(ISBLANK('Section 2'!I64),"",'Section 2'!I64)</f>
        <v/>
      </c>
      <c r="D49" s="66" t="str">
        <f>IF($C49="","",'Section 2'!J64)</f>
        <v/>
      </c>
      <c r="E49" s="66" t="str">
        <f>IF($C49="","",'Section 2'!R64)</f>
        <v/>
      </c>
      <c r="F49" s="66" t="str">
        <f>IF($C49="","",'Section 2'!S64)</f>
        <v/>
      </c>
    </row>
    <row r="50" spans="2:6" x14ac:dyDescent="0.25">
      <c r="B50" s="66">
        <v>1</v>
      </c>
      <c r="C50" s="66" t="str">
        <f>IF(ISBLANK('Section 2'!I65),"",'Section 2'!I65)</f>
        <v/>
      </c>
      <c r="D50" s="66" t="str">
        <f>IF($C50="","",'Section 2'!J65)</f>
        <v/>
      </c>
      <c r="E50" s="66" t="str">
        <f>IF($C50="","",'Section 2'!R65)</f>
        <v/>
      </c>
      <c r="F50" s="66" t="str">
        <f>IF($C50="","",'Section 2'!S65)</f>
        <v/>
      </c>
    </row>
    <row r="51" spans="2:6" x14ac:dyDescent="0.25">
      <c r="B51" s="66">
        <v>1</v>
      </c>
      <c r="C51" s="66" t="str">
        <f>IF(ISBLANK('Section 2'!I66),"",'Section 2'!I66)</f>
        <v/>
      </c>
      <c r="D51" s="66" t="str">
        <f>IF($C51="","",'Section 2'!J66)</f>
        <v/>
      </c>
      <c r="E51" s="66" t="str">
        <f>IF($C51="","",'Section 2'!R66)</f>
        <v/>
      </c>
      <c r="F51" s="66" t="str">
        <f>IF($C51="","",'Section 2'!S66)</f>
        <v/>
      </c>
    </row>
    <row r="52" spans="2:6" x14ac:dyDescent="0.25">
      <c r="B52" s="66">
        <v>1</v>
      </c>
      <c r="C52" s="66" t="str">
        <f>IF(ISBLANK('Section 2'!I67),"",'Section 2'!I67)</f>
        <v/>
      </c>
      <c r="D52" s="66" t="str">
        <f>IF($C52="","",'Section 2'!J67)</f>
        <v/>
      </c>
      <c r="E52" s="66" t="str">
        <f>IF($C52="","",'Section 2'!R67)</f>
        <v/>
      </c>
      <c r="F52" s="66" t="str">
        <f>IF($C52="","",'Section 2'!S67)</f>
        <v/>
      </c>
    </row>
    <row r="53" spans="2:6" x14ac:dyDescent="0.25">
      <c r="B53" s="66">
        <v>1</v>
      </c>
      <c r="C53" s="66" t="str">
        <f>IF(ISBLANK('Section 2'!I68),"",'Section 2'!I68)</f>
        <v/>
      </c>
      <c r="D53" s="66" t="str">
        <f>IF($C53="","",'Section 2'!J68)</f>
        <v/>
      </c>
      <c r="E53" s="66" t="str">
        <f>IF($C53="","",'Section 2'!R68)</f>
        <v/>
      </c>
      <c r="F53" s="66" t="str">
        <f>IF($C53="","",'Section 2'!S68)</f>
        <v/>
      </c>
    </row>
    <row r="54" spans="2:6" x14ac:dyDescent="0.25">
      <c r="B54" s="66">
        <v>1</v>
      </c>
      <c r="C54" s="66" t="str">
        <f>IF(ISBLANK('Section 2'!I69),"",'Section 2'!I69)</f>
        <v/>
      </c>
      <c r="D54" s="66" t="str">
        <f>IF($C54="","",'Section 2'!J69)</f>
        <v/>
      </c>
      <c r="E54" s="66" t="str">
        <f>IF($C54="","",'Section 2'!R69)</f>
        <v/>
      </c>
      <c r="F54" s="66" t="str">
        <f>IF($C54="","",'Section 2'!S69)</f>
        <v/>
      </c>
    </row>
    <row r="55" spans="2:6" x14ac:dyDescent="0.25">
      <c r="B55" s="66">
        <v>1</v>
      </c>
      <c r="C55" s="66" t="str">
        <f>IF(ISBLANK('Section 2'!I70),"",'Section 2'!I70)</f>
        <v/>
      </c>
      <c r="D55" s="66" t="str">
        <f>IF($C55="","",'Section 2'!J70)</f>
        <v/>
      </c>
      <c r="E55" s="66" t="str">
        <f>IF($C55="","",'Section 2'!R70)</f>
        <v/>
      </c>
      <c r="F55" s="66" t="str">
        <f>IF($C55="","",'Section 2'!S70)</f>
        <v/>
      </c>
    </row>
    <row r="56" spans="2:6" x14ac:dyDescent="0.25">
      <c r="B56" s="66">
        <v>1</v>
      </c>
      <c r="C56" s="66" t="str">
        <f>IF(ISBLANK('Section 2'!I71),"",'Section 2'!I71)</f>
        <v/>
      </c>
      <c r="D56" s="66" t="str">
        <f>IF($C56="","",'Section 2'!J71)</f>
        <v/>
      </c>
      <c r="E56" s="66" t="str">
        <f>IF($C56="","",'Section 2'!R71)</f>
        <v/>
      </c>
      <c r="F56" s="66" t="str">
        <f>IF($C56="","",'Section 2'!S71)</f>
        <v/>
      </c>
    </row>
    <row r="57" spans="2:6" x14ac:dyDescent="0.25">
      <c r="B57" s="66">
        <v>1</v>
      </c>
      <c r="C57" s="66" t="str">
        <f>IF(ISBLANK('Section 2'!I72),"",'Section 2'!I72)</f>
        <v/>
      </c>
      <c r="D57" s="66" t="str">
        <f>IF($C57="","",'Section 2'!J72)</f>
        <v/>
      </c>
      <c r="E57" s="66" t="str">
        <f>IF($C57="","",'Section 2'!R72)</f>
        <v/>
      </c>
      <c r="F57" s="66" t="str">
        <f>IF($C57="","",'Section 2'!S72)</f>
        <v/>
      </c>
    </row>
    <row r="58" spans="2:6" x14ac:dyDescent="0.25">
      <c r="B58" s="66">
        <v>1</v>
      </c>
      <c r="C58" s="66" t="str">
        <f>IF(ISBLANK('Section 2'!I73),"",'Section 2'!I73)</f>
        <v/>
      </c>
      <c r="D58" s="66" t="str">
        <f>IF($C58="","",'Section 2'!J73)</f>
        <v/>
      </c>
      <c r="E58" s="66" t="str">
        <f>IF($C58="","",'Section 2'!R73)</f>
        <v/>
      </c>
      <c r="F58" s="66" t="str">
        <f>IF($C58="","",'Section 2'!S73)</f>
        <v/>
      </c>
    </row>
    <row r="59" spans="2:6" x14ac:dyDescent="0.25">
      <c r="B59" s="66">
        <v>1</v>
      </c>
      <c r="C59" s="66" t="str">
        <f>IF(ISBLANK('Section 2'!I74),"",'Section 2'!I74)</f>
        <v/>
      </c>
      <c r="D59" s="66" t="str">
        <f>IF($C59="","",'Section 2'!J74)</f>
        <v/>
      </c>
      <c r="E59" s="66" t="str">
        <f>IF($C59="","",'Section 2'!R74)</f>
        <v/>
      </c>
      <c r="F59" s="66" t="str">
        <f>IF($C59="","",'Section 2'!S74)</f>
        <v/>
      </c>
    </row>
    <row r="60" spans="2:6" x14ac:dyDescent="0.25">
      <c r="B60" s="66">
        <v>1</v>
      </c>
      <c r="C60" s="66" t="str">
        <f>IF(ISBLANK('Section 2'!I75),"",'Section 2'!I75)</f>
        <v/>
      </c>
      <c r="D60" s="66" t="str">
        <f>IF($C60="","",'Section 2'!J75)</f>
        <v/>
      </c>
      <c r="E60" s="66" t="str">
        <f>IF($C60="","",'Section 2'!R75)</f>
        <v/>
      </c>
      <c r="F60" s="66" t="str">
        <f>IF($C60="","",'Section 2'!S75)</f>
        <v/>
      </c>
    </row>
    <row r="61" spans="2:6" x14ac:dyDescent="0.25">
      <c r="B61" s="66">
        <v>1</v>
      </c>
      <c r="C61" s="66" t="str">
        <f>IF(ISBLANK('Section 2'!I76),"",'Section 2'!I76)</f>
        <v/>
      </c>
      <c r="D61" s="66" t="str">
        <f>IF($C61="","",'Section 2'!J76)</f>
        <v/>
      </c>
      <c r="E61" s="66" t="str">
        <f>IF($C61="","",'Section 2'!R76)</f>
        <v/>
      </c>
      <c r="F61" s="66" t="str">
        <f>IF($C61="","",'Section 2'!S76)</f>
        <v/>
      </c>
    </row>
    <row r="62" spans="2:6" x14ac:dyDescent="0.25">
      <c r="B62" s="66">
        <v>1</v>
      </c>
      <c r="C62" s="66" t="str">
        <f>IF(ISBLANK('Section 2'!I77),"",'Section 2'!I77)</f>
        <v/>
      </c>
      <c r="D62" s="66" t="str">
        <f>IF($C62="","",'Section 2'!J77)</f>
        <v/>
      </c>
      <c r="E62" s="66" t="str">
        <f>IF($C62="","",'Section 2'!R77)</f>
        <v/>
      </c>
      <c r="F62" s="66" t="str">
        <f>IF($C62="","",'Section 2'!S77)</f>
        <v/>
      </c>
    </row>
    <row r="63" spans="2:6" x14ac:dyDescent="0.25">
      <c r="B63" s="66">
        <v>1</v>
      </c>
      <c r="C63" s="66" t="str">
        <f>IF(ISBLANK('Section 2'!I78),"",'Section 2'!I78)</f>
        <v/>
      </c>
      <c r="D63" s="66" t="str">
        <f>IF($C63="","",'Section 2'!J78)</f>
        <v/>
      </c>
      <c r="E63" s="66" t="str">
        <f>IF($C63="","",'Section 2'!R78)</f>
        <v/>
      </c>
      <c r="F63" s="66" t="str">
        <f>IF($C63="","",'Section 2'!S78)</f>
        <v/>
      </c>
    </row>
    <row r="64" spans="2:6" x14ac:dyDescent="0.25">
      <c r="B64" s="66">
        <v>1</v>
      </c>
      <c r="C64" s="66" t="str">
        <f>IF(ISBLANK('Section 2'!I79),"",'Section 2'!I79)</f>
        <v/>
      </c>
      <c r="D64" s="66" t="str">
        <f>IF($C64="","",'Section 2'!J79)</f>
        <v/>
      </c>
      <c r="E64" s="66" t="str">
        <f>IF($C64="","",'Section 2'!R79)</f>
        <v/>
      </c>
      <c r="F64" s="66" t="str">
        <f>IF($C64="","",'Section 2'!S79)</f>
        <v/>
      </c>
    </row>
    <row r="65" spans="2:6" x14ac:dyDescent="0.25">
      <c r="B65" s="66">
        <v>1</v>
      </c>
      <c r="C65" s="66" t="str">
        <f>IF(ISBLANK('Section 2'!I80),"",'Section 2'!I80)</f>
        <v/>
      </c>
      <c r="D65" s="66" t="str">
        <f>IF($C65="","",'Section 2'!J80)</f>
        <v/>
      </c>
      <c r="E65" s="66" t="str">
        <f>IF($C65="","",'Section 2'!R80)</f>
        <v/>
      </c>
      <c r="F65" s="66" t="str">
        <f>IF($C65="","",'Section 2'!S80)</f>
        <v/>
      </c>
    </row>
    <row r="66" spans="2:6" x14ac:dyDescent="0.25">
      <c r="B66" s="66">
        <v>1</v>
      </c>
      <c r="C66" s="66" t="str">
        <f>IF(ISBLANK('Section 2'!I81),"",'Section 2'!I81)</f>
        <v/>
      </c>
      <c r="D66" s="66" t="str">
        <f>IF($C66="","",'Section 2'!J81)</f>
        <v/>
      </c>
      <c r="E66" s="66" t="str">
        <f>IF($C66="","",'Section 2'!R81)</f>
        <v/>
      </c>
      <c r="F66" s="66" t="str">
        <f>IF($C66="","",'Section 2'!S81)</f>
        <v/>
      </c>
    </row>
    <row r="67" spans="2:6" x14ac:dyDescent="0.25">
      <c r="B67" s="66">
        <v>1</v>
      </c>
      <c r="C67" s="66" t="str">
        <f>IF(ISBLANK('Section 2'!I82),"",'Section 2'!I82)</f>
        <v/>
      </c>
      <c r="D67" s="66" t="str">
        <f>IF($C67="","",'Section 2'!J82)</f>
        <v/>
      </c>
      <c r="E67" s="66" t="str">
        <f>IF($C67="","",'Section 2'!R82)</f>
        <v/>
      </c>
      <c r="F67" s="66" t="str">
        <f>IF($C67="","",'Section 2'!S82)</f>
        <v/>
      </c>
    </row>
    <row r="68" spans="2:6" x14ac:dyDescent="0.25">
      <c r="B68" s="66">
        <v>1</v>
      </c>
      <c r="C68" s="66" t="str">
        <f>IF(ISBLANK('Section 2'!I83),"",'Section 2'!I83)</f>
        <v/>
      </c>
      <c r="D68" s="66" t="str">
        <f>IF($C68="","",'Section 2'!J83)</f>
        <v/>
      </c>
      <c r="E68" s="66" t="str">
        <f>IF($C68="","",'Section 2'!R83)</f>
        <v/>
      </c>
      <c r="F68" s="66" t="str">
        <f>IF($C68="","",'Section 2'!S83)</f>
        <v/>
      </c>
    </row>
    <row r="69" spans="2:6" x14ac:dyDescent="0.25">
      <c r="B69" s="66">
        <v>1</v>
      </c>
      <c r="C69" s="66" t="str">
        <f>IF(ISBLANK('Section 2'!I84),"",'Section 2'!I84)</f>
        <v/>
      </c>
      <c r="D69" s="66" t="str">
        <f>IF($C69="","",'Section 2'!J84)</f>
        <v/>
      </c>
      <c r="E69" s="66" t="str">
        <f>IF($C69="","",'Section 2'!R84)</f>
        <v/>
      </c>
      <c r="F69" s="66" t="str">
        <f>IF($C69="","",'Section 2'!S84)</f>
        <v/>
      </c>
    </row>
    <row r="70" spans="2:6" x14ac:dyDescent="0.25">
      <c r="B70" s="66">
        <v>1</v>
      </c>
      <c r="C70" s="66" t="str">
        <f>IF(ISBLANK('Section 2'!I85),"",'Section 2'!I85)</f>
        <v/>
      </c>
      <c r="D70" s="66" t="str">
        <f>IF($C70="","",'Section 2'!J85)</f>
        <v/>
      </c>
      <c r="E70" s="66" t="str">
        <f>IF($C70="","",'Section 2'!R85)</f>
        <v/>
      </c>
      <c r="F70" s="66" t="str">
        <f>IF($C70="","",'Section 2'!S85)</f>
        <v/>
      </c>
    </row>
    <row r="71" spans="2:6" x14ac:dyDescent="0.25">
      <c r="B71" s="66">
        <v>1</v>
      </c>
      <c r="C71" s="66" t="str">
        <f>IF(ISBLANK('Section 2'!I86),"",'Section 2'!I86)</f>
        <v/>
      </c>
      <c r="D71" s="66" t="str">
        <f>IF($C71="","",'Section 2'!J86)</f>
        <v/>
      </c>
      <c r="E71" s="66" t="str">
        <f>IF($C71="","",'Section 2'!R86)</f>
        <v/>
      </c>
      <c r="F71" s="66" t="str">
        <f>IF($C71="","",'Section 2'!S86)</f>
        <v/>
      </c>
    </row>
    <row r="72" spans="2:6" x14ac:dyDescent="0.25">
      <c r="B72" s="66">
        <v>1</v>
      </c>
      <c r="C72" s="66" t="str">
        <f>IF(ISBLANK('Section 2'!I87),"",'Section 2'!I87)</f>
        <v/>
      </c>
      <c r="D72" s="66" t="str">
        <f>IF($C72="","",'Section 2'!J87)</f>
        <v/>
      </c>
      <c r="E72" s="66" t="str">
        <f>IF($C72="","",'Section 2'!R87)</f>
        <v/>
      </c>
      <c r="F72" s="66" t="str">
        <f>IF($C72="","",'Section 2'!S87)</f>
        <v/>
      </c>
    </row>
    <row r="73" spans="2:6" x14ac:dyDescent="0.25">
      <c r="B73" s="66">
        <v>1</v>
      </c>
      <c r="C73" s="66" t="str">
        <f>IF(ISBLANK('Section 2'!I88),"",'Section 2'!I88)</f>
        <v/>
      </c>
      <c r="D73" s="66" t="str">
        <f>IF($C73="","",'Section 2'!J88)</f>
        <v/>
      </c>
      <c r="E73" s="66" t="str">
        <f>IF($C73="","",'Section 2'!R88)</f>
        <v/>
      </c>
      <c r="F73" s="66" t="str">
        <f>IF($C73="","",'Section 2'!S88)</f>
        <v/>
      </c>
    </row>
    <row r="74" spans="2:6" x14ac:dyDescent="0.25">
      <c r="B74" s="66">
        <v>1</v>
      </c>
      <c r="C74" s="66" t="str">
        <f>IF(ISBLANK('Section 2'!I89),"",'Section 2'!I89)</f>
        <v/>
      </c>
      <c r="D74" s="66" t="str">
        <f>IF($C74="","",'Section 2'!J89)</f>
        <v/>
      </c>
      <c r="E74" s="66" t="str">
        <f>IF($C74="","",'Section 2'!R89)</f>
        <v/>
      </c>
      <c r="F74" s="66" t="str">
        <f>IF($C74="","",'Section 2'!S89)</f>
        <v/>
      </c>
    </row>
    <row r="75" spans="2:6" x14ac:dyDescent="0.25">
      <c r="B75" s="66">
        <v>1</v>
      </c>
      <c r="C75" s="66" t="str">
        <f>IF(ISBLANK('Section 2'!I90),"",'Section 2'!I90)</f>
        <v/>
      </c>
      <c r="D75" s="66" t="str">
        <f>IF($C75="","",'Section 2'!J90)</f>
        <v/>
      </c>
      <c r="E75" s="66" t="str">
        <f>IF($C75="","",'Section 2'!R90)</f>
        <v/>
      </c>
      <c r="F75" s="66" t="str">
        <f>IF($C75="","",'Section 2'!S90)</f>
        <v/>
      </c>
    </row>
    <row r="76" spans="2:6" x14ac:dyDescent="0.25">
      <c r="B76" s="66">
        <v>1</v>
      </c>
      <c r="C76" s="66" t="str">
        <f>IF(ISBLANK('Section 2'!I91),"",'Section 2'!I91)</f>
        <v/>
      </c>
      <c r="D76" s="66" t="str">
        <f>IF($C76="","",'Section 2'!J91)</f>
        <v/>
      </c>
      <c r="E76" s="66" t="str">
        <f>IF($C76="","",'Section 2'!R91)</f>
        <v/>
      </c>
      <c r="F76" s="66" t="str">
        <f>IF($C76="","",'Section 2'!S91)</f>
        <v/>
      </c>
    </row>
    <row r="77" spans="2:6" x14ac:dyDescent="0.25">
      <c r="B77" s="66">
        <v>1</v>
      </c>
      <c r="C77" s="66" t="str">
        <f>IF(ISBLANK('Section 2'!I92),"",'Section 2'!I92)</f>
        <v/>
      </c>
      <c r="D77" s="66" t="str">
        <f>IF($C77="","",'Section 2'!J92)</f>
        <v/>
      </c>
      <c r="E77" s="66" t="str">
        <f>IF($C77="","",'Section 2'!R92)</f>
        <v/>
      </c>
      <c r="F77" s="66" t="str">
        <f>IF($C77="","",'Section 2'!S92)</f>
        <v/>
      </c>
    </row>
    <row r="78" spans="2:6" x14ac:dyDescent="0.25">
      <c r="B78" s="66">
        <v>1</v>
      </c>
      <c r="C78" s="66" t="str">
        <f>IF(ISBLANK('Section 2'!I93),"",'Section 2'!I93)</f>
        <v/>
      </c>
      <c r="D78" s="66" t="str">
        <f>IF($C78="","",'Section 2'!J93)</f>
        <v/>
      </c>
      <c r="E78" s="66" t="str">
        <f>IF($C78="","",'Section 2'!R93)</f>
        <v/>
      </c>
      <c r="F78" s="66" t="str">
        <f>IF($C78="","",'Section 2'!S93)</f>
        <v/>
      </c>
    </row>
    <row r="79" spans="2:6" x14ac:dyDescent="0.25">
      <c r="B79" s="66">
        <v>1</v>
      </c>
      <c r="C79" s="66" t="str">
        <f>IF(ISBLANK('Section 2'!I94),"",'Section 2'!I94)</f>
        <v/>
      </c>
      <c r="D79" s="66" t="str">
        <f>IF($C79="","",'Section 2'!J94)</f>
        <v/>
      </c>
      <c r="E79" s="66" t="str">
        <f>IF($C79="","",'Section 2'!R94)</f>
        <v/>
      </c>
      <c r="F79" s="66" t="str">
        <f>IF($C79="","",'Section 2'!S94)</f>
        <v/>
      </c>
    </row>
    <row r="80" spans="2:6" x14ac:dyDescent="0.25">
      <c r="B80" s="66">
        <v>1</v>
      </c>
      <c r="C80" s="66" t="str">
        <f>IF(ISBLANK('Section 2'!I95),"",'Section 2'!I95)</f>
        <v/>
      </c>
      <c r="D80" s="66" t="str">
        <f>IF($C80="","",'Section 2'!J95)</f>
        <v/>
      </c>
      <c r="E80" s="66" t="str">
        <f>IF($C80="","",'Section 2'!R95)</f>
        <v/>
      </c>
      <c r="F80" s="66" t="str">
        <f>IF($C80="","",'Section 2'!S95)</f>
        <v/>
      </c>
    </row>
    <row r="81" spans="2:6" x14ac:dyDescent="0.25">
      <c r="B81" s="66">
        <v>1</v>
      </c>
      <c r="C81" s="66" t="str">
        <f>IF(ISBLANK('Section 2'!I96),"",'Section 2'!I96)</f>
        <v/>
      </c>
      <c r="D81" s="66" t="str">
        <f>IF($C81="","",'Section 2'!J96)</f>
        <v/>
      </c>
      <c r="E81" s="66" t="str">
        <f>IF($C81="","",'Section 2'!R96)</f>
        <v/>
      </c>
      <c r="F81" s="66" t="str">
        <f>IF($C81="","",'Section 2'!S96)</f>
        <v/>
      </c>
    </row>
    <row r="82" spans="2:6" x14ac:dyDescent="0.25">
      <c r="B82" s="66">
        <v>1</v>
      </c>
      <c r="C82" s="66" t="str">
        <f>IF(ISBLANK('Section 2'!I97),"",'Section 2'!I97)</f>
        <v/>
      </c>
      <c r="D82" s="66" t="str">
        <f>IF($C82="","",'Section 2'!J97)</f>
        <v/>
      </c>
      <c r="E82" s="66" t="str">
        <f>IF($C82="","",'Section 2'!R97)</f>
        <v/>
      </c>
      <c r="F82" s="66" t="str">
        <f>IF($C82="","",'Section 2'!S97)</f>
        <v/>
      </c>
    </row>
    <row r="83" spans="2:6" x14ac:dyDescent="0.25">
      <c r="B83" s="66">
        <v>1</v>
      </c>
      <c r="C83" s="66" t="str">
        <f>IF(ISBLANK('Section 2'!I98),"",'Section 2'!I98)</f>
        <v/>
      </c>
      <c r="D83" s="66" t="str">
        <f>IF($C83="","",'Section 2'!J98)</f>
        <v/>
      </c>
      <c r="E83" s="66" t="str">
        <f>IF($C83="","",'Section 2'!R98)</f>
        <v/>
      </c>
      <c r="F83" s="66" t="str">
        <f>IF($C83="","",'Section 2'!S98)</f>
        <v/>
      </c>
    </row>
    <row r="84" spans="2:6" x14ac:dyDescent="0.25">
      <c r="B84" s="66">
        <v>1</v>
      </c>
      <c r="C84" s="66" t="str">
        <f>IF(ISBLANK('Section 2'!I99),"",'Section 2'!I99)</f>
        <v/>
      </c>
      <c r="D84" s="66" t="str">
        <f>IF($C84="","",'Section 2'!J99)</f>
        <v/>
      </c>
      <c r="E84" s="66" t="str">
        <f>IF($C84="","",'Section 2'!R99)</f>
        <v/>
      </c>
      <c r="F84" s="66" t="str">
        <f>IF($C84="","",'Section 2'!S99)</f>
        <v/>
      </c>
    </row>
    <row r="85" spans="2:6" x14ac:dyDescent="0.25">
      <c r="B85" s="66">
        <v>1</v>
      </c>
      <c r="C85" s="66" t="str">
        <f>IF(ISBLANK('Section 2'!I100),"",'Section 2'!I100)</f>
        <v/>
      </c>
      <c r="D85" s="66" t="str">
        <f>IF($C85="","",'Section 2'!J100)</f>
        <v/>
      </c>
      <c r="E85" s="66" t="str">
        <f>IF($C85="","",'Section 2'!R100)</f>
        <v/>
      </c>
      <c r="F85" s="66" t="str">
        <f>IF($C85="","",'Section 2'!S100)</f>
        <v/>
      </c>
    </row>
    <row r="86" spans="2:6" x14ac:dyDescent="0.25">
      <c r="B86" s="66">
        <v>1</v>
      </c>
      <c r="C86" s="66" t="str">
        <f>IF(ISBLANK('Section 2'!I101),"",'Section 2'!I101)</f>
        <v/>
      </c>
      <c r="D86" s="66" t="str">
        <f>IF($C86="","",'Section 2'!J101)</f>
        <v/>
      </c>
      <c r="E86" s="66" t="str">
        <f>IF($C86="","",'Section 2'!R101)</f>
        <v/>
      </c>
      <c r="F86" s="66" t="str">
        <f>IF($C86="","",'Section 2'!S101)</f>
        <v/>
      </c>
    </row>
    <row r="87" spans="2:6" x14ac:dyDescent="0.25">
      <c r="B87" s="66">
        <v>1</v>
      </c>
      <c r="C87" s="66" t="str">
        <f>IF(ISBLANK('Section 2'!I102),"",'Section 2'!I102)</f>
        <v/>
      </c>
      <c r="D87" s="66" t="str">
        <f>IF($C87="","",'Section 2'!J102)</f>
        <v/>
      </c>
      <c r="E87" s="66" t="str">
        <f>IF($C87="","",'Section 2'!R102)</f>
        <v/>
      </c>
      <c r="F87" s="66" t="str">
        <f>IF($C87="","",'Section 2'!S102)</f>
        <v/>
      </c>
    </row>
    <row r="88" spans="2:6" x14ac:dyDescent="0.25">
      <c r="B88" s="66">
        <v>1</v>
      </c>
      <c r="C88" s="66" t="str">
        <f>IF(ISBLANK('Section 2'!I103),"",'Section 2'!I103)</f>
        <v/>
      </c>
      <c r="D88" s="66" t="str">
        <f>IF($C88="","",'Section 2'!J103)</f>
        <v/>
      </c>
      <c r="E88" s="66" t="str">
        <f>IF($C88="","",'Section 2'!R103)</f>
        <v/>
      </c>
      <c r="F88" s="66" t="str">
        <f>IF($C88="","",'Section 2'!S103)</f>
        <v/>
      </c>
    </row>
    <row r="89" spans="2:6" x14ac:dyDescent="0.25">
      <c r="B89" s="66">
        <v>1</v>
      </c>
      <c r="C89" s="66" t="str">
        <f>IF(ISBLANK('Section 2'!I104),"",'Section 2'!I104)</f>
        <v/>
      </c>
      <c r="D89" s="66" t="str">
        <f>IF($C89="","",'Section 2'!J104)</f>
        <v/>
      </c>
      <c r="E89" s="66" t="str">
        <f>IF($C89="","",'Section 2'!R104)</f>
        <v/>
      </c>
      <c r="F89" s="66" t="str">
        <f>IF($C89="","",'Section 2'!S104)</f>
        <v/>
      </c>
    </row>
    <row r="90" spans="2:6" x14ac:dyDescent="0.25">
      <c r="B90" s="66">
        <v>1</v>
      </c>
      <c r="C90" s="66" t="str">
        <f>IF(ISBLANK('Section 2'!I105),"",'Section 2'!I105)</f>
        <v/>
      </c>
      <c r="D90" s="66" t="str">
        <f>IF($C90="","",'Section 2'!J105)</f>
        <v/>
      </c>
      <c r="E90" s="66" t="str">
        <f>IF($C90="","",'Section 2'!R105)</f>
        <v/>
      </c>
      <c r="F90" s="66" t="str">
        <f>IF($C90="","",'Section 2'!S105)</f>
        <v/>
      </c>
    </row>
    <row r="91" spans="2:6" x14ac:dyDescent="0.25">
      <c r="B91" s="66">
        <v>1</v>
      </c>
      <c r="C91" s="66" t="str">
        <f>IF(ISBLANK('Section 2'!I106),"",'Section 2'!I106)</f>
        <v/>
      </c>
      <c r="D91" s="66" t="str">
        <f>IF($C91="","",'Section 2'!J106)</f>
        <v/>
      </c>
      <c r="E91" s="66" t="str">
        <f>IF($C91="","",'Section 2'!R106)</f>
        <v/>
      </c>
      <c r="F91" s="66" t="str">
        <f>IF($C91="","",'Section 2'!S106)</f>
        <v/>
      </c>
    </row>
    <row r="92" spans="2:6" x14ac:dyDescent="0.25">
      <c r="B92" s="66">
        <v>1</v>
      </c>
      <c r="C92" s="66" t="str">
        <f>IF(ISBLANK('Section 2'!I107),"",'Section 2'!I107)</f>
        <v/>
      </c>
      <c r="D92" s="66" t="str">
        <f>IF($C92="","",'Section 2'!J107)</f>
        <v/>
      </c>
      <c r="E92" s="66" t="str">
        <f>IF($C92="","",'Section 2'!R107)</f>
        <v/>
      </c>
      <c r="F92" s="66" t="str">
        <f>IF($C92="","",'Section 2'!S107)</f>
        <v/>
      </c>
    </row>
    <row r="93" spans="2:6" x14ac:dyDescent="0.25">
      <c r="B93" s="66">
        <v>1</v>
      </c>
      <c r="C93" s="66" t="str">
        <f>IF(ISBLANK('Section 2'!I108),"",'Section 2'!I108)</f>
        <v/>
      </c>
      <c r="D93" s="66" t="str">
        <f>IF($C93="","",'Section 2'!J108)</f>
        <v/>
      </c>
      <c r="E93" s="66" t="str">
        <f>IF($C93="","",'Section 2'!R108)</f>
        <v/>
      </c>
      <c r="F93" s="66" t="str">
        <f>IF($C93="","",'Section 2'!S108)</f>
        <v/>
      </c>
    </row>
    <row r="94" spans="2:6" x14ac:dyDescent="0.25">
      <c r="B94" s="66">
        <v>1</v>
      </c>
      <c r="C94" s="66" t="str">
        <f>IF(ISBLANK('Section 2'!I109),"",'Section 2'!I109)</f>
        <v/>
      </c>
      <c r="D94" s="66" t="str">
        <f>IF($C94="","",'Section 2'!J109)</f>
        <v/>
      </c>
      <c r="E94" s="66" t="str">
        <f>IF($C94="","",'Section 2'!R109)</f>
        <v/>
      </c>
      <c r="F94" s="66" t="str">
        <f>IF($C94="","",'Section 2'!S109)</f>
        <v/>
      </c>
    </row>
    <row r="95" spans="2:6" x14ac:dyDescent="0.25">
      <c r="B95" s="66">
        <v>1</v>
      </c>
      <c r="C95" s="66" t="str">
        <f>IF(ISBLANK('Section 2'!I110),"",'Section 2'!I110)</f>
        <v/>
      </c>
      <c r="D95" s="66" t="str">
        <f>IF($C95="","",'Section 2'!J110)</f>
        <v/>
      </c>
      <c r="E95" s="66" t="str">
        <f>IF($C95="","",'Section 2'!R110)</f>
        <v/>
      </c>
      <c r="F95" s="66" t="str">
        <f>IF($C95="","",'Section 2'!S110)</f>
        <v/>
      </c>
    </row>
    <row r="96" spans="2:6" x14ac:dyDescent="0.25">
      <c r="B96" s="66">
        <v>1</v>
      </c>
      <c r="C96" s="66" t="str">
        <f>IF(ISBLANK('Section 2'!I111),"",'Section 2'!I111)</f>
        <v/>
      </c>
      <c r="D96" s="66" t="str">
        <f>IF($C96="","",'Section 2'!J111)</f>
        <v/>
      </c>
      <c r="E96" s="66" t="str">
        <f>IF($C96="","",'Section 2'!R111)</f>
        <v/>
      </c>
      <c r="F96" s="66" t="str">
        <f>IF($C96="","",'Section 2'!S111)</f>
        <v/>
      </c>
    </row>
    <row r="97" spans="2:6" x14ac:dyDescent="0.25">
      <c r="B97" s="66">
        <v>1</v>
      </c>
      <c r="C97" s="66" t="str">
        <f>IF(ISBLANK('Section 2'!I112),"",'Section 2'!I112)</f>
        <v/>
      </c>
      <c r="D97" s="66" t="str">
        <f>IF($C97="","",'Section 2'!J112)</f>
        <v/>
      </c>
      <c r="E97" s="66" t="str">
        <f>IF($C97="","",'Section 2'!R112)</f>
        <v/>
      </c>
      <c r="F97" s="66" t="str">
        <f>IF($C97="","",'Section 2'!S112)</f>
        <v/>
      </c>
    </row>
    <row r="98" spans="2:6" x14ac:dyDescent="0.25">
      <c r="B98" s="66">
        <v>1</v>
      </c>
      <c r="C98" s="66" t="str">
        <f>IF(ISBLANK('Section 2'!I113),"",'Section 2'!I113)</f>
        <v/>
      </c>
      <c r="D98" s="66" t="str">
        <f>IF($C98="","",'Section 2'!J113)</f>
        <v/>
      </c>
      <c r="E98" s="66" t="str">
        <f>IF($C98="","",'Section 2'!R113)</f>
        <v/>
      </c>
      <c r="F98" s="66" t="str">
        <f>IF($C98="","",'Section 2'!S113)</f>
        <v/>
      </c>
    </row>
    <row r="99" spans="2:6" x14ac:dyDescent="0.25">
      <c r="B99" s="66">
        <v>1</v>
      </c>
      <c r="C99" s="66" t="str">
        <f>IF(ISBLANK('Section 2'!I114),"",'Section 2'!I114)</f>
        <v/>
      </c>
      <c r="D99" s="66" t="str">
        <f>IF($C99="","",'Section 2'!J114)</f>
        <v/>
      </c>
      <c r="E99" s="66" t="str">
        <f>IF($C99="","",'Section 2'!R114)</f>
        <v/>
      </c>
      <c r="F99" s="66" t="str">
        <f>IF($C99="","",'Section 2'!S114)</f>
        <v/>
      </c>
    </row>
    <row r="100" spans="2:6" x14ac:dyDescent="0.25">
      <c r="B100" s="66">
        <v>1</v>
      </c>
      <c r="C100" s="66" t="str">
        <f>IF(ISBLANK('Section 2'!I115),"",'Section 2'!I115)</f>
        <v/>
      </c>
      <c r="D100" s="66" t="str">
        <f>IF($C100="","",'Section 2'!J115)</f>
        <v/>
      </c>
      <c r="E100" s="66" t="str">
        <f>IF($C100="","",'Section 2'!R115)</f>
        <v/>
      </c>
      <c r="F100" s="66" t="str">
        <f>IF($C100="","",'Section 2'!S115)</f>
        <v/>
      </c>
    </row>
    <row r="101" spans="2:6" x14ac:dyDescent="0.25">
      <c r="B101" s="66">
        <v>1</v>
      </c>
      <c r="C101" s="66" t="str">
        <f>IF(ISBLANK('Section 2'!I116),"",'Section 2'!I116)</f>
        <v/>
      </c>
      <c r="D101" s="66" t="str">
        <f>IF($C101="","",'Section 2'!J116)</f>
        <v/>
      </c>
      <c r="E101" s="66" t="str">
        <f>IF($C101="","",'Section 2'!R116)</f>
        <v/>
      </c>
      <c r="F101" s="66" t="str">
        <f>IF($C101="","",'Section 2'!S116)</f>
        <v/>
      </c>
    </row>
    <row r="102" spans="2:6" x14ac:dyDescent="0.25">
      <c r="B102" s="66">
        <v>1</v>
      </c>
      <c r="C102" s="66" t="str">
        <f>IF(ISBLANK('Section 2'!I117),"",'Section 2'!I117)</f>
        <v/>
      </c>
      <c r="D102" s="66" t="str">
        <f>IF($C102="","",'Section 2'!J117)</f>
        <v/>
      </c>
      <c r="E102" s="66" t="str">
        <f>IF($C102="","",'Section 2'!R117)</f>
        <v/>
      </c>
      <c r="F102" s="66" t="str">
        <f>IF($C102="","",'Section 2'!S117)</f>
        <v/>
      </c>
    </row>
    <row r="103" spans="2:6" x14ac:dyDescent="0.25">
      <c r="B103" s="66">
        <v>1</v>
      </c>
      <c r="C103" s="66" t="str">
        <f>IF(ISBLANK('Section 2'!I118),"",'Section 2'!I118)</f>
        <v/>
      </c>
      <c r="D103" s="66" t="str">
        <f>IF($C103="","",'Section 2'!J118)</f>
        <v/>
      </c>
      <c r="E103" s="66" t="str">
        <f>IF($C103="","",'Section 2'!R118)</f>
        <v/>
      </c>
      <c r="F103" s="66" t="str">
        <f>IF($C103="","",'Section 2'!S118)</f>
        <v/>
      </c>
    </row>
    <row r="104" spans="2:6" x14ac:dyDescent="0.25">
      <c r="B104" s="66">
        <v>1</v>
      </c>
      <c r="C104" s="66" t="str">
        <f>IF(ISBLANK('Section 2'!I119),"",'Section 2'!I119)</f>
        <v/>
      </c>
      <c r="D104" s="66" t="str">
        <f>IF($C104="","",'Section 2'!J119)</f>
        <v/>
      </c>
      <c r="E104" s="66" t="str">
        <f>IF($C104="","",'Section 2'!R119)</f>
        <v/>
      </c>
      <c r="F104" s="66" t="str">
        <f>IF($C104="","",'Section 2'!S119)</f>
        <v/>
      </c>
    </row>
    <row r="105" spans="2:6" x14ac:dyDescent="0.25">
      <c r="B105" s="66">
        <v>1</v>
      </c>
      <c r="C105" s="66" t="str">
        <f>IF(ISBLANK('Section 2'!I120),"",'Section 2'!I120)</f>
        <v/>
      </c>
      <c r="D105" s="66" t="str">
        <f>IF($C105="","",'Section 2'!J120)</f>
        <v/>
      </c>
      <c r="E105" s="66" t="str">
        <f>IF($C105="","",'Section 2'!R120)</f>
        <v/>
      </c>
      <c r="F105" s="66" t="str">
        <f>IF($C105="","",'Section 2'!S120)</f>
        <v/>
      </c>
    </row>
    <row r="106" spans="2:6" x14ac:dyDescent="0.25">
      <c r="B106" s="66">
        <v>1</v>
      </c>
      <c r="C106" s="66" t="str">
        <f>IF(ISBLANK('Section 2'!I121),"",'Section 2'!I121)</f>
        <v/>
      </c>
      <c r="D106" s="66" t="str">
        <f>IF($C106="","",'Section 2'!J121)</f>
        <v/>
      </c>
      <c r="E106" s="66" t="str">
        <f>IF($C106="","",'Section 2'!R121)</f>
        <v/>
      </c>
      <c r="F106" s="66" t="str">
        <f>IF($C106="","",'Section 2'!S121)</f>
        <v/>
      </c>
    </row>
    <row r="107" spans="2:6" x14ac:dyDescent="0.25">
      <c r="B107" s="66">
        <v>1</v>
      </c>
      <c r="C107" s="66" t="str">
        <f>IF(ISBLANK('Section 2'!I122),"",'Section 2'!I122)</f>
        <v/>
      </c>
      <c r="D107" s="66" t="str">
        <f>IF($C107="","",'Section 2'!J122)</f>
        <v/>
      </c>
      <c r="E107" s="66" t="str">
        <f>IF($C107="","",'Section 2'!R122)</f>
        <v/>
      </c>
      <c r="F107" s="66" t="str">
        <f>IF($C107="","",'Section 2'!S122)</f>
        <v/>
      </c>
    </row>
    <row r="108" spans="2:6" x14ac:dyDescent="0.25">
      <c r="B108" s="66">
        <v>1</v>
      </c>
      <c r="C108" s="66" t="str">
        <f>IF(ISBLANK('Section 2'!I123),"",'Section 2'!I123)</f>
        <v/>
      </c>
      <c r="D108" s="66" t="str">
        <f>IF($C108="","",'Section 2'!J123)</f>
        <v/>
      </c>
      <c r="E108" s="66" t="str">
        <f>IF($C108="","",'Section 2'!R123)</f>
        <v/>
      </c>
      <c r="F108" s="66" t="str">
        <f>IF($C108="","",'Section 2'!S123)</f>
        <v/>
      </c>
    </row>
    <row r="109" spans="2:6" x14ac:dyDescent="0.25">
      <c r="B109" s="66">
        <v>1</v>
      </c>
      <c r="C109" s="66" t="str">
        <f>IF(ISBLANK('Section 2'!I124),"",'Section 2'!I124)</f>
        <v/>
      </c>
      <c r="D109" s="66" t="str">
        <f>IF($C109="","",'Section 2'!J124)</f>
        <v/>
      </c>
      <c r="E109" s="66" t="str">
        <f>IF($C109="","",'Section 2'!R124)</f>
        <v/>
      </c>
      <c r="F109" s="66" t="str">
        <f>IF($C109="","",'Section 2'!S124)</f>
        <v/>
      </c>
    </row>
    <row r="110" spans="2:6" x14ac:dyDescent="0.25">
      <c r="B110" s="66">
        <v>1</v>
      </c>
      <c r="C110" s="66" t="str">
        <f>IF(ISBLANK('Section 2'!I125),"",'Section 2'!I125)</f>
        <v/>
      </c>
      <c r="D110" s="66" t="str">
        <f>IF($C110="","",'Section 2'!J125)</f>
        <v/>
      </c>
      <c r="E110" s="66" t="str">
        <f>IF($C110="","",'Section 2'!R125)</f>
        <v/>
      </c>
      <c r="F110" s="66" t="str">
        <f>IF($C110="","",'Section 2'!S125)</f>
        <v/>
      </c>
    </row>
    <row r="111" spans="2:6" x14ac:dyDescent="0.25">
      <c r="B111" s="66">
        <v>1</v>
      </c>
      <c r="C111" s="66" t="str">
        <f>IF(ISBLANK('Section 2'!I126),"",'Section 2'!I126)</f>
        <v/>
      </c>
      <c r="D111" s="66" t="str">
        <f>IF($C111="","",'Section 2'!J126)</f>
        <v/>
      </c>
      <c r="E111" s="66" t="str">
        <f>IF($C111="","",'Section 2'!R126)</f>
        <v/>
      </c>
      <c r="F111" s="66" t="str">
        <f>IF($C111="","",'Section 2'!S126)</f>
        <v/>
      </c>
    </row>
    <row r="112" spans="2:6" x14ac:dyDescent="0.25">
      <c r="B112" s="66">
        <v>1</v>
      </c>
      <c r="C112" s="66" t="str">
        <f>IF(ISBLANK('Section 2'!I127),"",'Section 2'!I127)</f>
        <v/>
      </c>
      <c r="D112" s="66" t="str">
        <f>IF($C112="","",'Section 2'!J127)</f>
        <v/>
      </c>
      <c r="E112" s="66" t="str">
        <f>IF($C112="","",'Section 2'!R127)</f>
        <v/>
      </c>
      <c r="F112" s="66" t="str">
        <f>IF($C112="","",'Section 2'!S127)</f>
        <v/>
      </c>
    </row>
    <row r="113" spans="2:6" x14ac:dyDescent="0.25">
      <c r="B113" s="66">
        <v>1</v>
      </c>
      <c r="C113" s="66" t="str">
        <f>IF(ISBLANK('Section 2'!I128),"",'Section 2'!I128)</f>
        <v/>
      </c>
      <c r="D113" s="66" t="str">
        <f>IF($C113="","",'Section 2'!J128)</f>
        <v/>
      </c>
      <c r="E113" s="66" t="str">
        <f>IF($C113="","",'Section 2'!R128)</f>
        <v/>
      </c>
      <c r="F113" s="66" t="str">
        <f>IF($C113="","",'Section 2'!S128)</f>
        <v/>
      </c>
    </row>
    <row r="114" spans="2:6" x14ac:dyDescent="0.25">
      <c r="B114" s="66">
        <v>1</v>
      </c>
      <c r="C114" s="66" t="str">
        <f>IF(ISBLANK('Section 2'!I129),"",'Section 2'!I129)</f>
        <v/>
      </c>
      <c r="D114" s="66" t="str">
        <f>IF($C114="","",'Section 2'!J129)</f>
        <v/>
      </c>
      <c r="E114" s="66" t="str">
        <f>IF($C114="","",'Section 2'!R129)</f>
        <v/>
      </c>
      <c r="F114" s="66" t="str">
        <f>IF($C114="","",'Section 2'!S129)</f>
        <v/>
      </c>
    </row>
    <row r="115" spans="2:6" x14ac:dyDescent="0.25">
      <c r="B115" s="66">
        <v>1</v>
      </c>
      <c r="C115" s="66" t="str">
        <f>IF(ISBLANK('Section 2'!I130),"",'Section 2'!I130)</f>
        <v/>
      </c>
      <c r="D115" s="66" t="str">
        <f>IF($C115="","",'Section 2'!J130)</f>
        <v/>
      </c>
      <c r="E115" s="66" t="str">
        <f>IF($C115="","",'Section 2'!R130)</f>
        <v/>
      </c>
      <c r="F115" s="66" t="str">
        <f>IF($C115="","",'Section 2'!S130)</f>
        <v/>
      </c>
    </row>
    <row r="116" spans="2:6" x14ac:dyDescent="0.25">
      <c r="B116" s="66">
        <v>1</v>
      </c>
      <c r="C116" s="66" t="str">
        <f>IF(ISBLANK('Section 2'!I131),"",'Section 2'!I131)</f>
        <v/>
      </c>
      <c r="D116" s="66" t="str">
        <f>IF($C116="","",'Section 2'!J131)</f>
        <v/>
      </c>
      <c r="E116" s="66" t="str">
        <f>IF($C116="","",'Section 2'!R131)</f>
        <v/>
      </c>
      <c r="F116" s="66" t="str">
        <f>IF($C116="","",'Section 2'!S131)</f>
        <v/>
      </c>
    </row>
    <row r="117" spans="2:6" x14ac:dyDescent="0.25">
      <c r="B117" s="66">
        <v>1</v>
      </c>
      <c r="C117" s="66" t="str">
        <f>IF(ISBLANK('Section 2'!I132),"",'Section 2'!I132)</f>
        <v/>
      </c>
      <c r="D117" s="66" t="str">
        <f>IF($C117="","",'Section 2'!J132)</f>
        <v/>
      </c>
      <c r="E117" s="66" t="str">
        <f>IF($C117="","",'Section 2'!R132)</f>
        <v/>
      </c>
      <c r="F117" s="66" t="str">
        <f>IF($C117="","",'Section 2'!S132)</f>
        <v/>
      </c>
    </row>
    <row r="118" spans="2:6" x14ac:dyDescent="0.25">
      <c r="B118" s="66">
        <v>1</v>
      </c>
      <c r="C118" s="66" t="str">
        <f>IF(ISBLANK('Section 2'!I133),"",'Section 2'!I133)</f>
        <v/>
      </c>
      <c r="D118" s="66" t="str">
        <f>IF($C118="","",'Section 2'!J133)</f>
        <v/>
      </c>
      <c r="E118" s="66" t="str">
        <f>IF($C118="","",'Section 2'!R133)</f>
        <v/>
      </c>
      <c r="F118" s="66" t="str">
        <f>IF($C118="","",'Section 2'!S133)</f>
        <v/>
      </c>
    </row>
    <row r="119" spans="2:6" x14ac:dyDescent="0.25">
      <c r="B119" s="66">
        <v>1</v>
      </c>
      <c r="C119" s="66" t="str">
        <f>IF(ISBLANK('Section 2'!I134),"",'Section 2'!I134)</f>
        <v/>
      </c>
      <c r="D119" s="66" t="str">
        <f>IF($C119="","",'Section 2'!J134)</f>
        <v/>
      </c>
      <c r="E119" s="66" t="str">
        <f>IF($C119="","",'Section 2'!R134)</f>
        <v/>
      </c>
      <c r="F119" s="66" t="str">
        <f>IF($C119="","",'Section 2'!S134)</f>
        <v/>
      </c>
    </row>
    <row r="120" spans="2:6" x14ac:dyDescent="0.25">
      <c r="B120" s="66">
        <v>1</v>
      </c>
      <c r="C120" s="66" t="str">
        <f>IF(ISBLANK('Section 2'!I135),"",'Section 2'!I135)</f>
        <v/>
      </c>
      <c r="D120" s="66" t="str">
        <f>IF($C120="","",'Section 2'!J135)</f>
        <v/>
      </c>
      <c r="E120" s="66" t="str">
        <f>IF($C120="","",'Section 2'!R135)</f>
        <v/>
      </c>
      <c r="F120" s="66" t="str">
        <f>IF($C120="","",'Section 2'!S135)</f>
        <v/>
      </c>
    </row>
    <row r="121" spans="2:6" x14ac:dyDescent="0.25">
      <c r="B121" s="66">
        <v>1</v>
      </c>
      <c r="C121" s="66" t="str">
        <f>IF(ISBLANK('Section 2'!I136),"",'Section 2'!I136)</f>
        <v/>
      </c>
      <c r="D121" s="66" t="str">
        <f>IF($C121="","",'Section 2'!J136)</f>
        <v/>
      </c>
      <c r="E121" s="66" t="str">
        <f>IF($C121="","",'Section 2'!R136)</f>
        <v/>
      </c>
      <c r="F121" s="66" t="str">
        <f>IF($C121="","",'Section 2'!S136)</f>
        <v/>
      </c>
    </row>
    <row r="122" spans="2:6" x14ac:dyDescent="0.25">
      <c r="B122" s="66">
        <v>1</v>
      </c>
      <c r="C122" s="66" t="str">
        <f>IF(ISBLANK('Section 2'!I137),"",'Section 2'!I137)</f>
        <v/>
      </c>
      <c r="D122" s="66" t="str">
        <f>IF($C122="","",'Section 2'!J137)</f>
        <v/>
      </c>
      <c r="E122" s="66" t="str">
        <f>IF($C122="","",'Section 2'!R137)</f>
        <v/>
      </c>
      <c r="F122" s="66" t="str">
        <f>IF($C122="","",'Section 2'!S137)</f>
        <v/>
      </c>
    </row>
    <row r="123" spans="2:6" x14ac:dyDescent="0.25">
      <c r="B123" s="66">
        <v>1</v>
      </c>
      <c r="C123" s="66" t="str">
        <f>IF(ISBLANK('Section 2'!I138),"",'Section 2'!I138)</f>
        <v/>
      </c>
      <c r="D123" s="66" t="str">
        <f>IF($C123="","",'Section 2'!J138)</f>
        <v/>
      </c>
      <c r="E123" s="66" t="str">
        <f>IF($C123="","",'Section 2'!R138)</f>
        <v/>
      </c>
      <c r="F123" s="66" t="str">
        <f>IF($C123="","",'Section 2'!S138)</f>
        <v/>
      </c>
    </row>
    <row r="124" spans="2:6" x14ac:dyDescent="0.25">
      <c r="B124" s="66">
        <v>1</v>
      </c>
      <c r="C124" s="66" t="str">
        <f>IF(ISBLANK('Section 2'!I139),"",'Section 2'!I139)</f>
        <v/>
      </c>
      <c r="D124" s="66" t="str">
        <f>IF($C124="","",'Section 2'!J139)</f>
        <v/>
      </c>
      <c r="E124" s="66" t="str">
        <f>IF($C124="","",'Section 2'!R139)</f>
        <v/>
      </c>
      <c r="F124" s="66" t="str">
        <f>IF($C124="","",'Section 2'!S139)</f>
        <v/>
      </c>
    </row>
    <row r="125" spans="2:6" x14ac:dyDescent="0.25">
      <c r="B125" s="66">
        <v>1</v>
      </c>
      <c r="C125" s="66" t="str">
        <f>IF(ISBLANK('Section 2'!I140),"",'Section 2'!I140)</f>
        <v/>
      </c>
      <c r="D125" s="66" t="str">
        <f>IF($C125="","",'Section 2'!J140)</f>
        <v/>
      </c>
      <c r="E125" s="66" t="str">
        <f>IF($C125="","",'Section 2'!R140)</f>
        <v/>
      </c>
      <c r="F125" s="66" t="str">
        <f>IF($C125="","",'Section 2'!S140)</f>
        <v/>
      </c>
    </row>
    <row r="126" spans="2:6" x14ac:dyDescent="0.25">
      <c r="B126" s="66">
        <v>1</v>
      </c>
      <c r="C126" s="66" t="str">
        <f>IF(ISBLANK('Section 2'!I141),"",'Section 2'!I141)</f>
        <v/>
      </c>
      <c r="D126" s="66" t="str">
        <f>IF($C126="","",'Section 2'!J141)</f>
        <v/>
      </c>
      <c r="E126" s="66" t="str">
        <f>IF($C126="","",'Section 2'!R141)</f>
        <v/>
      </c>
      <c r="F126" s="66" t="str">
        <f>IF($C126="","",'Section 2'!S141)</f>
        <v/>
      </c>
    </row>
    <row r="127" spans="2:6" x14ac:dyDescent="0.25">
      <c r="B127" s="66">
        <v>1</v>
      </c>
      <c r="C127" s="66" t="str">
        <f>IF(ISBLANK('Section 2'!I142),"",'Section 2'!I142)</f>
        <v/>
      </c>
      <c r="D127" s="66" t="str">
        <f>IF($C127="","",'Section 2'!J142)</f>
        <v/>
      </c>
      <c r="E127" s="66" t="str">
        <f>IF($C127="","",'Section 2'!R142)</f>
        <v/>
      </c>
      <c r="F127" s="66" t="str">
        <f>IF($C127="","",'Section 2'!S142)</f>
        <v/>
      </c>
    </row>
    <row r="128" spans="2:6" x14ac:dyDescent="0.25">
      <c r="B128" s="66">
        <v>1</v>
      </c>
      <c r="C128" s="66" t="str">
        <f>IF(ISBLANK('Section 2'!I143),"",'Section 2'!I143)</f>
        <v/>
      </c>
      <c r="D128" s="66" t="str">
        <f>IF($C128="","",'Section 2'!J143)</f>
        <v/>
      </c>
      <c r="E128" s="66" t="str">
        <f>IF($C128="","",'Section 2'!R143)</f>
        <v/>
      </c>
      <c r="F128" s="66" t="str">
        <f>IF($C128="","",'Section 2'!S143)</f>
        <v/>
      </c>
    </row>
    <row r="129" spans="2:6" x14ac:dyDescent="0.25">
      <c r="B129" s="66">
        <v>1</v>
      </c>
      <c r="C129" s="66" t="str">
        <f>IF(ISBLANK('Section 2'!I144),"",'Section 2'!I144)</f>
        <v/>
      </c>
      <c r="D129" s="66" t="str">
        <f>IF($C129="","",'Section 2'!J144)</f>
        <v/>
      </c>
      <c r="E129" s="66" t="str">
        <f>IF($C129="","",'Section 2'!R144)</f>
        <v/>
      </c>
      <c r="F129" s="66" t="str">
        <f>IF($C129="","",'Section 2'!S144)</f>
        <v/>
      </c>
    </row>
    <row r="130" spans="2:6" x14ac:dyDescent="0.25">
      <c r="B130" s="66">
        <v>1</v>
      </c>
      <c r="C130" s="66" t="str">
        <f>IF(ISBLANK('Section 2'!I145),"",'Section 2'!I145)</f>
        <v/>
      </c>
      <c r="D130" s="66" t="str">
        <f>IF($C130="","",'Section 2'!J145)</f>
        <v/>
      </c>
      <c r="E130" s="66" t="str">
        <f>IF($C130="","",'Section 2'!R145)</f>
        <v/>
      </c>
      <c r="F130" s="66" t="str">
        <f>IF($C130="","",'Section 2'!S145)</f>
        <v/>
      </c>
    </row>
    <row r="131" spans="2:6" x14ac:dyDescent="0.25">
      <c r="B131" s="66">
        <v>1</v>
      </c>
      <c r="C131" s="66" t="str">
        <f>IF(ISBLANK('Section 2'!I146),"",'Section 2'!I146)</f>
        <v/>
      </c>
      <c r="D131" s="66" t="str">
        <f>IF($C131="","",'Section 2'!J146)</f>
        <v/>
      </c>
      <c r="E131" s="66" t="str">
        <f>IF($C131="","",'Section 2'!R146)</f>
        <v/>
      </c>
      <c r="F131" s="66" t="str">
        <f>IF($C131="","",'Section 2'!S146)</f>
        <v/>
      </c>
    </row>
    <row r="132" spans="2:6" x14ac:dyDescent="0.25">
      <c r="B132" s="66">
        <v>1</v>
      </c>
      <c r="C132" s="66" t="str">
        <f>IF(ISBLANK('Section 2'!I147),"",'Section 2'!I147)</f>
        <v/>
      </c>
      <c r="D132" s="66" t="str">
        <f>IF($C132="","",'Section 2'!J147)</f>
        <v/>
      </c>
      <c r="E132" s="66" t="str">
        <f>IF($C132="","",'Section 2'!R147)</f>
        <v/>
      </c>
      <c r="F132" s="66" t="str">
        <f>IF($C132="","",'Section 2'!S147)</f>
        <v/>
      </c>
    </row>
    <row r="133" spans="2:6" x14ac:dyDescent="0.25">
      <c r="B133" s="66">
        <v>1</v>
      </c>
      <c r="C133" s="66" t="str">
        <f>IF(ISBLANK('Section 2'!I148),"",'Section 2'!I148)</f>
        <v/>
      </c>
      <c r="D133" s="66" t="str">
        <f>IF($C133="","",'Section 2'!J148)</f>
        <v/>
      </c>
      <c r="E133" s="66" t="str">
        <f>IF($C133="","",'Section 2'!R148)</f>
        <v/>
      </c>
      <c r="F133" s="66" t="str">
        <f>IF($C133="","",'Section 2'!S148)</f>
        <v/>
      </c>
    </row>
    <row r="134" spans="2:6" x14ac:dyDescent="0.25">
      <c r="B134" s="66">
        <v>1</v>
      </c>
      <c r="C134" s="66" t="str">
        <f>IF(ISBLANK('Section 2'!I149),"",'Section 2'!I149)</f>
        <v/>
      </c>
      <c r="D134" s="66" t="str">
        <f>IF($C134="","",'Section 2'!J149)</f>
        <v/>
      </c>
      <c r="E134" s="66" t="str">
        <f>IF($C134="","",'Section 2'!R149)</f>
        <v/>
      </c>
      <c r="F134" s="66" t="str">
        <f>IF($C134="","",'Section 2'!S149)</f>
        <v/>
      </c>
    </row>
    <row r="135" spans="2:6" x14ac:dyDescent="0.25">
      <c r="B135" s="66">
        <v>1</v>
      </c>
      <c r="C135" s="66" t="str">
        <f>IF(ISBLANK('Section 2'!I150),"",'Section 2'!I150)</f>
        <v/>
      </c>
      <c r="D135" s="66" t="str">
        <f>IF($C135="","",'Section 2'!J150)</f>
        <v/>
      </c>
      <c r="E135" s="66" t="str">
        <f>IF($C135="","",'Section 2'!R150)</f>
        <v/>
      </c>
      <c r="F135" s="66" t="str">
        <f>IF($C135="","",'Section 2'!S150)</f>
        <v/>
      </c>
    </row>
    <row r="136" spans="2:6" x14ac:dyDescent="0.25">
      <c r="B136" s="66">
        <v>1</v>
      </c>
      <c r="C136" s="66" t="str">
        <f>IF(ISBLANK('Section 2'!I151),"",'Section 2'!I151)</f>
        <v/>
      </c>
      <c r="D136" s="66" t="str">
        <f>IF($C136="","",'Section 2'!J151)</f>
        <v/>
      </c>
      <c r="E136" s="66" t="str">
        <f>IF($C136="","",'Section 2'!R151)</f>
        <v/>
      </c>
      <c r="F136" s="66" t="str">
        <f>IF($C136="","",'Section 2'!S151)</f>
        <v/>
      </c>
    </row>
    <row r="137" spans="2:6" x14ac:dyDescent="0.25">
      <c r="B137" s="66">
        <v>1</v>
      </c>
      <c r="C137" s="66" t="str">
        <f>IF(ISBLANK('Section 2'!I152),"",'Section 2'!I152)</f>
        <v/>
      </c>
      <c r="D137" s="66" t="str">
        <f>IF($C137="","",'Section 2'!J152)</f>
        <v/>
      </c>
      <c r="E137" s="66" t="str">
        <f>IF($C137="","",'Section 2'!R152)</f>
        <v/>
      </c>
      <c r="F137" s="66" t="str">
        <f>IF($C137="","",'Section 2'!S152)</f>
        <v/>
      </c>
    </row>
    <row r="138" spans="2:6" x14ac:dyDescent="0.25">
      <c r="B138" s="66">
        <v>1</v>
      </c>
      <c r="C138" s="66" t="str">
        <f>IF(ISBLANK('Section 2'!I153),"",'Section 2'!I153)</f>
        <v/>
      </c>
      <c r="D138" s="66" t="str">
        <f>IF($C138="","",'Section 2'!J153)</f>
        <v/>
      </c>
      <c r="E138" s="66" t="str">
        <f>IF($C138="","",'Section 2'!R153)</f>
        <v/>
      </c>
      <c r="F138" s="66" t="str">
        <f>IF($C138="","",'Section 2'!S153)</f>
        <v/>
      </c>
    </row>
    <row r="139" spans="2:6" x14ac:dyDescent="0.25">
      <c r="B139" s="66">
        <v>1</v>
      </c>
      <c r="C139" s="66" t="str">
        <f>IF(ISBLANK('Section 2'!I154),"",'Section 2'!I154)</f>
        <v/>
      </c>
      <c r="D139" s="66" t="str">
        <f>IF($C139="","",'Section 2'!J154)</f>
        <v/>
      </c>
      <c r="E139" s="66" t="str">
        <f>IF($C139="","",'Section 2'!R154)</f>
        <v/>
      </c>
      <c r="F139" s="66" t="str">
        <f>IF($C139="","",'Section 2'!S154)</f>
        <v/>
      </c>
    </row>
    <row r="140" spans="2:6" x14ac:dyDescent="0.25">
      <c r="B140" s="66">
        <v>1</v>
      </c>
      <c r="C140" s="66" t="str">
        <f>IF(ISBLANK('Section 2'!I155),"",'Section 2'!I155)</f>
        <v/>
      </c>
      <c r="D140" s="66" t="str">
        <f>IF($C140="","",'Section 2'!J155)</f>
        <v/>
      </c>
      <c r="E140" s="66" t="str">
        <f>IF($C140="","",'Section 2'!R155)</f>
        <v/>
      </c>
      <c r="F140" s="66" t="str">
        <f>IF($C140="","",'Section 2'!S155)</f>
        <v/>
      </c>
    </row>
    <row r="141" spans="2:6" x14ac:dyDescent="0.25">
      <c r="B141" s="66">
        <v>1</v>
      </c>
      <c r="C141" s="66" t="str">
        <f>IF(ISBLANK('Section 2'!I156),"",'Section 2'!I156)</f>
        <v/>
      </c>
      <c r="D141" s="66" t="str">
        <f>IF($C141="","",'Section 2'!J156)</f>
        <v/>
      </c>
      <c r="E141" s="66" t="str">
        <f>IF($C141="","",'Section 2'!R156)</f>
        <v/>
      </c>
      <c r="F141" s="66" t="str">
        <f>IF($C141="","",'Section 2'!S156)</f>
        <v/>
      </c>
    </row>
    <row r="142" spans="2:6" x14ac:dyDescent="0.25">
      <c r="B142" s="66">
        <v>1</v>
      </c>
      <c r="C142" s="66" t="str">
        <f>IF(ISBLANK('Section 2'!I157),"",'Section 2'!I157)</f>
        <v/>
      </c>
      <c r="D142" s="66" t="str">
        <f>IF($C142="","",'Section 2'!J157)</f>
        <v/>
      </c>
      <c r="E142" s="66" t="str">
        <f>IF($C142="","",'Section 2'!R157)</f>
        <v/>
      </c>
      <c r="F142" s="66" t="str">
        <f>IF($C142="","",'Section 2'!S157)</f>
        <v/>
      </c>
    </row>
    <row r="143" spans="2:6" x14ac:dyDescent="0.25">
      <c r="B143" s="66">
        <v>1</v>
      </c>
      <c r="C143" s="66" t="str">
        <f>IF(ISBLANK('Section 2'!I158),"",'Section 2'!I158)</f>
        <v/>
      </c>
      <c r="D143" s="66" t="str">
        <f>IF($C143="","",'Section 2'!J158)</f>
        <v/>
      </c>
      <c r="E143" s="66" t="str">
        <f>IF($C143="","",'Section 2'!R158)</f>
        <v/>
      </c>
      <c r="F143" s="66" t="str">
        <f>IF($C143="","",'Section 2'!S158)</f>
        <v/>
      </c>
    </row>
    <row r="144" spans="2:6" x14ac:dyDescent="0.25">
      <c r="B144" s="66">
        <v>1</v>
      </c>
      <c r="C144" s="66" t="str">
        <f>IF(ISBLANK('Section 2'!I159),"",'Section 2'!I159)</f>
        <v/>
      </c>
      <c r="D144" s="66" t="str">
        <f>IF($C144="","",'Section 2'!J159)</f>
        <v/>
      </c>
      <c r="E144" s="66" t="str">
        <f>IF($C144="","",'Section 2'!R159)</f>
        <v/>
      </c>
      <c r="F144" s="66" t="str">
        <f>IF($C144="","",'Section 2'!S159)</f>
        <v/>
      </c>
    </row>
    <row r="145" spans="2:6" x14ac:dyDescent="0.25">
      <c r="B145" s="66">
        <v>1</v>
      </c>
      <c r="C145" s="66" t="str">
        <f>IF(ISBLANK('Section 2'!I160),"",'Section 2'!I160)</f>
        <v/>
      </c>
      <c r="D145" s="66" t="str">
        <f>IF($C145="","",'Section 2'!J160)</f>
        <v/>
      </c>
      <c r="E145" s="66" t="str">
        <f>IF($C145="","",'Section 2'!R160)</f>
        <v/>
      </c>
      <c r="F145" s="66" t="str">
        <f>IF($C145="","",'Section 2'!S160)</f>
        <v/>
      </c>
    </row>
    <row r="146" spans="2:6" x14ac:dyDescent="0.25">
      <c r="B146" s="66">
        <v>1</v>
      </c>
      <c r="C146" s="66" t="str">
        <f>IF(ISBLANK('Section 2'!I161),"",'Section 2'!I161)</f>
        <v/>
      </c>
      <c r="D146" s="66" t="str">
        <f>IF($C146="","",'Section 2'!J161)</f>
        <v/>
      </c>
      <c r="E146" s="66" t="str">
        <f>IF($C146="","",'Section 2'!R161)</f>
        <v/>
      </c>
      <c r="F146" s="66" t="str">
        <f>IF($C146="","",'Section 2'!S161)</f>
        <v/>
      </c>
    </row>
    <row r="147" spans="2:6" x14ac:dyDescent="0.25">
      <c r="B147" s="66">
        <v>1</v>
      </c>
      <c r="C147" s="66" t="str">
        <f>IF(ISBLANK('Section 2'!I162),"",'Section 2'!I162)</f>
        <v/>
      </c>
      <c r="D147" s="66" t="str">
        <f>IF($C147="","",'Section 2'!J162)</f>
        <v/>
      </c>
      <c r="E147" s="66" t="str">
        <f>IF($C147="","",'Section 2'!R162)</f>
        <v/>
      </c>
      <c r="F147" s="66" t="str">
        <f>IF($C147="","",'Section 2'!S162)</f>
        <v/>
      </c>
    </row>
    <row r="148" spans="2:6" x14ac:dyDescent="0.25">
      <c r="B148" s="66">
        <v>1</v>
      </c>
      <c r="C148" s="66" t="str">
        <f>IF(ISBLANK('Section 2'!I163),"",'Section 2'!I163)</f>
        <v/>
      </c>
      <c r="D148" s="66" t="str">
        <f>IF($C148="","",'Section 2'!J163)</f>
        <v/>
      </c>
      <c r="E148" s="66" t="str">
        <f>IF($C148="","",'Section 2'!R163)</f>
        <v/>
      </c>
      <c r="F148" s="66" t="str">
        <f>IF($C148="","",'Section 2'!S163)</f>
        <v/>
      </c>
    </row>
    <row r="149" spans="2:6" x14ac:dyDescent="0.25">
      <c r="B149" s="66">
        <v>1</v>
      </c>
      <c r="C149" s="66" t="str">
        <f>IF(ISBLANK('Section 2'!I164),"",'Section 2'!I164)</f>
        <v/>
      </c>
      <c r="D149" s="66" t="str">
        <f>IF($C149="","",'Section 2'!J164)</f>
        <v/>
      </c>
      <c r="E149" s="66" t="str">
        <f>IF($C149="","",'Section 2'!R164)</f>
        <v/>
      </c>
      <c r="F149" s="66" t="str">
        <f>IF($C149="","",'Section 2'!S164)</f>
        <v/>
      </c>
    </row>
    <row r="150" spans="2:6" x14ac:dyDescent="0.25">
      <c r="B150" s="66">
        <v>1</v>
      </c>
      <c r="C150" s="66" t="str">
        <f>IF(ISBLANK('Section 2'!I165),"",'Section 2'!I165)</f>
        <v/>
      </c>
      <c r="D150" s="66" t="str">
        <f>IF($C150="","",'Section 2'!J165)</f>
        <v/>
      </c>
      <c r="E150" s="66" t="str">
        <f>IF($C150="","",'Section 2'!R165)</f>
        <v/>
      </c>
      <c r="F150" s="66" t="str">
        <f>IF($C150="","",'Section 2'!S165)</f>
        <v/>
      </c>
    </row>
    <row r="151" spans="2:6" x14ac:dyDescent="0.25">
      <c r="B151" s="66">
        <v>1</v>
      </c>
      <c r="C151" s="66" t="str">
        <f>IF(ISBLANK('Section 2'!I166),"",'Section 2'!I166)</f>
        <v/>
      </c>
      <c r="D151" s="66" t="str">
        <f>IF($C151="","",'Section 2'!J166)</f>
        <v/>
      </c>
      <c r="E151" s="66" t="str">
        <f>IF($C151="","",'Section 2'!R166)</f>
        <v/>
      </c>
      <c r="F151" s="66" t="str">
        <f>IF($C151="","",'Section 2'!S166)</f>
        <v/>
      </c>
    </row>
    <row r="152" spans="2:6" x14ac:dyDescent="0.25">
      <c r="B152" s="66">
        <v>1</v>
      </c>
      <c r="C152" s="66" t="str">
        <f>IF(ISBLANK('Section 2'!I167),"",'Section 2'!I167)</f>
        <v/>
      </c>
      <c r="D152" s="66" t="str">
        <f>IF($C152="","",'Section 2'!J167)</f>
        <v/>
      </c>
      <c r="E152" s="66" t="str">
        <f>IF($C152="","",'Section 2'!R167)</f>
        <v/>
      </c>
      <c r="F152" s="66" t="str">
        <f>IF($C152="","",'Section 2'!S167)</f>
        <v/>
      </c>
    </row>
    <row r="153" spans="2:6" x14ac:dyDescent="0.25">
      <c r="B153" s="66">
        <v>1</v>
      </c>
      <c r="C153" s="66" t="str">
        <f>IF(ISBLANK('Section 2'!I168),"",'Section 2'!I168)</f>
        <v/>
      </c>
      <c r="D153" s="66" t="str">
        <f>IF($C153="","",'Section 2'!J168)</f>
        <v/>
      </c>
      <c r="E153" s="66" t="str">
        <f>IF($C153="","",'Section 2'!R168)</f>
        <v/>
      </c>
      <c r="F153" s="66" t="str">
        <f>IF($C153="","",'Section 2'!S168)</f>
        <v/>
      </c>
    </row>
    <row r="154" spans="2:6" x14ac:dyDescent="0.25">
      <c r="B154" s="66">
        <v>1</v>
      </c>
      <c r="C154" s="66" t="str">
        <f>IF(ISBLANK('Section 2'!I169),"",'Section 2'!I169)</f>
        <v/>
      </c>
      <c r="D154" s="66" t="str">
        <f>IF($C154="","",'Section 2'!J169)</f>
        <v/>
      </c>
      <c r="E154" s="66" t="str">
        <f>IF($C154="","",'Section 2'!R169)</f>
        <v/>
      </c>
      <c r="F154" s="66" t="str">
        <f>IF($C154="","",'Section 2'!S169)</f>
        <v/>
      </c>
    </row>
    <row r="155" spans="2:6" x14ac:dyDescent="0.25">
      <c r="B155" s="66">
        <v>1</v>
      </c>
      <c r="C155" s="66" t="str">
        <f>IF(ISBLANK('Section 2'!I170),"",'Section 2'!I170)</f>
        <v/>
      </c>
      <c r="D155" s="66" t="str">
        <f>IF($C155="","",'Section 2'!J170)</f>
        <v/>
      </c>
      <c r="E155" s="66" t="str">
        <f>IF($C155="","",'Section 2'!R170)</f>
        <v/>
      </c>
      <c r="F155" s="66" t="str">
        <f>IF($C155="","",'Section 2'!S170)</f>
        <v/>
      </c>
    </row>
    <row r="156" spans="2:6" x14ac:dyDescent="0.25">
      <c r="B156" s="66">
        <v>1</v>
      </c>
      <c r="C156" s="66" t="str">
        <f>IF(ISBLANK('Section 2'!I171),"",'Section 2'!I171)</f>
        <v/>
      </c>
      <c r="D156" s="66" t="str">
        <f>IF($C156="","",'Section 2'!J171)</f>
        <v/>
      </c>
      <c r="E156" s="66" t="str">
        <f>IF($C156="","",'Section 2'!R171)</f>
        <v/>
      </c>
      <c r="F156" s="66" t="str">
        <f>IF($C156="","",'Section 2'!S171)</f>
        <v/>
      </c>
    </row>
    <row r="157" spans="2:6" x14ac:dyDescent="0.25">
      <c r="B157" s="66">
        <v>1</v>
      </c>
      <c r="C157" s="66" t="str">
        <f>IF(ISBLANK('Section 2'!I172),"",'Section 2'!I172)</f>
        <v/>
      </c>
      <c r="D157" s="66" t="str">
        <f>IF($C157="","",'Section 2'!J172)</f>
        <v/>
      </c>
      <c r="E157" s="66" t="str">
        <f>IF($C157="","",'Section 2'!R172)</f>
        <v/>
      </c>
      <c r="F157" s="66" t="str">
        <f>IF($C157="","",'Section 2'!S172)</f>
        <v/>
      </c>
    </row>
    <row r="158" spans="2:6" x14ac:dyDescent="0.25">
      <c r="B158" s="66">
        <v>1</v>
      </c>
      <c r="C158" s="66" t="str">
        <f>IF(ISBLANK('Section 2'!I173),"",'Section 2'!I173)</f>
        <v/>
      </c>
      <c r="D158" s="66" t="str">
        <f>IF($C158="","",'Section 2'!J173)</f>
        <v/>
      </c>
      <c r="E158" s="66" t="str">
        <f>IF($C158="","",'Section 2'!R173)</f>
        <v/>
      </c>
      <c r="F158" s="66" t="str">
        <f>IF($C158="","",'Section 2'!S173)</f>
        <v/>
      </c>
    </row>
    <row r="159" spans="2:6" x14ac:dyDescent="0.25">
      <c r="B159" s="66">
        <v>1</v>
      </c>
      <c r="C159" s="66" t="str">
        <f>IF(ISBLANK('Section 2'!I174),"",'Section 2'!I174)</f>
        <v/>
      </c>
      <c r="D159" s="66" t="str">
        <f>IF($C159="","",'Section 2'!J174)</f>
        <v/>
      </c>
      <c r="E159" s="66" t="str">
        <f>IF($C159="","",'Section 2'!R174)</f>
        <v/>
      </c>
      <c r="F159" s="66" t="str">
        <f>IF($C159="","",'Section 2'!S174)</f>
        <v/>
      </c>
    </row>
    <row r="160" spans="2:6" x14ac:dyDescent="0.25">
      <c r="B160" s="66">
        <v>1</v>
      </c>
      <c r="C160" s="66" t="str">
        <f>IF(ISBLANK('Section 2'!I175),"",'Section 2'!I175)</f>
        <v/>
      </c>
      <c r="D160" s="66" t="str">
        <f>IF($C160="","",'Section 2'!J175)</f>
        <v/>
      </c>
      <c r="E160" s="66" t="str">
        <f>IF($C160="","",'Section 2'!R175)</f>
        <v/>
      </c>
      <c r="F160" s="66" t="str">
        <f>IF($C160="","",'Section 2'!S175)</f>
        <v/>
      </c>
    </row>
    <row r="161" spans="2:6" x14ac:dyDescent="0.25">
      <c r="B161" s="66">
        <v>1</v>
      </c>
      <c r="C161" s="66" t="str">
        <f>IF(ISBLANK('Section 2'!I176),"",'Section 2'!I176)</f>
        <v/>
      </c>
      <c r="D161" s="66" t="str">
        <f>IF($C161="","",'Section 2'!J176)</f>
        <v/>
      </c>
      <c r="E161" s="66" t="str">
        <f>IF($C161="","",'Section 2'!R176)</f>
        <v/>
      </c>
      <c r="F161" s="66" t="str">
        <f>IF($C161="","",'Section 2'!S176)</f>
        <v/>
      </c>
    </row>
    <row r="162" spans="2:6" x14ac:dyDescent="0.25">
      <c r="B162" s="66">
        <v>1</v>
      </c>
      <c r="C162" s="66" t="str">
        <f>IF(ISBLANK('Section 2'!I177),"",'Section 2'!I177)</f>
        <v/>
      </c>
      <c r="D162" s="66" t="str">
        <f>IF($C162="","",'Section 2'!J177)</f>
        <v/>
      </c>
      <c r="E162" s="66" t="str">
        <f>IF($C162="","",'Section 2'!R177)</f>
        <v/>
      </c>
      <c r="F162" s="66" t="str">
        <f>IF($C162="","",'Section 2'!S177)</f>
        <v/>
      </c>
    </row>
    <row r="163" spans="2:6" x14ac:dyDescent="0.25">
      <c r="B163" s="66">
        <v>1</v>
      </c>
      <c r="C163" s="66" t="str">
        <f>IF(ISBLANK('Section 2'!I178),"",'Section 2'!I178)</f>
        <v/>
      </c>
      <c r="D163" s="66" t="str">
        <f>IF($C163="","",'Section 2'!J178)</f>
        <v/>
      </c>
      <c r="E163" s="66" t="str">
        <f>IF($C163="","",'Section 2'!R178)</f>
        <v/>
      </c>
      <c r="F163" s="66" t="str">
        <f>IF($C163="","",'Section 2'!S178)</f>
        <v/>
      </c>
    </row>
    <row r="164" spans="2:6" x14ac:dyDescent="0.25">
      <c r="B164" s="66">
        <v>1</v>
      </c>
      <c r="C164" s="66" t="str">
        <f>IF(ISBLANK('Section 2'!I179),"",'Section 2'!I179)</f>
        <v/>
      </c>
      <c r="D164" s="66" t="str">
        <f>IF($C164="","",'Section 2'!J179)</f>
        <v/>
      </c>
      <c r="E164" s="66" t="str">
        <f>IF($C164="","",'Section 2'!R179)</f>
        <v/>
      </c>
      <c r="F164" s="66" t="str">
        <f>IF($C164="","",'Section 2'!S179)</f>
        <v/>
      </c>
    </row>
    <row r="165" spans="2:6" x14ac:dyDescent="0.25">
      <c r="B165" s="66">
        <v>1</v>
      </c>
      <c r="C165" s="66" t="str">
        <f>IF(ISBLANK('Section 2'!I180),"",'Section 2'!I180)</f>
        <v/>
      </c>
      <c r="D165" s="66" t="str">
        <f>IF($C165="","",'Section 2'!J180)</f>
        <v/>
      </c>
      <c r="E165" s="66" t="str">
        <f>IF($C165="","",'Section 2'!R180)</f>
        <v/>
      </c>
      <c r="F165" s="66" t="str">
        <f>IF($C165="","",'Section 2'!S180)</f>
        <v/>
      </c>
    </row>
    <row r="166" spans="2:6" x14ac:dyDescent="0.25">
      <c r="B166" s="66">
        <v>1</v>
      </c>
      <c r="C166" s="66" t="str">
        <f>IF(ISBLANK('Section 2'!I181),"",'Section 2'!I181)</f>
        <v/>
      </c>
      <c r="D166" s="66" t="str">
        <f>IF($C166="","",'Section 2'!J181)</f>
        <v/>
      </c>
      <c r="E166" s="66" t="str">
        <f>IF($C166="","",'Section 2'!R181)</f>
        <v/>
      </c>
      <c r="F166" s="66" t="str">
        <f>IF($C166="","",'Section 2'!S181)</f>
        <v/>
      </c>
    </row>
    <row r="167" spans="2:6" x14ac:dyDescent="0.25">
      <c r="B167" s="66">
        <v>1</v>
      </c>
      <c r="C167" s="66" t="str">
        <f>IF(ISBLANK('Section 2'!I182),"",'Section 2'!I182)</f>
        <v/>
      </c>
      <c r="D167" s="66" t="str">
        <f>IF($C167="","",'Section 2'!J182)</f>
        <v/>
      </c>
      <c r="E167" s="66" t="str">
        <f>IF($C167="","",'Section 2'!R182)</f>
        <v/>
      </c>
      <c r="F167" s="66" t="str">
        <f>IF($C167="","",'Section 2'!S182)</f>
        <v/>
      </c>
    </row>
    <row r="168" spans="2:6" x14ac:dyDescent="0.25">
      <c r="B168" s="66">
        <v>1</v>
      </c>
      <c r="C168" s="66" t="str">
        <f>IF(ISBLANK('Section 2'!I183),"",'Section 2'!I183)</f>
        <v/>
      </c>
      <c r="D168" s="66" t="str">
        <f>IF($C168="","",'Section 2'!J183)</f>
        <v/>
      </c>
      <c r="E168" s="66" t="str">
        <f>IF($C168="","",'Section 2'!R183)</f>
        <v/>
      </c>
      <c r="F168" s="66" t="str">
        <f>IF($C168="","",'Section 2'!S183)</f>
        <v/>
      </c>
    </row>
    <row r="169" spans="2:6" x14ac:dyDescent="0.25">
      <c r="B169" s="66">
        <v>1</v>
      </c>
      <c r="C169" s="66" t="str">
        <f>IF(ISBLANK('Section 2'!I184),"",'Section 2'!I184)</f>
        <v/>
      </c>
      <c r="D169" s="66" t="str">
        <f>IF($C169="","",'Section 2'!J184)</f>
        <v/>
      </c>
      <c r="E169" s="66" t="str">
        <f>IF($C169="","",'Section 2'!R184)</f>
        <v/>
      </c>
      <c r="F169" s="66" t="str">
        <f>IF($C169="","",'Section 2'!S184)</f>
        <v/>
      </c>
    </row>
    <row r="170" spans="2:6" x14ac:dyDescent="0.25">
      <c r="B170" s="66">
        <v>1</v>
      </c>
      <c r="C170" s="66" t="str">
        <f>IF(ISBLANK('Section 2'!I185),"",'Section 2'!I185)</f>
        <v/>
      </c>
      <c r="D170" s="66" t="str">
        <f>IF($C170="","",'Section 2'!J185)</f>
        <v/>
      </c>
      <c r="E170" s="66" t="str">
        <f>IF($C170="","",'Section 2'!R185)</f>
        <v/>
      </c>
      <c r="F170" s="66" t="str">
        <f>IF($C170="","",'Section 2'!S185)</f>
        <v/>
      </c>
    </row>
    <row r="171" spans="2:6" x14ac:dyDescent="0.25">
      <c r="B171" s="66">
        <v>1</v>
      </c>
      <c r="C171" s="66" t="str">
        <f>IF(ISBLANK('Section 2'!I186),"",'Section 2'!I186)</f>
        <v/>
      </c>
      <c r="D171" s="66" t="str">
        <f>IF($C171="","",'Section 2'!J186)</f>
        <v/>
      </c>
      <c r="E171" s="66" t="str">
        <f>IF($C171="","",'Section 2'!R186)</f>
        <v/>
      </c>
      <c r="F171" s="66" t="str">
        <f>IF($C171="","",'Section 2'!S186)</f>
        <v/>
      </c>
    </row>
    <row r="172" spans="2:6" x14ac:dyDescent="0.25">
      <c r="B172" s="66">
        <v>1</v>
      </c>
      <c r="C172" s="66" t="str">
        <f>IF(ISBLANK('Section 2'!I187),"",'Section 2'!I187)</f>
        <v/>
      </c>
      <c r="D172" s="66" t="str">
        <f>IF($C172="","",'Section 2'!J187)</f>
        <v/>
      </c>
      <c r="E172" s="66" t="str">
        <f>IF($C172="","",'Section 2'!R187)</f>
        <v/>
      </c>
      <c r="F172" s="66" t="str">
        <f>IF($C172="","",'Section 2'!S187)</f>
        <v/>
      </c>
    </row>
    <row r="173" spans="2:6" x14ac:dyDescent="0.25">
      <c r="B173" s="66">
        <v>1</v>
      </c>
      <c r="C173" s="66" t="str">
        <f>IF(ISBLANK('Section 2'!I188),"",'Section 2'!I188)</f>
        <v/>
      </c>
      <c r="D173" s="66" t="str">
        <f>IF($C173="","",'Section 2'!J188)</f>
        <v/>
      </c>
      <c r="E173" s="66" t="str">
        <f>IF($C173="","",'Section 2'!R188)</f>
        <v/>
      </c>
      <c r="F173" s="66" t="str">
        <f>IF($C173="","",'Section 2'!S188)</f>
        <v/>
      </c>
    </row>
    <row r="174" spans="2:6" x14ac:dyDescent="0.25">
      <c r="B174" s="66">
        <v>1</v>
      </c>
      <c r="C174" s="66" t="str">
        <f>IF(ISBLANK('Section 2'!I189),"",'Section 2'!I189)</f>
        <v/>
      </c>
      <c r="D174" s="66" t="str">
        <f>IF($C174="","",'Section 2'!J189)</f>
        <v/>
      </c>
      <c r="E174" s="66" t="str">
        <f>IF($C174="","",'Section 2'!R189)</f>
        <v/>
      </c>
      <c r="F174" s="66" t="str">
        <f>IF($C174="","",'Section 2'!S189)</f>
        <v/>
      </c>
    </row>
    <row r="175" spans="2:6" x14ac:dyDescent="0.25">
      <c r="B175" s="66">
        <v>1</v>
      </c>
      <c r="C175" s="66" t="str">
        <f>IF(ISBLANK('Section 2'!I190),"",'Section 2'!I190)</f>
        <v/>
      </c>
      <c r="D175" s="66" t="str">
        <f>IF($C175="","",'Section 2'!J190)</f>
        <v/>
      </c>
      <c r="E175" s="66" t="str">
        <f>IF($C175="","",'Section 2'!R190)</f>
        <v/>
      </c>
      <c r="F175" s="66" t="str">
        <f>IF($C175="","",'Section 2'!S190)</f>
        <v/>
      </c>
    </row>
    <row r="176" spans="2:6" x14ac:dyDescent="0.25">
      <c r="B176" s="66">
        <v>1</v>
      </c>
      <c r="C176" s="66" t="str">
        <f>IF(ISBLANK('Section 2'!I191),"",'Section 2'!I191)</f>
        <v/>
      </c>
      <c r="D176" s="66" t="str">
        <f>IF($C176="","",'Section 2'!J191)</f>
        <v/>
      </c>
      <c r="E176" s="66" t="str">
        <f>IF($C176="","",'Section 2'!R191)</f>
        <v/>
      </c>
      <c r="F176" s="66" t="str">
        <f>IF($C176="","",'Section 2'!S191)</f>
        <v/>
      </c>
    </row>
    <row r="177" spans="2:6" x14ac:dyDescent="0.25">
      <c r="B177" s="66">
        <v>1</v>
      </c>
      <c r="C177" s="66" t="str">
        <f>IF(ISBLANK('Section 2'!I192),"",'Section 2'!I192)</f>
        <v/>
      </c>
      <c r="D177" s="66" t="str">
        <f>IF($C177="","",'Section 2'!J192)</f>
        <v/>
      </c>
      <c r="E177" s="66" t="str">
        <f>IF($C177="","",'Section 2'!R192)</f>
        <v/>
      </c>
      <c r="F177" s="66" t="str">
        <f>IF($C177="","",'Section 2'!S192)</f>
        <v/>
      </c>
    </row>
    <row r="178" spans="2:6" x14ac:dyDescent="0.25">
      <c r="B178" s="66">
        <v>1</v>
      </c>
      <c r="C178" s="66" t="str">
        <f>IF(ISBLANK('Section 2'!I193),"",'Section 2'!I193)</f>
        <v/>
      </c>
      <c r="D178" s="66" t="str">
        <f>IF($C178="","",'Section 2'!J193)</f>
        <v/>
      </c>
      <c r="E178" s="66" t="str">
        <f>IF($C178="","",'Section 2'!R193)</f>
        <v/>
      </c>
      <c r="F178" s="66" t="str">
        <f>IF($C178="","",'Section 2'!S193)</f>
        <v/>
      </c>
    </row>
    <row r="179" spans="2:6" x14ac:dyDescent="0.25">
      <c r="B179" s="66">
        <v>1</v>
      </c>
      <c r="C179" s="66" t="str">
        <f>IF(ISBLANK('Section 2'!I194),"",'Section 2'!I194)</f>
        <v/>
      </c>
      <c r="D179" s="66" t="str">
        <f>IF($C179="","",'Section 2'!J194)</f>
        <v/>
      </c>
      <c r="E179" s="66" t="str">
        <f>IF($C179="","",'Section 2'!R194)</f>
        <v/>
      </c>
      <c r="F179" s="66" t="str">
        <f>IF($C179="","",'Section 2'!S194)</f>
        <v/>
      </c>
    </row>
    <row r="180" spans="2:6" x14ac:dyDescent="0.25">
      <c r="B180" s="66">
        <v>1</v>
      </c>
      <c r="C180" s="66" t="str">
        <f>IF(ISBLANK('Section 2'!I195),"",'Section 2'!I195)</f>
        <v/>
      </c>
      <c r="D180" s="66" t="str">
        <f>IF($C180="","",'Section 2'!J195)</f>
        <v/>
      </c>
      <c r="E180" s="66" t="str">
        <f>IF($C180="","",'Section 2'!R195)</f>
        <v/>
      </c>
      <c r="F180" s="66" t="str">
        <f>IF($C180="","",'Section 2'!S195)</f>
        <v/>
      </c>
    </row>
    <row r="181" spans="2:6" x14ac:dyDescent="0.25">
      <c r="B181" s="66">
        <v>1</v>
      </c>
      <c r="C181" s="66" t="str">
        <f>IF(ISBLANK('Section 2'!I196),"",'Section 2'!I196)</f>
        <v/>
      </c>
      <c r="D181" s="66" t="str">
        <f>IF($C181="","",'Section 2'!J196)</f>
        <v/>
      </c>
      <c r="E181" s="66" t="str">
        <f>IF($C181="","",'Section 2'!R196)</f>
        <v/>
      </c>
      <c r="F181" s="66" t="str">
        <f>IF($C181="","",'Section 2'!S196)</f>
        <v/>
      </c>
    </row>
    <row r="182" spans="2:6" x14ac:dyDescent="0.25">
      <c r="B182" s="66">
        <v>1</v>
      </c>
      <c r="C182" s="66" t="str">
        <f>IF(ISBLANK('Section 2'!I197),"",'Section 2'!I197)</f>
        <v/>
      </c>
      <c r="D182" s="66" t="str">
        <f>IF($C182="","",'Section 2'!J197)</f>
        <v/>
      </c>
      <c r="E182" s="66" t="str">
        <f>IF($C182="","",'Section 2'!R197)</f>
        <v/>
      </c>
      <c r="F182" s="66" t="str">
        <f>IF($C182="","",'Section 2'!S197)</f>
        <v/>
      </c>
    </row>
    <row r="183" spans="2:6" x14ac:dyDescent="0.25">
      <c r="B183" s="66">
        <v>1</v>
      </c>
      <c r="C183" s="66" t="str">
        <f>IF(ISBLANK('Section 2'!I198),"",'Section 2'!I198)</f>
        <v/>
      </c>
      <c r="D183" s="66" t="str">
        <f>IF($C183="","",'Section 2'!J198)</f>
        <v/>
      </c>
      <c r="E183" s="66" t="str">
        <f>IF($C183="","",'Section 2'!R198)</f>
        <v/>
      </c>
      <c r="F183" s="66" t="str">
        <f>IF($C183="","",'Section 2'!S198)</f>
        <v/>
      </c>
    </row>
    <row r="184" spans="2:6" x14ac:dyDescent="0.25">
      <c r="B184" s="66">
        <v>1</v>
      </c>
      <c r="C184" s="66" t="str">
        <f>IF(ISBLANK('Section 2'!I199),"",'Section 2'!I199)</f>
        <v/>
      </c>
      <c r="D184" s="66" t="str">
        <f>IF($C184="","",'Section 2'!J199)</f>
        <v/>
      </c>
      <c r="E184" s="66" t="str">
        <f>IF($C184="","",'Section 2'!R199)</f>
        <v/>
      </c>
      <c r="F184" s="66" t="str">
        <f>IF($C184="","",'Section 2'!S199)</f>
        <v/>
      </c>
    </row>
    <row r="185" spans="2:6" x14ac:dyDescent="0.25">
      <c r="B185" s="66">
        <v>1</v>
      </c>
      <c r="C185" s="66" t="str">
        <f>IF(ISBLANK('Section 2'!I200),"",'Section 2'!I200)</f>
        <v/>
      </c>
      <c r="D185" s="66" t="str">
        <f>IF($C185="","",'Section 2'!J200)</f>
        <v/>
      </c>
      <c r="E185" s="66" t="str">
        <f>IF($C185="","",'Section 2'!R200)</f>
        <v/>
      </c>
      <c r="F185" s="66" t="str">
        <f>IF($C185="","",'Section 2'!S200)</f>
        <v/>
      </c>
    </row>
    <row r="186" spans="2:6" x14ac:dyDescent="0.25">
      <c r="B186" s="66">
        <v>1</v>
      </c>
      <c r="C186" s="66" t="str">
        <f>IF(ISBLANK('Section 2'!I201),"",'Section 2'!I201)</f>
        <v/>
      </c>
      <c r="D186" s="66" t="str">
        <f>IF($C186="","",'Section 2'!J201)</f>
        <v/>
      </c>
      <c r="E186" s="66" t="str">
        <f>IF($C186="","",'Section 2'!R201)</f>
        <v/>
      </c>
      <c r="F186" s="66" t="str">
        <f>IF($C186="","",'Section 2'!S201)</f>
        <v/>
      </c>
    </row>
    <row r="187" spans="2:6" x14ac:dyDescent="0.25">
      <c r="B187" s="66">
        <v>1</v>
      </c>
      <c r="C187" s="66" t="str">
        <f>IF(ISBLANK('Section 2'!I202),"",'Section 2'!I202)</f>
        <v/>
      </c>
      <c r="D187" s="66" t="str">
        <f>IF($C187="","",'Section 2'!J202)</f>
        <v/>
      </c>
      <c r="E187" s="66" t="str">
        <f>IF($C187="","",'Section 2'!R202)</f>
        <v/>
      </c>
      <c r="F187" s="66" t="str">
        <f>IF($C187="","",'Section 2'!S202)</f>
        <v/>
      </c>
    </row>
    <row r="188" spans="2:6" x14ac:dyDescent="0.25">
      <c r="B188" s="66">
        <v>1</v>
      </c>
      <c r="C188" s="66" t="str">
        <f>IF(ISBLANK('Section 2'!I203),"",'Section 2'!I203)</f>
        <v/>
      </c>
      <c r="D188" s="66" t="str">
        <f>IF($C188="","",'Section 2'!J203)</f>
        <v/>
      </c>
      <c r="E188" s="66" t="str">
        <f>IF($C188="","",'Section 2'!R203)</f>
        <v/>
      </c>
      <c r="F188" s="66" t="str">
        <f>IF($C188="","",'Section 2'!S203)</f>
        <v/>
      </c>
    </row>
    <row r="189" spans="2:6" x14ac:dyDescent="0.25">
      <c r="B189" s="66">
        <v>1</v>
      </c>
      <c r="C189" s="66" t="str">
        <f>IF(ISBLANK('Section 2'!I204),"",'Section 2'!I204)</f>
        <v/>
      </c>
      <c r="D189" s="66" t="str">
        <f>IF($C189="","",'Section 2'!J204)</f>
        <v/>
      </c>
      <c r="E189" s="66" t="str">
        <f>IF($C189="","",'Section 2'!R204)</f>
        <v/>
      </c>
      <c r="F189" s="66" t="str">
        <f>IF($C189="","",'Section 2'!S204)</f>
        <v/>
      </c>
    </row>
    <row r="190" spans="2:6" x14ac:dyDescent="0.25">
      <c r="B190" s="66">
        <v>1</v>
      </c>
      <c r="C190" s="66" t="str">
        <f>IF(ISBLANK('Section 2'!I205),"",'Section 2'!I205)</f>
        <v/>
      </c>
      <c r="D190" s="66" t="str">
        <f>IF($C190="","",'Section 2'!J205)</f>
        <v/>
      </c>
      <c r="E190" s="66" t="str">
        <f>IF($C190="","",'Section 2'!R205)</f>
        <v/>
      </c>
      <c r="F190" s="66" t="str">
        <f>IF($C190="","",'Section 2'!S205)</f>
        <v/>
      </c>
    </row>
    <row r="191" spans="2:6" x14ac:dyDescent="0.25">
      <c r="B191" s="66">
        <v>1</v>
      </c>
      <c r="C191" s="66" t="str">
        <f>IF(ISBLANK('Section 2'!I206),"",'Section 2'!I206)</f>
        <v/>
      </c>
      <c r="D191" s="66" t="str">
        <f>IF($C191="","",'Section 2'!J206)</f>
        <v/>
      </c>
      <c r="E191" s="66" t="str">
        <f>IF($C191="","",'Section 2'!R206)</f>
        <v/>
      </c>
      <c r="F191" s="66" t="str">
        <f>IF($C191="","",'Section 2'!S206)</f>
        <v/>
      </c>
    </row>
    <row r="192" spans="2:6" x14ac:dyDescent="0.25">
      <c r="B192" s="66">
        <v>1</v>
      </c>
      <c r="C192" s="66" t="str">
        <f>IF(ISBLANK('Section 2'!I207),"",'Section 2'!I207)</f>
        <v/>
      </c>
      <c r="D192" s="66" t="str">
        <f>IF($C192="","",'Section 2'!J207)</f>
        <v/>
      </c>
      <c r="E192" s="66" t="str">
        <f>IF($C192="","",'Section 2'!R207)</f>
        <v/>
      </c>
      <c r="F192" s="66" t="str">
        <f>IF($C192="","",'Section 2'!S207)</f>
        <v/>
      </c>
    </row>
    <row r="193" spans="2:6" x14ac:dyDescent="0.25">
      <c r="B193" s="66">
        <v>1</v>
      </c>
      <c r="C193" s="66" t="str">
        <f>IF(ISBLANK('Section 2'!I208),"",'Section 2'!I208)</f>
        <v/>
      </c>
      <c r="D193" s="66" t="str">
        <f>IF($C193="","",'Section 2'!J208)</f>
        <v/>
      </c>
      <c r="E193" s="66" t="str">
        <f>IF($C193="","",'Section 2'!R208)</f>
        <v/>
      </c>
      <c r="F193" s="66" t="str">
        <f>IF($C193="","",'Section 2'!S208)</f>
        <v/>
      </c>
    </row>
    <row r="194" spans="2:6" x14ac:dyDescent="0.25">
      <c r="B194" s="66">
        <v>1</v>
      </c>
      <c r="C194" s="66" t="str">
        <f>IF(ISBLANK('Section 2'!I209),"",'Section 2'!I209)</f>
        <v/>
      </c>
      <c r="D194" s="66" t="str">
        <f>IF($C194="","",'Section 2'!J209)</f>
        <v/>
      </c>
      <c r="E194" s="66" t="str">
        <f>IF($C194="","",'Section 2'!R209)</f>
        <v/>
      </c>
      <c r="F194" s="66" t="str">
        <f>IF($C194="","",'Section 2'!S209)</f>
        <v/>
      </c>
    </row>
    <row r="195" spans="2:6" x14ac:dyDescent="0.25">
      <c r="B195" s="66">
        <v>1</v>
      </c>
      <c r="C195" s="66" t="str">
        <f>IF(ISBLANK('Section 2'!I210),"",'Section 2'!I210)</f>
        <v/>
      </c>
      <c r="D195" s="66" t="str">
        <f>IF($C195="","",'Section 2'!J210)</f>
        <v/>
      </c>
      <c r="E195" s="66" t="str">
        <f>IF($C195="","",'Section 2'!R210)</f>
        <v/>
      </c>
      <c r="F195" s="66" t="str">
        <f>IF($C195="","",'Section 2'!S210)</f>
        <v/>
      </c>
    </row>
    <row r="196" spans="2:6" x14ac:dyDescent="0.25">
      <c r="B196" s="66">
        <v>1</v>
      </c>
      <c r="C196" s="66" t="str">
        <f>IF(ISBLANK('Section 2'!I211),"",'Section 2'!I211)</f>
        <v/>
      </c>
      <c r="D196" s="66" t="str">
        <f>IF($C196="","",'Section 2'!J211)</f>
        <v/>
      </c>
      <c r="E196" s="66" t="str">
        <f>IF($C196="","",'Section 2'!R211)</f>
        <v/>
      </c>
      <c r="F196" s="66" t="str">
        <f>IF($C196="","",'Section 2'!S211)</f>
        <v/>
      </c>
    </row>
    <row r="197" spans="2:6" x14ac:dyDescent="0.25">
      <c r="B197" s="66">
        <v>1</v>
      </c>
      <c r="C197" s="66" t="str">
        <f>IF(ISBLANK('Section 2'!I212),"",'Section 2'!I212)</f>
        <v/>
      </c>
      <c r="D197" s="66" t="str">
        <f>IF($C197="","",'Section 2'!J212)</f>
        <v/>
      </c>
      <c r="E197" s="66" t="str">
        <f>IF($C197="","",'Section 2'!R212)</f>
        <v/>
      </c>
      <c r="F197" s="66" t="str">
        <f>IF($C197="","",'Section 2'!S212)</f>
        <v/>
      </c>
    </row>
    <row r="198" spans="2:6" x14ac:dyDescent="0.25">
      <c r="B198" s="66">
        <v>1</v>
      </c>
      <c r="C198" s="66" t="str">
        <f>IF(ISBLANK('Section 2'!I213),"",'Section 2'!I213)</f>
        <v/>
      </c>
      <c r="D198" s="66" t="str">
        <f>IF($C198="","",'Section 2'!J213)</f>
        <v/>
      </c>
      <c r="E198" s="66" t="str">
        <f>IF($C198="","",'Section 2'!R213)</f>
        <v/>
      </c>
      <c r="F198" s="66" t="str">
        <f>IF($C198="","",'Section 2'!S213)</f>
        <v/>
      </c>
    </row>
    <row r="199" spans="2:6" x14ac:dyDescent="0.25">
      <c r="B199" s="66">
        <v>1</v>
      </c>
      <c r="C199" s="66" t="str">
        <f>IF(ISBLANK('Section 2'!I214),"",'Section 2'!I214)</f>
        <v/>
      </c>
      <c r="D199" s="66" t="str">
        <f>IF($C199="","",'Section 2'!J214)</f>
        <v/>
      </c>
      <c r="E199" s="66" t="str">
        <f>IF($C199="","",'Section 2'!R214)</f>
        <v/>
      </c>
      <c r="F199" s="66" t="str">
        <f>IF($C199="","",'Section 2'!S214)</f>
        <v/>
      </c>
    </row>
    <row r="200" spans="2:6" x14ac:dyDescent="0.25">
      <c r="B200" s="66">
        <v>1</v>
      </c>
      <c r="C200" s="66" t="str">
        <f>IF(ISBLANK('Section 2'!I215),"",'Section 2'!I215)</f>
        <v/>
      </c>
      <c r="D200" s="66" t="str">
        <f>IF($C200="","",'Section 2'!J215)</f>
        <v/>
      </c>
      <c r="E200" s="66" t="str">
        <f>IF($C200="","",'Section 2'!R215)</f>
        <v/>
      </c>
      <c r="F200" s="66" t="str">
        <f>IF($C200="","",'Section 2'!S215)</f>
        <v/>
      </c>
    </row>
    <row r="201" spans="2:6" x14ac:dyDescent="0.25">
      <c r="B201" s="66">
        <v>1</v>
      </c>
      <c r="C201" s="66" t="str">
        <f>IF(ISBLANK('Section 2'!I216),"",'Section 2'!I216)</f>
        <v/>
      </c>
      <c r="D201" s="66" t="str">
        <f>IF($C201="","",'Section 2'!J216)</f>
        <v/>
      </c>
      <c r="E201" s="66" t="str">
        <f>IF($C201="","",'Section 2'!R216)</f>
        <v/>
      </c>
      <c r="F201" s="66" t="str">
        <f>IF($C201="","",'Section 2'!S216)</f>
        <v/>
      </c>
    </row>
    <row r="202" spans="2:6" x14ac:dyDescent="0.25">
      <c r="B202" s="66">
        <v>1</v>
      </c>
      <c r="C202" s="66" t="str">
        <f>IF(ISBLANK('Section 2'!I217),"",'Section 2'!I217)</f>
        <v/>
      </c>
      <c r="D202" s="66" t="str">
        <f>IF($C202="","",'Section 2'!J217)</f>
        <v/>
      </c>
      <c r="E202" s="66" t="str">
        <f>IF($C202="","",'Section 2'!R217)</f>
        <v/>
      </c>
      <c r="F202" s="66" t="str">
        <f>IF($C202="","",'Section 2'!S217)</f>
        <v/>
      </c>
    </row>
    <row r="203" spans="2:6" x14ac:dyDescent="0.25">
      <c r="B203" s="66">
        <v>1</v>
      </c>
      <c r="C203" s="66" t="str">
        <f>IF(ISBLANK('Section 2'!I218),"",'Section 2'!I218)</f>
        <v/>
      </c>
      <c r="D203" s="66" t="str">
        <f>IF($C203="","",'Section 2'!J218)</f>
        <v/>
      </c>
      <c r="E203" s="66" t="str">
        <f>IF($C203="","",'Section 2'!R218)</f>
        <v/>
      </c>
      <c r="F203" s="66" t="str">
        <f>IF($C203="","",'Section 2'!S218)</f>
        <v/>
      </c>
    </row>
    <row r="204" spans="2:6" x14ac:dyDescent="0.25">
      <c r="B204" s="66">
        <v>1</v>
      </c>
      <c r="C204" s="66" t="str">
        <f>IF(ISBLANK('Section 2'!I219),"",'Section 2'!I219)</f>
        <v/>
      </c>
      <c r="D204" s="66" t="str">
        <f>IF($C204="","",'Section 2'!J219)</f>
        <v/>
      </c>
      <c r="E204" s="66" t="str">
        <f>IF($C204="","",'Section 2'!R219)</f>
        <v/>
      </c>
      <c r="F204" s="66" t="str">
        <f>IF($C204="","",'Section 2'!S219)</f>
        <v/>
      </c>
    </row>
    <row r="205" spans="2:6" x14ac:dyDescent="0.25">
      <c r="B205" s="66">
        <v>1</v>
      </c>
      <c r="C205" s="66" t="str">
        <f>IF(ISBLANK('Section 2'!I220),"",'Section 2'!I220)</f>
        <v/>
      </c>
      <c r="D205" s="66" t="str">
        <f>IF($C205="","",'Section 2'!J220)</f>
        <v/>
      </c>
      <c r="E205" s="66" t="str">
        <f>IF($C205="","",'Section 2'!R220)</f>
        <v/>
      </c>
      <c r="F205" s="66" t="str">
        <f>IF($C205="","",'Section 2'!S220)</f>
        <v/>
      </c>
    </row>
    <row r="206" spans="2:6" x14ac:dyDescent="0.25">
      <c r="B206" s="66">
        <v>1</v>
      </c>
      <c r="C206" s="66" t="str">
        <f>IF(ISBLANK('Section 2'!I221),"",'Section 2'!I221)</f>
        <v/>
      </c>
      <c r="D206" s="66" t="str">
        <f>IF($C206="","",'Section 2'!J221)</f>
        <v/>
      </c>
      <c r="E206" s="66" t="str">
        <f>IF($C206="","",'Section 2'!R221)</f>
        <v/>
      </c>
      <c r="F206" s="66" t="str">
        <f>IF($C206="","",'Section 2'!S221)</f>
        <v/>
      </c>
    </row>
    <row r="207" spans="2:6" x14ac:dyDescent="0.25">
      <c r="B207" s="66">
        <v>1</v>
      </c>
      <c r="C207" s="66" t="str">
        <f>IF(ISBLANK('Section 2'!I222),"",'Section 2'!I222)</f>
        <v/>
      </c>
      <c r="D207" s="66" t="str">
        <f>IF($C207="","",'Section 2'!J222)</f>
        <v/>
      </c>
      <c r="E207" s="66" t="str">
        <f>IF($C207="","",'Section 2'!R222)</f>
        <v/>
      </c>
      <c r="F207" s="66" t="str">
        <f>IF($C207="","",'Section 2'!S222)</f>
        <v/>
      </c>
    </row>
    <row r="208" spans="2:6" x14ac:dyDescent="0.25">
      <c r="B208" s="66">
        <v>1</v>
      </c>
      <c r="C208" s="66" t="str">
        <f>IF(ISBLANK('Section 2'!I223),"",'Section 2'!I223)</f>
        <v/>
      </c>
      <c r="D208" s="66" t="str">
        <f>IF($C208="","",'Section 2'!J223)</f>
        <v/>
      </c>
      <c r="E208" s="66" t="str">
        <f>IF($C208="","",'Section 2'!R223)</f>
        <v/>
      </c>
      <c r="F208" s="66" t="str">
        <f>IF($C208="","",'Section 2'!S223)</f>
        <v/>
      </c>
    </row>
    <row r="209" spans="2:6" x14ac:dyDescent="0.25">
      <c r="B209" s="66">
        <v>1</v>
      </c>
      <c r="C209" s="66" t="str">
        <f>IF(ISBLANK('Section 2'!I224),"",'Section 2'!I224)</f>
        <v/>
      </c>
      <c r="D209" s="66" t="str">
        <f>IF($C209="","",'Section 2'!J224)</f>
        <v/>
      </c>
      <c r="E209" s="66" t="str">
        <f>IF($C209="","",'Section 2'!R224)</f>
        <v/>
      </c>
      <c r="F209" s="66" t="str">
        <f>IF($C209="","",'Section 2'!S224)</f>
        <v/>
      </c>
    </row>
    <row r="210" spans="2:6" x14ac:dyDescent="0.25">
      <c r="B210" s="66">
        <v>1</v>
      </c>
      <c r="C210" s="66" t="str">
        <f>IF(ISBLANK('Section 2'!I225),"",'Section 2'!I225)</f>
        <v/>
      </c>
      <c r="D210" s="66" t="str">
        <f>IF($C210="","",'Section 2'!J225)</f>
        <v/>
      </c>
      <c r="E210" s="66" t="str">
        <f>IF($C210="","",'Section 2'!R225)</f>
        <v/>
      </c>
      <c r="F210" s="66" t="str">
        <f>IF($C210="","",'Section 2'!S225)</f>
        <v/>
      </c>
    </row>
    <row r="211" spans="2:6" x14ac:dyDescent="0.25">
      <c r="B211" s="66">
        <v>1</v>
      </c>
      <c r="C211" s="66" t="str">
        <f>IF(ISBLANK('Section 2'!I226),"",'Section 2'!I226)</f>
        <v/>
      </c>
      <c r="D211" s="66" t="str">
        <f>IF($C211="","",'Section 2'!J226)</f>
        <v/>
      </c>
      <c r="E211" s="66" t="str">
        <f>IF($C211="","",'Section 2'!R226)</f>
        <v/>
      </c>
      <c r="F211" s="66" t="str">
        <f>IF($C211="","",'Section 2'!S226)</f>
        <v/>
      </c>
    </row>
    <row r="212" spans="2:6" x14ac:dyDescent="0.25">
      <c r="B212" s="66">
        <v>1</v>
      </c>
      <c r="C212" s="66" t="str">
        <f>IF(ISBLANK('Section 2'!I227),"",'Section 2'!I227)</f>
        <v/>
      </c>
      <c r="D212" s="66" t="str">
        <f>IF($C212="","",'Section 2'!J227)</f>
        <v/>
      </c>
      <c r="E212" s="66" t="str">
        <f>IF($C212="","",'Section 2'!R227)</f>
        <v/>
      </c>
      <c r="F212" s="66" t="str">
        <f>IF($C212="","",'Section 2'!S227)</f>
        <v/>
      </c>
    </row>
    <row r="213" spans="2:6" x14ac:dyDescent="0.25">
      <c r="B213" s="66">
        <v>1</v>
      </c>
      <c r="C213" s="66" t="str">
        <f>IF(ISBLANK('Section 2'!I228),"",'Section 2'!I228)</f>
        <v/>
      </c>
      <c r="D213" s="66" t="str">
        <f>IF($C213="","",'Section 2'!J228)</f>
        <v/>
      </c>
      <c r="E213" s="66" t="str">
        <f>IF($C213="","",'Section 2'!R228)</f>
        <v/>
      </c>
      <c r="F213" s="66" t="str">
        <f>IF($C213="","",'Section 2'!S228)</f>
        <v/>
      </c>
    </row>
    <row r="214" spans="2:6" x14ac:dyDescent="0.25">
      <c r="B214" s="66">
        <v>1</v>
      </c>
      <c r="C214" s="66" t="str">
        <f>IF(ISBLANK('Section 2'!I229),"",'Section 2'!I229)</f>
        <v/>
      </c>
      <c r="D214" s="66" t="str">
        <f>IF($C214="","",'Section 2'!J229)</f>
        <v/>
      </c>
      <c r="E214" s="66" t="str">
        <f>IF($C214="","",'Section 2'!R229)</f>
        <v/>
      </c>
      <c r="F214" s="66" t="str">
        <f>IF($C214="","",'Section 2'!S229)</f>
        <v/>
      </c>
    </row>
    <row r="215" spans="2:6" x14ac:dyDescent="0.25">
      <c r="B215" s="66">
        <v>1</v>
      </c>
      <c r="C215" s="66" t="str">
        <f>IF(ISBLANK('Section 2'!I230),"",'Section 2'!I230)</f>
        <v/>
      </c>
      <c r="D215" s="66" t="str">
        <f>IF($C215="","",'Section 2'!J230)</f>
        <v/>
      </c>
      <c r="E215" s="66" t="str">
        <f>IF($C215="","",'Section 2'!R230)</f>
        <v/>
      </c>
      <c r="F215" s="66" t="str">
        <f>IF($C215="","",'Section 2'!S230)</f>
        <v/>
      </c>
    </row>
    <row r="216" spans="2:6" x14ac:dyDescent="0.25">
      <c r="B216" s="66">
        <v>1</v>
      </c>
      <c r="C216" s="66" t="str">
        <f>IF(ISBLANK('Section 2'!I231),"",'Section 2'!I231)</f>
        <v/>
      </c>
      <c r="D216" s="66" t="str">
        <f>IF($C216="","",'Section 2'!J231)</f>
        <v/>
      </c>
      <c r="E216" s="66" t="str">
        <f>IF($C216="","",'Section 2'!R231)</f>
        <v/>
      </c>
      <c r="F216" s="66" t="str">
        <f>IF($C216="","",'Section 2'!S231)</f>
        <v/>
      </c>
    </row>
    <row r="217" spans="2:6" x14ac:dyDescent="0.25">
      <c r="B217" s="66">
        <v>1</v>
      </c>
      <c r="C217" s="66" t="str">
        <f>IF(ISBLANK('Section 2'!I232),"",'Section 2'!I232)</f>
        <v/>
      </c>
      <c r="D217" s="66" t="str">
        <f>IF($C217="","",'Section 2'!J232)</f>
        <v/>
      </c>
      <c r="E217" s="66" t="str">
        <f>IF($C217="","",'Section 2'!R232)</f>
        <v/>
      </c>
      <c r="F217" s="66" t="str">
        <f>IF($C217="","",'Section 2'!S232)</f>
        <v/>
      </c>
    </row>
    <row r="218" spans="2:6" x14ac:dyDescent="0.25">
      <c r="B218" s="66">
        <v>1</v>
      </c>
      <c r="C218" s="66" t="str">
        <f>IF(ISBLANK('Section 2'!I233),"",'Section 2'!I233)</f>
        <v/>
      </c>
      <c r="D218" s="66" t="str">
        <f>IF($C218="","",'Section 2'!J233)</f>
        <v/>
      </c>
      <c r="E218" s="66" t="str">
        <f>IF($C218="","",'Section 2'!R233)</f>
        <v/>
      </c>
      <c r="F218" s="66" t="str">
        <f>IF($C218="","",'Section 2'!S233)</f>
        <v/>
      </c>
    </row>
    <row r="219" spans="2:6" x14ac:dyDescent="0.25">
      <c r="B219" s="66">
        <v>1</v>
      </c>
      <c r="C219" s="66" t="str">
        <f>IF(ISBLANK('Section 2'!I234),"",'Section 2'!I234)</f>
        <v/>
      </c>
      <c r="D219" s="66" t="str">
        <f>IF($C219="","",'Section 2'!J234)</f>
        <v/>
      </c>
      <c r="E219" s="66" t="str">
        <f>IF($C219="","",'Section 2'!R234)</f>
        <v/>
      </c>
      <c r="F219" s="66" t="str">
        <f>IF($C219="","",'Section 2'!S234)</f>
        <v/>
      </c>
    </row>
    <row r="220" spans="2:6" x14ac:dyDescent="0.25">
      <c r="B220" s="66">
        <v>1</v>
      </c>
      <c r="C220" s="66" t="str">
        <f>IF(ISBLANK('Section 2'!I235),"",'Section 2'!I235)</f>
        <v/>
      </c>
      <c r="D220" s="66" t="str">
        <f>IF($C220="","",'Section 2'!J235)</f>
        <v/>
      </c>
      <c r="E220" s="66" t="str">
        <f>IF($C220="","",'Section 2'!R235)</f>
        <v/>
      </c>
      <c r="F220" s="66" t="str">
        <f>IF($C220="","",'Section 2'!S235)</f>
        <v/>
      </c>
    </row>
    <row r="221" spans="2:6" x14ac:dyDescent="0.25">
      <c r="B221" s="66">
        <v>1</v>
      </c>
      <c r="C221" s="66" t="str">
        <f>IF(ISBLANK('Section 2'!I236),"",'Section 2'!I236)</f>
        <v/>
      </c>
      <c r="D221" s="66" t="str">
        <f>IF($C221="","",'Section 2'!J236)</f>
        <v/>
      </c>
      <c r="E221" s="66" t="str">
        <f>IF($C221="","",'Section 2'!R236)</f>
        <v/>
      </c>
      <c r="F221" s="66" t="str">
        <f>IF($C221="","",'Section 2'!S236)</f>
        <v/>
      </c>
    </row>
    <row r="222" spans="2:6" x14ac:dyDescent="0.25">
      <c r="B222" s="66">
        <v>1</v>
      </c>
      <c r="C222" s="66" t="str">
        <f>IF(ISBLANK('Section 2'!I237),"",'Section 2'!I237)</f>
        <v/>
      </c>
      <c r="D222" s="66" t="str">
        <f>IF($C222="","",'Section 2'!J237)</f>
        <v/>
      </c>
      <c r="E222" s="66" t="str">
        <f>IF($C222="","",'Section 2'!R237)</f>
        <v/>
      </c>
      <c r="F222" s="66" t="str">
        <f>IF($C222="","",'Section 2'!S237)</f>
        <v/>
      </c>
    </row>
    <row r="223" spans="2:6" x14ac:dyDescent="0.25">
      <c r="B223" s="66">
        <v>1</v>
      </c>
      <c r="C223" s="66" t="str">
        <f>IF(ISBLANK('Section 2'!I238),"",'Section 2'!I238)</f>
        <v/>
      </c>
      <c r="D223" s="66" t="str">
        <f>IF($C223="","",'Section 2'!J238)</f>
        <v/>
      </c>
      <c r="E223" s="66" t="str">
        <f>IF($C223="","",'Section 2'!R238)</f>
        <v/>
      </c>
      <c r="F223" s="66" t="str">
        <f>IF($C223="","",'Section 2'!S238)</f>
        <v/>
      </c>
    </row>
    <row r="224" spans="2:6" x14ac:dyDescent="0.25">
      <c r="B224" s="66">
        <v>1</v>
      </c>
      <c r="C224" s="66" t="str">
        <f>IF(ISBLANK('Section 2'!I239),"",'Section 2'!I239)</f>
        <v/>
      </c>
      <c r="D224" s="66" t="str">
        <f>IF($C224="","",'Section 2'!J239)</f>
        <v/>
      </c>
      <c r="E224" s="66" t="str">
        <f>IF($C224="","",'Section 2'!R239)</f>
        <v/>
      </c>
      <c r="F224" s="66" t="str">
        <f>IF($C224="","",'Section 2'!S239)</f>
        <v/>
      </c>
    </row>
    <row r="225" spans="2:6" x14ac:dyDescent="0.25">
      <c r="B225" s="66">
        <v>1</v>
      </c>
      <c r="C225" s="66" t="str">
        <f>IF(ISBLANK('Section 2'!I240),"",'Section 2'!I240)</f>
        <v/>
      </c>
      <c r="D225" s="66" t="str">
        <f>IF($C225="","",'Section 2'!J240)</f>
        <v/>
      </c>
      <c r="E225" s="66" t="str">
        <f>IF($C225="","",'Section 2'!R240)</f>
        <v/>
      </c>
      <c r="F225" s="66" t="str">
        <f>IF($C225="","",'Section 2'!S240)</f>
        <v/>
      </c>
    </row>
    <row r="226" spans="2:6" x14ac:dyDescent="0.25">
      <c r="B226" s="66">
        <v>1</v>
      </c>
      <c r="C226" s="66" t="str">
        <f>IF(ISBLANK('Section 2'!I241),"",'Section 2'!I241)</f>
        <v/>
      </c>
      <c r="D226" s="66" t="str">
        <f>IF($C226="","",'Section 2'!J241)</f>
        <v/>
      </c>
      <c r="E226" s="66" t="str">
        <f>IF($C226="","",'Section 2'!R241)</f>
        <v/>
      </c>
      <c r="F226" s="66" t="str">
        <f>IF($C226="","",'Section 2'!S241)</f>
        <v/>
      </c>
    </row>
    <row r="227" spans="2:6" x14ac:dyDescent="0.25">
      <c r="B227" s="66">
        <v>1</v>
      </c>
      <c r="C227" s="66" t="str">
        <f>IF(ISBLANK('Section 2'!I242),"",'Section 2'!I242)</f>
        <v/>
      </c>
      <c r="D227" s="66" t="str">
        <f>IF($C227="","",'Section 2'!J242)</f>
        <v/>
      </c>
      <c r="E227" s="66" t="str">
        <f>IF($C227="","",'Section 2'!R242)</f>
        <v/>
      </c>
      <c r="F227" s="66" t="str">
        <f>IF($C227="","",'Section 2'!S242)</f>
        <v/>
      </c>
    </row>
    <row r="228" spans="2:6" x14ac:dyDescent="0.25">
      <c r="B228" s="66">
        <v>1</v>
      </c>
      <c r="C228" s="66" t="str">
        <f>IF(ISBLANK('Section 2'!I243),"",'Section 2'!I243)</f>
        <v/>
      </c>
      <c r="D228" s="66" t="str">
        <f>IF($C228="","",'Section 2'!J243)</f>
        <v/>
      </c>
      <c r="E228" s="66" t="str">
        <f>IF($C228="","",'Section 2'!R243)</f>
        <v/>
      </c>
      <c r="F228" s="66" t="str">
        <f>IF($C228="","",'Section 2'!S243)</f>
        <v/>
      </c>
    </row>
    <row r="229" spans="2:6" x14ac:dyDescent="0.25">
      <c r="B229" s="66">
        <v>1</v>
      </c>
      <c r="C229" s="66" t="str">
        <f>IF(ISBLANK('Section 2'!I244),"",'Section 2'!I244)</f>
        <v/>
      </c>
      <c r="D229" s="66" t="str">
        <f>IF($C229="","",'Section 2'!J244)</f>
        <v/>
      </c>
      <c r="E229" s="66" t="str">
        <f>IF($C229="","",'Section 2'!R244)</f>
        <v/>
      </c>
      <c r="F229" s="66" t="str">
        <f>IF($C229="","",'Section 2'!S244)</f>
        <v/>
      </c>
    </row>
    <row r="230" spans="2:6" x14ac:dyDescent="0.25">
      <c r="B230" s="66">
        <v>1</v>
      </c>
      <c r="C230" s="66" t="str">
        <f>IF(ISBLANK('Section 2'!I245),"",'Section 2'!I245)</f>
        <v/>
      </c>
      <c r="D230" s="66" t="str">
        <f>IF($C230="","",'Section 2'!J245)</f>
        <v/>
      </c>
      <c r="E230" s="66" t="str">
        <f>IF($C230="","",'Section 2'!R245)</f>
        <v/>
      </c>
      <c r="F230" s="66" t="str">
        <f>IF($C230="","",'Section 2'!S245)</f>
        <v/>
      </c>
    </row>
    <row r="231" spans="2:6" x14ac:dyDescent="0.25">
      <c r="B231" s="66">
        <v>1</v>
      </c>
      <c r="C231" s="66" t="str">
        <f>IF(ISBLANK('Section 2'!I246),"",'Section 2'!I246)</f>
        <v/>
      </c>
      <c r="D231" s="66" t="str">
        <f>IF($C231="","",'Section 2'!J246)</f>
        <v/>
      </c>
      <c r="E231" s="66" t="str">
        <f>IF($C231="","",'Section 2'!R246)</f>
        <v/>
      </c>
      <c r="F231" s="66" t="str">
        <f>IF($C231="","",'Section 2'!S246)</f>
        <v/>
      </c>
    </row>
    <row r="232" spans="2:6" x14ac:dyDescent="0.25">
      <c r="B232" s="66">
        <v>1</v>
      </c>
      <c r="C232" s="66" t="str">
        <f>IF(ISBLANK('Section 2'!I247),"",'Section 2'!I247)</f>
        <v/>
      </c>
      <c r="D232" s="66" t="str">
        <f>IF($C232="","",'Section 2'!J247)</f>
        <v/>
      </c>
      <c r="E232" s="66" t="str">
        <f>IF($C232="","",'Section 2'!R247)</f>
        <v/>
      </c>
      <c r="F232" s="66" t="str">
        <f>IF($C232="","",'Section 2'!S247)</f>
        <v/>
      </c>
    </row>
    <row r="233" spans="2:6" x14ac:dyDescent="0.25">
      <c r="B233" s="66">
        <v>1</v>
      </c>
      <c r="C233" s="66" t="str">
        <f>IF(ISBLANK('Section 2'!I248),"",'Section 2'!I248)</f>
        <v/>
      </c>
      <c r="D233" s="66" t="str">
        <f>IF($C233="","",'Section 2'!J248)</f>
        <v/>
      </c>
      <c r="E233" s="66" t="str">
        <f>IF($C233="","",'Section 2'!R248)</f>
        <v/>
      </c>
      <c r="F233" s="66" t="str">
        <f>IF($C233="","",'Section 2'!S248)</f>
        <v/>
      </c>
    </row>
    <row r="234" spans="2:6" x14ac:dyDescent="0.25">
      <c r="B234" s="66">
        <v>1</v>
      </c>
      <c r="C234" s="66" t="str">
        <f>IF(ISBLANK('Section 2'!I249),"",'Section 2'!I249)</f>
        <v/>
      </c>
      <c r="D234" s="66" t="str">
        <f>IF($C234="","",'Section 2'!J249)</f>
        <v/>
      </c>
      <c r="E234" s="66" t="str">
        <f>IF($C234="","",'Section 2'!R249)</f>
        <v/>
      </c>
      <c r="F234" s="66" t="str">
        <f>IF($C234="","",'Section 2'!S249)</f>
        <v/>
      </c>
    </row>
    <row r="235" spans="2:6" x14ac:dyDescent="0.25">
      <c r="B235" s="66">
        <v>1</v>
      </c>
      <c r="C235" s="66" t="str">
        <f>IF(ISBLANK('Section 2'!I250),"",'Section 2'!I250)</f>
        <v/>
      </c>
      <c r="D235" s="66" t="str">
        <f>IF($C235="","",'Section 2'!J250)</f>
        <v/>
      </c>
      <c r="E235" s="66" t="str">
        <f>IF($C235="","",'Section 2'!R250)</f>
        <v/>
      </c>
      <c r="F235" s="66" t="str">
        <f>IF($C235="","",'Section 2'!S250)</f>
        <v/>
      </c>
    </row>
    <row r="236" spans="2:6" x14ac:dyDescent="0.25">
      <c r="B236" s="66">
        <v>1</v>
      </c>
      <c r="C236" s="66" t="str">
        <f>IF(ISBLANK('Section 2'!I251),"",'Section 2'!I251)</f>
        <v/>
      </c>
      <c r="D236" s="66" t="str">
        <f>IF($C236="","",'Section 2'!J251)</f>
        <v/>
      </c>
      <c r="E236" s="66" t="str">
        <f>IF($C236="","",'Section 2'!R251)</f>
        <v/>
      </c>
      <c r="F236" s="66" t="str">
        <f>IF($C236="","",'Section 2'!S251)</f>
        <v/>
      </c>
    </row>
    <row r="237" spans="2:6" x14ac:dyDescent="0.25">
      <c r="B237" s="66">
        <v>1</v>
      </c>
      <c r="C237" s="66" t="str">
        <f>IF(ISBLANK('Section 2'!I252),"",'Section 2'!I252)</f>
        <v/>
      </c>
      <c r="D237" s="66" t="str">
        <f>IF($C237="","",'Section 2'!J252)</f>
        <v/>
      </c>
      <c r="E237" s="66" t="str">
        <f>IF($C237="","",'Section 2'!R252)</f>
        <v/>
      </c>
      <c r="F237" s="66" t="str">
        <f>IF($C237="","",'Section 2'!S252)</f>
        <v/>
      </c>
    </row>
    <row r="238" spans="2:6" x14ac:dyDescent="0.25">
      <c r="B238" s="66">
        <v>1</v>
      </c>
      <c r="C238" s="66" t="str">
        <f>IF(ISBLANK('Section 2'!I253),"",'Section 2'!I253)</f>
        <v/>
      </c>
      <c r="D238" s="66" t="str">
        <f>IF($C238="","",'Section 2'!J253)</f>
        <v/>
      </c>
      <c r="E238" s="66" t="str">
        <f>IF($C238="","",'Section 2'!R253)</f>
        <v/>
      </c>
      <c r="F238" s="66" t="str">
        <f>IF($C238="","",'Section 2'!S253)</f>
        <v/>
      </c>
    </row>
    <row r="239" spans="2:6" x14ac:dyDescent="0.25">
      <c r="B239" s="66">
        <v>1</v>
      </c>
      <c r="C239" s="66" t="str">
        <f>IF(ISBLANK('Section 2'!I254),"",'Section 2'!I254)</f>
        <v/>
      </c>
      <c r="D239" s="66" t="str">
        <f>IF($C239="","",'Section 2'!J254)</f>
        <v/>
      </c>
      <c r="E239" s="66" t="str">
        <f>IF($C239="","",'Section 2'!R254)</f>
        <v/>
      </c>
      <c r="F239" s="66" t="str">
        <f>IF($C239="","",'Section 2'!S254)</f>
        <v/>
      </c>
    </row>
    <row r="240" spans="2:6" x14ac:dyDescent="0.25">
      <c r="B240" s="66">
        <v>1</v>
      </c>
      <c r="C240" s="66" t="str">
        <f>IF(ISBLANK('Section 2'!I255),"",'Section 2'!I255)</f>
        <v/>
      </c>
      <c r="D240" s="66" t="str">
        <f>IF($C240="","",'Section 2'!J255)</f>
        <v/>
      </c>
      <c r="E240" s="66" t="str">
        <f>IF($C240="","",'Section 2'!R255)</f>
        <v/>
      </c>
      <c r="F240" s="66" t="str">
        <f>IF($C240="","",'Section 2'!S255)</f>
        <v/>
      </c>
    </row>
    <row r="241" spans="2:6" x14ac:dyDescent="0.25">
      <c r="B241" s="66">
        <v>1</v>
      </c>
      <c r="C241" s="66" t="str">
        <f>IF(ISBLANK('Section 2'!I256),"",'Section 2'!I256)</f>
        <v/>
      </c>
      <c r="D241" s="66" t="str">
        <f>IF($C241="","",'Section 2'!J256)</f>
        <v/>
      </c>
      <c r="E241" s="66" t="str">
        <f>IF($C241="","",'Section 2'!R256)</f>
        <v/>
      </c>
      <c r="F241" s="66" t="str">
        <f>IF($C241="","",'Section 2'!S256)</f>
        <v/>
      </c>
    </row>
    <row r="242" spans="2:6" x14ac:dyDescent="0.25">
      <c r="B242" s="66">
        <v>1</v>
      </c>
      <c r="C242" s="66" t="str">
        <f>IF(ISBLANK('Section 2'!I257),"",'Section 2'!I257)</f>
        <v/>
      </c>
      <c r="D242" s="66" t="str">
        <f>IF($C242="","",'Section 2'!J257)</f>
        <v/>
      </c>
      <c r="E242" s="66" t="str">
        <f>IF($C242="","",'Section 2'!R257)</f>
        <v/>
      </c>
      <c r="F242" s="66" t="str">
        <f>IF($C242="","",'Section 2'!S257)</f>
        <v/>
      </c>
    </row>
    <row r="243" spans="2:6" x14ac:dyDescent="0.25">
      <c r="B243" s="66">
        <v>1</v>
      </c>
      <c r="C243" s="66" t="str">
        <f>IF(ISBLANK('Section 2'!I258),"",'Section 2'!I258)</f>
        <v/>
      </c>
      <c r="D243" s="66" t="str">
        <f>IF($C243="","",'Section 2'!J258)</f>
        <v/>
      </c>
      <c r="E243" s="66" t="str">
        <f>IF($C243="","",'Section 2'!R258)</f>
        <v/>
      </c>
      <c r="F243" s="66" t="str">
        <f>IF($C243="","",'Section 2'!S258)</f>
        <v/>
      </c>
    </row>
    <row r="244" spans="2:6" x14ac:dyDescent="0.25">
      <c r="B244" s="66">
        <v>1</v>
      </c>
      <c r="C244" s="66" t="str">
        <f>IF(ISBLANK('Section 2'!I259),"",'Section 2'!I259)</f>
        <v/>
      </c>
      <c r="D244" s="66" t="str">
        <f>IF($C244="","",'Section 2'!J259)</f>
        <v/>
      </c>
      <c r="E244" s="66" t="str">
        <f>IF($C244="","",'Section 2'!R259)</f>
        <v/>
      </c>
      <c r="F244" s="66" t="str">
        <f>IF($C244="","",'Section 2'!S259)</f>
        <v/>
      </c>
    </row>
    <row r="245" spans="2:6" x14ac:dyDescent="0.25">
      <c r="B245" s="66">
        <v>1</v>
      </c>
      <c r="C245" s="66" t="str">
        <f>IF(ISBLANK('Section 2'!I260),"",'Section 2'!I260)</f>
        <v/>
      </c>
      <c r="D245" s="66" t="str">
        <f>IF($C245="","",'Section 2'!J260)</f>
        <v/>
      </c>
      <c r="E245" s="66" t="str">
        <f>IF($C245="","",'Section 2'!R260)</f>
        <v/>
      </c>
      <c r="F245" s="66" t="str">
        <f>IF($C245="","",'Section 2'!S260)</f>
        <v/>
      </c>
    </row>
    <row r="246" spans="2:6" x14ac:dyDescent="0.25">
      <c r="B246" s="66">
        <v>1</v>
      </c>
      <c r="C246" s="66" t="str">
        <f>IF(ISBLANK('Section 2'!I261),"",'Section 2'!I261)</f>
        <v/>
      </c>
      <c r="D246" s="66" t="str">
        <f>IF($C246="","",'Section 2'!J261)</f>
        <v/>
      </c>
      <c r="E246" s="66" t="str">
        <f>IF($C246="","",'Section 2'!R261)</f>
        <v/>
      </c>
      <c r="F246" s="66" t="str">
        <f>IF($C246="","",'Section 2'!S261)</f>
        <v/>
      </c>
    </row>
    <row r="247" spans="2:6" x14ac:dyDescent="0.25">
      <c r="B247" s="66">
        <v>1</v>
      </c>
      <c r="C247" s="66" t="str">
        <f>IF(ISBLANK('Section 2'!I262),"",'Section 2'!I262)</f>
        <v/>
      </c>
      <c r="D247" s="66" t="str">
        <f>IF($C247="","",'Section 2'!J262)</f>
        <v/>
      </c>
      <c r="E247" s="66" t="str">
        <f>IF($C247="","",'Section 2'!R262)</f>
        <v/>
      </c>
      <c r="F247" s="66" t="str">
        <f>IF($C247="","",'Section 2'!S262)</f>
        <v/>
      </c>
    </row>
    <row r="248" spans="2:6" x14ac:dyDescent="0.25">
      <c r="B248" s="66">
        <v>1</v>
      </c>
      <c r="C248" s="66" t="str">
        <f>IF(ISBLANK('Section 2'!I263),"",'Section 2'!I263)</f>
        <v/>
      </c>
      <c r="D248" s="66" t="str">
        <f>IF($C248="","",'Section 2'!J263)</f>
        <v/>
      </c>
      <c r="E248" s="66" t="str">
        <f>IF($C248="","",'Section 2'!R263)</f>
        <v/>
      </c>
      <c r="F248" s="66" t="str">
        <f>IF($C248="","",'Section 2'!S263)</f>
        <v/>
      </c>
    </row>
    <row r="249" spans="2:6" x14ac:dyDescent="0.25">
      <c r="B249" s="66">
        <v>1</v>
      </c>
      <c r="C249" s="66" t="str">
        <f>IF(ISBLANK('Section 2'!I264),"",'Section 2'!I264)</f>
        <v/>
      </c>
      <c r="D249" s="66" t="str">
        <f>IF($C249="","",'Section 2'!J264)</f>
        <v/>
      </c>
      <c r="E249" s="66" t="str">
        <f>IF($C249="","",'Section 2'!R264)</f>
        <v/>
      </c>
      <c r="F249" s="66" t="str">
        <f>IF($C249="","",'Section 2'!S264)</f>
        <v/>
      </c>
    </row>
    <row r="250" spans="2:6" x14ac:dyDescent="0.25">
      <c r="B250" s="66">
        <v>1</v>
      </c>
      <c r="C250" s="66" t="str">
        <f>IF(ISBLANK('Section 2'!I265),"",'Section 2'!I265)</f>
        <v/>
      </c>
      <c r="D250" s="66" t="str">
        <f>IF($C250="","",'Section 2'!J265)</f>
        <v/>
      </c>
      <c r="E250" s="66" t="str">
        <f>IF($C250="","",'Section 2'!R265)</f>
        <v/>
      </c>
      <c r="F250" s="66" t="str">
        <f>IF($C250="","",'Section 2'!S265)</f>
        <v/>
      </c>
    </row>
    <row r="251" spans="2:6" x14ac:dyDescent="0.25">
      <c r="B251" s="66">
        <v>1</v>
      </c>
      <c r="C251" s="66" t="str">
        <f>IF(ISBLANK('Section 2'!I266),"",'Section 2'!I266)</f>
        <v/>
      </c>
      <c r="D251" s="66" t="str">
        <f>IF($C251="","",'Section 2'!J266)</f>
        <v/>
      </c>
      <c r="E251" s="66" t="str">
        <f>IF($C251="","",'Section 2'!R266)</f>
        <v/>
      </c>
      <c r="F251" s="66" t="str">
        <f>IF($C251="","",'Section 2'!S266)</f>
        <v/>
      </c>
    </row>
    <row r="252" spans="2:6" x14ac:dyDescent="0.25">
      <c r="B252" s="66">
        <v>1</v>
      </c>
      <c r="C252" s="66" t="str">
        <f>IF(ISBLANK('Section 2'!I267),"",'Section 2'!I267)</f>
        <v/>
      </c>
      <c r="D252" s="66" t="str">
        <f>IF($C252="","",'Section 2'!J267)</f>
        <v/>
      </c>
      <c r="E252" s="66" t="str">
        <f>IF($C252="","",'Section 2'!R267)</f>
        <v/>
      </c>
      <c r="F252" s="66" t="str">
        <f>IF($C252="","",'Section 2'!S267)</f>
        <v/>
      </c>
    </row>
    <row r="253" spans="2:6" x14ac:dyDescent="0.25">
      <c r="B253" s="66">
        <v>1</v>
      </c>
      <c r="C253" s="66" t="str">
        <f>IF(ISBLANK('Section 2'!I268),"",'Section 2'!I268)</f>
        <v/>
      </c>
      <c r="D253" s="66" t="str">
        <f>IF($C253="","",'Section 2'!J268)</f>
        <v/>
      </c>
      <c r="E253" s="66" t="str">
        <f>IF($C253="","",'Section 2'!R268)</f>
        <v/>
      </c>
      <c r="F253" s="66" t="str">
        <f>IF($C253="","",'Section 2'!S268)</f>
        <v/>
      </c>
    </row>
    <row r="254" spans="2:6" x14ac:dyDescent="0.25">
      <c r="B254" s="66">
        <v>1</v>
      </c>
      <c r="C254" s="66" t="str">
        <f>IF(ISBLANK('Section 2'!I269),"",'Section 2'!I269)</f>
        <v/>
      </c>
      <c r="D254" s="66" t="str">
        <f>IF($C254="","",'Section 2'!J269)</f>
        <v/>
      </c>
      <c r="E254" s="66" t="str">
        <f>IF($C254="","",'Section 2'!R269)</f>
        <v/>
      </c>
      <c r="F254" s="66" t="str">
        <f>IF($C254="","",'Section 2'!S269)</f>
        <v/>
      </c>
    </row>
    <row r="255" spans="2:6" x14ac:dyDescent="0.25">
      <c r="B255" s="66">
        <v>1</v>
      </c>
      <c r="C255" s="66" t="str">
        <f>IF(ISBLANK('Section 2'!I270),"",'Section 2'!I270)</f>
        <v/>
      </c>
      <c r="D255" s="66" t="str">
        <f>IF($C255="","",'Section 2'!J270)</f>
        <v/>
      </c>
      <c r="E255" s="66" t="str">
        <f>IF($C255="","",'Section 2'!R270)</f>
        <v/>
      </c>
      <c r="F255" s="66" t="str">
        <f>IF($C255="","",'Section 2'!S270)</f>
        <v/>
      </c>
    </row>
    <row r="256" spans="2:6" x14ac:dyDescent="0.25">
      <c r="B256" s="66">
        <v>1</v>
      </c>
      <c r="C256" s="66" t="str">
        <f>IF(ISBLANK('Section 2'!I271),"",'Section 2'!I271)</f>
        <v/>
      </c>
      <c r="D256" s="66" t="str">
        <f>IF($C256="","",'Section 2'!J271)</f>
        <v/>
      </c>
      <c r="E256" s="66" t="str">
        <f>IF($C256="","",'Section 2'!R271)</f>
        <v/>
      </c>
      <c r="F256" s="66" t="str">
        <f>IF($C256="","",'Section 2'!S271)</f>
        <v/>
      </c>
    </row>
    <row r="257" spans="2:6" x14ac:dyDescent="0.25">
      <c r="B257" s="66">
        <v>1</v>
      </c>
      <c r="C257" s="66" t="str">
        <f>IF(ISBLANK('Section 2'!I272),"",'Section 2'!I272)</f>
        <v/>
      </c>
      <c r="D257" s="66" t="str">
        <f>IF($C257="","",'Section 2'!J272)</f>
        <v/>
      </c>
      <c r="E257" s="66" t="str">
        <f>IF($C257="","",'Section 2'!R272)</f>
        <v/>
      </c>
      <c r="F257" s="66" t="str">
        <f>IF($C257="","",'Section 2'!S272)</f>
        <v/>
      </c>
    </row>
    <row r="258" spans="2:6" x14ac:dyDescent="0.25">
      <c r="B258" s="66">
        <v>1</v>
      </c>
      <c r="C258" s="66" t="str">
        <f>IF(ISBLANK('Section 2'!I273),"",'Section 2'!I273)</f>
        <v/>
      </c>
      <c r="D258" s="66" t="str">
        <f>IF($C258="","",'Section 2'!J273)</f>
        <v/>
      </c>
      <c r="E258" s="66" t="str">
        <f>IF($C258="","",'Section 2'!R273)</f>
        <v/>
      </c>
      <c r="F258" s="66" t="str">
        <f>IF($C258="","",'Section 2'!S273)</f>
        <v/>
      </c>
    </row>
    <row r="259" spans="2:6" x14ac:dyDescent="0.25">
      <c r="B259" s="66">
        <v>1</v>
      </c>
      <c r="C259" s="66" t="str">
        <f>IF(ISBLANK('Section 2'!I274),"",'Section 2'!I274)</f>
        <v/>
      </c>
      <c r="D259" s="66" t="str">
        <f>IF($C259="","",'Section 2'!J274)</f>
        <v/>
      </c>
      <c r="E259" s="66" t="str">
        <f>IF($C259="","",'Section 2'!R274)</f>
        <v/>
      </c>
      <c r="F259" s="66" t="str">
        <f>IF($C259="","",'Section 2'!S274)</f>
        <v/>
      </c>
    </row>
    <row r="260" spans="2:6" x14ac:dyDescent="0.25">
      <c r="B260" s="66">
        <v>1</v>
      </c>
      <c r="C260" s="66" t="str">
        <f>IF(ISBLANK('Section 2'!I275),"",'Section 2'!I275)</f>
        <v/>
      </c>
      <c r="D260" s="66" t="str">
        <f>IF($C260="","",'Section 2'!J275)</f>
        <v/>
      </c>
      <c r="E260" s="66" t="str">
        <f>IF($C260="","",'Section 2'!R275)</f>
        <v/>
      </c>
      <c r="F260" s="66" t="str">
        <f>IF($C260="","",'Section 2'!S275)</f>
        <v/>
      </c>
    </row>
    <row r="261" spans="2:6" x14ac:dyDescent="0.25">
      <c r="B261" s="66">
        <v>1</v>
      </c>
      <c r="C261" s="66" t="str">
        <f>IF(ISBLANK('Section 2'!I276),"",'Section 2'!I276)</f>
        <v/>
      </c>
      <c r="D261" s="66" t="str">
        <f>IF($C261="","",'Section 2'!J276)</f>
        <v/>
      </c>
      <c r="E261" s="66" t="str">
        <f>IF($C261="","",'Section 2'!R276)</f>
        <v/>
      </c>
      <c r="F261" s="66" t="str">
        <f>IF($C261="","",'Section 2'!S276)</f>
        <v/>
      </c>
    </row>
    <row r="262" spans="2:6" x14ac:dyDescent="0.25">
      <c r="B262" s="66">
        <v>1</v>
      </c>
      <c r="C262" s="66" t="str">
        <f>IF(ISBLANK('Section 2'!I277),"",'Section 2'!I277)</f>
        <v/>
      </c>
      <c r="D262" s="66" t="str">
        <f>IF($C262="","",'Section 2'!J277)</f>
        <v/>
      </c>
      <c r="E262" s="66" t="str">
        <f>IF($C262="","",'Section 2'!R277)</f>
        <v/>
      </c>
      <c r="F262" s="66" t="str">
        <f>IF($C262="","",'Section 2'!S277)</f>
        <v/>
      </c>
    </row>
    <row r="263" spans="2:6" x14ac:dyDescent="0.25">
      <c r="B263" s="66">
        <v>1</v>
      </c>
      <c r="C263" s="66" t="str">
        <f>IF(ISBLANK('Section 2'!I278),"",'Section 2'!I278)</f>
        <v/>
      </c>
      <c r="D263" s="66" t="str">
        <f>IF($C263="","",'Section 2'!J278)</f>
        <v/>
      </c>
      <c r="E263" s="66" t="str">
        <f>IF($C263="","",'Section 2'!R278)</f>
        <v/>
      </c>
      <c r="F263" s="66" t="str">
        <f>IF($C263="","",'Section 2'!S278)</f>
        <v/>
      </c>
    </row>
    <row r="264" spans="2:6" x14ac:dyDescent="0.25">
      <c r="B264" s="66">
        <v>1</v>
      </c>
      <c r="C264" s="66" t="str">
        <f>IF(ISBLANK('Section 2'!I279),"",'Section 2'!I279)</f>
        <v/>
      </c>
      <c r="D264" s="66" t="str">
        <f>IF($C264="","",'Section 2'!J279)</f>
        <v/>
      </c>
      <c r="E264" s="66" t="str">
        <f>IF($C264="","",'Section 2'!R279)</f>
        <v/>
      </c>
      <c r="F264" s="66" t="str">
        <f>IF($C264="","",'Section 2'!S279)</f>
        <v/>
      </c>
    </row>
    <row r="265" spans="2:6" x14ac:dyDescent="0.25">
      <c r="B265" s="66">
        <v>1</v>
      </c>
      <c r="C265" s="66" t="str">
        <f>IF(ISBLANK('Section 2'!I280),"",'Section 2'!I280)</f>
        <v/>
      </c>
      <c r="D265" s="66" t="str">
        <f>IF($C265="","",'Section 2'!J280)</f>
        <v/>
      </c>
      <c r="E265" s="66" t="str">
        <f>IF($C265="","",'Section 2'!R280)</f>
        <v/>
      </c>
      <c r="F265" s="66" t="str">
        <f>IF($C265="","",'Section 2'!S280)</f>
        <v/>
      </c>
    </row>
    <row r="266" spans="2:6" x14ac:dyDescent="0.25">
      <c r="B266" s="66">
        <v>1</v>
      </c>
      <c r="C266" s="66" t="str">
        <f>IF(ISBLANK('Section 2'!I281),"",'Section 2'!I281)</f>
        <v/>
      </c>
      <c r="D266" s="66" t="str">
        <f>IF($C266="","",'Section 2'!J281)</f>
        <v/>
      </c>
      <c r="E266" s="66" t="str">
        <f>IF($C266="","",'Section 2'!R281)</f>
        <v/>
      </c>
      <c r="F266" s="66" t="str">
        <f>IF($C266="","",'Section 2'!S281)</f>
        <v/>
      </c>
    </row>
    <row r="267" spans="2:6" x14ac:dyDescent="0.25">
      <c r="B267" s="66">
        <v>1</v>
      </c>
      <c r="C267" s="66" t="str">
        <f>IF(ISBLANK('Section 2'!I282),"",'Section 2'!I282)</f>
        <v/>
      </c>
      <c r="D267" s="66" t="str">
        <f>IF($C267="","",'Section 2'!J282)</f>
        <v/>
      </c>
      <c r="E267" s="66" t="str">
        <f>IF($C267="","",'Section 2'!R282)</f>
        <v/>
      </c>
      <c r="F267" s="66" t="str">
        <f>IF($C267="","",'Section 2'!S282)</f>
        <v/>
      </c>
    </row>
    <row r="268" spans="2:6" x14ac:dyDescent="0.25">
      <c r="B268" s="66">
        <v>1</v>
      </c>
      <c r="C268" s="66" t="str">
        <f>IF(ISBLANK('Section 2'!I283),"",'Section 2'!I283)</f>
        <v/>
      </c>
      <c r="D268" s="66" t="str">
        <f>IF($C268="","",'Section 2'!J283)</f>
        <v/>
      </c>
      <c r="E268" s="66" t="str">
        <f>IF($C268="","",'Section 2'!R283)</f>
        <v/>
      </c>
      <c r="F268" s="66" t="str">
        <f>IF($C268="","",'Section 2'!S283)</f>
        <v/>
      </c>
    </row>
    <row r="269" spans="2:6" x14ac:dyDescent="0.25">
      <c r="B269" s="66">
        <v>1</v>
      </c>
      <c r="C269" s="66" t="str">
        <f>IF(ISBLANK('Section 2'!I284),"",'Section 2'!I284)</f>
        <v/>
      </c>
      <c r="D269" s="66" t="str">
        <f>IF($C269="","",'Section 2'!J284)</f>
        <v/>
      </c>
      <c r="E269" s="66" t="str">
        <f>IF($C269="","",'Section 2'!R284)</f>
        <v/>
      </c>
      <c r="F269" s="66" t="str">
        <f>IF($C269="","",'Section 2'!S284)</f>
        <v/>
      </c>
    </row>
    <row r="270" spans="2:6" x14ac:dyDescent="0.25">
      <c r="B270" s="66">
        <v>1</v>
      </c>
      <c r="C270" s="66" t="str">
        <f>IF(ISBLANK('Section 2'!I285),"",'Section 2'!I285)</f>
        <v/>
      </c>
      <c r="D270" s="66" t="str">
        <f>IF($C270="","",'Section 2'!J285)</f>
        <v/>
      </c>
      <c r="E270" s="66" t="str">
        <f>IF($C270="","",'Section 2'!R285)</f>
        <v/>
      </c>
      <c r="F270" s="66" t="str">
        <f>IF($C270="","",'Section 2'!S285)</f>
        <v/>
      </c>
    </row>
    <row r="271" spans="2:6" x14ac:dyDescent="0.25">
      <c r="B271" s="66">
        <v>1</v>
      </c>
      <c r="C271" s="66" t="str">
        <f>IF(ISBLANK('Section 2'!I286),"",'Section 2'!I286)</f>
        <v/>
      </c>
      <c r="D271" s="66" t="str">
        <f>IF($C271="","",'Section 2'!J286)</f>
        <v/>
      </c>
      <c r="E271" s="66" t="str">
        <f>IF($C271="","",'Section 2'!R286)</f>
        <v/>
      </c>
      <c r="F271" s="66" t="str">
        <f>IF($C271="","",'Section 2'!S286)</f>
        <v/>
      </c>
    </row>
    <row r="272" spans="2:6" x14ac:dyDescent="0.25">
      <c r="B272" s="66">
        <v>1</v>
      </c>
      <c r="C272" s="66" t="str">
        <f>IF(ISBLANK('Section 2'!I287),"",'Section 2'!I287)</f>
        <v/>
      </c>
      <c r="D272" s="66" t="str">
        <f>IF($C272="","",'Section 2'!J287)</f>
        <v/>
      </c>
      <c r="E272" s="66" t="str">
        <f>IF($C272="","",'Section 2'!R287)</f>
        <v/>
      </c>
      <c r="F272" s="66" t="str">
        <f>IF($C272="","",'Section 2'!S287)</f>
        <v/>
      </c>
    </row>
    <row r="273" spans="2:6" x14ac:dyDescent="0.25">
      <c r="B273" s="66">
        <v>1</v>
      </c>
      <c r="C273" s="66" t="str">
        <f>IF(ISBLANK('Section 2'!I288),"",'Section 2'!I288)</f>
        <v/>
      </c>
      <c r="D273" s="66" t="str">
        <f>IF($C273="","",'Section 2'!J288)</f>
        <v/>
      </c>
      <c r="E273" s="66" t="str">
        <f>IF($C273="","",'Section 2'!R288)</f>
        <v/>
      </c>
      <c r="F273" s="66" t="str">
        <f>IF($C273="","",'Section 2'!S288)</f>
        <v/>
      </c>
    </row>
    <row r="274" spans="2:6" x14ac:dyDescent="0.25">
      <c r="B274" s="66">
        <v>1</v>
      </c>
      <c r="C274" s="66" t="str">
        <f>IF(ISBLANK('Section 2'!I289),"",'Section 2'!I289)</f>
        <v/>
      </c>
      <c r="D274" s="66" t="str">
        <f>IF($C274="","",'Section 2'!J289)</f>
        <v/>
      </c>
      <c r="E274" s="66" t="str">
        <f>IF($C274="","",'Section 2'!R289)</f>
        <v/>
      </c>
      <c r="F274" s="66" t="str">
        <f>IF($C274="","",'Section 2'!S289)</f>
        <v/>
      </c>
    </row>
    <row r="275" spans="2:6" x14ac:dyDescent="0.25">
      <c r="B275" s="66">
        <v>1</v>
      </c>
      <c r="C275" s="66" t="str">
        <f>IF(ISBLANK('Section 2'!I290),"",'Section 2'!I290)</f>
        <v/>
      </c>
      <c r="D275" s="66" t="str">
        <f>IF($C275="","",'Section 2'!J290)</f>
        <v/>
      </c>
      <c r="E275" s="66" t="str">
        <f>IF($C275="","",'Section 2'!R290)</f>
        <v/>
      </c>
      <c r="F275" s="66" t="str">
        <f>IF($C275="","",'Section 2'!S290)</f>
        <v/>
      </c>
    </row>
    <row r="276" spans="2:6" x14ac:dyDescent="0.25">
      <c r="B276" s="66">
        <v>1</v>
      </c>
      <c r="C276" s="66" t="str">
        <f>IF(ISBLANK('Section 2'!I291),"",'Section 2'!I291)</f>
        <v/>
      </c>
      <c r="D276" s="66" t="str">
        <f>IF($C276="","",'Section 2'!J291)</f>
        <v/>
      </c>
      <c r="E276" s="66" t="str">
        <f>IF($C276="","",'Section 2'!R291)</f>
        <v/>
      </c>
      <c r="F276" s="66" t="str">
        <f>IF($C276="","",'Section 2'!S291)</f>
        <v/>
      </c>
    </row>
    <row r="277" spans="2:6" x14ac:dyDescent="0.25">
      <c r="B277" s="66">
        <v>1</v>
      </c>
      <c r="C277" s="66" t="str">
        <f>IF(ISBLANK('Section 2'!I292),"",'Section 2'!I292)</f>
        <v/>
      </c>
      <c r="D277" s="66" t="str">
        <f>IF($C277="","",'Section 2'!J292)</f>
        <v/>
      </c>
      <c r="E277" s="66" t="str">
        <f>IF($C277="","",'Section 2'!R292)</f>
        <v/>
      </c>
      <c r="F277" s="66" t="str">
        <f>IF($C277="","",'Section 2'!S292)</f>
        <v/>
      </c>
    </row>
    <row r="278" spans="2:6" x14ac:dyDescent="0.25">
      <c r="B278" s="66">
        <v>1</v>
      </c>
      <c r="C278" s="66" t="str">
        <f>IF(ISBLANK('Section 2'!I293),"",'Section 2'!I293)</f>
        <v/>
      </c>
      <c r="D278" s="66" t="str">
        <f>IF($C278="","",'Section 2'!J293)</f>
        <v/>
      </c>
      <c r="E278" s="66" t="str">
        <f>IF($C278="","",'Section 2'!R293)</f>
        <v/>
      </c>
      <c r="F278" s="66" t="str">
        <f>IF($C278="","",'Section 2'!S293)</f>
        <v/>
      </c>
    </row>
    <row r="279" spans="2:6" x14ac:dyDescent="0.25">
      <c r="B279" s="66">
        <v>1</v>
      </c>
      <c r="C279" s="66" t="str">
        <f>IF(ISBLANK('Section 2'!I294),"",'Section 2'!I294)</f>
        <v/>
      </c>
      <c r="D279" s="66" t="str">
        <f>IF($C279="","",'Section 2'!J294)</f>
        <v/>
      </c>
      <c r="E279" s="66" t="str">
        <f>IF($C279="","",'Section 2'!R294)</f>
        <v/>
      </c>
      <c r="F279" s="66" t="str">
        <f>IF($C279="","",'Section 2'!S294)</f>
        <v/>
      </c>
    </row>
    <row r="280" spans="2:6" x14ac:dyDescent="0.25">
      <c r="B280" s="66">
        <v>1</v>
      </c>
      <c r="C280" s="66" t="str">
        <f>IF(ISBLANK('Section 2'!I295),"",'Section 2'!I295)</f>
        <v/>
      </c>
      <c r="D280" s="66" t="str">
        <f>IF($C280="","",'Section 2'!J295)</f>
        <v/>
      </c>
      <c r="E280" s="66" t="str">
        <f>IF($C280="","",'Section 2'!R295)</f>
        <v/>
      </c>
      <c r="F280" s="66" t="str">
        <f>IF($C280="","",'Section 2'!S295)</f>
        <v/>
      </c>
    </row>
    <row r="281" spans="2:6" x14ac:dyDescent="0.25">
      <c r="B281" s="66">
        <v>1</v>
      </c>
      <c r="C281" s="66" t="str">
        <f>IF(ISBLANK('Section 2'!I296),"",'Section 2'!I296)</f>
        <v/>
      </c>
      <c r="D281" s="66" t="str">
        <f>IF($C281="","",'Section 2'!J296)</f>
        <v/>
      </c>
      <c r="E281" s="66" t="str">
        <f>IF($C281="","",'Section 2'!R296)</f>
        <v/>
      </c>
      <c r="F281" s="66" t="str">
        <f>IF($C281="","",'Section 2'!S296)</f>
        <v/>
      </c>
    </row>
    <row r="282" spans="2:6" x14ac:dyDescent="0.25">
      <c r="B282" s="66">
        <v>1</v>
      </c>
      <c r="C282" s="66" t="str">
        <f>IF(ISBLANK('Section 2'!I297),"",'Section 2'!I297)</f>
        <v/>
      </c>
      <c r="D282" s="66" t="str">
        <f>IF($C282="","",'Section 2'!J297)</f>
        <v/>
      </c>
      <c r="E282" s="66" t="str">
        <f>IF($C282="","",'Section 2'!R297)</f>
        <v/>
      </c>
      <c r="F282" s="66" t="str">
        <f>IF($C282="","",'Section 2'!S297)</f>
        <v/>
      </c>
    </row>
    <row r="283" spans="2:6" x14ac:dyDescent="0.25">
      <c r="B283" s="66">
        <v>1</v>
      </c>
      <c r="C283" s="66" t="str">
        <f>IF(ISBLANK('Section 2'!I298),"",'Section 2'!I298)</f>
        <v/>
      </c>
      <c r="D283" s="66" t="str">
        <f>IF($C283="","",'Section 2'!J298)</f>
        <v/>
      </c>
      <c r="E283" s="66" t="str">
        <f>IF($C283="","",'Section 2'!R298)</f>
        <v/>
      </c>
      <c r="F283" s="66" t="str">
        <f>IF($C283="","",'Section 2'!S298)</f>
        <v/>
      </c>
    </row>
    <row r="284" spans="2:6" x14ac:dyDescent="0.25">
      <c r="B284" s="66">
        <v>1</v>
      </c>
      <c r="C284" s="66" t="str">
        <f>IF(ISBLANK('Section 2'!I299),"",'Section 2'!I299)</f>
        <v/>
      </c>
      <c r="D284" s="66" t="str">
        <f>IF($C284="","",'Section 2'!J299)</f>
        <v/>
      </c>
      <c r="E284" s="66" t="str">
        <f>IF($C284="","",'Section 2'!R299)</f>
        <v/>
      </c>
      <c r="F284" s="66" t="str">
        <f>IF($C284="","",'Section 2'!S299)</f>
        <v/>
      </c>
    </row>
    <row r="285" spans="2:6" x14ac:dyDescent="0.25">
      <c r="B285" s="66">
        <v>1</v>
      </c>
      <c r="C285" s="66" t="str">
        <f>IF(ISBLANK('Section 2'!I300),"",'Section 2'!I300)</f>
        <v/>
      </c>
      <c r="D285" s="66" t="str">
        <f>IF($C285="","",'Section 2'!J300)</f>
        <v/>
      </c>
      <c r="E285" s="66" t="str">
        <f>IF($C285="","",'Section 2'!R300)</f>
        <v/>
      </c>
      <c r="F285" s="66" t="str">
        <f>IF($C285="","",'Section 2'!S300)</f>
        <v/>
      </c>
    </row>
    <row r="286" spans="2:6" x14ac:dyDescent="0.25">
      <c r="B286" s="66">
        <v>1</v>
      </c>
      <c r="C286" s="66" t="str">
        <f>IF(ISBLANK('Section 2'!I301),"",'Section 2'!I301)</f>
        <v/>
      </c>
      <c r="D286" s="66" t="str">
        <f>IF($C286="","",'Section 2'!J301)</f>
        <v/>
      </c>
      <c r="E286" s="66" t="str">
        <f>IF($C286="","",'Section 2'!R301)</f>
        <v/>
      </c>
      <c r="F286" s="66" t="str">
        <f>IF($C286="","",'Section 2'!S301)</f>
        <v/>
      </c>
    </row>
    <row r="287" spans="2:6" x14ac:dyDescent="0.25">
      <c r="B287" s="66">
        <v>1</v>
      </c>
      <c r="C287" s="66" t="str">
        <f>IF(ISBLANK('Section 2'!I302),"",'Section 2'!I302)</f>
        <v/>
      </c>
      <c r="D287" s="66" t="str">
        <f>IF($C287="","",'Section 2'!J302)</f>
        <v/>
      </c>
      <c r="E287" s="66" t="str">
        <f>IF($C287="","",'Section 2'!R302)</f>
        <v/>
      </c>
      <c r="F287" s="66" t="str">
        <f>IF($C287="","",'Section 2'!S302)</f>
        <v/>
      </c>
    </row>
    <row r="288" spans="2:6" x14ac:dyDescent="0.25">
      <c r="B288" s="66">
        <v>1</v>
      </c>
      <c r="C288" s="66" t="str">
        <f>IF(ISBLANK('Section 2'!I303),"",'Section 2'!I303)</f>
        <v/>
      </c>
      <c r="D288" s="66" t="str">
        <f>IF($C288="","",'Section 2'!J303)</f>
        <v/>
      </c>
      <c r="E288" s="66" t="str">
        <f>IF($C288="","",'Section 2'!R303)</f>
        <v/>
      </c>
      <c r="F288" s="66" t="str">
        <f>IF($C288="","",'Section 2'!S303)</f>
        <v/>
      </c>
    </row>
    <row r="289" spans="2:6" x14ac:dyDescent="0.25">
      <c r="B289" s="66">
        <v>1</v>
      </c>
      <c r="C289" s="66" t="str">
        <f>IF(ISBLANK('Section 2'!I304),"",'Section 2'!I304)</f>
        <v/>
      </c>
      <c r="D289" s="66" t="str">
        <f>IF($C289="","",'Section 2'!J304)</f>
        <v/>
      </c>
      <c r="E289" s="66" t="str">
        <f>IF($C289="","",'Section 2'!R304)</f>
        <v/>
      </c>
      <c r="F289" s="66" t="str">
        <f>IF($C289="","",'Section 2'!S304)</f>
        <v/>
      </c>
    </row>
    <row r="290" spans="2:6" x14ac:dyDescent="0.25">
      <c r="B290" s="66">
        <v>1</v>
      </c>
      <c r="C290" s="66" t="str">
        <f>IF(ISBLANK('Section 2'!I305),"",'Section 2'!I305)</f>
        <v/>
      </c>
      <c r="D290" s="66" t="str">
        <f>IF($C290="","",'Section 2'!J305)</f>
        <v/>
      </c>
      <c r="E290" s="66" t="str">
        <f>IF($C290="","",'Section 2'!R305)</f>
        <v/>
      </c>
      <c r="F290" s="66" t="str">
        <f>IF($C290="","",'Section 2'!S305)</f>
        <v/>
      </c>
    </row>
    <row r="291" spans="2:6" x14ac:dyDescent="0.25">
      <c r="B291" s="66">
        <v>1</v>
      </c>
      <c r="C291" s="66" t="str">
        <f>IF(ISBLANK('Section 2'!I306),"",'Section 2'!I306)</f>
        <v/>
      </c>
      <c r="D291" s="66" t="str">
        <f>IF($C291="","",'Section 2'!J306)</f>
        <v/>
      </c>
      <c r="E291" s="66" t="str">
        <f>IF($C291="","",'Section 2'!R306)</f>
        <v/>
      </c>
      <c r="F291" s="66" t="str">
        <f>IF($C291="","",'Section 2'!S306)</f>
        <v/>
      </c>
    </row>
    <row r="292" spans="2:6" x14ac:dyDescent="0.25">
      <c r="B292" s="66">
        <v>1</v>
      </c>
      <c r="C292" s="66" t="str">
        <f>IF(ISBLANK('Section 2'!I307),"",'Section 2'!I307)</f>
        <v/>
      </c>
      <c r="D292" s="66" t="str">
        <f>IF($C292="","",'Section 2'!J307)</f>
        <v/>
      </c>
      <c r="E292" s="66" t="str">
        <f>IF($C292="","",'Section 2'!R307)</f>
        <v/>
      </c>
      <c r="F292" s="66" t="str">
        <f>IF($C292="","",'Section 2'!S307)</f>
        <v/>
      </c>
    </row>
    <row r="293" spans="2:6" x14ac:dyDescent="0.25">
      <c r="B293" s="66">
        <v>1</v>
      </c>
      <c r="C293" s="66" t="str">
        <f>IF(ISBLANK('Section 2'!I308),"",'Section 2'!I308)</f>
        <v/>
      </c>
      <c r="D293" s="66" t="str">
        <f>IF($C293="","",'Section 2'!J308)</f>
        <v/>
      </c>
      <c r="E293" s="66" t="str">
        <f>IF($C293="","",'Section 2'!R308)</f>
        <v/>
      </c>
      <c r="F293" s="66" t="str">
        <f>IF($C293="","",'Section 2'!S308)</f>
        <v/>
      </c>
    </row>
    <row r="294" spans="2:6" x14ac:dyDescent="0.25">
      <c r="B294" s="66">
        <v>1</v>
      </c>
      <c r="C294" s="66" t="str">
        <f>IF(ISBLANK('Section 2'!I309),"",'Section 2'!I309)</f>
        <v/>
      </c>
      <c r="D294" s="66" t="str">
        <f>IF($C294="","",'Section 2'!J309)</f>
        <v/>
      </c>
      <c r="E294" s="66" t="str">
        <f>IF($C294="","",'Section 2'!R309)</f>
        <v/>
      </c>
      <c r="F294" s="66" t="str">
        <f>IF($C294="","",'Section 2'!S309)</f>
        <v/>
      </c>
    </row>
    <row r="295" spans="2:6" x14ac:dyDescent="0.25">
      <c r="B295" s="66">
        <v>1</v>
      </c>
      <c r="C295" s="66" t="str">
        <f>IF(ISBLANK('Section 2'!I310),"",'Section 2'!I310)</f>
        <v/>
      </c>
      <c r="D295" s="66" t="str">
        <f>IF($C295="","",'Section 2'!J310)</f>
        <v/>
      </c>
      <c r="E295" s="66" t="str">
        <f>IF($C295="","",'Section 2'!R310)</f>
        <v/>
      </c>
      <c r="F295" s="66" t="str">
        <f>IF($C295="","",'Section 2'!S310)</f>
        <v/>
      </c>
    </row>
    <row r="296" spans="2:6" x14ac:dyDescent="0.25">
      <c r="B296" s="66">
        <v>1</v>
      </c>
      <c r="C296" s="66" t="str">
        <f>IF(ISBLANK('Section 2'!I311),"",'Section 2'!I311)</f>
        <v/>
      </c>
      <c r="D296" s="66" t="str">
        <f>IF($C296="","",'Section 2'!J311)</f>
        <v/>
      </c>
      <c r="E296" s="66" t="str">
        <f>IF($C296="","",'Section 2'!R311)</f>
        <v/>
      </c>
      <c r="F296" s="66" t="str">
        <f>IF($C296="","",'Section 2'!S311)</f>
        <v/>
      </c>
    </row>
    <row r="297" spans="2:6" x14ac:dyDescent="0.25">
      <c r="B297" s="66">
        <v>1</v>
      </c>
      <c r="C297" s="66" t="str">
        <f>IF(ISBLANK('Section 2'!I312),"",'Section 2'!I312)</f>
        <v/>
      </c>
      <c r="D297" s="66" t="str">
        <f>IF($C297="","",'Section 2'!J312)</f>
        <v/>
      </c>
      <c r="E297" s="66" t="str">
        <f>IF($C297="","",'Section 2'!R312)</f>
        <v/>
      </c>
      <c r="F297" s="66" t="str">
        <f>IF($C297="","",'Section 2'!S312)</f>
        <v/>
      </c>
    </row>
    <row r="298" spans="2:6" x14ac:dyDescent="0.25">
      <c r="B298" s="66">
        <v>1</v>
      </c>
      <c r="C298" s="66" t="str">
        <f>IF(ISBLANK('Section 2'!I313),"",'Section 2'!I313)</f>
        <v/>
      </c>
      <c r="D298" s="66" t="str">
        <f>IF($C298="","",'Section 2'!J313)</f>
        <v/>
      </c>
      <c r="E298" s="66" t="str">
        <f>IF($C298="","",'Section 2'!R313)</f>
        <v/>
      </c>
      <c r="F298" s="66" t="str">
        <f>IF($C298="","",'Section 2'!S313)</f>
        <v/>
      </c>
    </row>
    <row r="299" spans="2:6" x14ac:dyDescent="0.25">
      <c r="B299" s="66">
        <v>1</v>
      </c>
      <c r="C299" s="66" t="str">
        <f>IF(ISBLANK('Section 2'!I314),"",'Section 2'!I314)</f>
        <v/>
      </c>
      <c r="D299" s="66" t="str">
        <f>IF($C299="","",'Section 2'!J314)</f>
        <v/>
      </c>
      <c r="E299" s="66" t="str">
        <f>IF($C299="","",'Section 2'!R314)</f>
        <v/>
      </c>
      <c r="F299" s="66" t="str">
        <f>IF($C299="","",'Section 2'!S314)</f>
        <v/>
      </c>
    </row>
    <row r="300" spans="2:6" x14ac:dyDescent="0.25">
      <c r="B300" s="66">
        <v>1</v>
      </c>
      <c r="C300" s="66" t="str">
        <f>IF(ISBLANK('Section 2'!I315),"",'Section 2'!I315)</f>
        <v/>
      </c>
      <c r="D300" s="66" t="str">
        <f>IF($C300="","",'Section 2'!J315)</f>
        <v/>
      </c>
      <c r="E300" s="66" t="str">
        <f>IF($C300="","",'Section 2'!R315)</f>
        <v/>
      </c>
      <c r="F300" s="66" t="str">
        <f>IF($C300="","",'Section 2'!S315)</f>
        <v/>
      </c>
    </row>
    <row r="301" spans="2:6" x14ac:dyDescent="0.25">
      <c r="B301" s="66">
        <v>1</v>
      </c>
      <c r="C301" s="66" t="str">
        <f>IF(ISBLANK('Section 2'!I316),"",'Section 2'!I316)</f>
        <v/>
      </c>
      <c r="D301" s="66" t="str">
        <f>IF($C301="","",'Section 2'!J316)</f>
        <v/>
      </c>
      <c r="E301" s="66" t="str">
        <f>IF($C301="","",'Section 2'!R316)</f>
        <v/>
      </c>
      <c r="F301" s="66" t="str">
        <f>IF($C301="","",'Section 2'!S316)</f>
        <v/>
      </c>
    </row>
    <row r="302" spans="2:6" x14ac:dyDescent="0.25">
      <c r="B302" s="66">
        <v>1</v>
      </c>
      <c r="C302" s="66" t="str">
        <f>IF(ISBLANK('Section 2'!I317),"",'Section 2'!I317)</f>
        <v/>
      </c>
      <c r="D302" s="66" t="str">
        <f>IF($C302="","",'Section 2'!J317)</f>
        <v/>
      </c>
      <c r="E302" s="66" t="str">
        <f>IF($C302="","",'Section 2'!R317)</f>
        <v/>
      </c>
      <c r="F302" s="66" t="str">
        <f>IF($C302="","",'Section 2'!S317)</f>
        <v/>
      </c>
    </row>
    <row r="303" spans="2:6" x14ac:dyDescent="0.25">
      <c r="B303" s="66">
        <v>2</v>
      </c>
      <c r="C303" s="66" t="str">
        <f>IF(ISBLANK('Section 2'!K18),"",'Section 2'!K18)</f>
        <v/>
      </c>
      <c r="D303" s="66" t="str">
        <f>IF($C303="","",'Section 2'!L18)</f>
        <v/>
      </c>
      <c r="E303" s="66" t="str">
        <f>IF($C303="","",'Section 2'!R18)</f>
        <v/>
      </c>
      <c r="F303" s="66" t="str">
        <f>IF($C303="","",'Section 2'!S18)</f>
        <v/>
      </c>
    </row>
    <row r="304" spans="2:6" x14ac:dyDescent="0.25">
      <c r="B304" s="66">
        <v>2</v>
      </c>
      <c r="C304" s="66" t="str">
        <f>IF(ISBLANK('Section 2'!K19),"",'Section 2'!K19)</f>
        <v/>
      </c>
      <c r="D304" s="66" t="str">
        <f>IF($C304="","",'Section 2'!L19)</f>
        <v/>
      </c>
      <c r="E304" s="66" t="str">
        <f>IF($C304="","",'Section 2'!R19)</f>
        <v/>
      </c>
      <c r="F304" s="66" t="str">
        <f>IF($C304="","",'Section 2'!S19)</f>
        <v/>
      </c>
    </row>
    <row r="305" spans="2:6" x14ac:dyDescent="0.25">
      <c r="B305" s="66">
        <v>2</v>
      </c>
      <c r="C305" s="66" t="str">
        <f>IF(ISBLANK('Section 2'!K20),"",'Section 2'!K20)</f>
        <v/>
      </c>
      <c r="D305" s="66" t="str">
        <f>IF($C305="","",'Section 2'!L20)</f>
        <v/>
      </c>
      <c r="E305" s="66" t="str">
        <f>IF($C305="","",'Section 2'!R20)</f>
        <v/>
      </c>
      <c r="F305" s="66" t="str">
        <f>IF($C305="","",'Section 2'!S20)</f>
        <v/>
      </c>
    </row>
    <row r="306" spans="2:6" x14ac:dyDescent="0.25">
      <c r="B306" s="66">
        <v>2</v>
      </c>
      <c r="C306" s="66" t="str">
        <f>IF(ISBLANK('Section 2'!K21),"",'Section 2'!K21)</f>
        <v/>
      </c>
      <c r="D306" s="66" t="str">
        <f>IF($C306="","",'Section 2'!L21)</f>
        <v/>
      </c>
      <c r="E306" s="66" t="str">
        <f>IF($C306="","",'Section 2'!R21)</f>
        <v/>
      </c>
      <c r="F306" s="66" t="str">
        <f>IF($C306="","",'Section 2'!S21)</f>
        <v/>
      </c>
    </row>
    <row r="307" spans="2:6" x14ac:dyDescent="0.25">
      <c r="B307" s="66">
        <v>2</v>
      </c>
      <c r="C307" s="66" t="str">
        <f>IF(ISBLANK('Section 2'!K22),"",'Section 2'!K22)</f>
        <v/>
      </c>
      <c r="D307" s="66" t="str">
        <f>IF($C307="","",'Section 2'!L22)</f>
        <v/>
      </c>
      <c r="E307" s="66" t="str">
        <f>IF($C307="","",'Section 2'!R22)</f>
        <v/>
      </c>
      <c r="F307" s="66" t="str">
        <f>IF($C307="","",'Section 2'!S22)</f>
        <v/>
      </c>
    </row>
    <row r="308" spans="2:6" x14ac:dyDescent="0.25">
      <c r="B308" s="66">
        <v>2</v>
      </c>
      <c r="C308" s="66" t="str">
        <f>IF(ISBLANK('Section 2'!K23),"",'Section 2'!K23)</f>
        <v/>
      </c>
      <c r="D308" s="66" t="str">
        <f>IF($C308="","",'Section 2'!L23)</f>
        <v/>
      </c>
      <c r="E308" s="66" t="str">
        <f>IF($C308="","",'Section 2'!R23)</f>
        <v/>
      </c>
      <c r="F308" s="66" t="str">
        <f>IF($C308="","",'Section 2'!S23)</f>
        <v/>
      </c>
    </row>
    <row r="309" spans="2:6" x14ac:dyDescent="0.25">
      <c r="B309" s="66">
        <v>2</v>
      </c>
      <c r="C309" s="66" t="str">
        <f>IF(ISBLANK('Section 2'!K24),"",'Section 2'!K24)</f>
        <v/>
      </c>
      <c r="D309" s="66" t="str">
        <f>IF($C309="","",'Section 2'!L24)</f>
        <v/>
      </c>
      <c r="E309" s="66" t="str">
        <f>IF($C309="","",'Section 2'!R24)</f>
        <v/>
      </c>
      <c r="F309" s="66" t="str">
        <f>IF($C309="","",'Section 2'!S24)</f>
        <v/>
      </c>
    </row>
    <row r="310" spans="2:6" x14ac:dyDescent="0.25">
      <c r="B310" s="66">
        <v>2</v>
      </c>
      <c r="C310" s="66" t="str">
        <f>IF(ISBLANK('Section 2'!K25),"",'Section 2'!K25)</f>
        <v/>
      </c>
      <c r="D310" s="66" t="str">
        <f>IF($C310="","",'Section 2'!L25)</f>
        <v/>
      </c>
      <c r="E310" s="66" t="str">
        <f>IF($C310="","",'Section 2'!R25)</f>
        <v/>
      </c>
      <c r="F310" s="66" t="str">
        <f>IF($C310="","",'Section 2'!S25)</f>
        <v/>
      </c>
    </row>
    <row r="311" spans="2:6" x14ac:dyDescent="0.25">
      <c r="B311" s="66">
        <v>2</v>
      </c>
      <c r="C311" s="66" t="str">
        <f>IF(ISBLANK('Section 2'!K26),"",'Section 2'!K26)</f>
        <v/>
      </c>
      <c r="D311" s="66" t="str">
        <f>IF($C311="","",'Section 2'!L26)</f>
        <v/>
      </c>
      <c r="E311" s="66" t="str">
        <f>IF($C311="","",'Section 2'!R26)</f>
        <v/>
      </c>
      <c r="F311" s="66" t="str">
        <f>IF($C311="","",'Section 2'!S26)</f>
        <v/>
      </c>
    </row>
    <row r="312" spans="2:6" x14ac:dyDescent="0.25">
      <c r="B312" s="66">
        <v>2</v>
      </c>
      <c r="C312" s="66" t="str">
        <f>IF(ISBLANK('Section 2'!K27),"",'Section 2'!K27)</f>
        <v/>
      </c>
      <c r="D312" s="66" t="str">
        <f>IF($C312="","",'Section 2'!L27)</f>
        <v/>
      </c>
      <c r="E312" s="66" t="str">
        <f>IF($C312="","",'Section 2'!R27)</f>
        <v/>
      </c>
      <c r="F312" s="66" t="str">
        <f>IF($C312="","",'Section 2'!S27)</f>
        <v/>
      </c>
    </row>
    <row r="313" spans="2:6" x14ac:dyDescent="0.25">
      <c r="B313" s="66">
        <v>2</v>
      </c>
      <c r="C313" s="66" t="str">
        <f>IF(ISBLANK('Section 2'!K28),"",'Section 2'!K28)</f>
        <v/>
      </c>
      <c r="D313" s="66" t="str">
        <f>IF($C313="","",'Section 2'!L28)</f>
        <v/>
      </c>
      <c r="E313" s="66" t="str">
        <f>IF($C313="","",'Section 2'!R28)</f>
        <v/>
      </c>
      <c r="F313" s="66" t="str">
        <f>IF($C313="","",'Section 2'!S28)</f>
        <v/>
      </c>
    </row>
    <row r="314" spans="2:6" x14ac:dyDescent="0.25">
      <c r="B314" s="66">
        <v>2</v>
      </c>
      <c r="C314" s="66" t="str">
        <f>IF(ISBLANK('Section 2'!K29),"",'Section 2'!K29)</f>
        <v/>
      </c>
      <c r="D314" s="66" t="str">
        <f>IF($C314="","",'Section 2'!L29)</f>
        <v/>
      </c>
      <c r="E314" s="66" t="str">
        <f>IF($C314="","",'Section 2'!R29)</f>
        <v/>
      </c>
      <c r="F314" s="66" t="str">
        <f>IF($C314="","",'Section 2'!S29)</f>
        <v/>
      </c>
    </row>
    <row r="315" spans="2:6" x14ac:dyDescent="0.25">
      <c r="B315" s="66">
        <v>2</v>
      </c>
      <c r="C315" s="66" t="str">
        <f>IF(ISBLANK('Section 2'!K30),"",'Section 2'!K30)</f>
        <v/>
      </c>
      <c r="D315" s="66" t="str">
        <f>IF($C315="","",'Section 2'!L30)</f>
        <v/>
      </c>
      <c r="E315" s="66" t="str">
        <f>IF($C315="","",'Section 2'!R30)</f>
        <v/>
      </c>
      <c r="F315" s="66" t="str">
        <f>IF($C315="","",'Section 2'!S30)</f>
        <v/>
      </c>
    </row>
    <row r="316" spans="2:6" x14ac:dyDescent="0.25">
      <c r="B316" s="66">
        <v>2</v>
      </c>
      <c r="C316" s="66" t="str">
        <f>IF(ISBLANK('Section 2'!K31),"",'Section 2'!K31)</f>
        <v/>
      </c>
      <c r="D316" s="66" t="str">
        <f>IF($C316="","",'Section 2'!L31)</f>
        <v/>
      </c>
      <c r="E316" s="66" t="str">
        <f>IF($C316="","",'Section 2'!R31)</f>
        <v/>
      </c>
      <c r="F316" s="66" t="str">
        <f>IF($C316="","",'Section 2'!S31)</f>
        <v/>
      </c>
    </row>
    <row r="317" spans="2:6" x14ac:dyDescent="0.25">
      <c r="B317" s="66">
        <v>2</v>
      </c>
      <c r="C317" s="66" t="str">
        <f>IF(ISBLANK('Section 2'!K32),"",'Section 2'!K32)</f>
        <v/>
      </c>
      <c r="D317" s="66" t="str">
        <f>IF($C317="","",'Section 2'!L32)</f>
        <v/>
      </c>
      <c r="E317" s="66" t="str">
        <f>IF($C317="","",'Section 2'!R32)</f>
        <v/>
      </c>
      <c r="F317" s="66" t="str">
        <f>IF($C317="","",'Section 2'!S32)</f>
        <v/>
      </c>
    </row>
    <row r="318" spans="2:6" x14ac:dyDescent="0.25">
      <c r="B318" s="66">
        <v>2</v>
      </c>
      <c r="C318" s="66" t="str">
        <f>IF(ISBLANK('Section 2'!K33),"",'Section 2'!K33)</f>
        <v/>
      </c>
      <c r="D318" s="66" t="str">
        <f>IF($C318="","",'Section 2'!L33)</f>
        <v/>
      </c>
      <c r="E318" s="66" t="str">
        <f>IF($C318="","",'Section 2'!R33)</f>
        <v/>
      </c>
      <c r="F318" s="66" t="str">
        <f>IF($C318="","",'Section 2'!S33)</f>
        <v/>
      </c>
    </row>
    <row r="319" spans="2:6" x14ac:dyDescent="0.25">
      <c r="B319" s="66">
        <v>2</v>
      </c>
      <c r="C319" s="66" t="str">
        <f>IF(ISBLANK('Section 2'!K34),"",'Section 2'!K34)</f>
        <v/>
      </c>
      <c r="D319" s="66" t="str">
        <f>IF($C319="","",'Section 2'!L34)</f>
        <v/>
      </c>
      <c r="E319" s="66" t="str">
        <f>IF($C319="","",'Section 2'!R34)</f>
        <v/>
      </c>
      <c r="F319" s="66" t="str">
        <f>IF($C319="","",'Section 2'!S34)</f>
        <v/>
      </c>
    </row>
    <row r="320" spans="2:6" x14ac:dyDescent="0.25">
      <c r="B320" s="66">
        <v>2</v>
      </c>
      <c r="C320" s="66" t="str">
        <f>IF(ISBLANK('Section 2'!K35),"",'Section 2'!K35)</f>
        <v/>
      </c>
      <c r="D320" s="66" t="str">
        <f>IF($C320="","",'Section 2'!L35)</f>
        <v/>
      </c>
      <c r="E320" s="66" t="str">
        <f>IF($C320="","",'Section 2'!R35)</f>
        <v/>
      </c>
      <c r="F320" s="66" t="str">
        <f>IF($C320="","",'Section 2'!S35)</f>
        <v/>
      </c>
    </row>
    <row r="321" spans="2:6" x14ac:dyDescent="0.25">
      <c r="B321" s="66">
        <v>2</v>
      </c>
      <c r="C321" s="66" t="str">
        <f>IF(ISBLANK('Section 2'!K36),"",'Section 2'!K36)</f>
        <v/>
      </c>
      <c r="D321" s="66" t="str">
        <f>IF($C321="","",'Section 2'!L36)</f>
        <v/>
      </c>
      <c r="E321" s="66" t="str">
        <f>IF($C321="","",'Section 2'!R36)</f>
        <v/>
      </c>
      <c r="F321" s="66" t="str">
        <f>IF($C321="","",'Section 2'!S36)</f>
        <v/>
      </c>
    </row>
    <row r="322" spans="2:6" x14ac:dyDescent="0.25">
      <c r="B322" s="66">
        <v>2</v>
      </c>
      <c r="C322" s="66" t="str">
        <f>IF(ISBLANK('Section 2'!K37),"",'Section 2'!K37)</f>
        <v/>
      </c>
      <c r="D322" s="66" t="str">
        <f>IF($C322="","",'Section 2'!L37)</f>
        <v/>
      </c>
      <c r="E322" s="66" t="str">
        <f>IF($C322="","",'Section 2'!R37)</f>
        <v/>
      </c>
      <c r="F322" s="66" t="str">
        <f>IF($C322="","",'Section 2'!S37)</f>
        <v/>
      </c>
    </row>
    <row r="323" spans="2:6" x14ac:dyDescent="0.25">
      <c r="B323" s="66">
        <v>2</v>
      </c>
      <c r="C323" s="66" t="str">
        <f>IF(ISBLANK('Section 2'!K38),"",'Section 2'!K38)</f>
        <v/>
      </c>
      <c r="D323" s="66" t="str">
        <f>IF($C323="","",'Section 2'!L38)</f>
        <v/>
      </c>
      <c r="E323" s="66" t="str">
        <f>IF($C323="","",'Section 2'!R38)</f>
        <v/>
      </c>
      <c r="F323" s="66" t="str">
        <f>IF($C323="","",'Section 2'!S38)</f>
        <v/>
      </c>
    </row>
    <row r="324" spans="2:6" x14ac:dyDescent="0.25">
      <c r="B324" s="66">
        <v>2</v>
      </c>
      <c r="C324" s="66" t="str">
        <f>IF(ISBLANK('Section 2'!K39),"",'Section 2'!K39)</f>
        <v/>
      </c>
      <c r="D324" s="66" t="str">
        <f>IF($C324="","",'Section 2'!L39)</f>
        <v/>
      </c>
      <c r="E324" s="66" t="str">
        <f>IF($C324="","",'Section 2'!R39)</f>
        <v/>
      </c>
      <c r="F324" s="66" t="str">
        <f>IF($C324="","",'Section 2'!S39)</f>
        <v/>
      </c>
    </row>
    <row r="325" spans="2:6" x14ac:dyDescent="0.25">
      <c r="B325" s="66">
        <v>2</v>
      </c>
      <c r="C325" s="66" t="str">
        <f>IF(ISBLANK('Section 2'!K40),"",'Section 2'!K40)</f>
        <v/>
      </c>
      <c r="D325" s="66" t="str">
        <f>IF($C325="","",'Section 2'!L40)</f>
        <v/>
      </c>
      <c r="E325" s="66" t="str">
        <f>IF($C325="","",'Section 2'!R40)</f>
        <v/>
      </c>
      <c r="F325" s="66" t="str">
        <f>IF($C325="","",'Section 2'!S40)</f>
        <v/>
      </c>
    </row>
    <row r="326" spans="2:6" x14ac:dyDescent="0.25">
      <c r="B326" s="66">
        <v>2</v>
      </c>
      <c r="C326" s="66" t="str">
        <f>IF(ISBLANK('Section 2'!K41),"",'Section 2'!K41)</f>
        <v/>
      </c>
      <c r="D326" s="66" t="str">
        <f>IF($C326="","",'Section 2'!L41)</f>
        <v/>
      </c>
      <c r="E326" s="66" t="str">
        <f>IF($C326="","",'Section 2'!R41)</f>
        <v/>
      </c>
      <c r="F326" s="66" t="str">
        <f>IF($C326="","",'Section 2'!S41)</f>
        <v/>
      </c>
    </row>
    <row r="327" spans="2:6" x14ac:dyDescent="0.25">
      <c r="B327" s="66">
        <v>2</v>
      </c>
      <c r="C327" s="66" t="str">
        <f>IF(ISBLANK('Section 2'!K42),"",'Section 2'!K42)</f>
        <v/>
      </c>
      <c r="D327" s="66" t="str">
        <f>IF($C327="","",'Section 2'!L42)</f>
        <v/>
      </c>
      <c r="E327" s="66" t="str">
        <f>IF($C327="","",'Section 2'!R42)</f>
        <v/>
      </c>
      <c r="F327" s="66" t="str">
        <f>IF($C327="","",'Section 2'!S42)</f>
        <v/>
      </c>
    </row>
    <row r="328" spans="2:6" x14ac:dyDescent="0.25">
      <c r="B328" s="66">
        <v>2</v>
      </c>
      <c r="C328" s="66" t="str">
        <f>IF(ISBLANK('Section 2'!K43),"",'Section 2'!K43)</f>
        <v/>
      </c>
      <c r="D328" s="66" t="str">
        <f>IF($C328="","",'Section 2'!L43)</f>
        <v/>
      </c>
      <c r="E328" s="66" t="str">
        <f>IF($C328="","",'Section 2'!R43)</f>
        <v/>
      </c>
      <c r="F328" s="66" t="str">
        <f>IF($C328="","",'Section 2'!S43)</f>
        <v/>
      </c>
    </row>
    <row r="329" spans="2:6" x14ac:dyDescent="0.25">
      <c r="B329" s="66">
        <v>2</v>
      </c>
      <c r="C329" s="66" t="str">
        <f>IF(ISBLANK('Section 2'!K44),"",'Section 2'!K44)</f>
        <v/>
      </c>
      <c r="D329" s="66" t="str">
        <f>IF($C329="","",'Section 2'!L44)</f>
        <v/>
      </c>
      <c r="E329" s="66" t="str">
        <f>IF($C329="","",'Section 2'!R44)</f>
        <v/>
      </c>
      <c r="F329" s="66" t="str">
        <f>IF($C329="","",'Section 2'!S44)</f>
        <v/>
      </c>
    </row>
    <row r="330" spans="2:6" x14ac:dyDescent="0.25">
      <c r="B330" s="66">
        <v>2</v>
      </c>
      <c r="C330" s="66" t="str">
        <f>IF(ISBLANK('Section 2'!K45),"",'Section 2'!K45)</f>
        <v/>
      </c>
      <c r="D330" s="66" t="str">
        <f>IF($C330="","",'Section 2'!L45)</f>
        <v/>
      </c>
      <c r="E330" s="66" t="str">
        <f>IF($C330="","",'Section 2'!R45)</f>
        <v/>
      </c>
      <c r="F330" s="66" t="str">
        <f>IF($C330="","",'Section 2'!S45)</f>
        <v/>
      </c>
    </row>
    <row r="331" spans="2:6" x14ac:dyDescent="0.25">
      <c r="B331" s="66">
        <v>2</v>
      </c>
      <c r="C331" s="66" t="str">
        <f>IF(ISBLANK('Section 2'!K46),"",'Section 2'!K46)</f>
        <v/>
      </c>
      <c r="D331" s="66" t="str">
        <f>IF($C331="","",'Section 2'!L46)</f>
        <v/>
      </c>
      <c r="E331" s="66" t="str">
        <f>IF($C331="","",'Section 2'!R46)</f>
        <v/>
      </c>
      <c r="F331" s="66" t="str">
        <f>IF($C331="","",'Section 2'!S46)</f>
        <v/>
      </c>
    </row>
    <row r="332" spans="2:6" x14ac:dyDescent="0.25">
      <c r="B332" s="66">
        <v>2</v>
      </c>
      <c r="C332" s="66" t="str">
        <f>IF(ISBLANK('Section 2'!K47),"",'Section 2'!K47)</f>
        <v/>
      </c>
      <c r="D332" s="66" t="str">
        <f>IF($C332="","",'Section 2'!L47)</f>
        <v/>
      </c>
      <c r="E332" s="66" t="str">
        <f>IF($C332="","",'Section 2'!R47)</f>
        <v/>
      </c>
      <c r="F332" s="66" t="str">
        <f>IF($C332="","",'Section 2'!S47)</f>
        <v/>
      </c>
    </row>
    <row r="333" spans="2:6" x14ac:dyDescent="0.25">
      <c r="B333" s="66">
        <v>2</v>
      </c>
      <c r="C333" s="66" t="str">
        <f>IF(ISBLANK('Section 2'!K48),"",'Section 2'!K48)</f>
        <v/>
      </c>
      <c r="D333" s="66" t="str">
        <f>IF($C333="","",'Section 2'!L48)</f>
        <v/>
      </c>
      <c r="E333" s="66" t="str">
        <f>IF($C333="","",'Section 2'!R48)</f>
        <v/>
      </c>
      <c r="F333" s="66" t="str">
        <f>IF($C333="","",'Section 2'!S48)</f>
        <v/>
      </c>
    </row>
    <row r="334" spans="2:6" x14ac:dyDescent="0.25">
      <c r="B334" s="66">
        <v>2</v>
      </c>
      <c r="C334" s="66" t="str">
        <f>IF(ISBLANK('Section 2'!K49),"",'Section 2'!K49)</f>
        <v/>
      </c>
      <c r="D334" s="66" t="str">
        <f>IF($C334="","",'Section 2'!L49)</f>
        <v/>
      </c>
      <c r="E334" s="66" t="str">
        <f>IF($C334="","",'Section 2'!R49)</f>
        <v/>
      </c>
      <c r="F334" s="66" t="str">
        <f>IF($C334="","",'Section 2'!S49)</f>
        <v/>
      </c>
    </row>
    <row r="335" spans="2:6" x14ac:dyDescent="0.25">
      <c r="B335" s="66">
        <v>2</v>
      </c>
      <c r="C335" s="66" t="str">
        <f>IF(ISBLANK('Section 2'!K50),"",'Section 2'!K50)</f>
        <v/>
      </c>
      <c r="D335" s="66" t="str">
        <f>IF($C335="","",'Section 2'!L50)</f>
        <v/>
      </c>
      <c r="E335" s="66" t="str">
        <f>IF($C335="","",'Section 2'!R50)</f>
        <v/>
      </c>
      <c r="F335" s="66" t="str">
        <f>IF($C335="","",'Section 2'!S50)</f>
        <v/>
      </c>
    </row>
    <row r="336" spans="2:6" x14ac:dyDescent="0.25">
      <c r="B336" s="66">
        <v>2</v>
      </c>
      <c r="C336" s="66" t="str">
        <f>IF(ISBLANK('Section 2'!K51),"",'Section 2'!K51)</f>
        <v/>
      </c>
      <c r="D336" s="66" t="str">
        <f>IF($C336="","",'Section 2'!L51)</f>
        <v/>
      </c>
      <c r="E336" s="66" t="str">
        <f>IF($C336="","",'Section 2'!R51)</f>
        <v/>
      </c>
      <c r="F336" s="66" t="str">
        <f>IF($C336="","",'Section 2'!S51)</f>
        <v/>
      </c>
    </row>
    <row r="337" spans="2:6" x14ac:dyDescent="0.25">
      <c r="B337" s="66">
        <v>2</v>
      </c>
      <c r="C337" s="66" t="str">
        <f>IF(ISBLANK('Section 2'!K52),"",'Section 2'!K52)</f>
        <v/>
      </c>
      <c r="D337" s="66" t="str">
        <f>IF($C337="","",'Section 2'!L52)</f>
        <v/>
      </c>
      <c r="E337" s="66" t="str">
        <f>IF($C337="","",'Section 2'!R52)</f>
        <v/>
      </c>
      <c r="F337" s="66" t="str">
        <f>IF($C337="","",'Section 2'!S52)</f>
        <v/>
      </c>
    </row>
    <row r="338" spans="2:6" x14ac:dyDescent="0.25">
      <c r="B338" s="66">
        <v>2</v>
      </c>
      <c r="C338" s="66" t="str">
        <f>IF(ISBLANK('Section 2'!K53),"",'Section 2'!K53)</f>
        <v/>
      </c>
      <c r="D338" s="66" t="str">
        <f>IF($C338="","",'Section 2'!L53)</f>
        <v/>
      </c>
      <c r="E338" s="66" t="str">
        <f>IF($C338="","",'Section 2'!R53)</f>
        <v/>
      </c>
      <c r="F338" s="66" t="str">
        <f>IF($C338="","",'Section 2'!S53)</f>
        <v/>
      </c>
    </row>
    <row r="339" spans="2:6" x14ac:dyDescent="0.25">
      <c r="B339" s="66">
        <v>2</v>
      </c>
      <c r="C339" s="66" t="str">
        <f>IF(ISBLANK('Section 2'!K54),"",'Section 2'!K54)</f>
        <v/>
      </c>
      <c r="D339" s="66" t="str">
        <f>IF($C339="","",'Section 2'!L54)</f>
        <v/>
      </c>
      <c r="E339" s="66" t="str">
        <f>IF($C339="","",'Section 2'!R54)</f>
        <v/>
      </c>
      <c r="F339" s="66" t="str">
        <f>IF($C339="","",'Section 2'!S54)</f>
        <v/>
      </c>
    </row>
    <row r="340" spans="2:6" x14ac:dyDescent="0.25">
      <c r="B340" s="66">
        <v>2</v>
      </c>
      <c r="C340" s="66" t="str">
        <f>IF(ISBLANK('Section 2'!K55),"",'Section 2'!K55)</f>
        <v/>
      </c>
      <c r="D340" s="66" t="str">
        <f>IF($C340="","",'Section 2'!L55)</f>
        <v/>
      </c>
      <c r="E340" s="66" t="str">
        <f>IF($C340="","",'Section 2'!R55)</f>
        <v/>
      </c>
      <c r="F340" s="66" t="str">
        <f>IF($C340="","",'Section 2'!S55)</f>
        <v/>
      </c>
    </row>
    <row r="341" spans="2:6" x14ac:dyDescent="0.25">
      <c r="B341" s="66">
        <v>2</v>
      </c>
      <c r="C341" s="66" t="str">
        <f>IF(ISBLANK('Section 2'!K56),"",'Section 2'!K56)</f>
        <v/>
      </c>
      <c r="D341" s="66" t="str">
        <f>IF($C341="","",'Section 2'!L56)</f>
        <v/>
      </c>
      <c r="E341" s="66" t="str">
        <f>IF($C341="","",'Section 2'!R56)</f>
        <v/>
      </c>
      <c r="F341" s="66" t="str">
        <f>IF($C341="","",'Section 2'!S56)</f>
        <v/>
      </c>
    </row>
    <row r="342" spans="2:6" x14ac:dyDescent="0.25">
      <c r="B342" s="66">
        <v>2</v>
      </c>
      <c r="C342" s="66" t="str">
        <f>IF(ISBLANK('Section 2'!K57),"",'Section 2'!K57)</f>
        <v/>
      </c>
      <c r="D342" s="66" t="str">
        <f>IF($C342="","",'Section 2'!L57)</f>
        <v/>
      </c>
      <c r="E342" s="66" t="str">
        <f>IF($C342="","",'Section 2'!R57)</f>
        <v/>
      </c>
      <c r="F342" s="66" t="str">
        <f>IF($C342="","",'Section 2'!S57)</f>
        <v/>
      </c>
    </row>
    <row r="343" spans="2:6" x14ac:dyDescent="0.25">
      <c r="B343" s="66">
        <v>2</v>
      </c>
      <c r="C343" s="66" t="str">
        <f>IF(ISBLANK('Section 2'!K58),"",'Section 2'!K58)</f>
        <v/>
      </c>
      <c r="D343" s="66" t="str">
        <f>IF($C343="","",'Section 2'!L58)</f>
        <v/>
      </c>
      <c r="E343" s="66" t="str">
        <f>IF($C343="","",'Section 2'!R58)</f>
        <v/>
      </c>
      <c r="F343" s="66" t="str">
        <f>IF($C343="","",'Section 2'!S58)</f>
        <v/>
      </c>
    </row>
    <row r="344" spans="2:6" x14ac:dyDescent="0.25">
      <c r="B344" s="66">
        <v>2</v>
      </c>
      <c r="C344" s="66" t="str">
        <f>IF(ISBLANK('Section 2'!K59),"",'Section 2'!K59)</f>
        <v/>
      </c>
      <c r="D344" s="66" t="str">
        <f>IF($C344="","",'Section 2'!L59)</f>
        <v/>
      </c>
      <c r="E344" s="66" t="str">
        <f>IF($C344="","",'Section 2'!R59)</f>
        <v/>
      </c>
      <c r="F344" s="66" t="str">
        <f>IF($C344="","",'Section 2'!S59)</f>
        <v/>
      </c>
    </row>
    <row r="345" spans="2:6" x14ac:dyDescent="0.25">
      <c r="B345" s="66">
        <v>2</v>
      </c>
      <c r="C345" s="66" t="str">
        <f>IF(ISBLANK('Section 2'!K60),"",'Section 2'!K60)</f>
        <v/>
      </c>
      <c r="D345" s="66" t="str">
        <f>IF($C345="","",'Section 2'!L60)</f>
        <v/>
      </c>
      <c r="E345" s="66" t="str">
        <f>IF($C345="","",'Section 2'!R60)</f>
        <v/>
      </c>
      <c r="F345" s="66" t="str">
        <f>IF($C345="","",'Section 2'!S60)</f>
        <v/>
      </c>
    </row>
    <row r="346" spans="2:6" x14ac:dyDescent="0.25">
      <c r="B346" s="66">
        <v>2</v>
      </c>
      <c r="C346" s="66" t="str">
        <f>IF(ISBLANK('Section 2'!K61),"",'Section 2'!K61)</f>
        <v/>
      </c>
      <c r="D346" s="66" t="str">
        <f>IF($C346="","",'Section 2'!L61)</f>
        <v/>
      </c>
      <c r="E346" s="66" t="str">
        <f>IF($C346="","",'Section 2'!R61)</f>
        <v/>
      </c>
      <c r="F346" s="66" t="str">
        <f>IF($C346="","",'Section 2'!S61)</f>
        <v/>
      </c>
    </row>
    <row r="347" spans="2:6" x14ac:dyDescent="0.25">
      <c r="B347" s="66">
        <v>2</v>
      </c>
      <c r="C347" s="66" t="str">
        <f>IF(ISBLANK('Section 2'!K62),"",'Section 2'!K62)</f>
        <v/>
      </c>
      <c r="D347" s="66" t="str">
        <f>IF($C347="","",'Section 2'!L62)</f>
        <v/>
      </c>
      <c r="E347" s="66" t="str">
        <f>IF($C347="","",'Section 2'!R62)</f>
        <v/>
      </c>
      <c r="F347" s="66" t="str">
        <f>IF($C347="","",'Section 2'!S62)</f>
        <v/>
      </c>
    </row>
    <row r="348" spans="2:6" x14ac:dyDescent="0.25">
      <c r="B348" s="66">
        <v>2</v>
      </c>
      <c r="C348" s="66" t="str">
        <f>IF(ISBLANK('Section 2'!K63),"",'Section 2'!K63)</f>
        <v/>
      </c>
      <c r="D348" s="66" t="str">
        <f>IF($C348="","",'Section 2'!L63)</f>
        <v/>
      </c>
      <c r="E348" s="66" t="str">
        <f>IF($C348="","",'Section 2'!R63)</f>
        <v/>
      </c>
      <c r="F348" s="66" t="str">
        <f>IF($C348="","",'Section 2'!S63)</f>
        <v/>
      </c>
    </row>
    <row r="349" spans="2:6" x14ac:dyDescent="0.25">
      <c r="B349" s="66">
        <v>2</v>
      </c>
      <c r="C349" s="66" t="str">
        <f>IF(ISBLANK('Section 2'!K64),"",'Section 2'!K64)</f>
        <v/>
      </c>
      <c r="D349" s="66" t="str">
        <f>IF($C349="","",'Section 2'!L64)</f>
        <v/>
      </c>
      <c r="E349" s="66" t="str">
        <f>IF($C349="","",'Section 2'!R64)</f>
        <v/>
      </c>
      <c r="F349" s="66" t="str">
        <f>IF($C349="","",'Section 2'!S64)</f>
        <v/>
      </c>
    </row>
    <row r="350" spans="2:6" x14ac:dyDescent="0.25">
      <c r="B350" s="66">
        <v>2</v>
      </c>
      <c r="C350" s="66" t="str">
        <f>IF(ISBLANK('Section 2'!K65),"",'Section 2'!K65)</f>
        <v/>
      </c>
      <c r="D350" s="66" t="str">
        <f>IF($C350="","",'Section 2'!L65)</f>
        <v/>
      </c>
      <c r="E350" s="66" t="str">
        <f>IF($C350="","",'Section 2'!R65)</f>
        <v/>
      </c>
      <c r="F350" s="66" t="str">
        <f>IF($C350="","",'Section 2'!S65)</f>
        <v/>
      </c>
    </row>
    <row r="351" spans="2:6" x14ac:dyDescent="0.25">
      <c r="B351" s="66">
        <v>2</v>
      </c>
      <c r="C351" s="66" t="str">
        <f>IF(ISBLANK('Section 2'!K66),"",'Section 2'!K66)</f>
        <v/>
      </c>
      <c r="D351" s="66" t="str">
        <f>IF($C351="","",'Section 2'!L66)</f>
        <v/>
      </c>
      <c r="E351" s="66" t="str">
        <f>IF($C351="","",'Section 2'!R66)</f>
        <v/>
      </c>
      <c r="F351" s="66" t="str">
        <f>IF($C351="","",'Section 2'!S66)</f>
        <v/>
      </c>
    </row>
    <row r="352" spans="2:6" x14ac:dyDescent="0.25">
      <c r="B352" s="66">
        <v>2</v>
      </c>
      <c r="C352" s="66" t="str">
        <f>IF(ISBLANK('Section 2'!K67),"",'Section 2'!K67)</f>
        <v/>
      </c>
      <c r="D352" s="66" t="str">
        <f>IF($C352="","",'Section 2'!L67)</f>
        <v/>
      </c>
      <c r="E352" s="66" t="str">
        <f>IF($C352="","",'Section 2'!R67)</f>
        <v/>
      </c>
      <c r="F352" s="66" t="str">
        <f>IF($C352="","",'Section 2'!S67)</f>
        <v/>
      </c>
    </row>
    <row r="353" spans="2:6" x14ac:dyDescent="0.25">
      <c r="B353" s="66">
        <v>2</v>
      </c>
      <c r="C353" s="66" t="str">
        <f>IF(ISBLANK('Section 2'!K68),"",'Section 2'!K68)</f>
        <v/>
      </c>
      <c r="D353" s="66" t="str">
        <f>IF($C353="","",'Section 2'!L68)</f>
        <v/>
      </c>
      <c r="E353" s="66" t="str">
        <f>IF($C353="","",'Section 2'!R68)</f>
        <v/>
      </c>
      <c r="F353" s="66" t="str">
        <f>IF($C353="","",'Section 2'!S68)</f>
        <v/>
      </c>
    </row>
    <row r="354" spans="2:6" x14ac:dyDescent="0.25">
      <c r="B354" s="66">
        <v>2</v>
      </c>
      <c r="C354" s="66" t="str">
        <f>IF(ISBLANK('Section 2'!K69),"",'Section 2'!K69)</f>
        <v/>
      </c>
      <c r="D354" s="66" t="str">
        <f>IF($C354="","",'Section 2'!L69)</f>
        <v/>
      </c>
      <c r="E354" s="66" t="str">
        <f>IF($C354="","",'Section 2'!R69)</f>
        <v/>
      </c>
      <c r="F354" s="66" t="str">
        <f>IF($C354="","",'Section 2'!S69)</f>
        <v/>
      </c>
    </row>
    <row r="355" spans="2:6" x14ac:dyDescent="0.25">
      <c r="B355" s="66">
        <v>2</v>
      </c>
      <c r="C355" s="66" t="str">
        <f>IF(ISBLANK('Section 2'!K70),"",'Section 2'!K70)</f>
        <v/>
      </c>
      <c r="D355" s="66" t="str">
        <f>IF($C355="","",'Section 2'!L70)</f>
        <v/>
      </c>
      <c r="E355" s="66" t="str">
        <f>IF($C355="","",'Section 2'!R70)</f>
        <v/>
      </c>
      <c r="F355" s="66" t="str">
        <f>IF($C355="","",'Section 2'!S70)</f>
        <v/>
      </c>
    </row>
    <row r="356" spans="2:6" x14ac:dyDescent="0.25">
      <c r="B356" s="66">
        <v>2</v>
      </c>
      <c r="C356" s="66" t="str">
        <f>IF(ISBLANK('Section 2'!K71),"",'Section 2'!K71)</f>
        <v/>
      </c>
      <c r="D356" s="66" t="str">
        <f>IF($C356="","",'Section 2'!L71)</f>
        <v/>
      </c>
      <c r="E356" s="66" t="str">
        <f>IF($C356="","",'Section 2'!R71)</f>
        <v/>
      </c>
      <c r="F356" s="66" t="str">
        <f>IF($C356="","",'Section 2'!S71)</f>
        <v/>
      </c>
    </row>
    <row r="357" spans="2:6" x14ac:dyDescent="0.25">
      <c r="B357" s="66">
        <v>2</v>
      </c>
      <c r="C357" s="66" t="str">
        <f>IF(ISBLANK('Section 2'!K72),"",'Section 2'!K72)</f>
        <v/>
      </c>
      <c r="D357" s="66" t="str">
        <f>IF($C357="","",'Section 2'!L72)</f>
        <v/>
      </c>
      <c r="E357" s="66" t="str">
        <f>IF($C357="","",'Section 2'!R72)</f>
        <v/>
      </c>
      <c r="F357" s="66" t="str">
        <f>IF($C357="","",'Section 2'!S72)</f>
        <v/>
      </c>
    </row>
    <row r="358" spans="2:6" x14ac:dyDescent="0.25">
      <c r="B358" s="66">
        <v>2</v>
      </c>
      <c r="C358" s="66" t="str">
        <f>IF(ISBLANK('Section 2'!K73),"",'Section 2'!K73)</f>
        <v/>
      </c>
      <c r="D358" s="66" t="str">
        <f>IF($C358="","",'Section 2'!L73)</f>
        <v/>
      </c>
      <c r="E358" s="66" t="str">
        <f>IF($C358="","",'Section 2'!R73)</f>
        <v/>
      </c>
      <c r="F358" s="66" t="str">
        <f>IF($C358="","",'Section 2'!S73)</f>
        <v/>
      </c>
    </row>
    <row r="359" spans="2:6" x14ac:dyDescent="0.25">
      <c r="B359" s="66">
        <v>2</v>
      </c>
      <c r="C359" s="66" t="str">
        <f>IF(ISBLANK('Section 2'!K74),"",'Section 2'!K74)</f>
        <v/>
      </c>
      <c r="D359" s="66" t="str">
        <f>IF($C359="","",'Section 2'!L74)</f>
        <v/>
      </c>
      <c r="E359" s="66" t="str">
        <f>IF($C359="","",'Section 2'!R74)</f>
        <v/>
      </c>
      <c r="F359" s="66" t="str">
        <f>IF($C359="","",'Section 2'!S74)</f>
        <v/>
      </c>
    </row>
    <row r="360" spans="2:6" x14ac:dyDescent="0.25">
      <c r="B360" s="66">
        <v>2</v>
      </c>
      <c r="C360" s="66" t="str">
        <f>IF(ISBLANK('Section 2'!K75),"",'Section 2'!K75)</f>
        <v/>
      </c>
      <c r="D360" s="66" t="str">
        <f>IF($C360="","",'Section 2'!L75)</f>
        <v/>
      </c>
      <c r="E360" s="66" t="str">
        <f>IF($C360="","",'Section 2'!R75)</f>
        <v/>
      </c>
      <c r="F360" s="66" t="str">
        <f>IF($C360="","",'Section 2'!S75)</f>
        <v/>
      </c>
    </row>
    <row r="361" spans="2:6" x14ac:dyDescent="0.25">
      <c r="B361" s="66">
        <v>2</v>
      </c>
      <c r="C361" s="66" t="str">
        <f>IF(ISBLANK('Section 2'!K76),"",'Section 2'!K76)</f>
        <v/>
      </c>
      <c r="D361" s="66" t="str">
        <f>IF($C361="","",'Section 2'!L76)</f>
        <v/>
      </c>
      <c r="E361" s="66" t="str">
        <f>IF($C361="","",'Section 2'!R76)</f>
        <v/>
      </c>
      <c r="F361" s="66" t="str">
        <f>IF($C361="","",'Section 2'!S76)</f>
        <v/>
      </c>
    </row>
    <row r="362" spans="2:6" x14ac:dyDescent="0.25">
      <c r="B362" s="66">
        <v>2</v>
      </c>
      <c r="C362" s="66" t="str">
        <f>IF(ISBLANK('Section 2'!K77),"",'Section 2'!K77)</f>
        <v/>
      </c>
      <c r="D362" s="66" t="str">
        <f>IF($C362="","",'Section 2'!L77)</f>
        <v/>
      </c>
      <c r="E362" s="66" t="str">
        <f>IF($C362="","",'Section 2'!R77)</f>
        <v/>
      </c>
      <c r="F362" s="66" t="str">
        <f>IF($C362="","",'Section 2'!S77)</f>
        <v/>
      </c>
    </row>
    <row r="363" spans="2:6" x14ac:dyDescent="0.25">
      <c r="B363" s="66">
        <v>2</v>
      </c>
      <c r="C363" s="66" t="str">
        <f>IF(ISBLANK('Section 2'!K78),"",'Section 2'!K78)</f>
        <v/>
      </c>
      <c r="D363" s="66" t="str">
        <f>IF($C363="","",'Section 2'!L78)</f>
        <v/>
      </c>
      <c r="E363" s="66" t="str">
        <f>IF($C363="","",'Section 2'!R78)</f>
        <v/>
      </c>
      <c r="F363" s="66" t="str">
        <f>IF($C363="","",'Section 2'!S78)</f>
        <v/>
      </c>
    </row>
    <row r="364" spans="2:6" x14ac:dyDescent="0.25">
      <c r="B364" s="66">
        <v>2</v>
      </c>
      <c r="C364" s="66" t="str">
        <f>IF(ISBLANK('Section 2'!K79),"",'Section 2'!K79)</f>
        <v/>
      </c>
      <c r="D364" s="66" t="str">
        <f>IF($C364="","",'Section 2'!L79)</f>
        <v/>
      </c>
      <c r="E364" s="66" t="str">
        <f>IF($C364="","",'Section 2'!R79)</f>
        <v/>
      </c>
      <c r="F364" s="66" t="str">
        <f>IF($C364="","",'Section 2'!S79)</f>
        <v/>
      </c>
    </row>
    <row r="365" spans="2:6" x14ac:dyDescent="0.25">
      <c r="B365" s="66">
        <v>2</v>
      </c>
      <c r="C365" s="66" t="str">
        <f>IF(ISBLANK('Section 2'!K80),"",'Section 2'!K80)</f>
        <v/>
      </c>
      <c r="D365" s="66" t="str">
        <f>IF($C365="","",'Section 2'!L80)</f>
        <v/>
      </c>
      <c r="E365" s="66" t="str">
        <f>IF($C365="","",'Section 2'!R80)</f>
        <v/>
      </c>
      <c r="F365" s="66" t="str">
        <f>IF($C365="","",'Section 2'!S80)</f>
        <v/>
      </c>
    </row>
    <row r="366" spans="2:6" x14ac:dyDescent="0.25">
      <c r="B366" s="66">
        <v>2</v>
      </c>
      <c r="C366" s="66" t="str">
        <f>IF(ISBLANK('Section 2'!K81),"",'Section 2'!K81)</f>
        <v/>
      </c>
      <c r="D366" s="66" t="str">
        <f>IF($C366="","",'Section 2'!L81)</f>
        <v/>
      </c>
      <c r="E366" s="66" t="str">
        <f>IF($C366="","",'Section 2'!R81)</f>
        <v/>
      </c>
      <c r="F366" s="66" t="str">
        <f>IF($C366="","",'Section 2'!S81)</f>
        <v/>
      </c>
    </row>
    <row r="367" spans="2:6" x14ac:dyDescent="0.25">
      <c r="B367" s="66">
        <v>2</v>
      </c>
      <c r="C367" s="66" t="str">
        <f>IF(ISBLANK('Section 2'!K82),"",'Section 2'!K82)</f>
        <v/>
      </c>
      <c r="D367" s="66" t="str">
        <f>IF($C367="","",'Section 2'!L82)</f>
        <v/>
      </c>
      <c r="E367" s="66" t="str">
        <f>IF($C367="","",'Section 2'!R82)</f>
        <v/>
      </c>
      <c r="F367" s="66" t="str">
        <f>IF($C367="","",'Section 2'!S82)</f>
        <v/>
      </c>
    </row>
    <row r="368" spans="2:6" x14ac:dyDescent="0.25">
      <c r="B368" s="66">
        <v>2</v>
      </c>
      <c r="C368" s="66" t="str">
        <f>IF(ISBLANK('Section 2'!K83),"",'Section 2'!K83)</f>
        <v/>
      </c>
      <c r="D368" s="66" t="str">
        <f>IF($C368="","",'Section 2'!L83)</f>
        <v/>
      </c>
      <c r="E368" s="66" t="str">
        <f>IF($C368="","",'Section 2'!R83)</f>
        <v/>
      </c>
      <c r="F368" s="66" t="str">
        <f>IF($C368="","",'Section 2'!S83)</f>
        <v/>
      </c>
    </row>
    <row r="369" spans="2:6" x14ac:dyDescent="0.25">
      <c r="B369" s="66">
        <v>2</v>
      </c>
      <c r="C369" s="66" t="str">
        <f>IF(ISBLANK('Section 2'!K84),"",'Section 2'!K84)</f>
        <v/>
      </c>
      <c r="D369" s="66" t="str">
        <f>IF($C369="","",'Section 2'!L84)</f>
        <v/>
      </c>
      <c r="E369" s="66" t="str">
        <f>IF($C369="","",'Section 2'!R84)</f>
        <v/>
      </c>
      <c r="F369" s="66" t="str">
        <f>IF($C369="","",'Section 2'!S84)</f>
        <v/>
      </c>
    </row>
    <row r="370" spans="2:6" x14ac:dyDescent="0.25">
      <c r="B370" s="66">
        <v>2</v>
      </c>
      <c r="C370" s="66" t="str">
        <f>IF(ISBLANK('Section 2'!K85),"",'Section 2'!K85)</f>
        <v/>
      </c>
      <c r="D370" s="66" t="str">
        <f>IF($C370="","",'Section 2'!L85)</f>
        <v/>
      </c>
      <c r="E370" s="66" t="str">
        <f>IF($C370="","",'Section 2'!R85)</f>
        <v/>
      </c>
      <c r="F370" s="66" t="str">
        <f>IF($C370="","",'Section 2'!S85)</f>
        <v/>
      </c>
    </row>
    <row r="371" spans="2:6" x14ac:dyDescent="0.25">
      <c r="B371" s="66">
        <v>2</v>
      </c>
      <c r="C371" s="66" t="str">
        <f>IF(ISBLANK('Section 2'!K86),"",'Section 2'!K86)</f>
        <v/>
      </c>
      <c r="D371" s="66" t="str">
        <f>IF($C371="","",'Section 2'!L86)</f>
        <v/>
      </c>
      <c r="E371" s="66" t="str">
        <f>IF($C371="","",'Section 2'!R86)</f>
        <v/>
      </c>
      <c r="F371" s="66" t="str">
        <f>IF($C371="","",'Section 2'!S86)</f>
        <v/>
      </c>
    </row>
    <row r="372" spans="2:6" x14ac:dyDescent="0.25">
      <c r="B372" s="66">
        <v>2</v>
      </c>
      <c r="C372" s="66" t="str">
        <f>IF(ISBLANK('Section 2'!K87),"",'Section 2'!K87)</f>
        <v/>
      </c>
      <c r="D372" s="66" t="str">
        <f>IF($C372="","",'Section 2'!L87)</f>
        <v/>
      </c>
      <c r="E372" s="66" t="str">
        <f>IF($C372="","",'Section 2'!R87)</f>
        <v/>
      </c>
      <c r="F372" s="66" t="str">
        <f>IF($C372="","",'Section 2'!S87)</f>
        <v/>
      </c>
    </row>
    <row r="373" spans="2:6" x14ac:dyDescent="0.25">
      <c r="B373" s="66">
        <v>2</v>
      </c>
      <c r="C373" s="66" t="str">
        <f>IF(ISBLANK('Section 2'!K88),"",'Section 2'!K88)</f>
        <v/>
      </c>
      <c r="D373" s="66" t="str">
        <f>IF($C373="","",'Section 2'!L88)</f>
        <v/>
      </c>
      <c r="E373" s="66" t="str">
        <f>IF($C373="","",'Section 2'!R88)</f>
        <v/>
      </c>
      <c r="F373" s="66" t="str">
        <f>IF($C373="","",'Section 2'!S88)</f>
        <v/>
      </c>
    </row>
    <row r="374" spans="2:6" x14ac:dyDescent="0.25">
      <c r="B374" s="66">
        <v>2</v>
      </c>
      <c r="C374" s="66" t="str">
        <f>IF(ISBLANK('Section 2'!K89),"",'Section 2'!K89)</f>
        <v/>
      </c>
      <c r="D374" s="66" t="str">
        <f>IF($C374="","",'Section 2'!L89)</f>
        <v/>
      </c>
      <c r="E374" s="66" t="str">
        <f>IF($C374="","",'Section 2'!R89)</f>
        <v/>
      </c>
      <c r="F374" s="66" t="str">
        <f>IF($C374="","",'Section 2'!S89)</f>
        <v/>
      </c>
    </row>
    <row r="375" spans="2:6" x14ac:dyDescent="0.25">
      <c r="B375" s="66">
        <v>2</v>
      </c>
      <c r="C375" s="66" t="str">
        <f>IF(ISBLANK('Section 2'!K90),"",'Section 2'!K90)</f>
        <v/>
      </c>
      <c r="D375" s="66" t="str">
        <f>IF($C375="","",'Section 2'!L90)</f>
        <v/>
      </c>
      <c r="E375" s="66" t="str">
        <f>IF($C375="","",'Section 2'!R90)</f>
        <v/>
      </c>
      <c r="F375" s="66" t="str">
        <f>IF($C375="","",'Section 2'!S90)</f>
        <v/>
      </c>
    </row>
    <row r="376" spans="2:6" x14ac:dyDescent="0.25">
      <c r="B376" s="66">
        <v>2</v>
      </c>
      <c r="C376" s="66" t="str">
        <f>IF(ISBLANK('Section 2'!K91),"",'Section 2'!K91)</f>
        <v/>
      </c>
      <c r="D376" s="66" t="str">
        <f>IF($C376="","",'Section 2'!L91)</f>
        <v/>
      </c>
      <c r="E376" s="66" t="str">
        <f>IF($C376="","",'Section 2'!R91)</f>
        <v/>
      </c>
      <c r="F376" s="66" t="str">
        <f>IF($C376="","",'Section 2'!S91)</f>
        <v/>
      </c>
    </row>
    <row r="377" spans="2:6" x14ac:dyDescent="0.25">
      <c r="B377" s="66">
        <v>2</v>
      </c>
      <c r="C377" s="66" t="str">
        <f>IF(ISBLANK('Section 2'!K92),"",'Section 2'!K92)</f>
        <v/>
      </c>
      <c r="D377" s="66" t="str">
        <f>IF($C377="","",'Section 2'!L92)</f>
        <v/>
      </c>
      <c r="E377" s="66" t="str">
        <f>IF($C377="","",'Section 2'!R92)</f>
        <v/>
      </c>
      <c r="F377" s="66" t="str">
        <f>IF($C377="","",'Section 2'!S92)</f>
        <v/>
      </c>
    </row>
    <row r="378" spans="2:6" x14ac:dyDescent="0.25">
      <c r="B378" s="66">
        <v>2</v>
      </c>
      <c r="C378" s="66" t="str">
        <f>IF(ISBLANK('Section 2'!K93),"",'Section 2'!K93)</f>
        <v/>
      </c>
      <c r="D378" s="66" t="str">
        <f>IF($C378="","",'Section 2'!L93)</f>
        <v/>
      </c>
      <c r="E378" s="66" t="str">
        <f>IF($C378="","",'Section 2'!R93)</f>
        <v/>
      </c>
      <c r="F378" s="66" t="str">
        <f>IF($C378="","",'Section 2'!S93)</f>
        <v/>
      </c>
    </row>
    <row r="379" spans="2:6" x14ac:dyDescent="0.25">
      <c r="B379" s="66">
        <v>2</v>
      </c>
      <c r="C379" s="66" t="str">
        <f>IF(ISBLANK('Section 2'!K94),"",'Section 2'!K94)</f>
        <v/>
      </c>
      <c r="D379" s="66" t="str">
        <f>IF($C379="","",'Section 2'!L94)</f>
        <v/>
      </c>
      <c r="E379" s="66" t="str">
        <f>IF($C379="","",'Section 2'!R94)</f>
        <v/>
      </c>
      <c r="F379" s="66" t="str">
        <f>IF($C379="","",'Section 2'!S94)</f>
        <v/>
      </c>
    </row>
    <row r="380" spans="2:6" x14ac:dyDescent="0.25">
      <c r="B380" s="66">
        <v>2</v>
      </c>
      <c r="C380" s="66" t="str">
        <f>IF(ISBLANK('Section 2'!K95),"",'Section 2'!K95)</f>
        <v/>
      </c>
      <c r="D380" s="66" t="str">
        <f>IF($C380="","",'Section 2'!L95)</f>
        <v/>
      </c>
      <c r="E380" s="66" t="str">
        <f>IF($C380="","",'Section 2'!R95)</f>
        <v/>
      </c>
      <c r="F380" s="66" t="str">
        <f>IF($C380="","",'Section 2'!S95)</f>
        <v/>
      </c>
    </row>
    <row r="381" spans="2:6" x14ac:dyDescent="0.25">
      <c r="B381" s="66">
        <v>2</v>
      </c>
      <c r="C381" s="66" t="str">
        <f>IF(ISBLANK('Section 2'!K96),"",'Section 2'!K96)</f>
        <v/>
      </c>
      <c r="D381" s="66" t="str">
        <f>IF($C381="","",'Section 2'!L96)</f>
        <v/>
      </c>
      <c r="E381" s="66" t="str">
        <f>IF($C381="","",'Section 2'!R96)</f>
        <v/>
      </c>
      <c r="F381" s="66" t="str">
        <f>IF($C381="","",'Section 2'!S96)</f>
        <v/>
      </c>
    </row>
    <row r="382" spans="2:6" x14ac:dyDescent="0.25">
      <c r="B382" s="66">
        <v>2</v>
      </c>
      <c r="C382" s="66" t="str">
        <f>IF(ISBLANK('Section 2'!K97),"",'Section 2'!K97)</f>
        <v/>
      </c>
      <c r="D382" s="66" t="str">
        <f>IF($C382="","",'Section 2'!L97)</f>
        <v/>
      </c>
      <c r="E382" s="66" t="str">
        <f>IF($C382="","",'Section 2'!R97)</f>
        <v/>
      </c>
      <c r="F382" s="66" t="str">
        <f>IF($C382="","",'Section 2'!S97)</f>
        <v/>
      </c>
    </row>
    <row r="383" spans="2:6" x14ac:dyDescent="0.25">
      <c r="B383" s="66">
        <v>2</v>
      </c>
      <c r="C383" s="66" t="str">
        <f>IF(ISBLANK('Section 2'!K98),"",'Section 2'!K98)</f>
        <v/>
      </c>
      <c r="D383" s="66" t="str">
        <f>IF($C383="","",'Section 2'!L98)</f>
        <v/>
      </c>
      <c r="E383" s="66" t="str">
        <f>IF($C383="","",'Section 2'!R98)</f>
        <v/>
      </c>
      <c r="F383" s="66" t="str">
        <f>IF($C383="","",'Section 2'!S98)</f>
        <v/>
      </c>
    </row>
    <row r="384" spans="2:6" x14ac:dyDescent="0.25">
      <c r="B384" s="66">
        <v>2</v>
      </c>
      <c r="C384" s="66" t="str">
        <f>IF(ISBLANK('Section 2'!K99),"",'Section 2'!K99)</f>
        <v/>
      </c>
      <c r="D384" s="66" t="str">
        <f>IF($C384="","",'Section 2'!L99)</f>
        <v/>
      </c>
      <c r="E384" s="66" t="str">
        <f>IF($C384="","",'Section 2'!R99)</f>
        <v/>
      </c>
      <c r="F384" s="66" t="str">
        <f>IF($C384="","",'Section 2'!S99)</f>
        <v/>
      </c>
    </row>
    <row r="385" spans="2:6" x14ac:dyDescent="0.25">
      <c r="B385" s="66">
        <v>2</v>
      </c>
      <c r="C385" s="66" t="str">
        <f>IF(ISBLANK('Section 2'!K100),"",'Section 2'!K100)</f>
        <v/>
      </c>
      <c r="D385" s="66" t="str">
        <f>IF($C385="","",'Section 2'!L100)</f>
        <v/>
      </c>
      <c r="E385" s="66" t="str">
        <f>IF($C385="","",'Section 2'!R100)</f>
        <v/>
      </c>
      <c r="F385" s="66" t="str">
        <f>IF($C385="","",'Section 2'!S100)</f>
        <v/>
      </c>
    </row>
    <row r="386" spans="2:6" x14ac:dyDescent="0.25">
      <c r="B386" s="66">
        <v>2</v>
      </c>
      <c r="C386" s="66" t="str">
        <f>IF(ISBLANK('Section 2'!K101),"",'Section 2'!K101)</f>
        <v/>
      </c>
      <c r="D386" s="66" t="str">
        <f>IF($C386="","",'Section 2'!L101)</f>
        <v/>
      </c>
      <c r="E386" s="66" t="str">
        <f>IF($C386="","",'Section 2'!R101)</f>
        <v/>
      </c>
      <c r="F386" s="66" t="str">
        <f>IF($C386="","",'Section 2'!S101)</f>
        <v/>
      </c>
    </row>
    <row r="387" spans="2:6" x14ac:dyDescent="0.25">
      <c r="B387" s="66">
        <v>2</v>
      </c>
      <c r="C387" s="66" t="str">
        <f>IF(ISBLANK('Section 2'!K102),"",'Section 2'!K102)</f>
        <v/>
      </c>
      <c r="D387" s="66" t="str">
        <f>IF($C387="","",'Section 2'!L102)</f>
        <v/>
      </c>
      <c r="E387" s="66" t="str">
        <f>IF($C387="","",'Section 2'!R102)</f>
        <v/>
      </c>
      <c r="F387" s="66" t="str">
        <f>IF($C387="","",'Section 2'!S102)</f>
        <v/>
      </c>
    </row>
    <row r="388" spans="2:6" x14ac:dyDescent="0.25">
      <c r="B388" s="66">
        <v>2</v>
      </c>
      <c r="C388" s="66" t="str">
        <f>IF(ISBLANK('Section 2'!K103),"",'Section 2'!K103)</f>
        <v/>
      </c>
      <c r="D388" s="66" t="str">
        <f>IF($C388="","",'Section 2'!L103)</f>
        <v/>
      </c>
      <c r="E388" s="66" t="str">
        <f>IF($C388="","",'Section 2'!R103)</f>
        <v/>
      </c>
      <c r="F388" s="66" t="str">
        <f>IF($C388="","",'Section 2'!S103)</f>
        <v/>
      </c>
    </row>
    <row r="389" spans="2:6" x14ac:dyDescent="0.25">
      <c r="B389" s="66">
        <v>2</v>
      </c>
      <c r="C389" s="66" t="str">
        <f>IF(ISBLANK('Section 2'!K104),"",'Section 2'!K104)</f>
        <v/>
      </c>
      <c r="D389" s="66" t="str">
        <f>IF($C389="","",'Section 2'!L104)</f>
        <v/>
      </c>
      <c r="E389" s="66" t="str">
        <f>IF($C389="","",'Section 2'!R104)</f>
        <v/>
      </c>
      <c r="F389" s="66" t="str">
        <f>IF($C389="","",'Section 2'!S104)</f>
        <v/>
      </c>
    </row>
    <row r="390" spans="2:6" x14ac:dyDescent="0.25">
      <c r="B390" s="66">
        <v>2</v>
      </c>
      <c r="C390" s="66" t="str">
        <f>IF(ISBLANK('Section 2'!K105),"",'Section 2'!K105)</f>
        <v/>
      </c>
      <c r="D390" s="66" t="str">
        <f>IF($C390="","",'Section 2'!L105)</f>
        <v/>
      </c>
      <c r="E390" s="66" t="str">
        <f>IF($C390="","",'Section 2'!R105)</f>
        <v/>
      </c>
      <c r="F390" s="66" t="str">
        <f>IF($C390="","",'Section 2'!S105)</f>
        <v/>
      </c>
    </row>
    <row r="391" spans="2:6" x14ac:dyDescent="0.25">
      <c r="B391" s="66">
        <v>2</v>
      </c>
      <c r="C391" s="66" t="str">
        <f>IF(ISBLANK('Section 2'!K106),"",'Section 2'!K106)</f>
        <v/>
      </c>
      <c r="D391" s="66" t="str">
        <f>IF($C391="","",'Section 2'!L106)</f>
        <v/>
      </c>
      <c r="E391" s="66" t="str">
        <f>IF($C391="","",'Section 2'!R106)</f>
        <v/>
      </c>
      <c r="F391" s="66" t="str">
        <f>IF($C391="","",'Section 2'!S106)</f>
        <v/>
      </c>
    </row>
    <row r="392" spans="2:6" x14ac:dyDescent="0.25">
      <c r="B392" s="66">
        <v>2</v>
      </c>
      <c r="C392" s="66" t="str">
        <f>IF(ISBLANK('Section 2'!K107),"",'Section 2'!K107)</f>
        <v/>
      </c>
      <c r="D392" s="66" t="str">
        <f>IF($C392="","",'Section 2'!L107)</f>
        <v/>
      </c>
      <c r="E392" s="66" t="str">
        <f>IF($C392="","",'Section 2'!R107)</f>
        <v/>
      </c>
      <c r="F392" s="66" t="str">
        <f>IF($C392="","",'Section 2'!S107)</f>
        <v/>
      </c>
    </row>
    <row r="393" spans="2:6" x14ac:dyDescent="0.25">
      <c r="B393" s="66">
        <v>2</v>
      </c>
      <c r="C393" s="66" t="str">
        <f>IF(ISBLANK('Section 2'!K108),"",'Section 2'!K108)</f>
        <v/>
      </c>
      <c r="D393" s="66" t="str">
        <f>IF($C393="","",'Section 2'!L108)</f>
        <v/>
      </c>
      <c r="E393" s="66" t="str">
        <f>IF($C393="","",'Section 2'!R108)</f>
        <v/>
      </c>
      <c r="F393" s="66" t="str">
        <f>IF($C393="","",'Section 2'!S108)</f>
        <v/>
      </c>
    </row>
    <row r="394" spans="2:6" x14ac:dyDescent="0.25">
      <c r="B394" s="66">
        <v>2</v>
      </c>
      <c r="C394" s="66" t="str">
        <f>IF(ISBLANK('Section 2'!K109),"",'Section 2'!K109)</f>
        <v/>
      </c>
      <c r="D394" s="66" t="str">
        <f>IF($C394="","",'Section 2'!L109)</f>
        <v/>
      </c>
      <c r="E394" s="66" t="str">
        <f>IF($C394="","",'Section 2'!R109)</f>
        <v/>
      </c>
      <c r="F394" s="66" t="str">
        <f>IF($C394="","",'Section 2'!S109)</f>
        <v/>
      </c>
    </row>
    <row r="395" spans="2:6" x14ac:dyDescent="0.25">
      <c r="B395" s="66">
        <v>2</v>
      </c>
      <c r="C395" s="66" t="str">
        <f>IF(ISBLANK('Section 2'!K110),"",'Section 2'!K110)</f>
        <v/>
      </c>
      <c r="D395" s="66" t="str">
        <f>IF($C395="","",'Section 2'!L110)</f>
        <v/>
      </c>
      <c r="E395" s="66" t="str">
        <f>IF($C395="","",'Section 2'!R110)</f>
        <v/>
      </c>
      <c r="F395" s="66" t="str">
        <f>IF($C395="","",'Section 2'!S110)</f>
        <v/>
      </c>
    </row>
    <row r="396" spans="2:6" x14ac:dyDescent="0.25">
      <c r="B396" s="66">
        <v>2</v>
      </c>
      <c r="C396" s="66" t="str">
        <f>IF(ISBLANK('Section 2'!K111),"",'Section 2'!K111)</f>
        <v/>
      </c>
      <c r="D396" s="66" t="str">
        <f>IF($C396="","",'Section 2'!L111)</f>
        <v/>
      </c>
      <c r="E396" s="66" t="str">
        <f>IF($C396="","",'Section 2'!R111)</f>
        <v/>
      </c>
      <c r="F396" s="66" t="str">
        <f>IF($C396="","",'Section 2'!S111)</f>
        <v/>
      </c>
    </row>
    <row r="397" spans="2:6" x14ac:dyDescent="0.25">
      <c r="B397" s="66">
        <v>2</v>
      </c>
      <c r="C397" s="66" t="str">
        <f>IF(ISBLANK('Section 2'!K112),"",'Section 2'!K112)</f>
        <v/>
      </c>
      <c r="D397" s="66" t="str">
        <f>IF($C397="","",'Section 2'!L112)</f>
        <v/>
      </c>
      <c r="E397" s="66" t="str">
        <f>IF($C397="","",'Section 2'!R112)</f>
        <v/>
      </c>
      <c r="F397" s="66" t="str">
        <f>IF($C397="","",'Section 2'!S112)</f>
        <v/>
      </c>
    </row>
    <row r="398" spans="2:6" x14ac:dyDescent="0.25">
      <c r="B398" s="66">
        <v>2</v>
      </c>
      <c r="C398" s="66" t="str">
        <f>IF(ISBLANK('Section 2'!K113),"",'Section 2'!K113)</f>
        <v/>
      </c>
      <c r="D398" s="66" t="str">
        <f>IF($C398="","",'Section 2'!L113)</f>
        <v/>
      </c>
      <c r="E398" s="66" t="str">
        <f>IF($C398="","",'Section 2'!R113)</f>
        <v/>
      </c>
      <c r="F398" s="66" t="str">
        <f>IF($C398="","",'Section 2'!S113)</f>
        <v/>
      </c>
    </row>
    <row r="399" spans="2:6" x14ac:dyDescent="0.25">
      <c r="B399" s="66">
        <v>2</v>
      </c>
      <c r="C399" s="66" t="str">
        <f>IF(ISBLANK('Section 2'!K114),"",'Section 2'!K114)</f>
        <v/>
      </c>
      <c r="D399" s="66" t="str">
        <f>IF($C399="","",'Section 2'!L114)</f>
        <v/>
      </c>
      <c r="E399" s="66" t="str">
        <f>IF($C399="","",'Section 2'!R114)</f>
        <v/>
      </c>
      <c r="F399" s="66" t="str">
        <f>IF($C399="","",'Section 2'!S114)</f>
        <v/>
      </c>
    </row>
    <row r="400" spans="2:6" x14ac:dyDescent="0.25">
      <c r="B400" s="66">
        <v>2</v>
      </c>
      <c r="C400" s="66" t="str">
        <f>IF(ISBLANK('Section 2'!K115),"",'Section 2'!K115)</f>
        <v/>
      </c>
      <c r="D400" s="66" t="str">
        <f>IF($C400="","",'Section 2'!L115)</f>
        <v/>
      </c>
      <c r="E400" s="66" t="str">
        <f>IF($C400="","",'Section 2'!R115)</f>
        <v/>
      </c>
      <c r="F400" s="66" t="str">
        <f>IF($C400="","",'Section 2'!S115)</f>
        <v/>
      </c>
    </row>
    <row r="401" spans="2:6" x14ac:dyDescent="0.25">
      <c r="B401" s="66">
        <v>2</v>
      </c>
      <c r="C401" s="66" t="str">
        <f>IF(ISBLANK('Section 2'!K116),"",'Section 2'!K116)</f>
        <v/>
      </c>
      <c r="D401" s="66" t="str">
        <f>IF($C401="","",'Section 2'!L116)</f>
        <v/>
      </c>
      <c r="E401" s="66" t="str">
        <f>IF($C401="","",'Section 2'!R116)</f>
        <v/>
      </c>
      <c r="F401" s="66" t="str">
        <f>IF($C401="","",'Section 2'!S116)</f>
        <v/>
      </c>
    </row>
    <row r="402" spans="2:6" x14ac:dyDescent="0.25">
      <c r="B402" s="66">
        <v>2</v>
      </c>
      <c r="C402" s="66" t="str">
        <f>IF(ISBLANK('Section 2'!K117),"",'Section 2'!K117)</f>
        <v/>
      </c>
      <c r="D402" s="66" t="str">
        <f>IF($C402="","",'Section 2'!L117)</f>
        <v/>
      </c>
      <c r="E402" s="66" t="str">
        <f>IF($C402="","",'Section 2'!R117)</f>
        <v/>
      </c>
      <c r="F402" s="66" t="str">
        <f>IF($C402="","",'Section 2'!S117)</f>
        <v/>
      </c>
    </row>
    <row r="403" spans="2:6" x14ac:dyDescent="0.25">
      <c r="B403" s="66">
        <v>2</v>
      </c>
      <c r="C403" s="66" t="str">
        <f>IF(ISBLANK('Section 2'!K118),"",'Section 2'!K118)</f>
        <v/>
      </c>
      <c r="D403" s="66" t="str">
        <f>IF($C403="","",'Section 2'!L118)</f>
        <v/>
      </c>
      <c r="E403" s="66" t="str">
        <f>IF($C403="","",'Section 2'!R118)</f>
        <v/>
      </c>
      <c r="F403" s="66" t="str">
        <f>IF($C403="","",'Section 2'!S118)</f>
        <v/>
      </c>
    </row>
    <row r="404" spans="2:6" x14ac:dyDescent="0.25">
      <c r="B404" s="66">
        <v>2</v>
      </c>
      <c r="C404" s="66" t="str">
        <f>IF(ISBLANK('Section 2'!K119),"",'Section 2'!K119)</f>
        <v/>
      </c>
      <c r="D404" s="66" t="str">
        <f>IF($C404="","",'Section 2'!L119)</f>
        <v/>
      </c>
      <c r="E404" s="66" t="str">
        <f>IF($C404="","",'Section 2'!R119)</f>
        <v/>
      </c>
      <c r="F404" s="66" t="str">
        <f>IF($C404="","",'Section 2'!S119)</f>
        <v/>
      </c>
    </row>
    <row r="405" spans="2:6" x14ac:dyDescent="0.25">
      <c r="B405" s="66">
        <v>2</v>
      </c>
      <c r="C405" s="66" t="str">
        <f>IF(ISBLANK('Section 2'!K120),"",'Section 2'!K120)</f>
        <v/>
      </c>
      <c r="D405" s="66" t="str">
        <f>IF($C405="","",'Section 2'!L120)</f>
        <v/>
      </c>
      <c r="E405" s="66" t="str">
        <f>IF($C405="","",'Section 2'!R120)</f>
        <v/>
      </c>
      <c r="F405" s="66" t="str">
        <f>IF($C405="","",'Section 2'!S120)</f>
        <v/>
      </c>
    </row>
    <row r="406" spans="2:6" x14ac:dyDescent="0.25">
      <c r="B406" s="66">
        <v>2</v>
      </c>
      <c r="C406" s="66" t="str">
        <f>IF(ISBLANK('Section 2'!K121),"",'Section 2'!K121)</f>
        <v/>
      </c>
      <c r="D406" s="66" t="str">
        <f>IF($C406="","",'Section 2'!L121)</f>
        <v/>
      </c>
      <c r="E406" s="66" t="str">
        <f>IF($C406="","",'Section 2'!R121)</f>
        <v/>
      </c>
      <c r="F406" s="66" t="str">
        <f>IF($C406="","",'Section 2'!S121)</f>
        <v/>
      </c>
    </row>
    <row r="407" spans="2:6" x14ac:dyDescent="0.25">
      <c r="B407" s="66">
        <v>2</v>
      </c>
      <c r="C407" s="66" t="str">
        <f>IF(ISBLANK('Section 2'!K122),"",'Section 2'!K122)</f>
        <v/>
      </c>
      <c r="D407" s="66" t="str">
        <f>IF($C407="","",'Section 2'!L122)</f>
        <v/>
      </c>
      <c r="E407" s="66" t="str">
        <f>IF($C407="","",'Section 2'!R122)</f>
        <v/>
      </c>
      <c r="F407" s="66" t="str">
        <f>IF($C407="","",'Section 2'!S122)</f>
        <v/>
      </c>
    </row>
    <row r="408" spans="2:6" x14ac:dyDescent="0.25">
      <c r="B408" s="66">
        <v>2</v>
      </c>
      <c r="C408" s="66" t="str">
        <f>IF(ISBLANK('Section 2'!K123),"",'Section 2'!K123)</f>
        <v/>
      </c>
      <c r="D408" s="66" t="str">
        <f>IF($C408="","",'Section 2'!L123)</f>
        <v/>
      </c>
      <c r="E408" s="66" t="str">
        <f>IF($C408="","",'Section 2'!R123)</f>
        <v/>
      </c>
      <c r="F408" s="66" t="str">
        <f>IF($C408="","",'Section 2'!S123)</f>
        <v/>
      </c>
    </row>
    <row r="409" spans="2:6" x14ac:dyDescent="0.25">
      <c r="B409" s="66">
        <v>2</v>
      </c>
      <c r="C409" s="66" t="str">
        <f>IF(ISBLANK('Section 2'!K124),"",'Section 2'!K124)</f>
        <v/>
      </c>
      <c r="D409" s="66" t="str">
        <f>IF($C409="","",'Section 2'!L124)</f>
        <v/>
      </c>
      <c r="E409" s="66" t="str">
        <f>IF($C409="","",'Section 2'!R124)</f>
        <v/>
      </c>
      <c r="F409" s="66" t="str">
        <f>IF($C409="","",'Section 2'!S124)</f>
        <v/>
      </c>
    </row>
    <row r="410" spans="2:6" x14ac:dyDescent="0.25">
      <c r="B410" s="66">
        <v>2</v>
      </c>
      <c r="C410" s="66" t="str">
        <f>IF(ISBLANK('Section 2'!K125),"",'Section 2'!K125)</f>
        <v/>
      </c>
      <c r="D410" s="66" t="str">
        <f>IF($C410="","",'Section 2'!L125)</f>
        <v/>
      </c>
      <c r="E410" s="66" t="str">
        <f>IF($C410="","",'Section 2'!R125)</f>
        <v/>
      </c>
      <c r="F410" s="66" t="str">
        <f>IF($C410="","",'Section 2'!S125)</f>
        <v/>
      </c>
    </row>
    <row r="411" spans="2:6" x14ac:dyDescent="0.25">
      <c r="B411" s="66">
        <v>2</v>
      </c>
      <c r="C411" s="66" t="str">
        <f>IF(ISBLANK('Section 2'!K126),"",'Section 2'!K126)</f>
        <v/>
      </c>
      <c r="D411" s="66" t="str">
        <f>IF($C411="","",'Section 2'!L126)</f>
        <v/>
      </c>
      <c r="E411" s="66" t="str">
        <f>IF($C411="","",'Section 2'!R126)</f>
        <v/>
      </c>
      <c r="F411" s="66" t="str">
        <f>IF($C411="","",'Section 2'!S126)</f>
        <v/>
      </c>
    </row>
    <row r="412" spans="2:6" x14ac:dyDescent="0.25">
      <c r="B412" s="66">
        <v>2</v>
      </c>
      <c r="C412" s="66" t="str">
        <f>IF(ISBLANK('Section 2'!K127),"",'Section 2'!K127)</f>
        <v/>
      </c>
      <c r="D412" s="66" t="str">
        <f>IF($C412="","",'Section 2'!L127)</f>
        <v/>
      </c>
      <c r="E412" s="66" t="str">
        <f>IF($C412="","",'Section 2'!R127)</f>
        <v/>
      </c>
      <c r="F412" s="66" t="str">
        <f>IF($C412="","",'Section 2'!S127)</f>
        <v/>
      </c>
    </row>
    <row r="413" spans="2:6" x14ac:dyDescent="0.25">
      <c r="B413" s="66">
        <v>2</v>
      </c>
      <c r="C413" s="66" t="str">
        <f>IF(ISBLANK('Section 2'!K128),"",'Section 2'!K128)</f>
        <v/>
      </c>
      <c r="D413" s="66" t="str">
        <f>IF($C413="","",'Section 2'!L128)</f>
        <v/>
      </c>
      <c r="E413" s="66" t="str">
        <f>IF($C413="","",'Section 2'!R128)</f>
        <v/>
      </c>
      <c r="F413" s="66" t="str">
        <f>IF($C413="","",'Section 2'!S128)</f>
        <v/>
      </c>
    </row>
    <row r="414" spans="2:6" x14ac:dyDescent="0.25">
      <c r="B414" s="66">
        <v>2</v>
      </c>
      <c r="C414" s="66" t="str">
        <f>IF(ISBLANK('Section 2'!K129),"",'Section 2'!K129)</f>
        <v/>
      </c>
      <c r="D414" s="66" t="str">
        <f>IF($C414="","",'Section 2'!L129)</f>
        <v/>
      </c>
      <c r="E414" s="66" t="str">
        <f>IF($C414="","",'Section 2'!R129)</f>
        <v/>
      </c>
      <c r="F414" s="66" t="str">
        <f>IF($C414="","",'Section 2'!S129)</f>
        <v/>
      </c>
    </row>
    <row r="415" spans="2:6" x14ac:dyDescent="0.25">
      <c r="B415" s="66">
        <v>2</v>
      </c>
      <c r="C415" s="66" t="str">
        <f>IF(ISBLANK('Section 2'!K130),"",'Section 2'!K130)</f>
        <v/>
      </c>
      <c r="D415" s="66" t="str">
        <f>IF($C415="","",'Section 2'!L130)</f>
        <v/>
      </c>
      <c r="E415" s="66" t="str">
        <f>IF($C415="","",'Section 2'!R130)</f>
        <v/>
      </c>
      <c r="F415" s="66" t="str">
        <f>IF($C415="","",'Section 2'!S130)</f>
        <v/>
      </c>
    </row>
    <row r="416" spans="2:6" x14ac:dyDescent="0.25">
      <c r="B416" s="66">
        <v>2</v>
      </c>
      <c r="C416" s="66" t="str">
        <f>IF(ISBLANK('Section 2'!K131),"",'Section 2'!K131)</f>
        <v/>
      </c>
      <c r="D416" s="66" t="str">
        <f>IF($C416="","",'Section 2'!L131)</f>
        <v/>
      </c>
      <c r="E416" s="66" t="str">
        <f>IF($C416="","",'Section 2'!R131)</f>
        <v/>
      </c>
      <c r="F416" s="66" t="str">
        <f>IF($C416="","",'Section 2'!S131)</f>
        <v/>
      </c>
    </row>
    <row r="417" spans="2:6" x14ac:dyDescent="0.25">
      <c r="B417" s="66">
        <v>2</v>
      </c>
      <c r="C417" s="66" t="str">
        <f>IF(ISBLANK('Section 2'!K132),"",'Section 2'!K132)</f>
        <v/>
      </c>
      <c r="D417" s="66" t="str">
        <f>IF($C417="","",'Section 2'!L132)</f>
        <v/>
      </c>
      <c r="E417" s="66" t="str">
        <f>IF($C417="","",'Section 2'!R132)</f>
        <v/>
      </c>
      <c r="F417" s="66" t="str">
        <f>IF($C417="","",'Section 2'!S132)</f>
        <v/>
      </c>
    </row>
    <row r="418" spans="2:6" x14ac:dyDescent="0.25">
      <c r="B418" s="66">
        <v>2</v>
      </c>
      <c r="C418" s="66" t="str">
        <f>IF(ISBLANK('Section 2'!K133),"",'Section 2'!K133)</f>
        <v/>
      </c>
      <c r="D418" s="66" t="str">
        <f>IF($C418="","",'Section 2'!L133)</f>
        <v/>
      </c>
      <c r="E418" s="66" t="str">
        <f>IF($C418="","",'Section 2'!R133)</f>
        <v/>
      </c>
      <c r="F418" s="66" t="str">
        <f>IF($C418="","",'Section 2'!S133)</f>
        <v/>
      </c>
    </row>
    <row r="419" spans="2:6" x14ac:dyDescent="0.25">
      <c r="B419" s="66">
        <v>2</v>
      </c>
      <c r="C419" s="66" t="str">
        <f>IF(ISBLANK('Section 2'!K134),"",'Section 2'!K134)</f>
        <v/>
      </c>
      <c r="D419" s="66" t="str">
        <f>IF($C419="","",'Section 2'!L134)</f>
        <v/>
      </c>
      <c r="E419" s="66" t="str">
        <f>IF($C419="","",'Section 2'!R134)</f>
        <v/>
      </c>
      <c r="F419" s="66" t="str">
        <f>IF($C419="","",'Section 2'!S134)</f>
        <v/>
      </c>
    </row>
    <row r="420" spans="2:6" x14ac:dyDescent="0.25">
      <c r="B420" s="66">
        <v>2</v>
      </c>
      <c r="C420" s="66" t="str">
        <f>IF(ISBLANK('Section 2'!K135),"",'Section 2'!K135)</f>
        <v/>
      </c>
      <c r="D420" s="66" t="str">
        <f>IF($C420="","",'Section 2'!L135)</f>
        <v/>
      </c>
      <c r="E420" s="66" t="str">
        <f>IF($C420="","",'Section 2'!R135)</f>
        <v/>
      </c>
      <c r="F420" s="66" t="str">
        <f>IF($C420="","",'Section 2'!S135)</f>
        <v/>
      </c>
    </row>
    <row r="421" spans="2:6" x14ac:dyDescent="0.25">
      <c r="B421" s="66">
        <v>2</v>
      </c>
      <c r="C421" s="66" t="str">
        <f>IF(ISBLANK('Section 2'!K136),"",'Section 2'!K136)</f>
        <v/>
      </c>
      <c r="D421" s="66" t="str">
        <f>IF($C421="","",'Section 2'!L136)</f>
        <v/>
      </c>
      <c r="E421" s="66" t="str">
        <f>IF($C421="","",'Section 2'!R136)</f>
        <v/>
      </c>
      <c r="F421" s="66" t="str">
        <f>IF($C421="","",'Section 2'!S136)</f>
        <v/>
      </c>
    </row>
    <row r="422" spans="2:6" x14ac:dyDescent="0.25">
      <c r="B422" s="66">
        <v>2</v>
      </c>
      <c r="C422" s="66" t="str">
        <f>IF(ISBLANK('Section 2'!K137),"",'Section 2'!K137)</f>
        <v/>
      </c>
      <c r="D422" s="66" t="str">
        <f>IF($C422="","",'Section 2'!L137)</f>
        <v/>
      </c>
      <c r="E422" s="66" t="str">
        <f>IF($C422="","",'Section 2'!R137)</f>
        <v/>
      </c>
      <c r="F422" s="66" t="str">
        <f>IF($C422="","",'Section 2'!S137)</f>
        <v/>
      </c>
    </row>
    <row r="423" spans="2:6" x14ac:dyDescent="0.25">
      <c r="B423" s="66">
        <v>2</v>
      </c>
      <c r="C423" s="66" t="str">
        <f>IF(ISBLANK('Section 2'!K138),"",'Section 2'!K138)</f>
        <v/>
      </c>
      <c r="D423" s="66" t="str">
        <f>IF($C423="","",'Section 2'!L138)</f>
        <v/>
      </c>
      <c r="E423" s="66" t="str">
        <f>IF($C423="","",'Section 2'!R138)</f>
        <v/>
      </c>
      <c r="F423" s="66" t="str">
        <f>IF($C423="","",'Section 2'!S138)</f>
        <v/>
      </c>
    </row>
    <row r="424" spans="2:6" x14ac:dyDescent="0.25">
      <c r="B424" s="66">
        <v>2</v>
      </c>
      <c r="C424" s="66" t="str">
        <f>IF(ISBLANK('Section 2'!K139),"",'Section 2'!K139)</f>
        <v/>
      </c>
      <c r="D424" s="66" t="str">
        <f>IF($C424="","",'Section 2'!L139)</f>
        <v/>
      </c>
      <c r="E424" s="66" t="str">
        <f>IF($C424="","",'Section 2'!R139)</f>
        <v/>
      </c>
      <c r="F424" s="66" t="str">
        <f>IF($C424="","",'Section 2'!S139)</f>
        <v/>
      </c>
    </row>
    <row r="425" spans="2:6" x14ac:dyDescent="0.25">
      <c r="B425" s="66">
        <v>2</v>
      </c>
      <c r="C425" s="66" t="str">
        <f>IF(ISBLANK('Section 2'!K140),"",'Section 2'!K140)</f>
        <v/>
      </c>
      <c r="D425" s="66" t="str">
        <f>IF($C425="","",'Section 2'!L140)</f>
        <v/>
      </c>
      <c r="E425" s="66" t="str">
        <f>IF($C425="","",'Section 2'!R140)</f>
        <v/>
      </c>
      <c r="F425" s="66" t="str">
        <f>IF($C425="","",'Section 2'!S140)</f>
        <v/>
      </c>
    </row>
    <row r="426" spans="2:6" x14ac:dyDescent="0.25">
      <c r="B426" s="66">
        <v>2</v>
      </c>
      <c r="C426" s="66" t="str">
        <f>IF(ISBLANK('Section 2'!K141),"",'Section 2'!K141)</f>
        <v/>
      </c>
      <c r="D426" s="66" t="str">
        <f>IF($C426="","",'Section 2'!L141)</f>
        <v/>
      </c>
      <c r="E426" s="66" t="str">
        <f>IF($C426="","",'Section 2'!R141)</f>
        <v/>
      </c>
      <c r="F426" s="66" t="str">
        <f>IF($C426="","",'Section 2'!S141)</f>
        <v/>
      </c>
    </row>
    <row r="427" spans="2:6" x14ac:dyDescent="0.25">
      <c r="B427" s="66">
        <v>2</v>
      </c>
      <c r="C427" s="66" t="str">
        <f>IF(ISBLANK('Section 2'!K142),"",'Section 2'!K142)</f>
        <v/>
      </c>
      <c r="D427" s="66" t="str">
        <f>IF($C427="","",'Section 2'!L142)</f>
        <v/>
      </c>
      <c r="E427" s="66" t="str">
        <f>IF($C427="","",'Section 2'!R142)</f>
        <v/>
      </c>
      <c r="F427" s="66" t="str">
        <f>IF($C427="","",'Section 2'!S142)</f>
        <v/>
      </c>
    </row>
    <row r="428" spans="2:6" x14ac:dyDescent="0.25">
      <c r="B428" s="66">
        <v>2</v>
      </c>
      <c r="C428" s="66" t="str">
        <f>IF(ISBLANK('Section 2'!K143),"",'Section 2'!K143)</f>
        <v/>
      </c>
      <c r="D428" s="66" t="str">
        <f>IF($C428="","",'Section 2'!L143)</f>
        <v/>
      </c>
      <c r="E428" s="66" t="str">
        <f>IF($C428="","",'Section 2'!R143)</f>
        <v/>
      </c>
      <c r="F428" s="66" t="str">
        <f>IF($C428="","",'Section 2'!S143)</f>
        <v/>
      </c>
    </row>
    <row r="429" spans="2:6" x14ac:dyDescent="0.25">
      <c r="B429" s="66">
        <v>2</v>
      </c>
      <c r="C429" s="66" t="str">
        <f>IF(ISBLANK('Section 2'!K144),"",'Section 2'!K144)</f>
        <v/>
      </c>
      <c r="D429" s="66" t="str">
        <f>IF($C429="","",'Section 2'!L144)</f>
        <v/>
      </c>
      <c r="E429" s="66" t="str">
        <f>IF($C429="","",'Section 2'!R144)</f>
        <v/>
      </c>
      <c r="F429" s="66" t="str">
        <f>IF($C429="","",'Section 2'!S144)</f>
        <v/>
      </c>
    </row>
    <row r="430" spans="2:6" x14ac:dyDescent="0.25">
      <c r="B430" s="66">
        <v>2</v>
      </c>
      <c r="C430" s="66" t="str">
        <f>IF(ISBLANK('Section 2'!K145),"",'Section 2'!K145)</f>
        <v/>
      </c>
      <c r="D430" s="66" t="str">
        <f>IF($C430="","",'Section 2'!L145)</f>
        <v/>
      </c>
      <c r="E430" s="66" t="str">
        <f>IF($C430="","",'Section 2'!R145)</f>
        <v/>
      </c>
      <c r="F430" s="66" t="str">
        <f>IF($C430="","",'Section 2'!S145)</f>
        <v/>
      </c>
    </row>
    <row r="431" spans="2:6" x14ac:dyDescent="0.25">
      <c r="B431" s="66">
        <v>2</v>
      </c>
      <c r="C431" s="66" t="str">
        <f>IF(ISBLANK('Section 2'!K146),"",'Section 2'!K146)</f>
        <v/>
      </c>
      <c r="D431" s="66" t="str">
        <f>IF($C431="","",'Section 2'!L146)</f>
        <v/>
      </c>
      <c r="E431" s="66" t="str">
        <f>IF($C431="","",'Section 2'!R146)</f>
        <v/>
      </c>
      <c r="F431" s="66" t="str">
        <f>IF($C431="","",'Section 2'!S146)</f>
        <v/>
      </c>
    </row>
    <row r="432" spans="2:6" x14ac:dyDescent="0.25">
      <c r="B432" s="66">
        <v>2</v>
      </c>
      <c r="C432" s="66" t="str">
        <f>IF(ISBLANK('Section 2'!K147),"",'Section 2'!K147)</f>
        <v/>
      </c>
      <c r="D432" s="66" t="str">
        <f>IF($C432="","",'Section 2'!L147)</f>
        <v/>
      </c>
      <c r="E432" s="66" t="str">
        <f>IF($C432="","",'Section 2'!R147)</f>
        <v/>
      </c>
      <c r="F432" s="66" t="str">
        <f>IF($C432="","",'Section 2'!S147)</f>
        <v/>
      </c>
    </row>
    <row r="433" spans="2:6" x14ac:dyDescent="0.25">
      <c r="B433" s="66">
        <v>2</v>
      </c>
      <c r="C433" s="66" t="str">
        <f>IF(ISBLANK('Section 2'!K148),"",'Section 2'!K148)</f>
        <v/>
      </c>
      <c r="D433" s="66" t="str">
        <f>IF($C433="","",'Section 2'!L148)</f>
        <v/>
      </c>
      <c r="E433" s="66" t="str">
        <f>IF($C433="","",'Section 2'!R148)</f>
        <v/>
      </c>
      <c r="F433" s="66" t="str">
        <f>IF($C433="","",'Section 2'!S148)</f>
        <v/>
      </c>
    </row>
    <row r="434" spans="2:6" x14ac:dyDescent="0.25">
      <c r="B434" s="66">
        <v>2</v>
      </c>
      <c r="C434" s="66" t="str">
        <f>IF(ISBLANK('Section 2'!K149),"",'Section 2'!K149)</f>
        <v/>
      </c>
      <c r="D434" s="66" t="str">
        <f>IF($C434="","",'Section 2'!L149)</f>
        <v/>
      </c>
      <c r="E434" s="66" t="str">
        <f>IF($C434="","",'Section 2'!R149)</f>
        <v/>
      </c>
      <c r="F434" s="66" t="str">
        <f>IF($C434="","",'Section 2'!S149)</f>
        <v/>
      </c>
    </row>
    <row r="435" spans="2:6" x14ac:dyDescent="0.25">
      <c r="B435" s="66">
        <v>2</v>
      </c>
      <c r="C435" s="66" t="str">
        <f>IF(ISBLANK('Section 2'!K150),"",'Section 2'!K150)</f>
        <v/>
      </c>
      <c r="D435" s="66" t="str">
        <f>IF($C435="","",'Section 2'!L150)</f>
        <v/>
      </c>
      <c r="E435" s="66" t="str">
        <f>IF($C435="","",'Section 2'!R150)</f>
        <v/>
      </c>
      <c r="F435" s="66" t="str">
        <f>IF($C435="","",'Section 2'!S150)</f>
        <v/>
      </c>
    </row>
    <row r="436" spans="2:6" x14ac:dyDescent="0.25">
      <c r="B436" s="66">
        <v>2</v>
      </c>
      <c r="C436" s="66" t="str">
        <f>IF(ISBLANK('Section 2'!K151),"",'Section 2'!K151)</f>
        <v/>
      </c>
      <c r="D436" s="66" t="str">
        <f>IF($C436="","",'Section 2'!L151)</f>
        <v/>
      </c>
      <c r="E436" s="66" t="str">
        <f>IF($C436="","",'Section 2'!R151)</f>
        <v/>
      </c>
      <c r="F436" s="66" t="str">
        <f>IF($C436="","",'Section 2'!S151)</f>
        <v/>
      </c>
    </row>
    <row r="437" spans="2:6" x14ac:dyDescent="0.25">
      <c r="B437" s="66">
        <v>2</v>
      </c>
      <c r="C437" s="66" t="str">
        <f>IF(ISBLANK('Section 2'!K152),"",'Section 2'!K152)</f>
        <v/>
      </c>
      <c r="D437" s="66" t="str">
        <f>IF($C437="","",'Section 2'!L152)</f>
        <v/>
      </c>
      <c r="E437" s="66" t="str">
        <f>IF($C437="","",'Section 2'!R152)</f>
        <v/>
      </c>
      <c r="F437" s="66" t="str">
        <f>IF($C437="","",'Section 2'!S152)</f>
        <v/>
      </c>
    </row>
    <row r="438" spans="2:6" x14ac:dyDescent="0.25">
      <c r="B438" s="66">
        <v>2</v>
      </c>
      <c r="C438" s="66" t="str">
        <f>IF(ISBLANK('Section 2'!K153),"",'Section 2'!K153)</f>
        <v/>
      </c>
      <c r="D438" s="66" t="str">
        <f>IF($C438="","",'Section 2'!L153)</f>
        <v/>
      </c>
      <c r="E438" s="66" t="str">
        <f>IF($C438="","",'Section 2'!R153)</f>
        <v/>
      </c>
      <c r="F438" s="66" t="str">
        <f>IF($C438="","",'Section 2'!S153)</f>
        <v/>
      </c>
    </row>
    <row r="439" spans="2:6" x14ac:dyDescent="0.25">
      <c r="B439" s="66">
        <v>2</v>
      </c>
      <c r="C439" s="66" t="str">
        <f>IF(ISBLANK('Section 2'!K154),"",'Section 2'!K154)</f>
        <v/>
      </c>
      <c r="D439" s="66" t="str">
        <f>IF($C439="","",'Section 2'!L154)</f>
        <v/>
      </c>
      <c r="E439" s="66" t="str">
        <f>IF($C439="","",'Section 2'!R154)</f>
        <v/>
      </c>
      <c r="F439" s="66" t="str">
        <f>IF($C439="","",'Section 2'!S154)</f>
        <v/>
      </c>
    </row>
    <row r="440" spans="2:6" x14ac:dyDescent="0.25">
      <c r="B440" s="66">
        <v>2</v>
      </c>
      <c r="C440" s="66" t="str">
        <f>IF(ISBLANK('Section 2'!K155),"",'Section 2'!K155)</f>
        <v/>
      </c>
      <c r="D440" s="66" t="str">
        <f>IF($C440="","",'Section 2'!L155)</f>
        <v/>
      </c>
      <c r="E440" s="66" t="str">
        <f>IF($C440="","",'Section 2'!R155)</f>
        <v/>
      </c>
      <c r="F440" s="66" t="str">
        <f>IF($C440="","",'Section 2'!S155)</f>
        <v/>
      </c>
    </row>
    <row r="441" spans="2:6" x14ac:dyDescent="0.25">
      <c r="B441" s="66">
        <v>2</v>
      </c>
      <c r="C441" s="66" t="str">
        <f>IF(ISBLANK('Section 2'!K156),"",'Section 2'!K156)</f>
        <v/>
      </c>
      <c r="D441" s="66" t="str">
        <f>IF($C441="","",'Section 2'!L156)</f>
        <v/>
      </c>
      <c r="E441" s="66" t="str">
        <f>IF($C441="","",'Section 2'!R156)</f>
        <v/>
      </c>
      <c r="F441" s="66" t="str">
        <f>IF($C441="","",'Section 2'!S156)</f>
        <v/>
      </c>
    </row>
    <row r="442" spans="2:6" x14ac:dyDescent="0.25">
      <c r="B442" s="66">
        <v>2</v>
      </c>
      <c r="C442" s="66" t="str">
        <f>IF(ISBLANK('Section 2'!K157),"",'Section 2'!K157)</f>
        <v/>
      </c>
      <c r="D442" s="66" t="str">
        <f>IF($C442="","",'Section 2'!L157)</f>
        <v/>
      </c>
      <c r="E442" s="66" t="str">
        <f>IF($C442="","",'Section 2'!R157)</f>
        <v/>
      </c>
      <c r="F442" s="66" t="str">
        <f>IF($C442="","",'Section 2'!S157)</f>
        <v/>
      </c>
    </row>
    <row r="443" spans="2:6" x14ac:dyDescent="0.25">
      <c r="B443" s="66">
        <v>2</v>
      </c>
      <c r="C443" s="66" t="str">
        <f>IF(ISBLANK('Section 2'!K158),"",'Section 2'!K158)</f>
        <v/>
      </c>
      <c r="D443" s="66" t="str">
        <f>IF($C443="","",'Section 2'!L158)</f>
        <v/>
      </c>
      <c r="E443" s="66" t="str">
        <f>IF($C443="","",'Section 2'!R158)</f>
        <v/>
      </c>
      <c r="F443" s="66" t="str">
        <f>IF($C443="","",'Section 2'!S158)</f>
        <v/>
      </c>
    </row>
    <row r="444" spans="2:6" x14ac:dyDescent="0.25">
      <c r="B444" s="66">
        <v>2</v>
      </c>
      <c r="C444" s="66" t="str">
        <f>IF(ISBLANK('Section 2'!K159),"",'Section 2'!K159)</f>
        <v/>
      </c>
      <c r="D444" s="66" t="str">
        <f>IF($C444="","",'Section 2'!L159)</f>
        <v/>
      </c>
      <c r="E444" s="66" t="str">
        <f>IF($C444="","",'Section 2'!R159)</f>
        <v/>
      </c>
      <c r="F444" s="66" t="str">
        <f>IF($C444="","",'Section 2'!S159)</f>
        <v/>
      </c>
    </row>
    <row r="445" spans="2:6" x14ac:dyDescent="0.25">
      <c r="B445" s="66">
        <v>2</v>
      </c>
      <c r="C445" s="66" t="str">
        <f>IF(ISBLANK('Section 2'!K160),"",'Section 2'!K160)</f>
        <v/>
      </c>
      <c r="D445" s="66" t="str">
        <f>IF($C445="","",'Section 2'!L160)</f>
        <v/>
      </c>
      <c r="E445" s="66" t="str">
        <f>IF($C445="","",'Section 2'!R160)</f>
        <v/>
      </c>
      <c r="F445" s="66" t="str">
        <f>IF($C445="","",'Section 2'!S160)</f>
        <v/>
      </c>
    </row>
    <row r="446" spans="2:6" x14ac:dyDescent="0.25">
      <c r="B446" s="66">
        <v>2</v>
      </c>
      <c r="C446" s="66" t="str">
        <f>IF(ISBLANK('Section 2'!K161),"",'Section 2'!K161)</f>
        <v/>
      </c>
      <c r="D446" s="66" t="str">
        <f>IF($C446="","",'Section 2'!L161)</f>
        <v/>
      </c>
      <c r="E446" s="66" t="str">
        <f>IF($C446="","",'Section 2'!R161)</f>
        <v/>
      </c>
      <c r="F446" s="66" t="str">
        <f>IF($C446="","",'Section 2'!S161)</f>
        <v/>
      </c>
    </row>
    <row r="447" spans="2:6" x14ac:dyDescent="0.25">
      <c r="B447" s="66">
        <v>2</v>
      </c>
      <c r="C447" s="66" t="str">
        <f>IF(ISBLANK('Section 2'!K162),"",'Section 2'!K162)</f>
        <v/>
      </c>
      <c r="D447" s="66" t="str">
        <f>IF($C447="","",'Section 2'!L162)</f>
        <v/>
      </c>
      <c r="E447" s="66" t="str">
        <f>IF($C447="","",'Section 2'!R162)</f>
        <v/>
      </c>
      <c r="F447" s="66" t="str">
        <f>IF($C447="","",'Section 2'!S162)</f>
        <v/>
      </c>
    </row>
    <row r="448" spans="2:6" x14ac:dyDescent="0.25">
      <c r="B448" s="66">
        <v>2</v>
      </c>
      <c r="C448" s="66" t="str">
        <f>IF(ISBLANK('Section 2'!K163),"",'Section 2'!K163)</f>
        <v/>
      </c>
      <c r="D448" s="66" t="str">
        <f>IF($C448="","",'Section 2'!L163)</f>
        <v/>
      </c>
      <c r="E448" s="66" t="str">
        <f>IF($C448="","",'Section 2'!R163)</f>
        <v/>
      </c>
      <c r="F448" s="66" t="str">
        <f>IF($C448="","",'Section 2'!S163)</f>
        <v/>
      </c>
    </row>
    <row r="449" spans="2:6" x14ac:dyDescent="0.25">
      <c r="B449" s="66">
        <v>2</v>
      </c>
      <c r="C449" s="66" t="str">
        <f>IF(ISBLANK('Section 2'!K164),"",'Section 2'!K164)</f>
        <v/>
      </c>
      <c r="D449" s="66" t="str">
        <f>IF($C449="","",'Section 2'!L164)</f>
        <v/>
      </c>
      <c r="E449" s="66" t="str">
        <f>IF($C449="","",'Section 2'!R164)</f>
        <v/>
      </c>
      <c r="F449" s="66" t="str">
        <f>IF($C449="","",'Section 2'!S164)</f>
        <v/>
      </c>
    </row>
    <row r="450" spans="2:6" x14ac:dyDescent="0.25">
      <c r="B450" s="66">
        <v>2</v>
      </c>
      <c r="C450" s="66" t="str">
        <f>IF(ISBLANK('Section 2'!K165),"",'Section 2'!K165)</f>
        <v/>
      </c>
      <c r="D450" s="66" t="str">
        <f>IF($C450="","",'Section 2'!L165)</f>
        <v/>
      </c>
      <c r="E450" s="66" t="str">
        <f>IF($C450="","",'Section 2'!R165)</f>
        <v/>
      </c>
      <c r="F450" s="66" t="str">
        <f>IF($C450="","",'Section 2'!S165)</f>
        <v/>
      </c>
    </row>
    <row r="451" spans="2:6" x14ac:dyDescent="0.25">
      <c r="B451" s="66">
        <v>2</v>
      </c>
      <c r="C451" s="66" t="str">
        <f>IF(ISBLANK('Section 2'!K166),"",'Section 2'!K166)</f>
        <v/>
      </c>
      <c r="D451" s="66" t="str">
        <f>IF($C451="","",'Section 2'!L166)</f>
        <v/>
      </c>
      <c r="E451" s="66" t="str">
        <f>IF($C451="","",'Section 2'!R166)</f>
        <v/>
      </c>
      <c r="F451" s="66" t="str">
        <f>IF($C451="","",'Section 2'!S166)</f>
        <v/>
      </c>
    </row>
    <row r="452" spans="2:6" x14ac:dyDescent="0.25">
      <c r="B452" s="66">
        <v>2</v>
      </c>
      <c r="C452" s="66" t="str">
        <f>IF(ISBLANK('Section 2'!K167),"",'Section 2'!K167)</f>
        <v/>
      </c>
      <c r="D452" s="66" t="str">
        <f>IF($C452="","",'Section 2'!L167)</f>
        <v/>
      </c>
      <c r="E452" s="66" t="str">
        <f>IF($C452="","",'Section 2'!R167)</f>
        <v/>
      </c>
      <c r="F452" s="66" t="str">
        <f>IF($C452="","",'Section 2'!S167)</f>
        <v/>
      </c>
    </row>
    <row r="453" spans="2:6" x14ac:dyDescent="0.25">
      <c r="B453" s="66">
        <v>2</v>
      </c>
      <c r="C453" s="66" t="str">
        <f>IF(ISBLANK('Section 2'!K168),"",'Section 2'!K168)</f>
        <v/>
      </c>
      <c r="D453" s="66" t="str">
        <f>IF($C453="","",'Section 2'!L168)</f>
        <v/>
      </c>
      <c r="E453" s="66" t="str">
        <f>IF($C453="","",'Section 2'!R168)</f>
        <v/>
      </c>
      <c r="F453" s="66" t="str">
        <f>IF($C453="","",'Section 2'!S168)</f>
        <v/>
      </c>
    </row>
    <row r="454" spans="2:6" x14ac:dyDescent="0.25">
      <c r="B454" s="66">
        <v>2</v>
      </c>
      <c r="C454" s="66" t="str">
        <f>IF(ISBLANK('Section 2'!K169),"",'Section 2'!K169)</f>
        <v/>
      </c>
      <c r="D454" s="66" t="str">
        <f>IF($C454="","",'Section 2'!L169)</f>
        <v/>
      </c>
      <c r="E454" s="66" t="str">
        <f>IF($C454="","",'Section 2'!R169)</f>
        <v/>
      </c>
      <c r="F454" s="66" t="str">
        <f>IF($C454="","",'Section 2'!S169)</f>
        <v/>
      </c>
    </row>
    <row r="455" spans="2:6" x14ac:dyDescent="0.25">
      <c r="B455" s="66">
        <v>2</v>
      </c>
      <c r="C455" s="66" t="str">
        <f>IF(ISBLANK('Section 2'!K170),"",'Section 2'!K170)</f>
        <v/>
      </c>
      <c r="D455" s="66" t="str">
        <f>IF($C455="","",'Section 2'!L170)</f>
        <v/>
      </c>
      <c r="E455" s="66" t="str">
        <f>IF($C455="","",'Section 2'!R170)</f>
        <v/>
      </c>
      <c r="F455" s="66" t="str">
        <f>IF($C455="","",'Section 2'!S170)</f>
        <v/>
      </c>
    </row>
    <row r="456" spans="2:6" x14ac:dyDescent="0.25">
      <c r="B456" s="66">
        <v>2</v>
      </c>
      <c r="C456" s="66" t="str">
        <f>IF(ISBLANK('Section 2'!K171),"",'Section 2'!K171)</f>
        <v/>
      </c>
      <c r="D456" s="66" t="str">
        <f>IF($C456="","",'Section 2'!L171)</f>
        <v/>
      </c>
      <c r="E456" s="66" t="str">
        <f>IF($C456="","",'Section 2'!R171)</f>
        <v/>
      </c>
      <c r="F456" s="66" t="str">
        <f>IF($C456="","",'Section 2'!S171)</f>
        <v/>
      </c>
    </row>
    <row r="457" spans="2:6" x14ac:dyDescent="0.25">
      <c r="B457" s="66">
        <v>2</v>
      </c>
      <c r="C457" s="66" t="str">
        <f>IF(ISBLANK('Section 2'!K172),"",'Section 2'!K172)</f>
        <v/>
      </c>
      <c r="D457" s="66" t="str">
        <f>IF($C457="","",'Section 2'!L172)</f>
        <v/>
      </c>
      <c r="E457" s="66" t="str">
        <f>IF($C457="","",'Section 2'!R172)</f>
        <v/>
      </c>
      <c r="F457" s="66" t="str">
        <f>IF($C457="","",'Section 2'!S172)</f>
        <v/>
      </c>
    </row>
    <row r="458" spans="2:6" x14ac:dyDescent="0.25">
      <c r="B458" s="66">
        <v>2</v>
      </c>
      <c r="C458" s="66" t="str">
        <f>IF(ISBLANK('Section 2'!K173),"",'Section 2'!K173)</f>
        <v/>
      </c>
      <c r="D458" s="66" t="str">
        <f>IF($C458="","",'Section 2'!L173)</f>
        <v/>
      </c>
      <c r="E458" s="66" t="str">
        <f>IF($C458="","",'Section 2'!R173)</f>
        <v/>
      </c>
      <c r="F458" s="66" t="str">
        <f>IF($C458="","",'Section 2'!S173)</f>
        <v/>
      </c>
    </row>
    <row r="459" spans="2:6" x14ac:dyDescent="0.25">
      <c r="B459" s="66">
        <v>2</v>
      </c>
      <c r="C459" s="66" t="str">
        <f>IF(ISBLANK('Section 2'!K174),"",'Section 2'!K174)</f>
        <v/>
      </c>
      <c r="D459" s="66" t="str">
        <f>IF($C459="","",'Section 2'!L174)</f>
        <v/>
      </c>
      <c r="E459" s="66" t="str">
        <f>IF($C459="","",'Section 2'!R174)</f>
        <v/>
      </c>
      <c r="F459" s="66" t="str">
        <f>IF($C459="","",'Section 2'!S174)</f>
        <v/>
      </c>
    </row>
    <row r="460" spans="2:6" x14ac:dyDescent="0.25">
      <c r="B460" s="66">
        <v>2</v>
      </c>
      <c r="C460" s="66" t="str">
        <f>IF(ISBLANK('Section 2'!K175),"",'Section 2'!K175)</f>
        <v/>
      </c>
      <c r="D460" s="66" t="str">
        <f>IF($C460="","",'Section 2'!L175)</f>
        <v/>
      </c>
      <c r="E460" s="66" t="str">
        <f>IF($C460="","",'Section 2'!R175)</f>
        <v/>
      </c>
      <c r="F460" s="66" t="str">
        <f>IF($C460="","",'Section 2'!S175)</f>
        <v/>
      </c>
    </row>
    <row r="461" spans="2:6" x14ac:dyDescent="0.25">
      <c r="B461" s="66">
        <v>2</v>
      </c>
      <c r="C461" s="66" t="str">
        <f>IF(ISBLANK('Section 2'!K176),"",'Section 2'!K176)</f>
        <v/>
      </c>
      <c r="D461" s="66" t="str">
        <f>IF($C461="","",'Section 2'!L176)</f>
        <v/>
      </c>
      <c r="E461" s="66" t="str">
        <f>IF($C461="","",'Section 2'!R176)</f>
        <v/>
      </c>
      <c r="F461" s="66" t="str">
        <f>IF($C461="","",'Section 2'!S176)</f>
        <v/>
      </c>
    </row>
    <row r="462" spans="2:6" x14ac:dyDescent="0.25">
      <c r="B462" s="66">
        <v>2</v>
      </c>
      <c r="C462" s="66" t="str">
        <f>IF(ISBLANK('Section 2'!K177),"",'Section 2'!K177)</f>
        <v/>
      </c>
      <c r="D462" s="66" t="str">
        <f>IF($C462="","",'Section 2'!L177)</f>
        <v/>
      </c>
      <c r="E462" s="66" t="str">
        <f>IF($C462="","",'Section 2'!R177)</f>
        <v/>
      </c>
      <c r="F462" s="66" t="str">
        <f>IF($C462="","",'Section 2'!S177)</f>
        <v/>
      </c>
    </row>
    <row r="463" spans="2:6" x14ac:dyDescent="0.25">
      <c r="B463" s="66">
        <v>2</v>
      </c>
      <c r="C463" s="66" t="str">
        <f>IF(ISBLANK('Section 2'!K178),"",'Section 2'!K178)</f>
        <v/>
      </c>
      <c r="D463" s="66" t="str">
        <f>IF($C463="","",'Section 2'!L178)</f>
        <v/>
      </c>
      <c r="E463" s="66" t="str">
        <f>IF($C463="","",'Section 2'!R178)</f>
        <v/>
      </c>
      <c r="F463" s="66" t="str">
        <f>IF($C463="","",'Section 2'!S178)</f>
        <v/>
      </c>
    </row>
    <row r="464" spans="2:6" x14ac:dyDescent="0.25">
      <c r="B464" s="66">
        <v>2</v>
      </c>
      <c r="C464" s="66" t="str">
        <f>IF(ISBLANK('Section 2'!K179),"",'Section 2'!K179)</f>
        <v/>
      </c>
      <c r="D464" s="66" t="str">
        <f>IF($C464="","",'Section 2'!L179)</f>
        <v/>
      </c>
      <c r="E464" s="66" t="str">
        <f>IF($C464="","",'Section 2'!R179)</f>
        <v/>
      </c>
      <c r="F464" s="66" t="str">
        <f>IF($C464="","",'Section 2'!S179)</f>
        <v/>
      </c>
    </row>
    <row r="465" spans="2:6" x14ac:dyDescent="0.25">
      <c r="B465" s="66">
        <v>2</v>
      </c>
      <c r="C465" s="66" t="str">
        <f>IF(ISBLANK('Section 2'!K180),"",'Section 2'!K180)</f>
        <v/>
      </c>
      <c r="D465" s="66" t="str">
        <f>IF($C465="","",'Section 2'!L180)</f>
        <v/>
      </c>
      <c r="E465" s="66" t="str">
        <f>IF($C465="","",'Section 2'!R180)</f>
        <v/>
      </c>
      <c r="F465" s="66" t="str">
        <f>IF($C465="","",'Section 2'!S180)</f>
        <v/>
      </c>
    </row>
    <row r="466" spans="2:6" x14ac:dyDescent="0.25">
      <c r="B466" s="66">
        <v>2</v>
      </c>
      <c r="C466" s="66" t="str">
        <f>IF(ISBLANK('Section 2'!K181),"",'Section 2'!K181)</f>
        <v/>
      </c>
      <c r="D466" s="66" t="str">
        <f>IF($C466="","",'Section 2'!L181)</f>
        <v/>
      </c>
      <c r="E466" s="66" t="str">
        <f>IF($C466="","",'Section 2'!R181)</f>
        <v/>
      </c>
      <c r="F466" s="66" t="str">
        <f>IF($C466="","",'Section 2'!S181)</f>
        <v/>
      </c>
    </row>
    <row r="467" spans="2:6" x14ac:dyDescent="0.25">
      <c r="B467" s="66">
        <v>2</v>
      </c>
      <c r="C467" s="66" t="str">
        <f>IF(ISBLANK('Section 2'!K182),"",'Section 2'!K182)</f>
        <v/>
      </c>
      <c r="D467" s="66" t="str">
        <f>IF($C467="","",'Section 2'!L182)</f>
        <v/>
      </c>
      <c r="E467" s="66" t="str">
        <f>IF($C467="","",'Section 2'!R182)</f>
        <v/>
      </c>
      <c r="F467" s="66" t="str">
        <f>IF($C467="","",'Section 2'!S182)</f>
        <v/>
      </c>
    </row>
    <row r="468" spans="2:6" x14ac:dyDescent="0.25">
      <c r="B468" s="66">
        <v>2</v>
      </c>
      <c r="C468" s="66" t="str">
        <f>IF(ISBLANK('Section 2'!K183),"",'Section 2'!K183)</f>
        <v/>
      </c>
      <c r="D468" s="66" t="str">
        <f>IF($C468="","",'Section 2'!L183)</f>
        <v/>
      </c>
      <c r="E468" s="66" t="str">
        <f>IF($C468="","",'Section 2'!R183)</f>
        <v/>
      </c>
      <c r="F468" s="66" t="str">
        <f>IF($C468="","",'Section 2'!S183)</f>
        <v/>
      </c>
    </row>
    <row r="469" spans="2:6" x14ac:dyDescent="0.25">
      <c r="B469" s="66">
        <v>2</v>
      </c>
      <c r="C469" s="66" t="str">
        <f>IF(ISBLANK('Section 2'!K184),"",'Section 2'!K184)</f>
        <v/>
      </c>
      <c r="D469" s="66" t="str">
        <f>IF($C469="","",'Section 2'!L184)</f>
        <v/>
      </c>
      <c r="E469" s="66" t="str">
        <f>IF($C469="","",'Section 2'!R184)</f>
        <v/>
      </c>
      <c r="F469" s="66" t="str">
        <f>IF($C469="","",'Section 2'!S184)</f>
        <v/>
      </c>
    </row>
    <row r="470" spans="2:6" x14ac:dyDescent="0.25">
      <c r="B470" s="66">
        <v>2</v>
      </c>
      <c r="C470" s="66" t="str">
        <f>IF(ISBLANK('Section 2'!K185),"",'Section 2'!K185)</f>
        <v/>
      </c>
      <c r="D470" s="66" t="str">
        <f>IF($C470="","",'Section 2'!L185)</f>
        <v/>
      </c>
      <c r="E470" s="66" t="str">
        <f>IF($C470="","",'Section 2'!R185)</f>
        <v/>
      </c>
      <c r="F470" s="66" t="str">
        <f>IF($C470="","",'Section 2'!S185)</f>
        <v/>
      </c>
    </row>
    <row r="471" spans="2:6" x14ac:dyDescent="0.25">
      <c r="B471" s="66">
        <v>2</v>
      </c>
      <c r="C471" s="66" t="str">
        <f>IF(ISBLANK('Section 2'!K186),"",'Section 2'!K186)</f>
        <v/>
      </c>
      <c r="D471" s="66" t="str">
        <f>IF($C471="","",'Section 2'!L186)</f>
        <v/>
      </c>
      <c r="E471" s="66" t="str">
        <f>IF($C471="","",'Section 2'!R186)</f>
        <v/>
      </c>
      <c r="F471" s="66" t="str">
        <f>IF($C471="","",'Section 2'!S186)</f>
        <v/>
      </c>
    </row>
    <row r="472" spans="2:6" x14ac:dyDescent="0.25">
      <c r="B472" s="66">
        <v>2</v>
      </c>
      <c r="C472" s="66" t="str">
        <f>IF(ISBLANK('Section 2'!K187),"",'Section 2'!K187)</f>
        <v/>
      </c>
      <c r="D472" s="66" t="str">
        <f>IF($C472="","",'Section 2'!L187)</f>
        <v/>
      </c>
      <c r="E472" s="66" t="str">
        <f>IF($C472="","",'Section 2'!R187)</f>
        <v/>
      </c>
      <c r="F472" s="66" t="str">
        <f>IF($C472="","",'Section 2'!S187)</f>
        <v/>
      </c>
    </row>
    <row r="473" spans="2:6" x14ac:dyDescent="0.25">
      <c r="B473" s="66">
        <v>2</v>
      </c>
      <c r="C473" s="66" t="str">
        <f>IF(ISBLANK('Section 2'!K188),"",'Section 2'!K188)</f>
        <v/>
      </c>
      <c r="D473" s="66" t="str">
        <f>IF($C473="","",'Section 2'!L188)</f>
        <v/>
      </c>
      <c r="E473" s="66" t="str">
        <f>IF($C473="","",'Section 2'!R188)</f>
        <v/>
      </c>
      <c r="F473" s="66" t="str">
        <f>IF($C473="","",'Section 2'!S188)</f>
        <v/>
      </c>
    </row>
    <row r="474" spans="2:6" x14ac:dyDescent="0.25">
      <c r="B474" s="66">
        <v>2</v>
      </c>
      <c r="C474" s="66" t="str">
        <f>IF(ISBLANK('Section 2'!K189),"",'Section 2'!K189)</f>
        <v/>
      </c>
      <c r="D474" s="66" t="str">
        <f>IF($C474="","",'Section 2'!L189)</f>
        <v/>
      </c>
      <c r="E474" s="66" t="str">
        <f>IF($C474="","",'Section 2'!R189)</f>
        <v/>
      </c>
      <c r="F474" s="66" t="str">
        <f>IF($C474="","",'Section 2'!S189)</f>
        <v/>
      </c>
    </row>
    <row r="475" spans="2:6" x14ac:dyDescent="0.25">
      <c r="B475" s="66">
        <v>2</v>
      </c>
      <c r="C475" s="66" t="str">
        <f>IF(ISBLANK('Section 2'!K190),"",'Section 2'!K190)</f>
        <v/>
      </c>
      <c r="D475" s="66" t="str">
        <f>IF($C475="","",'Section 2'!L190)</f>
        <v/>
      </c>
      <c r="E475" s="66" t="str">
        <f>IF($C475="","",'Section 2'!R190)</f>
        <v/>
      </c>
      <c r="F475" s="66" t="str">
        <f>IF($C475="","",'Section 2'!S190)</f>
        <v/>
      </c>
    </row>
    <row r="476" spans="2:6" x14ac:dyDescent="0.25">
      <c r="B476" s="66">
        <v>2</v>
      </c>
      <c r="C476" s="66" t="str">
        <f>IF(ISBLANK('Section 2'!K191),"",'Section 2'!K191)</f>
        <v/>
      </c>
      <c r="D476" s="66" t="str">
        <f>IF($C476="","",'Section 2'!L191)</f>
        <v/>
      </c>
      <c r="E476" s="66" t="str">
        <f>IF($C476="","",'Section 2'!R191)</f>
        <v/>
      </c>
      <c r="F476" s="66" t="str">
        <f>IF($C476="","",'Section 2'!S191)</f>
        <v/>
      </c>
    </row>
    <row r="477" spans="2:6" x14ac:dyDescent="0.25">
      <c r="B477" s="66">
        <v>2</v>
      </c>
      <c r="C477" s="66" t="str">
        <f>IF(ISBLANK('Section 2'!K192),"",'Section 2'!K192)</f>
        <v/>
      </c>
      <c r="D477" s="66" t="str">
        <f>IF($C477="","",'Section 2'!L192)</f>
        <v/>
      </c>
      <c r="E477" s="66" t="str">
        <f>IF($C477="","",'Section 2'!R192)</f>
        <v/>
      </c>
      <c r="F477" s="66" t="str">
        <f>IF($C477="","",'Section 2'!S192)</f>
        <v/>
      </c>
    </row>
    <row r="478" spans="2:6" x14ac:dyDescent="0.25">
      <c r="B478" s="66">
        <v>2</v>
      </c>
      <c r="C478" s="66" t="str">
        <f>IF(ISBLANK('Section 2'!K193),"",'Section 2'!K193)</f>
        <v/>
      </c>
      <c r="D478" s="66" t="str">
        <f>IF($C478="","",'Section 2'!L193)</f>
        <v/>
      </c>
      <c r="E478" s="66" t="str">
        <f>IF($C478="","",'Section 2'!R193)</f>
        <v/>
      </c>
      <c r="F478" s="66" t="str">
        <f>IF($C478="","",'Section 2'!S193)</f>
        <v/>
      </c>
    </row>
    <row r="479" spans="2:6" x14ac:dyDescent="0.25">
      <c r="B479" s="66">
        <v>2</v>
      </c>
      <c r="C479" s="66" t="str">
        <f>IF(ISBLANK('Section 2'!K194),"",'Section 2'!K194)</f>
        <v/>
      </c>
      <c r="D479" s="66" t="str">
        <f>IF($C479="","",'Section 2'!L194)</f>
        <v/>
      </c>
      <c r="E479" s="66" t="str">
        <f>IF($C479="","",'Section 2'!R194)</f>
        <v/>
      </c>
      <c r="F479" s="66" t="str">
        <f>IF($C479="","",'Section 2'!S194)</f>
        <v/>
      </c>
    </row>
    <row r="480" spans="2:6" x14ac:dyDescent="0.25">
      <c r="B480" s="66">
        <v>2</v>
      </c>
      <c r="C480" s="66" t="str">
        <f>IF(ISBLANK('Section 2'!K195),"",'Section 2'!K195)</f>
        <v/>
      </c>
      <c r="D480" s="66" t="str">
        <f>IF($C480="","",'Section 2'!L195)</f>
        <v/>
      </c>
      <c r="E480" s="66" t="str">
        <f>IF($C480="","",'Section 2'!R195)</f>
        <v/>
      </c>
      <c r="F480" s="66" t="str">
        <f>IF($C480="","",'Section 2'!S195)</f>
        <v/>
      </c>
    </row>
    <row r="481" spans="2:6" x14ac:dyDescent="0.25">
      <c r="B481" s="66">
        <v>2</v>
      </c>
      <c r="C481" s="66" t="str">
        <f>IF(ISBLANK('Section 2'!K196),"",'Section 2'!K196)</f>
        <v/>
      </c>
      <c r="D481" s="66" t="str">
        <f>IF($C481="","",'Section 2'!L196)</f>
        <v/>
      </c>
      <c r="E481" s="66" t="str">
        <f>IF($C481="","",'Section 2'!R196)</f>
        <v/>
      </c>
      <c r="F481" s="66" t="str">
        <f>IF($C481="","",'Section 2'!S196)</f>
        <v/>
      </c>
    </row>
    <row r="482" spans="2:6" x14ac:dyDescent="0.25">
      <c r="B482" s="66">
        <v>2</v>
      </c>
      <c r="C482" s="66" t="str">
        <f>IF(ISBLANK('Section 2'!K197),"",'Section 2'!K197)</f>
        <v/>
      </c>
      <c r="D482" s="66" t="str">
        <f>IF($C482="","",'Section 2'!L197)</f>
        <v/>
      </c>
      <c r="E482" s="66" t="str">
        <f>IF($C482="","",'Section 2'!R197)</f>
        <v/>
      </c>
      <c r="F482" s="66" t="str">
        <f>IF($C482="","",'Section 2'!S197)</f>
        <v/>
      </c>
    </row>
    <row r="483" spans="2:6" x14ac:dyDescent="0.25">
      <c r="B483" s="66">
        <v>2</v>
      </c>
      <c r="C483" s="66" t="str">
        <f>IF(ISBLANK('Section 2'!K198),"",'Section 2'!K198)</f>
        <v/>
      </c>
      <c r="D483" s="66" t="str">
        <f>IF($C483="","",'Section 2'!L198)</f>
        <v/>
      </c>
      <c r="E483" s="66" t="str">
        <f>IF($C483="","",'Section 2'!R198)</f>
        <v/>
      </c>
      <c r="F483" s="66" t="str">
        <f>IF($C483="","",'Section 2'!S198)</f>
        <v/>
      </c>
    </row>
    <row r="484" spans="2:6" x14ac:dyDescent="0.25">
      <c r="B484" s="66">
        <v>2</v>
      </c>
      <c r="C484" s="66" t="str">
        <f>IF(ISBLANK('Section 2'!K199),"",'Section 2'!K199)</f>
        <v/>
      </c>
      <c r="D484" s="66" t="str">
        <f>IF($C484="","",'Section 2'!L199)</f>
        <v/>
      </c>
      <c r="E484" s="66" t="str">
        <f>IF($C484="","",'Section 2'!R199)</f>
        <v/>
      </c>
      <c r="F484" s="66" t="str">
        <f>IF($C484="","",'Section 2'!S199)</f>
        <v/>
      </c>
    </row>
    <row r="485" spans="2:6" x14ac:dyDescent="0.25">
      <c r="B485" s="66">
        <v>2</v>
      </c>
      <c r="C485" s="66" t="str">
        <f>IF(ISBLANK('Section 2'!K200),"",'Section 2'!K200)</f>
        <v/>
      </c>
      <c r="D485" s="66" t="str">
        <f>IF($C485="","",'Section 2'!L200)</f>
        <v/>
      </c>
      <c r="E485" s="66" t="str">
        <f>IF($C485="","",'Section 2'!R200)</f>
        <v/>
      </c>
      <c r="F485" s="66" t="str">
        <f>IF($C485="","",'Section 2'!S200)</f>
        <v/>
      </c>
    </row>
    <row r="486" spans="2:6" x14ac:dyDescent="0.25">
      <c r="B486" s="66">
        <v>2</v>
      </c>
      <c r="C486" s="66" t="str">
        <f>IF(ISBLANK('Section 2'!K201),"",'Section 2'!K201)</f>
        <v/>
      </c>
      <c r="D486" s="66" t="str">
        <f>IF($C486="","",'Section 2'!L201)</f>
        <v/>
      </c>
      <c r="E486" s="66" t="str">
        <f>IF($C486="","",'Section 2'!R201)</f>
        <v/>
      </c>
      <c r="F486" s="66" t="str">
        <f>IF($C486="","",'Section 2'!S201)</f>
        <v/>
      </c>
    </row>
    <row r="487" spans="2:6" x14ac:dyDescent="0.25">
      <c r="B487" s="66">
        <v>2</v>
      </c>
      <c r="C487" s="66" t="str">
        <f>IF(ISBLANK('Section 2'!K202),"",'Section 2'!K202)</f>
        <v/>
      </c>
      <c r="D487" s="66" t="str">
        <f>IF($C487="","",'Section 2'!L202)</f>
        <v/>
      </c>
      <c r="E487" s="66" t="str">
        <f>IF($C487="","",'Section 2'!R202)</f>
        <v/>
      </c>
      <c r="F487" s="66" t="str">
        <f>IF($C487="","",'Section 2'!S202)</f>
        <v/>
      </c>
    </row>
    <row r="488" spans="2:6" x14ac:dyDescent="0.25">
      <c r="B488" s="66">
        <v>2</v>
      </c>
      <c r="C488" s="66" t="str">
        <f>IF(ISBLANK('Section 2'!K203),"",'Section 2'!K203)</f>
        <v/>
      </c>
      <c r="D488" s="66" t="str">
        <f>IF($C488="","",'Section 2'!L203)</f>
        <v/>
      </c>
      <c r="E488" s="66" t="str">
        <f>IF($C488="","",'Section 2'!R203)</f>
        <v/>
      </c>
      <c r="F488" s="66" t="str">
        <f>IF($C488="","",'Section 2'!S203)</f>
        <v/>
      </c>
    </row>
    <row r="489" spans="2:6" x14ac:dyDescent="0.25">
      <c r="B489" s="66">
        <v>2</v>
      </c>
      <c r="C489" s="66" t="str">
        <f>IF(ISBLANK('Section 2'!K204),"",'Section 2'!K204)</f>
        <v/>
      </c>
      <c r="D489" s="66" t="str">
        <f>IF($C489="","",'Section 2'!L204)</f>
        <v/>
      </c>
      <c r="E489" s="66" t="str">
        <f>IF($C489="","",'Section 2'!R204)</f>
        <v/>
      </c>
      <c r="F489" s="66" t="str">
        <f>IF($C489="","",'Section 2'!S204)</f>
        <v/>
      </c>
    </row>
    <row r="490" spans="2:6" x14ac:dyDescent="0.25">
      <c r="B490" s="66">
        <v>2</v>
      </c>
      <c r="C490" s="66" t="str">
        <f>IF(ISBLANK('Section 2'!K205),"",'Section 2'!K205)</f>
        <v/>
      </c>
      <c r="D490" s="66" t="str">
        <f>IF($C490="","",'Section 2'!L205)</f>
        <v/>
      </c>
      <c r="E490" s="66" t="str">
        <f>IF($C490="","",'Section 2'!R205)</f>
        <v/>
      </c>
      <c r="F490" s="66" t="str">
        <f>IF($C490="","",'Section 2'!S205)</f>
        <v/>
      </c>
    </row>
    <row r="491" spans="2:6" x14ac:dyDescent="0.25">
      <c r="B491" s="66">
        <v>2</v>
      </c>
      <c r="C491" s="66" t="str">
        <f>IF(ISBLANK('Section 2'!K206),"",'Section 2'!K206)</f>
        <v/>
      </c>
      <c r="D491" s="66" t="str">
        <f>IF($C491="","",'Section 2'!L206)</f>
        <v/>
      </c>
      <c r="E491" s="66" t="str">
        <f>IF($C491="","",'Section 2'!R206)</f>
        <v/>
      </c>
      <c r="F491" s="66" t="str">
        <f>IF($C491="","",'Section 2'!S206)</f>
        <v/>
      </c>
    </row>
    <row r="492" spans="2:6" x14ac:dyDescent="0.25">
      <c r="B492" s="66">
        <v>2</v>
      </c>
      <c r="C492" s="66" t="str">
        <f>IF(ISBLANK('Section 2'!K207),"",'Section 2'!K207)</f>
        <v/>
      </c>
      <c r="D492" s="66" t="str">
        <f>IF($C492="","",'Section 2'!L207)</f>
        <v/>
      </c>
      <c r="E492" s="66" t="str">
        <f>IF($C492="","",'Section 2'!R207)</f>
        <v/>
      </c>
      <c r="F492" s="66" t="str">
        <f>IF($C492="","",'Section 2'!S207)</f>
        <v/>
      </c>
    </row>
    <row r="493" spans="2:6" x14ac:dyDescent="0.25">
      <c r="B493" s="66">
        <v>2</v>
      </c>
      <c r="C493" s="66" t="str">
        <f>IF(ISBLANK('Section 2'!K208),"",'Section 2'!K208)</f>
        <v/>
      </c>
      <c r="D493" s="66" t="str">
        <f>IF($C493="","",'Section 2'!L208)</f>
        <v/>
      </c>
      <c r="E493" s="66" t="str">
        <f>IF($C493="","",'Section 2'!R208)</f>
        <v/>
      </c>
      <c r="F493" s="66" t="str">
        <f>IF($C493="","",'Section 2'!S208)</f>
        <v/>
      </c>
    </row>
    <row r="494" spans="2:6" x14ac:dyDescent="0.25">
      <c r="B494" s="66">
        <v>2</v>
      </c>
      <c r="C494" s="66" t="str">
        <f>IF(ISBLANK('Section 2'!K209),"",'Section 2'!K209)</f>
        <v/>
      </c>
      <c r="D494" s="66" t="str">
        <f>IF($C494="","",'Section 2'!L209)</f>
        <v/>
      </c>
      <c r="E494" s="66" t="str">
        <f>IF($C494="","",'Section 2'!R209)</f>
        <v/>
      </c>
      <c r="F494" s="66" t="str">
        <f>IF($C494="","",'Section 2'!S209)</f>
        <v/>
      </c>
    </row>
    <row r="495" spans="2:6" x14ac:dyDescent="0.25">
      <c r="B495" s="66">
        <v>2</v>
      </c>
      <c r="C495" s="66" t="str">
        <f>IF(ISBLANK('Section 2'!K210),"",'Section 2'!K210)</f>
        <v/>
      </c>
      <c r="D495" s="66" t="str">
        <f>IF($C495="","",'Section 2'!L210)</f>
        <v/>
      </c>
      <c r="E495" s="66" t="str">
        <f>IF($C495="","",'Section 2'!R210)</f>
        <v/>
      </c>
      <c r="F495" s="66" t="str">
        <f>IF($C495="","",'Section 2'!S210)</f>
        <v/>
      </c>
    </row>
    <row r="496" spans="2:6" x14ac:dyDescent="0.25">
      <c r="B496" s="66">
        <v>2</v>
      </c>
      <c r="C496" s="66" t="str">
        <f>IF(ISBLANK('Section 2'!K211),"",'Section 2'!K211)</f>
        <v/>
      </c>
      <c r="D496" s="66" t="str">
        <f>IF($C496="","",'Section 2'!L211)</f>
        <v/>
      </c>
      <c r="E496" s="66" t="str">
        <f>IF($C496="","",'Section 2'!R211)</f>
        <v/>
      </c>
      <c r="F496" s="66" t="str">
        <f>IF($C496="","",'Section 2'!S211)</f>
        <v/>
      </c>
    </row>
    <row r="497" spans="2:6" x14ac:dyDescent="0.25">
      <c r="B497" s="66">
        <v>2</v>
      </c>
      <c r="C497" s="66" t="str">
        <f>IF(ISBLANK('Section 2'!K212),"",'Section 2'!K212)</f>
        <v/>
      </c>
      <c r="D497" s="66" t="str">
        <f>IF($C497="","",'Section 2'!L212)</f>
        <v/>
      </c>
      <c r="E497" s="66" t="str">
        <f>IF($C497="","",'Section 2'!R212)</f>
        <v/>
      </c>
      <c r="F497" s="66" t="str">
        <f>IF($C497="","",'Section 2'!S212)</f>
        <v/>
      </c>
    </row>
    <row r="498" spans="2:6" x14ac:dyDescent="0.25">
      <c r="B498" s="66">
        <v>2</v>
      </c>
      <c r="C498" s="66" t="str">
        <f>IF(ISBLANK('Section 2'!K213),"",'Section 2'!K213)</f>
        <v/>
      </c>
      <c r="D498" s="66" t="str">
        <f>IF($C498="","",'Section 2'!L213)</f>
        <v/>
      </c>
      <c r="E498" s="66" t="str">
        <f>IF($C498="","",'Section 2'!R213)</f>
        <v/>
      </c>
      <c r="F498" s="66" t="str">
        <f>IF($C498="","",'Section 2'!S213)</f>
        <v/>
      </c>
    </row>
    <row r="499" spans="2:6" x14ac:dyDescent="0.25">
      <c r="B499" s="66">
        <v>2</v>
      </c>
      <c r="C499" s="66" t="str">
        <f>IF(ISBLANK('Section 2'!K214),"",'Section 2'!K214)</f>
        <v/>
      </c>
      <c r="D499" s="66" t="str">
        <f>IF($C499="","",'Section 2'!L214)</f>
        <v/>
      </c>
      <c r="E499" s="66" t="str">
        <f>IF($C499="","",'Section 2'!R214)</f>
        <v/>
      </c>
      <c r="F499" s="66" t="str">
        <f>IF($C499="","",'Section 2'!S214)</f>
        <v/>
      </c>
    </row>
    <row r="500" spans="2:6" x14ac:dyDescent="0.25">
      <c r="B500" s="66">
        <v>2</v>
      </c>
      <c r="C500" s="66" t="str">
        <f>IF(ISBLANK('Section 2'!K215),"",'Section 2'!K215)</f>
        <v/>
      </c>
      <c r="D500" s="66" t="str">
        <f>IF($C500="","",'Section 2'!L215)</f>
        <v/>
      </c>
      <c r="E500" s="66" t="str">
        <f>IF($C500="","",'Section 2'!R215)</f>
        <v/>
      </c>
      <c r="F500" s="66" t="str">
        <f>IF($C500="","",'Section 2'!S215)</f>
        <v/>
      </c>
    </row>
    <row r="501" spans="2:6" x14ac:dyDescent="0.25">
      <c r="B501" s="66">
        <v>2</v>
      </c>
      <c r="C501" s="66" t="str">
        <f>IF(ISBLANK('Section 2'!K216),"",'Section 2'!K216)</f>
        <v/>
      </c>
      <c r="D501" s="66" t="str">
        <f>IF($C501="","",'Section 2'!L216)</f>
        <v/>
      </c>
      <c r="E501" s="66" t="str">
        <f>IF($C501="","",'Section 2'!R216)</f>
        <v/>
      </c>
      <c r="F501" s="66" t="str">
        <f>IF($C501="","",'Section 2'!S216)</f>
        <v/>
      </c>
    </row>
    <row r="502" spans="2:6" x14ac:dyDescent="0.25">
      <c r="B502" s="66">
        <v>2</v>
      </c>
      <c r="C502" s="66" t="str">
        <f>IF(ISBLANK('Section 2'!K217),"",'Section 2'!K217)</f>
        <v/>
      </c>
      <c r="D502" s="66" t="str">
        <f>IF($C502="","",'Section 2'!L217)</f>
        <v/>
      </c>
      <c r="E502" s="66" t="str">
        <f>IF($C502="","",'Section 2'!R217)</f>
        <v/>
      </c>
      <c r="F502" s="66" t="str">
        <f>IF($C502="","",'Section 2'!S217)</f>
        <v/>
      </c>
    </row>
    <row r="503" spans="2:6" x14ac:dyDescent="0.25">
      <c r="B503" s="66">
        <v>2</v>
      </c>
      <c r="C503" s="66" t="str">
        <f>IF(ISBLANK('Section 2'!K218),"",'Section 2'!K218)</f>
        <v/>
      </c>
      <c r="D503" s="66" t="str">
        <f>IF($C503="","",'Section 2'!L218)</f>
        <v/>
      </c>
      <c r="E503" s="66" t="str">
        <f>IF($C503="","",'Section 2'!R218)</f>
        <v/>
      </c>
      <c r="F503" s="66" t="str">
        <f>IF($C503="","",'Section 2'!S218)</f>
        <v/>
      </c>
    </row>
    <row r="504" spans="2:6" x14ac:dyDescent="0.25">
      <c r="B504" s="66">
        <v>2</v>
      </c>
      <c r="C504" s="66" t="str">
        <f>IF(ISBLANK('Section 2'!K219),"",'Section 2'!K219)</f>
        <v/>
      </c>
      <c r="D504" s="66" t="str">
        <f>IF($C504="","",'Section 2'!L219)</f>
        <v/>
      </c>
      <c r="E504" s="66" t="str">
        <f>IF($C504="","",'Section 2'!R219)</f>
        <v/>
      </c>
      <c r="F504" s="66" t="str">
        <f>IF($C504="","",'Section 2'!S219)</f>
        <v/>
      </c>
    </row>
    <row r="505" spans="2:6" x14ac:dyDescent="0.25">
      <c r="B505" s="66">
        <v>2</v>
      </c>
      <c r="C505" s="66" t="str">
        <f>IF(ISBLANK('Section 2'!K220),"",'Section 2'!K220)</f>
        <v/>
      </c>
      <c r="D505" s="66" t="str">
        <f>IF($C505="","",'Section 2'!L220)</f>
        <v/>
      </c>
      <c r="E505" s="66" t="str">
        <f>IF($C505="","",'Section 2'!R220)</f>
        <v/>
      </c>
      <c r="F505" s="66" t="str">
        <f>IF($C505="","",'Section 2'!S220)</f>
        <v/>
      </c>
    </row>
    <row r="506" spans="2:6" x14ac:dyDescent="0.25">
      <c r="B506" s="66">
        <v>2</v>
      </c>
      <c r="C506" s="66" t="str">
        <f>IF(ISBLANK('Section 2'!K221),"",'Section 2'!K221)</f>
        <v/>
      </c>
      <c r="D506" s="66" t="str">
        <f>IF($C506="","",'Section 2'!L221)</f>
        <v/>
      </c>
      <c r="E506" s="66" t="str">
        <f>IF($C506="","",'Section 2'!R221)</f>
        <v/>
      </c>
      <c r="F506" s="66" t="str">
        <f>IF($C506="","",'Section 2'!S221)</f>
        <v/>
      </c>
    </row>
    <row r="507" spans="2:6" x14ac:dyDescent="0.25">
      <c r="B507" s="66">
        <v>2</v>
      </c>
      <c r="C507" s="66" t="str">
        <f>IF(ISBLANK('Section 2'!K222),"",'Section 2'!K222)</f>
        <v/>
      </c>
      <c r="D507" s="66" t="str">
        <f>IF($C507="","",'Section 2'!L222)</f>
        <v/>
      </c>
      <c r="E507" s="66" t="str">
        <f>IF($C507="","",'Section 2'!R222)</f>
        <v/>
      </c>
      <c r="F507" s="66" t="str">
        <f>IF($C507="","",'Section 2'!S222)</f>
        <v/>
      </c>
    </row>
    <row r="508" spans="2:6" x14ac:dyDescent="0.25">
      <c r="B508" s="66">
        <v>2</v>
      </c>
      <c r="C508" s="66" t="str">
        <f>IF(ISBLANK('Section 2'!K223),"",'Section 2'!K223)</f>
        <v/>
      </c>
      <c r="D508" s="66" t="str">
        <f>IF($C508="","",'Section 2'!L223)</f>
        <v/>
      </c>
      <c r="E508" s="66" t="str">
        <f>IF($C508="","",'Section 2'!R223)</f>
        <v/>
      </c>
      <c r="F508" s="66" t="str">
        <f>IF($C508="","",'Section 2'!S223)</f>
        <v/>
      </c>
    </row>
    <row r="509" spans="2:6" x14ac:dyDescent="0.25">
      <c r="B509" s="66">
        <v>2</v>
      </c>
      <c r="C509" s="66" t="str">
        <f>IF(ISBLANK('Section 2'!K224),"",'Section 2'!K224)</f>
        <v/>
      </c>
      <c r="D509" s="66" t="str">
        <f>IF($C509="","",'Section 2'!L224)</f>
        <v/>
      </c>
      <c r="E509" s="66" t="str">
        <f>IF($C509="","",'Section 2'!R224)</f>
        <v/>
      </c>
      <c r="F509" s="66" t="str">
        <f>IF($C509="","",'Section 2'!S224)</f>
        <v/>
      </c>
    </row>
    <row r="510" spans="2:6" x14ac:dyDescent="0.25">
      <c r="B510" s="66">
        <v>2</v>
      </c>
      <c r="C510" s="66" t="str">
        <f>IF(ISBLANK('Section 2'!K225),"",'Section 2'!K225)</f>
        <v/>
      </c>
      <c r="D510" s="66" t="str">
        <f>IF($C510="","",'Section 2'!L225)</f>
        <v/>
      </c>
      <c r="E510" s="66" t="str">
        <f>IF($C510="","",'Section 2'!R225)</f>
        <v/>
      </c>
      <c r="F510" s="66" t="str">
        <f>IF($C510="","",'Section 2'!S225)</f>
        <v/>
      </c>
    </row>
    <row r="511" spans="2:6" x14ac:dyDescent="0.25">
      <c r="B511" s="66">
        <v>2</v>
      </c>
      <c r="C511" s="66" t="str">
        <f>IF(ISBLANK('Section 2'!K226),"",'Section 2'!K226)</f>
        <v/>
      </c>
      <c r="D511" s="66" t="str">
        <f>IF($C511="","",'Section 2'!L226)</f>
        <v/>
      </c>
      <c r="E511" s="66" t="str">
        <f>IF($C511="","",'Section 2'!R226)</f>
        <v/>
      </c>
      <c r="F511" s="66" t="str">
        <f>IF($C511="","",'Section 2'!S226)</f>
        <v/>
      </c>
    </row>
    <row r="512" spans="2:6" x14ac:dyDescent="0.25">
      <c r="B512" s="66">
        <v>2</v>
      </c>
      <c r="C512" s="66" t="str">
        <f>IF(ISBLANK('Section 2'!K227),"",'Section 2'!K227)</f>
        <v/>
      </c>
      <c r="D512" s="66" t="str">
        <f>IF($C512="","",'Section 2'!L227)</f>
        <v/>
      </c>
      <c r="E512" s="66" t="str">
        <f>IF($C512="","",'Section 2'!R227)</f>
        <v/>
      </c>
      <c r="F512" s="66" t="str">
        <f>IF($C512="","",'Section 2'!S227)</f>
        <v/>
      </c>
    </row>
    <row r="513" spans="2:6" x14ac:dyDescent="0.25">
      <c r="B513" s="66">
        <v>2</v>
      </c>
      <c r="C513" s="66" t="str">
        <f>IF(ISBLANK('Section 2'!K228),"",'Section 2'!K228)</f>
        <v/>
      </c>
      <c r="D513" s="66" t="str">
        <f>IF($C513="","",'Section 2'!L228)</f>
        <v/>
      </c>
      <c r="E513" s="66" t="str">
        <f>IF($C513="","",'Section 2'!R228)</f>
        <v/>
      </c>
      <c r="F513" s="66" t="str">
        <f>IF($C513="","",'Section 2'!S228)</f>
        <v/>
      </c>
    </row>
    <row r="514" spans="2:6" x14ac:dyDescent="0.25">
      <c r="B514" s="66">
        <v>2</v>
      </c>
      <c r="C514" s="66" t="str">
        <f>IF(ISBLANK('Section 2'!K229),"",'Section 2'!K229)</f>
        <v/>
      </c>
      <c r="D514" s="66" t="str">
        <f>IF($C514="","",'Section 2'!L229)</f>
        <v/>
      </c>
      <c r="E514" s="66" t="str">
        <f>IF($C514="","",'Section 2'!R229)</f>
        <v/>
      </c>
      <c r="F514" s="66" t="str">
        <f>IF($C514="","",'Section 2'!S229)</f>
        <v/>
      </c>
    </row>
    <row r="515" spans="2:6" x14ac:dyDescent="0.25">
      <c r="B515" s="66">
        <v>2</v>
      </c>
      <c r="C515" s="66" t="str">
        <f>IF(ISBLANK('Section 2'!K230),"",'Section 2'!K230)</f>
        <v/>
      </c>
      <c r="D515" s="66" t="str">
        <f>IF($C515="","",'Section 2'!L230)</f>
        <v/>
      </c>
      <c r="E515" s="66" t="str">
        <f>IF($C515="","",'Section 2'!R230)</f>
        <v/>
      </c>
      <c r="F515" s="66" t="str">
        <f>IF($C515="","",'Section 2'!S230)</f>
        <v/>
      </c>
    </row>
    <row r="516" spans="2:6" x14ac:dyDescent="0.25">
      <c r="B516" s="66">
        <v>2</v>
      </c>
      <c r="C516" s="66" t="str">
        <f>IF(ISBLANK('Section 2'!K231),"",'Section 2'!K231)</f>
        <v/>
      </c>
      <c r="D516" s="66" t="str">
        <f>IF($C516="","",'Section 2'!L231)</f>
        <v/>
      </c>
      <c r="E516" s="66" t="str">
        <f>IF($C516="","",'Section 2'!R231)</f>
        <v/>
      </c>
      <c r="F516" s="66" t="str">
        <f>IF($C516="","",'Section 2'!S231)</f>
        <v/>
      </c>
    </row>
    <row r="517" spans="2:6" x14ac:dyDescent="0.25">
      <c r="B517" s="66">
        <v>2</v>
      </c>
      <c r="C517" s="66" t="str">
        <f>IF(ISBLANK('Section 2'!K232),"",'Section 2'!K232)</f>
        <v/>
      </c>
      <c r="D517" s="66" t="str">
        <f>IF($C517="","",'Section 2'!L232)</f>
        <v/>
      </c>
      <c r="E517" s="66" t="str">
        <f>IF($C517="","",'Section 2'!R232)</f>
        <v/>
      </c>
      <c r="F517" s="66" t="str">
        <f>IF($C517="","",'Section 2'!S232)</f>
        <v/>
      </c>
    </row>
    <row r="518" spans="2:6" x14ac:dyDescent="0.25">
      <c r="B518" s="66">
        <v>2</v>
      </c>
      <c r="C518" s="66" t="str">
        <f>IF(ISBLANK('Section 2'!K233),"",'Section 2'!K233)</f>
        <v/>
      </c>
      <c r="D518" s="66" t="str">
        <f>IF($C518="","",'Section 2'!L233)</f>
        <v/>
      </c>
      <c r="E518" s="66" t="str">
        <f>IF($C518="","",'Section 2'!R233)</f>
        <v/>
      </c>
      <c r="F518" s="66" t="str">
        <f>IF($C518="","",'Section 2'!S233)</f>
        <v/>
      </c>
    </row>
    <row r="519" spans="2:6" x14ac:dyDescent="0.25">
      <c r="B519" s="66">
        <v>2</v>
      </c>
      <c r="C519" s="66" t="str">
        <f>IF(ISBLANK('Section 2'!K234),"",'Section 2'!K234)</f>
        <v/>
      </c>
      <c r="D519" s="66" t="str">
        <f>IF($C519="","",'Section 2'!L234)</f>
        <v/>
      </c>
      <c r="E519" s="66" t="str">
        <f>IF($C519="","",'Section 2'!R234)</f>
        <v/>
      </c>
      <c r="F519" s="66" t="str">
        <f>IF($C519="","",'Section 2'!S234)</f>
        <v/>
      </c>
    </row>
    <row r="520" spans="2:6" x14ac:dyDescent="0.25">
      <c r="B520" s="66">
        <v>2</v>
      </c>
      <c r="C520" s="66" t="str">
        <f>IF(ISBLANK('Section 2'!K235),"",'Section 2'!K235)</f>
        <v/>
      </c>
      <c r="D520" s="66" t="str">
        <f>IF($C520="","",'Section 2'!L235)</f>
        <v/>
      </c>
      <c r="E520" s="66" t="str">
        <f>IF($C520="","",'Section 2'!R235)</f>
        <v/>
      </c>
      <c r="F520" s="66" t="str">
        <f>IF($C520="","",'Section 2'!S235)</f>
        <v/>
      </c>
    </row>
    <row r="521" spans="2:6" x14ac:dyDescent="0.25">
      <c r="B521" s="66">
        <v>2</v>
      </c>
      <c r="C521" s="66" t="str">
        <f>IF(ISBLANK('Section 2'!K236),"",'Section 2'!K236)</f>
        <v/>
      </c>
      <c r="D521" s="66" t="str">
        <f>IF($C521="","",'Section 2'!L236)</f>
        <v/>
      </c>
      <c r="E521" s="66" t="str">
        <f>IF($C521="","",'Section 2'!R236)</f>
        <v/>
      </c>
      <c r="F521" s="66" t="str">
        <f>IF($C521="","",'Section 2'!S236)</f>
        <v/>
      </c>
    </row>
    <row r="522" spans="2:6" x14ac:dyDescent="0.25">
      <c r="B522" s="66">
        <v>2</v>
      </c>
      <c r="C522" s="66" t="str">
        <f>IF(ISBLANK('Section 2'!K237),"",'Section 2'!K237)</f>
        <v/>
      </c>
      <c r="D522" s="66" t="str">
        <f>IF($C522="","",'Section 2'!L237)</f>
        <v/>
      </c>
      <c r="E522" s="66" t="str">
        <f>IF($C522="","",'Section 2'!R237)</f>
        <v/>
      </c>
      <c r="F522" s="66" t="str">
        <f>IF($C522="","",'Section 2'!S237)</f>
        <v/>
      </c>
    </row>
    <row r="523" spans="2:6" x14ac:dyDescent="0.25">
      <c r="B523" s="66">
        <v>2</v>
      </c>
      <c r="C523" s="66" t="str">
        <f>IF(ISBLANK('Section 2'!K238),"",'Section 2'!K238)</f>
        <v/>
      </c>
      <c r="D523" s="66" t="str">
        <f>IF($C523="","",'Section 2'!L238)</f>
        <v/>
      </c>
      <c r="E523" s="66" t="str">
        <f>IF($C523="","",'Section 2'!R238)</f>
        <v/>
      </c>
      <c r="F523" s="66" t="str">
        <f>IF($C523="","",'Section 2'!S238)</f>
        <v/>
      </c>
    </row>
    <row r="524" spans="2:6" x14ac:dyDescent="0.25">
      <c r="B524" s="66">
        <v>2</v>
      </c>
      <c r="C524" s="66" t="str">
        <f>IF(ISBLANK('Section 2'!K239),"",'Section 2'!K239)</f>
        <v/>
      </c>
      <c r="D524" s="66" t="str">
        <f>IF($C524="","",'Section 2'!L239)</f>
        <v/>
      </c>
      <c r="E524" s="66" t="str">
        <f>IF($C524="","",'Section 2'!R239)</f>
        <v/>
      </c>
      <c r="F524" s="66" t="str">
        <f>IF($C524="","",'Section 2'!S239)</f>
        <v/>
      </c>
    </row>
    <row r="525" spans="2:6" x14ac:dyDescent="0.25">
      <c r="B525" s="66">
        <v>2</v>
      </c>
      <c r="C525" s="66" t="str">
        <f>IF(ISBLANK('Section 2'!K240),"",'Section 2'!K240)</f>
        <v/>
      </c>
      <c r="D525" s="66" t="str">
        <f>IF($C525="","",'Section 2'!L240)</f>
        <v/>
      </c>
      <c r="E525" s="66" t="str">
        <f>IF($C525="","",'Section 2'!R240)</f>
        <v/>
      </c>
      <c r="F525" s="66" t="str">
        <f>IF($C525="","",'Section 2'!S240)</f>
        <v/>
      </c>
    </row>
    <row r="526" spans="2:6" x14ac:dyDescent="0.25">
      <c r="B526" s="66">
        <v>2</v>
      </c>
      <c r="C526" s="66" t="str">
        <f>IF(ISBLANK('Section 2'!K241),"",'Section 2'!K241)</f>
        <v/>
      </c>
      <c r="D526" s="66" t="str">
        <f>IF($C526="","",'Section 2'!L241)</f>
        <v/>
      </c>
      <c r="E526" s="66" t="str">
        <f>IF($C526="","",'Section 2'!R241)</f>
        <v/>
      </c>
      <c r="F526" s="66" t="str">
        <f>IF($C526="","",'Section 2'!S241)</f>
        <v/>
      </c>
    </row>
    <row r="527" spans="2:6" x14ac:dyDescent="0.25">
      <c r="B527" s="66">
        <v>2</v>
      </c>
      <c r="C527" s="66" t="str">
        <f>IF(ISBLANK('Section 2'!K242),"",'Section 2'!K242)</f>
        <v/>
      </c>
      <c r="D527" s="66" t="str">
        <f>IF($C527="","",'Section 2'!L242)</f>
        <v/>
      </c>
      <c r="E527" s="66" t="str">
        <f>IF($C527="","",'Section 2'!R242)</f>
        <v/>
      </c>
      <c r="F527" s="66" t="str">
        <f>IF($C527="","",'Section 2'!S242)</f>
        <v/>
      </c>
    </row>
    <row r="528" spans="2:6" x14ac:dyDescent="0.25">
      <c r="B528" s="66">
        <v>2</v>
      </c>
      <c r="C528" s="66" t="str">
        <f>IF(ISBLANK('Section 2'!K243),"",'Section 2'!K243)</f>
        <v/>
      </c>
      <c r="D528" s="66" t="str">
        <f>IF($C528="","",'Section 2'!L243)</f>
        <v/>
      </c>
      <c r="E528" s="66" t="str">
        <f>IF($C528="","",'Section 2'!R243)</f>
        <v/>
      </c>
      <c r="F528" s="66" t="str">
        <f>IF($C528="","",'Section 2'!S243)</f>
        <v/>
      </c>
    </row>
    <row r="529" spans="2:6" x14ac:dyDescent="0.25">
      <c r="B529" s="66">
        <v>2</v>
      </c>
      <c r="C529" s="66" t="str">
        <f>IF(ISBLANK('Section 2'!K244),"",'Section 2'!K244)</f>
        <v/>
      </c>
      <c r="D529" s="66" t="str">
        <f>IF($C529="","",'Section 2'!L244)</f>
        <v/>
      </c>
      <c r="E529" s="66" t="str">
        <f>IF($C529="","",'Section 2'!R244)</f>
        <v/>
      </c>
      <c r="F529" s="66" t="str">
        <f>IF($C529="","",'Section 2'!S244)</f>
        <v/>
      </c>
    </row>
    <row r="530" spans="2:6" x14ac:dyDescent="0.25">
      <c r="B530" s="66">
        <v>2</v>
      </c>
      <c r="C530" s="66" t="str">
        <f>IF(ISBLANK('Section 2'!K245),"",'Section 2'!K245)</f>
        <v/>
      </c>
      <c r="D530" s="66" t="str">
        <f>IF($C530="","",'Section 2'!L245)</f>
        <v/>
      </c>
      <c r="E530" s="66" t="str">
        <f>IF($C530="","",'Section 2'!R245)</f>
        <v/>
      </c>
      <c r="F530" s="66" t="str">
        <f>IF($C530="","",'Section 2'!S245)</f>
        <v/>
      </c>
    </row>
    <row r="531" spans="2:6" x14ac:dyDescent="0.25">
      <c r="B531" s="66">
        <v>2</v>
      </c>
      <c r="C531" s="66" t="str">
        <f>IF(ISBLANK('Section 2'!K246),"",'Section 2'!K246)</f>
        <v/>
      </c>
      <c r="D531" s="66" t="str">
        <f>IF($C531="","",'Section 2'!L246)</f>
        <v/>
      </c>
      <c r="E531" s="66" t="str">
        <f>IF($C531="","",'Section 2'!R246)</f>
        <v/>
      </c>
      <c r="F531" s="66" t="str">
        <f>IF($C531="","",'Section 2'!S246)</f>
        <v/>
      </c>
    </row>
    <row r="532" spans="2:6" x14ac:dyDescent="0.25">
      <c r="B532" s="66">
        <v>2</v>
      </c>
      <c r="C532" s="66" t="str">
        <f>IF(ISBLANK('Section 2'!K247),"",'Section 2'!K247)</f>
        <v/>
      </c>
      <c r="D532" s="66" t="str">
        <f>IF($C532="","",'Section 2'!L247)</f>
        <v/>
      </c>
      <c r="E532" s="66" t="str">
        <f>IF($C532="","",'Section 2'!R247)</f>
        <v/>
      </c>
      <c r="F532" s="66" t="str">
        <f>IF($C532="","",'Section 2'!S247)</f>
        <v/>
      </c>
    </row>
    <row r="533" spans="2:6" x14ac:dyDescent="0.25">
      <c r="B533" s="66">
        <v>2</v>
      </c>
      <c r="C533" s="66" t="str">
        <f>IF(ISBLANK('Section 2'!K248),"",'Section 2'!K248)</f>
        <v/>
      </c>
      <c r="D533" s="66" t="str">
        <f>IF($C533="","",'Section 2'!L248)</f>
        <v/>
      </c>
      <c r="E533" s="66" t="str">
        <f>IF($C533="","",'Section 2'!R248)</f>
        <v/>
      </c>
      <c r="F533" s="66" t="str">
        <f>IF($C533="","",'Section 2'!S248)</f>
        <v/>
      </c>
    </row>
    <row r="534" spans="2:6" x14ac:dyDescent="0.25">
      <c r="B534" s="66">
        <v>2</v>
      </c>
      <c r="C534" s="66" t="str">
        <f>IF(ISBLANK('Section 2'!K249),"",'Section 2'!K249)</f>
        <v/>
      </c>
      <c r="D534" s="66" t="str">
        <f>IF($C534="","",'Section 2'!L249)</f>
        <v/>
      </c>
      <c r="E534" s="66" t="str">
        <f>IF($C534="","",'Section 2'!R249)</f>
        <v/>
      </c>
      <c r="F534" s="66" t="str">
        <f>IF($C534="","",'Section 2'!S249)</f>
        <v/>
      </c>
    </row>
    <row r="535" spans="2:6" x14ac:dyDescent="0.25">
      <c r="B535" s="66">
        <v>2</v>
      </c>
      <c r="C535" s="66" t="str">
        <f>IF(ISBLANK('Section 2'!K250),"",'Section 2'!K250)</f>
        <v/>
      </c>
      <c r="D535" s="66" t="str">
        <f>IF($C535="","",'Section 2'!L250)</f>
        <v/>
      </c>
      <c r="E535" s="66" t="str">
        <f>IF($C535="","",'Section 2'!R250)</f>
        <v/>
      </c>
      <c r="F535" s="66" t="str">
        <f>IF($C535="","",'Section 2'!S250)</f>
        <v/>
      </c>
    </row>
    <row r="536" spans="2:6" x14ac:dyDescent="0.25">
      <c r="B536" s="66">
        <v>2</v>
      </c>
      <c r="C536" s="66" t="str">
        <f>IF(ISBLANK('Section 2'!K251),"",'Section 2'!K251)</f>
        <v/>
      </c>
      <c r="D536" s="66" t="str">
        <f>IF($C536="","",'Section 2'!L251)</f>
        <v/>
      </c>
      <c r="E536" s="66" t="str">
        <f>IF($C536="","",'Section 2'!R251)</f>
        <v/>
      </c>
      <c r="F536" s="66" t="str">
        <f>IF($C536="","",'Section 2'!S251)</f>
        <v/>
      </c>
    </row>
    <row r="537" spans="2:6" x14ac:dyDescent="0.25">
      <c r="B537" s="66">
        <v>2</v>
      </c>
      <c r="C537" s="66" t="str">
        <f>IF(ISBLANK('Section 2'!K252),"",'Section 2'!K252)</f>
        <v/>
      </c>
      <c r="D537" s="66" t="str">
        <f>IF($C537="","",'Section 2'!L252)</f>
        <v/>
      </c>
      <c r="E537" s="66" t="str">
        <f>IF($C537="","",'Section 2'!R252)</f>
        <v/>
      </c>
      <c r="F537" s="66" t="str">
        <f>IF($C537="","",'Section 2'!S252)</f>
        <v/>
      </c>
    </row>
    <row r="538" spans="2:6" x14ac:dyDescent="0.25">
      <c r="B538" s="66">
        <v>2</v>
      </c>
      <c r="C538" s="66" t="str">
        <f>IF(ISBLANK('Section 2'!K253),"",'Section 2'!K253)</f>
        <v/>
      </c>
      <c r="D538" s="66" t="str">
        <f>IF($C538="","",'Section 2'!L253)</f>
        <v/>
      </c>
      <c r="E538" s="66" t="str">
        <f>IF($C538="","",'Section 2'!R253)</f>
        <v/>
      </c>
      <c r="F538" s="66" t="str">
        <f>IF($C538="","",'Section 2'!S253)</f>
        <v/>
      </c>
    </row>
    <row r="539" spans="2:6" x14ac:dyDescent="0.25">
      <c r="B539" s="66">
        <v>2</v>
      </c>
      <c r="C539" s="66" t="str">
        <f>IF(ISBLANK('Section 2'!K254),"",'Section 2'!K254)</f>
        <v/>
      </c>
      <c r="D539" s="66" t="str">
        <f>IF($C539="","",'Section 2'!L254)</f>
        <v/>
      </c>
      <c r="E539" s="66" t="str">
        <f>IF($C539="","",'Section 2'!R254)</f>
        <v/>
      </c>
      <c r="F539" s="66" t="str">
        <f>IF($C539="","",'Section 2'!S254)</f>
        <v/>
      </c>
    </row>
    <row r="540" spans="2:6" x14ac:dyDescent="0.25">
      <c r="B540" s="66">
        <v>2</v>
      </c>
      <c r="C540" s="66" t="str">
        <f>IF(ISBLANK('Section 2'!K255),"",'Section 2'!K255)</f>
        <v/>
      </c>
      <c r="D540" s="66" t="str">
        <f>IF($C540="","",'Section 2'!L255)</f>
        <v/>
      </c>
      <c r="E540" s="66" t="str">
        <f>IF($C540="","",'Section 2'!R255)</f>
        <v/>
      </c>
      <c r="F540" s="66" t="str">
        <f>IF($C540="","",'Section 2'!S255)</f>
        <v/>
      </c>
    </row>
    <row r="541" spans="2:6" x14ac:dyDescent="0.25">
      <c r="B541" s="66">
        <v>2</v>
      </c>
      <c r="C541" s="66" t="str">
        <f>IF(ISBLANK('Section 2'!K256),"",'Section 2'!K256)</f>
        <v/>
      </c>
      <c r="D541" s="66" t="str">
        <f>IF($C541="","",'Section 2'!L256)</f>
        <v/>
      </c>
      <c r="E541" s="66" t="str">
        <f>IF($C541="","",'Section 2'!R256)</f>
        <v/>
      </c>
      <c r="F541" s="66" t="str">
        <f>IF($C541="","",'Section 2'!S256)</f>
        <v/>
      </c>
    </row>
    <row r="542" spans="2:6" x14ac:dyDescent="0.25">
      <c r="B542" s="66">
        <v>2</v>
      </c>
      <c r="C542" s="66" t="str">
        <f>IF(ISBLANK('Section 2'!K257),"",'Section 2'!K257)</f>
        <v/>
      </c>
      <c r="D542" s="66" t="str">
        <f>IF($C542="","",'Section 2'!L257)</f>
        <v/>
      </c>
      <c r="E542" s="66" t="str">
        <f>IF($C542="","",'Section 2'!R257)</f>
        <v/>
      </c>
      <c r="F542" s="66" t="str">
        <f>IF($C542="","",'Section 2'!S257)</f>
        <v/>
      </c>
    </row>
    <row r="543" spans="2:6" x14ac:dyDescent="0.25">
      <c r="B543" s="66">
        <v>2</v>
      </c>
      <c r="C543" s="66" t="str">
        <f>IF(ISBLANK('Section 2'!K258),"",'Section 2'!K258)</f>
        <v/>
      </c>
      <c r="D543" s="66" t="str">
        <f>IF($C543="","",'Section 2'!L258)</f>
        <v/>
      </c>
      <c r="E543" s="66" t="str">
        <f>IF($C543="","",'Section 2'!R258)</f>
        <v/>
      </c>
      <c r="F543" s="66" t="str">
        <f>IF($C543="","",'Section 2'!S258)</f>
        <v/>
      </c>
    </row>
    <row r="544" spans="2:6" x14ac:dyDescent="0.25">
      <c r="B544" s="66">
        <v>2</v>
      </c>
      <c r="C544" s="66" t="str">
        <f>IF(ISBLANK('Section 2'!K259),"",'Section 2'!K259)</f>
        <v/>
      </c>
      <c r="D544" s="66" t="str">
        <f>IF($C544="","",'Section 2'!L259)</f>
        <v/>
      </c>
      <c r="E544" s="66" t="str">
        <f>IF($C544="","",'Section 2'!R259)</f>
        <v/>
      </c>
      <c r="F544" s="66" t="str">
        <f>IF($C544="","",'Section 2'!S259)</f>
        <v/>
      </c>
    </row>
    <row r="545" spans="2:6" x14ac:dyDescent="0.25">
      <c r="B545" s="66">
        <v>2</v>
      </c>
      <c r="C545" s="66" t="str">
        <f>IF(ISBLANK('Section 2'!K260),"",'Section 2'!K260)</f>
        <v/>
      </c>
      <c r="D545" s="66" t="str">
        <f>IF($C545="","",'Section 2'!L260)</f>
        <v/>
      </c>
      <c r="E545" s="66" t="str">
        <f>IF($C545="","",'Section 2'!R260)</f>
        <v/>
      </c>
      <c r="F545" s="66" t="str">
        <f>IF($C545="","",'Section 2'!S260)</f>
        <v/>
      </c>
    </row>
    <row r="546" spans="2:6" x14ac:dyDescent="0.25">
      <c r="B546" s="66">
        <v>2</v>
      </c>
      <c r="C546" s="66" t="str">
        <f>IF(ISBLANK('Section 2'!K261),"",'Section 2'!K261)</f>
        <v/>
      </c>
      <c r="D546" s="66" t="str">
        <f>IF($C546="","",'Section 2'!L261)</f>
        <v/>
      </c>
      <c r="E546" s="66" t="str">
        <f>IF($C546="","",'Section 2'!R261)</f>
        <v/>
      </c>
      <c r="F546" s="66" t="str">
        <f>IF($C546="","",'Section 2'!S261)</f>
        <v/>
      </c>
    </row>
    <row r="547" spans="2:6" x14ac:dyDescent="0.25">
      <c r="B547" s="66">
        <v>2</v>
      </c>
      <c r="C547" s="66" t="str">
        <f>IF(ISBLANK('Section 2'!K262),"",'Section 2'!K262)</f>
        <v/>
      </c>
      <c r="D547" s="66" t="str">
        <f>IF($C547="","",'Section 2'!L262)</f>
        <v/>
      </c>
      <c r="E547" s="66" t="str">
        <f>IF($C547="","",'Section 2'!R262)</f>
        <v/>
      </c>
      <c r="F547" s="66" t="str">
        <f>IF($C547="","",'Section 2'!S262)</f>
        <v/>
      </c>
    </row>
    <row r="548" spans="2:6" x14ac:dyDescent="0.25">
      <c r="B548" s="66">
        <v>2</v>
      </c>
      <c r="C548" s="66" t="str">
        <f>IF(ISBLANK('Section 2'!K263),"",'Section 2'!K263)</f>
        <v/>
      </c>
      <c r="D548" s="66" t="str">
        <f>IF($C548="","",'Section 2'!L263)</f>
        <v/>
      </c>
      <c r="E548" s="66" t="str">
        <f>IF($C548="","",'Section 2'!R263)</f>
        <v/>
      </c>
      <c r="F548" s="66" t="str">
        <f>IF($C548="","",'Section 2'!S263)</f>
        <v/>
      </c>
    </row>
    <row r="549" spans="2:6" x14ac:dyDescent="0.25">
      <c r="B549" s="66">
        <v>2</v>
      </c>
      <c r="C549" s="66" t="str">
        <f>IF(ISBLANK('Section 2'!K264),"",'Section 2'!K264)</f>
        <v/>
      </c>
      <c r="D549" s="66" t="str">
        <f>IF($C549="","",'Section 2'!L264)</f>
        <v/>
      </c>
      <c r="E549" s="66" t="str">
        <f>IF($C549="","",'Section 2'!R264)</f>
        <v/>
      </c>
      <c r="F549" s="66" t="str">
        <f>IF($C549="","",'Section 2'!S264)</f>
        <v/>
      </c>
    </row>
    <row r="550" spans="2:6" x14ac:dyDescent="0.25">
      <c r="B550" s="66">
        <v>2</v>
      </c>
      <c r="C550" s="66" t="str">
        <f>IF(ISBLANK('Section 2'!K265),"",'Section 2'!K265)</f>
        <v/>
      </c>
      <c r="D550" s="66" t="str">
        <f>IF($C550="","",'Section 2'!L265)</f>
        <v/>
      </c>
      <c r="E550" s="66" t="str">
        <f>IF($C550="","",'Section 2'!R265)</f>
        <v/>
      </c>
      <c r="F550" s="66" t="str">
        <f>IF($C550="","",'Section 2'!S265)</f>
        <v/>
      </c>
    </row>
    <row r="551" spans="2:6" x14ac:dyDescent="0.25">
      <c r="B551" s="66">
        <v>2</v>
      </c>
      <c r="C551" s="66" t="str">
        <f>IF(ISBLANK('Section 2'!K266),"",'Section 2'!K266)</f>
        <v/>
      </c>
      <c r="D551" s="66" t="str">
        <f>IF($C551="","",'Section 2'!L266)</f>
        <v/>
      </c>
      <c r="E551" s="66" t="str">
        <f>IF($C551="","",'Section 2'!R266)</f>
        <v/>
      </c>
      <c r="F551" s="66" t="str">
        <f>IF($C551="","",'Section 2'!S266)</f>
        <v/>
      </c>
    </row>
    <row r="552" spans="2:6" x14ac:dyDescent="0.25">
      <c r="B552" s="66">
        <v>2</v>
      </c>
      <c r="C552" s="66" t="str">
        <f>IF(ISBLANK('Section 2'!K267),"",'Section 2'!K267)</f>
        <v/>
      </c>
      <c r="D552" s="66" t="str">
        <f>IF($C552="","",'Section 2'!L267)</f>
        <v/>
      </c>
      <c r="E552" s="66" t="str">
        <f>IF($C552="","",'Section 2'!R267)</f>
        <v/>
      </c>
      <c r="F552" s="66" t="str">
        <f>IF($C552="","",'Section 2'!S267)</f>
        <v/>
      </c>
    </row>
    <row r="553" spans="2:6" x14ac:dyDescent="0.25">
      <c r="B553" s="66">
        <v>2</v>
      </c>
      <c r="C553" s="66" t="str">
        <f>IF(ISBLANK('Section 2'!K268),"",'Section 2'!K268)</f>
        <v/>
      </c>
      <c r="D553" s="66" t="str">
        <f>IF($C553="","",'Section 2'!L268)</f>
        <v/>
      </c>
      <c r="E553" s="66" t="str">
        <f>IF($C553="","",'Section 2'!R268)</f>
        <v/>
      </c>
      <c r="F553" s="66" t="str">
        <f>IF($C553="","",'Section 2'!S268)</f>
        <v/>
      </c>
    </row>
    <row r="554" spans="2:6" x14ac:dyDescent="0.25">
      <c r="B554" s="66">
        <v>2</v>
      </c>
      <c r="C554" s="66" t="str">
        <f>IF(ISBLANK('Section 2'!K269),"",'Section 2'!K269)</f>
        <v/>
      </c>
      <c r="D554" s="66" t="str">
        <f>IF($C554="","",'Section 2'!L269)</f>
        <v/>
      </c>
      <c r="E554" s="66" t="str">
        <f>IF($C554="","",'Section 2'!R269)</f>
        <v/>
      </c>
      <c r="F554" s="66" t="str">
        <f>IF($C554="","",'Section 2'!S269)</f>
        <v/>
      </c>
    </row>
    <row r="555" spans="2:6" x14ac:dyDescent="0.25">
      <c r="B555" s="66">
        <v>2</v>
      </c>
      <c r="C555" s="66" t="str">
        <f>IF(ISBLANK('Section 2'!K270),"",'Section 2'!K270)</f>
        <v/>
      </c>
      <c r="D555" s="66" t="str">
        <f>IF($C555="","",'Section 2'!L270)</f>
        <v/>
      </c>
      <c r="E555" s="66" t="str">
        <f>IF($C555="","",'Section 2'!R270)</f>
        <v/>
      </c>
      <c r="F555" s="66" t="str">
        <f>IF($C555="","",'Section 2'!S270)</f>
        <v/>
      </c>
    </row>
    <row r="556" spans="2:6" x14ac:dyDescent="0.25">
      <c r="B556" s="66">
        <v>2</v>
      </c>
      <c r="C556" s="66" t="str">
        <f>IF(ISBLANK('Section 2'!K271),"",'Section 2'!K271)</f>
        <v/>
      </c>
      <c r="D556" s="66" t="str">
        <f>IF($C556="","",'Section 2'!L271)</f>
        <v/>
      </c>
      <c r="E556" s="66" t="str">
        <f>IF($C556="","",'Section 2'!R271)</f>
        <v/>
      </c>
      <c r="F556" s="66" t="str">
        <f>IF($C556="","",'Section 2'!S271)</f>
        <v/>
      </c>
    </row>
    <row r="557" spans="2:6" x14ac:dyDescent="0.25">
      <c r="B557" s="66">
        <v>2</v>
      </c>
      <c r="C557" s="66" t="str">
        <f>IF(ISBLANK('Section 2'!K272),"",'Section 2'!K272)</f>
        <v/>
      </c>
      <c r="D557" s="66" t="str">
        <f>IF($C557="","",'Section 2'!L272)</f>
        <v/>
      </c>
      <c r="E557" s="66" t="str">
        <f>IF($C557="","",'Section 2'!R272)</f>
        <v/>
      </c>
      <c r="F557" s="66" t="str">
        <f>IF($C557="","",'Section 2'!S272)</f>
        <v/>
      </c>
    </row>
    <row r="558" spans="2:6" x14ac:dyDescent="0.25">
      <c r="B558" s="66">
        <v>2</v>
      </c>
      <c r="C558" s="66" t="str">
        <f>IF(ISBLANK('Section 2'!K273),"",'Section 2'!K273)</f>
        <v/>
      </c>
      <c r="D558" s="66" t="str">
        <f>IF($C558="","",'Section 2'!L273)</f>
        <v/>
      </c>
      <c r="E558" s="66" t="str">
        <f>IF($C558="","",'Section 2'!R273)</f>
        <v/>
      </c>
      <c r="F558" s="66" t="str">
        <f>IF($C558="","",'Section 2'!S273)</f>
        <v/>
      </c>
    </row>
    <row r="559" spans="2:6" x14ac:dyDescent="0.25">
      <c r="B559" s="66">
        <v>2</v>
      </c>
      <c r="C559" s="66" t="str">
        <f>IF(ISBLANK('Section 2'!K274),"",'Section 2'!K274)</f>
        <v/>
      </c>
      <c r="D559" s="66" t="str">
        <f>IF($C559="","",'Section 2'!L274)</f>
        <v/>
      </c>
      <c r="E559" s="66" t="str">
        <f>IF($C559="","",'Section 2'!R274)</f>
        <v/>
      </c>
      <c r="F559" s="66" t="str">
        <f>IF($C559="","",'Section 2'!S274)</f>
        <v/>
      </c>
    </row>
    <row r="560" spans="2:6" x14ac:dyDescent="0.25">
      <c r="B560" s="66">
        <v>2</v>
      </c>
      <c r="C560" s="66" t="str">
        <f>IF(ISBLANK('Section 2'!K275),"",'Section 2'!K275)</f>
        <v/>
      </c>
      <c r="D560" s="66" t="str">
        <f>IF($C560="","",'Section 2'!L275)</f>
        <v/>
      </c>
      <c r="E560" s="66" t="str">
        <f>IF($C560="","",'Section 2'!R275)</f>
        <v/>
      </c>
      <c r="F560" s="66" t="str">
        <f>IF($C560="","",'Section 2'!S275)</f>
        <v/>
      </c>
    </row>
    <row r="561" spans="2:6" x14ac:dyDescent="0.25">
      <c r="B561" s="66">
        <v>2</v>
      </c>
      <c r="C561" s="66" t="str">
        <f>IF(ISBLANK('Section 2'!K276),"",'Section 2'!K276)</f>
        <v/>
      </c>
      <c r="D561" s="66" t="str">
        <f>IF($C561="","",'Section 2'!L276)</f>
        <v/>
      </c>
      <c r="E561" s="66" t="str">
        <f>IF($C561="","",'Section 2'!R276)</f>
        <v/>
      </c>
      <c r="F561" s="66" t="str">
        <f>IF($C561="","",'Section 2'!S276)</f>
        <v/>
      </c>
    </row>
    <row r="562" spans="2:6" x14ac:dyDescent="0.25">
      <c r="B562" s="66">
        <v>2</v>
      </c>
      <c r="C562" s="66" t="str">
        <f>IF(ISBLANK('Section 2'!K277),"",'Section 2'!K277)</f>
        <v/>
      </c>
      <c r="D562" s="66" t="str">
        <f>IF($C562="","",'Section 2'!L277)</f>
        <v/>
      </c>
      <c r="E562" s="66" t="str">
        <f>IF($C562="","",'Section 2'!R277)</f>
        <v/>
      </c>
      <c r="F562" s="66" t="str">
        <f>IF($C562="","",'Section 2'!S277)</f>
        <v/>
      </c>
    </row>
    <row r="563" spans="2:6" x14ac:dyDescent="0.25">
      <c r="B563" s="66">
        <v>2</v>
      </c>
      <c r="C563" s="66" t="str">
        <f>IF(ISBLANK('Section 2'!K278),"",'Section 2'!K278)</f>
        <v/>
      </c>
      <c r="D563" s="66" t="str">
        <f>IF($C563="","",'Section 2'!L278)</f>
        <v/>
      </c>
      <c r="E563" s="66" t="str">
        <f>IF($C563="","",'Section 2'!R278)</f>
        <v/>
      </c>
      <c r="F563" s="66" t="str">
        <f>IF($C563="","",'Section 2'!S278)</f>
        <v/>
      </c>
    </row>
    <row r="564" spans="2:6" x14ac:dyDescent="0.25">
      <c r="B564" s="66">
        <v>2</v>
      </c>
      <c r="C564" s="66" t="str">
        <f>IF(ISBLANK('Section 2'!K279),"",'Section 2'!K279)</f>
        <v/>
      </c>
      <c r="D564" s="66" t="str">
        <f>IF($C564="","",'Section 2'!L279)</f>
        <v/>
      </c>
      <c r="E564" s="66" t="str">
        <f>IF($C564="","",'Section 2'!R279)</f>
        <v/>
      </c>
      <c r="F564" s="66" t="str">
        <f>IF($C564="","",'Section 2'!S279)</f>
        <v/>
      </c>
    </row>
    <row r="565" spans="2:6" x14ac:dyDescent="0.25">
      <c r="B565" s="66">
        <v>2</v>
      </c>
      <c r="C565" s="66" t="str">
        <f>IF(ISBLANK('Section 2'!K280),"",'Section 2'!K280)</f>
        <v/>
      </c>
      <c r="D565" s="66" t="str">
        <f>IF($C565="","",'Section 2'!L280)</f>
        <v/>
      </c>
      <c r="E565" s="66" t="str">
        <f>IF($C565="","",'Section 2'!R280)</f>
        <v/>
      </c>
      <c r="F565" s="66" t="str">
        <f>IF($C565="","",'Section 2'!S280)</f>
        <v/>
      </c>
    </row>
    <row r="566" spans="2:6" x14ac:dyDescent="0.25">
      <c r="B566" s="66">
        <v>2</v>
      </c>
      <c r="C566" s="66" t="str">
        <f>IF(ISBLANK('Section 2'!K281),"",'Section 2'!K281)</f>
        <v/>
      </c>
      <c r="D566" s="66" t="str">
        <f>IF($C566="","",'Section 2'!L281)</f>
        <v/>
      </c>
      <c r="E566" s="66" t="str">
        <f>IF($C566="","",'Section 2'!R281)</f>
        <v/>
      </c>
      <c r="F566" s="66" t="str">
        <f>IF($C566="","",'Section 2'!S281)</f>
        <v/>
      </c>
    </row>
    <row r="567" spans="2:6" x14ac:dyDescent="0.25">
      <c r="B567" s="66">
        <v>2</v>
      </c>
      <c r="C567" s="66" t="str">
        <f>IF(ISBLANK('Section 2'!K282),"",'Section 2'!K282)</f>
        <v/>
      </c>
      <c r="D567" s="66" t="str">
        <f>IF($C567="","",'Section 2'!L282)</f>
        <v/>
      </c>
      <c r="E567" s="66" t="str">
        <f>IF($C567="","",'Section 2'!R282)</f>
        <v/>
      </c>
      <c r="F567" s="66" t="str">
        <f>IF($C567="","",'Section 2'!S282)</f>
        <v/>
      </c>
    </row>
    <row r="568" spans="2:6" x14ac:dyDescent="0.25">
      <c r="B568" s="66">
        <v>2</v>
      </c>
      <c r="C568" s="66" t="str">
        <f>IF(ISBLANK('Section 2'!K283),"",'Section 2'!K283)</f>
        <v/>
      </c>
      <c r="D568" s="66" t="str">
        <f>IF($C568="","",'Section 2'!L283)</f>
        <v/>
      </c>
      <c r="E568" s="66" t="str">
        <f>IF($C568="","",'Section 2'!R283)</f>
        <v/>
      </c>
      <c r="F568" s="66" t="str">
        <f>IF($C568="","",'Section 2'!S283)</f>
        <v/>
      </c>
    </row>
    <row r="569" spans="2:6" x14ac:dyDescent="0.25">
      <c r="B569" s="66">
        <v>2</v>
      </c>
      <c r="C569" s="66" t="str">
        <f>IF(ISBLANK('Section 2'!K284),"",'Section 2'!K284)</f>
        <v/>
      </c>
      <c r="D569" s="66" t="str">
        <f>IF($C569="","",'Section 2'!L284)</f>
        <v/>
      </c>
      <c r="E569" s="66" t="str">
        <f>IF($C569="","",'Section 2'!R284)</f>
        <v/>
      </c>
      <c r="F569" s="66" t="str">
        <f>IF($C569="","",'Section 2'!S284)</f>
        <v/>
      </c>
    </row>
    <row r="570" spans="2:6" x14ac:dyDescent="0.25">
      <c r="B570" s="66">
        <v>2</v>
      </c>
      <c r="C570" s="66" t="str">
        <f>IF(ISBLANK('Section 2'!K285),"",'Section 2'!K285)</f>
        <v/>
      </c>
      <c r="D570" s="66" t="str">
        <f>IF($C570="","",'Section 2'!L285)</f>
        <v/>
      </c>
      <c r="E570" s="66" t="str">
        <f>IF($C570="","",'Section 2'!R285)</f>
        <v/>
      </c>
      <c r="F570" s="66" t="str">
        <f>IF($C570="","",'Section 2'!S285)</f>
        <v/>
      </c>
    </row>
    <row r="571" spans="2:6" x14ac:dyDescent="0.25">
      <c r="B571" s="66">
        <v>2</v>
      </c>
      <c r="C571" s="66" t="str">
        <f>IF(ISBLANK('Section 2'!K286),"",'Section 2'!K286)</f>
        <v/>
      </c>
      <c r="D571" s="66" t="str">
        <f>IF($C571="","",'Section 2'!L286)</f>
        <v/>
      </c>
      <c r="E571" s="66" t="str">
        <f>IF($C571="","",'Section 2'!R286)</f>
        <v/>
      </c>
      <c r="F571" s="66" t="str">
        <f>IF($C571="","",'Section 2'!S286)</f>
        <v/>
      </c>
    </row>
    <row r="572" spans="2:6" x14ac:dyDescent="0.25">
      <c r="B572" s="66">
        <v>2</v>
      </c>
      <c r="C572" s="66" t="str">
        <f>IF(ISBLANK('Section 2'!K287),"",'Section 2'!K287)</f>
        <v/>
      </c>
      <c r="D572" s="66" t="str">
        <f>IF($C572="","",'Section 2'!L287)</f>
        <v/>
      </c>
      <c r="E572" s="66" t="str">
        <f>IF($C572="","",'Section 2'!R287)</f>
        <v/>
      </c>
      <c r="F572" s="66" t="str">
        <f>IF($C572="","",'Section 2'!S287)</f>
        <v/>
      </c>
    </row>
    <row r="573" spans="2:6" x14ac:dyDescent="0.25">
      <c r="B573" s="66">
        <v>2</v>
      </c>
      <c r="C573" s="66" t="str">
        <f>IF(ISBLANK('Section 2'!K288),"",'Section 2'!K288)</f>
        <v/>
      </c>
      <c r="D573" s="66" t="str">
        <f>IF($C573="","",'Section 2'!L288)</f>
        <v/>
      </c>
      <c r="E573" s="66" t="str">
        <f>IF($C573="","",'Section 2'!R288)</f>
        <v/>
      </c>
      <c r="F573" s="66" t="str">
        <f>IF($C573="","",'Section 2'!S288)</f>
        <v/>
      </c>
    </row>
    <row r="574" spans="2:6" x14ac:dyDescent="0.25">
      <c r="B574" s="66">
        <v>2</v>
      </c>
      <c r="C574" s="66" t="str">
        <f>IF(ISBLANK('Section 2'!K289),"",'Section 2'!K289)</f>
        <v/>
      </c>
      <c r="D574" s="66" t="str">
        <f>IF($C574="","",'Section 2'!L289)</f>
        <v/>
      </c>
      <c r="E574" s="66" t="str">
        <f>IF($C574="","",'Section 2'!R289)</f>
        <v/>
      </c>
      <c r="F574" s="66" t="str">
        <f>IF($C574="","",'Section 2'!S289)</f>
        <v/>
      </c>
    </row>
    <row r="575" spans="2:6" x14ac:dyDescent="0.25">
      <c r="B575" s="66">
        <v>2</v>
      </c>
      <c r="C575" s="66" t="str">
        <f>IF(ISBLANK('Section 2'!K290),"",'Section 2'!K290)</f>
        <v/>
      </c>
      <c r="D575" s="66" t="str">
        <f>IF($C575="","",'Section 2'!L290)</f>
        <v/>
      </c>
      <c r="E575" s="66" t="str">
        <f>IF($C575="","",'Section 2'!R290)</f>
        <v/>
      </c>
      <c r="F575" s="66" t="str">
        <f>IF($C575="","",'Section 2'!S290)</f>
        <v/>
      </c>
    </row>
    <row r="576" spans="2:6" x14ac:dyDescent="0.25">
      <c r="B576" s="66">
        <v>2</v>
      </c>
      <c r="C576" s="66" t="str">
        <f>IF(ISBLANK('Section 2'!K291),"",'Section 2'!K291)</f>
        <v/>
      </c>
      <c r="D576" s="66" t="str">
        <f>IF($C576="","",'Section 2'!L291)</f>
        <v/>
      </c>
      <c r="E576" s="66" t="str">
        <f>IF($C576="","",'Section 2'!R291)</f>
        <v/>
      </c>
      <c r="F576" s="66" t="str">
        <f>IF($C576="","",'Section 2'!S291)</f>
        <v/>
      </c>
    </row>
    <row r="577" spans="2:6" x14ac:dyDescent="0.25">
      <c r="B577" s="66">
        <v>2</v>
      </c>
      <c r="C577" s="66" t="str">
        <f>IF(ISBLANK('Section 2'!K292),"",'Section 2'!K292)</f>
        <v/>
      </c>
      <c r="D577" s="66" t="str">
        <f>IF($C577="","",'Section 2'!L292)</f>
        <v/>
      </c>
      <c r="E577" s="66" t="str">
        <f>IF($C577="","",'Section 2'!R292)</f>
        <v/>
      </c>
      <c r="F577" s="66" t="str">
        <f>IF($C577="","",'Section 2'!S292)</f>
        <v/>
      </c>
    </row>
    <row r="578" spans="2:6" x14ac:dyDescent="0.25">
      <c r="B578" s="66">
        <v>2</v>
      </c>
      <c r="C578" s="66" t="str">
        <f>IF(ISBLANK('Section 2'!K293),"",'Section 2'!K293)</f>
        <v/>
      </c>
      <c r="D578" s="66" t="str">
        <f>IF($C578="","",'Section 2'!L293)</f>
        <v/>
      </c>
      <c r="E578" s="66" t="str">
        <f>IF($C578="","",'Section 2'!R293)</f>
        <v/>
      </c>
      <c r="F578" s="66" t="str">
        <f>IF($C578="","",'Section 2'!S293)</f>
        <v/>
      </c>
    </row>
    <row r="579" spans="2:6" x14ac:dyDescent="0.25">
      <c r="B579" s="66">
        <v>2</v>
      </c>
      <c r="C579" s="66" t="str">
        <f>IF(ISBLANK('Section 2'!K294),"",'Section 2'!K294)</f>
        <v/>
      </c>
      <c r="D579" s="66" t="str">
        <f>IF($C579="","",'Section 2'!L294)</f>
        <v/>
      </c>
      <c r="E579" s="66" t="str">
        <f>IF($C579="","",'Section 2'!R294)</f>
        <v/>
      </c>
      <c r="F579" s="66" t="str">
        <f>IF($C579="","",'Section 2'!S294)</f>
        <v/>
      </c>
    </row>
    <row r="580" spans="2:6" x14ac:dyDescent="0.25">
      <c r="B580" s="66">
        <v>2</v>
      </c>
      <c r="C580" s="66" t="str">
        <f>IF(ISBLANK('Section 2'!K295),"",'Section 2'!K295)</f>
        <v/>
      </c>
      <c r="D580" s="66" t="str">
        <f>IF($C580="","",'Section 2'!L295)</f>
        <v/>
      </c>
      <c r="E580" s="66" t="str">
        <f>IF($C580="","",'Section 2'!R295)</f>
        <v/>
      </c>
      <c r="F580" s="66" t="str">
        <f>IF($C580="","",'Section 2'!S295)</f>
        <v/>
      </c>
    </row>
    <row r="581" spans="2:6" x14ac:dyDescent="0.25">
      <c r="B581" s="66">
        <v>2</v>
      </c>
      <c r="C581" s="66" t="str">
        <f>IF(ISBLANK('Section 2'!K296),"",'Section 2'!K296)</f>
        <v/>
      </c>
      <c r="D581" s="66" t="str">
        <f>IF($C581="","",'Section 2'!L296)</f>
        <v/>
      </c>
      <c r="E581" s="66" t="str">
        <f>IF($C581="","",'Section 2'!R296)</f>
        <v/>
      </c>
      <c r="F581" s="66" t="str">
        <f>IF($C581="","",'Section 2'!S296)</f>
        <v/>
      </c>
    </row>
    <row r="582" spans="2:6" x14ac:dyDescent="0.25">
      <c r="B582" s="66">
        <v>2</v>
      </c>
      <c r="C582" s="66" t="str">
        <f>IF(ISBLANK('Section 2'!K297),"",'Section 2'!K297)</f>
        <v/>
      </c>
      <c r="D582" s="66" t="str">
        <f>IF($C582="","",'Section 2'!L297)</f>
        <v/>
      </c>
      <c r="E582" s="66" t="str">
        <f>IF($C582="","",'Section 2'!R297)</f>
        <v/>
      </c>
      <c r="F582" s="66" t="str">
        <f>IF($C582="","",'Section 2'!S297)</f>
        <v/>
      </c>
    </row>
    <row r="583" spans="2:6" x14ac:dyDescent="0.25">
      <c r="B583" s="66">
        <v>2</v>
      </c>
      <c r="C583" s="66" t="str">
        <f>IF(ISBLANK('Section 2'!K298),"",'Section 2'!K298)</f>
        <v/>
      </c>
      <c r="D583" s="66" t="str">
        <f>IF($C583="","",'Section 2'!L298)</f>
        <v/>
      </c>
      <c r="E583" s="66" t="str">
        <f>IF($C583="","",'Section 2'!R298)</f>
        <v/>
      </c>
      <c r="F583" s="66" t="str">
        <f>IF($C583="","",'Section 2'!S298)</f>
        <v/>
      </c>
    </row>
    <row r="584" spans="2:6" x14ac:dyDescent="0.25">
      <c r="B584" s="66">
        <v>2</v>
      </c>
      <c r="C584" s="66" t="str">
        <f>IF(ISBLANK('Section 2'!K299),"",'Section 2'!K299)</f>
        <v/>
      </c>
      <c r="D584" s="66" t="str">
        <f>IF($C584="","",'Section 2'!L299)</f>
        <v/>
      </c>
      <c r="E584" s="66" t="str">
        <f>IF($C584="","",'Section 2'!R299)</f>
        <v/>
      </c>
      <c r="F584" s="66" t="str">
        <f>IF($C584="","",'Section 2'!S299)</f>
        <v/>
      </c>
    </row>
    <row r="585" spans="2:6" x14ac:dyDescent="0.25">
      <c r="B585" s="66">
        <v>2</v>
      </c>
      <c r="C585" s="66" t="str">
        <f>IF(ISBLANK('Section 2'!K300),"",'Section 2'!K300)</f>
        <v/>
      </c>
      <c r="D585" s="66" t="str">
        <f>IF($C585="","",'Section 2'!L300)</f>
        <v/>
      </c>
      <c r="E585" s="66" t="str">
        <f>IF($C585="","",'Section 2'!R300)</f>
        <v/>
      </c>
      <c r="F585" s="66" t="str">
        <f>IF($C585="","",'Section 2'!S300)</f>
        <v/>
      </c>
    </row>
    <row r="586" spans="2:6" x14ac:dyDescent="0.25">
      <c r="B586" s="66">
        <v>2</v>
      </c>
      <c r="C586" s="66" t="str">
        <f>IF(ISBLANK('Section 2'!K301),"",'Section 2'!K301)</f>
        <v/>
      </c>
      <c r="D586" s="66" t="str">
        <f>IF($C586="","",'Section 2'!L301)</f>
        <v/>
      </c>
      <c r="E586" s="66" t="str">
        <f>IF($C586="","",'Section 2'!R301)</f>
        <v/>
      </c>
      <c r="F586" s="66" t="str">
        <f>IF($C586="","",'Section 2'!S301)</f>
        <v/>
      </c>
    </row>
    <row r="587" spans="2:6" x14ac:dyDescent="0.25">
      <c r="B587" s="66">
        <v>2</v>
      </c>
      <c r="C587" s="66" t="str">
        <f>IF(ISBLANK('Section 2'!K302),"",'Section 2'!K302)</f>
        <v/>
      </c>
      <c r="D587" s="66" t="str">
        <f>IF($C587="","",'Section 2'!L302)</f>
        <v/>
      </c>
      <c r="E587" s="66" t="str">
        <f>IF($C587="","",'Section 2'!R302)</f>
        <v/>
      </c>
      <c r="F587" s="66" t="str">
        <f>IF($C587="","",'Section 2'!S302)</f>
        <v/>
      </c>
    </row>
    <row r="588" spans="2:6" x14ac:dyDescent="0.25">
      <c r="B588" s="66">
        <v>2</v>
      </c>
      <c r="C588" s="66" t="str">
        <f>IF(ISBLANK('Section 2'!K303),"",'Section 2'!K303)</f>
        <v/>
      </c>
      <c r="D588" s="66" t="str">
        <f>IF($C588="","",'Section 2'!L303)</f>
        <v/>
      </c>
      <c r="E588" s="66" t="str">
        <f>IF($C588="","",'Section 2'!R303)</f>
        <v/>
      </c>
      <c r="F588" s="66" t="str">
        <f>IF($C588="","",'Section 2'!S303)</f>
        <v/>
      </c>
    </row>
    <row r="589" spans="2:6" x14ac:dyDescent="0.25">
      <c r="B589" s="66">
        <v>2</v>
      </c>
      <c r="C589" s="66" t="str">
        <f>IF(ISBLANK('Section 2'!K304),"",'Section 2'!K304)</f>
        <v/>
      </c>
      <c r="D589" s="66" t="str">
        <f>IF($C589="","",'Section 2'!L304)</f>
        <v/>
      </c>
      <c r="E589" s="66" t="str">
        <f>IF($C589="","",'Section 2'!R304)</f>
        <v/>
      </c>
      <c r="F589" s="66" t="str">
        <f>IF($C589="","",'Section 2'!S304)</f>
        <v/>
      </c>
    </row>
    <row r="590" spans="2:6" x14ac:dyDescent="0.25">
      <c r="B590" s="66">
        <v>2</v>
      </c>
      <c r="C590" s="66" t="str">
        <f>IF(ISBLANK('Section 2'!K305),"",'Section 2'!K305)</f>
        <v/>
      </c>
      <c r="D590" s="66" t="str">
        <f>IF($C590="","",'Section 2'!L305)</f>
        <v/>
      </c>
      <c r="E590" s="66" t="str">
        <f>IF($C590="","",'Section 2'!R305)</f>
        <v/>
      </c>
      <c r="F590" s="66" t="str">
        <f>IF($C590="","",'Section 2'!S305)</f>
        <v/>
      </c>
    </row>
    <row r="591" spans="2:6" x14ac:dyDescent="0.25">
      <c r="B591" s="66">
        <v>2</v>
      </c>
      <c r="C591" s="66" t="str">
        <f>IF(ISBLANK('Section 2'!K306),"",'Section 2'!K306)</f>
        <v/>
      </c>
      <c r="D591" s="66" t="str">
        <f>IF($C591="","",'Section 2'!L306)</f>
        <v/>
      </c>
      <c r="E591" s="66" t="str">
        <f>IF($C591="","",'Section 2'!R306)</f>
        <v/>
      </c>
      <c r="F591" s="66" t="str">
        <f>IF($C591="","",'Section 2'!S306)</f>
        <v/>
      </c>
    </row>
    <row r="592" spans="2:6" x14ac:dyDescent="0.25">
      <c r="B592" s="66">
        <v>2</v>
      </c>
      <c r="C592" s="66" t="str">
        <f>IF(ISBLANK('Section 2'!K307),"",'Section 2'!K307)</f>
        <v/>
      </c>
      <c r="D592" s="66" t="str">
        <f>IF($C592="","",'Section 2'!L307)</f>
        <v/>
      </c>
      <c r="E592" s="66" t="str">
        <f>IF($C592="","",'Section 2'!R307)</f>
        <v/>
      </c>
      <c r="F592" s="66" t="str">
        <f>IF($C592="","",'Section 2'!S307)</f>
        <v/>
      </c>
    </row>
    <row r="593" spans="2:6" x14ac:dyDescent="0.25">
      <c r="B593" s="66">
        <v>2</v>
      </c>
      <c r="C593" s="66" t="str">
        <f>IF(ISBLANK('Section 2'!K308),"",'Section 2'!K308)</f>
        <v/>
      </c>
      <c r="D593" s="66" t="str">
        <f>IF($C593="","",'Section 2'!L308)</f>
        <v/>
      </c>
      <c r="E593" s="66" t="str">
        <f>IF($C593="","",'Section 2'!R308)</f>
        <v/>
      </c>
      <c r="F593" s="66" t="str">
        <f>IF($C593="","",'Section 2'!S308)</f>
        <v/>
      </c>
    </row>
    <row r="594" spans="2:6" x14ac:dyDescent="0.25">
      <c r="B594" s="66">
        <v>2</v>
      </c>
      <c r="C594" s="66" t="str">
        <f>IF(ISBLANK('Section 2'!K309),"",'Section 2'!K309)</f>
        <v/>
      </c>
      <c r="D594" s="66" t="str">
        <f>IF($C594="","",'Section 2'!L309)</f>
        <v/>
      </c>
      <c r="E594" s="66" t="str">
        <f>IF($C594="","",'Section 2'!R309)</f>
        <v/>
      </c>
      <c r="F594" s="66" t="str">
        <f>IF($C594="","",'Section 2'!S309)</f>
        <v/>
      </c>
    </row>
    <row r="595" spans="2:6" x14ac:dyDescent="0.25">
      <c r="B595" s="66">
        <v>2</v>
      </c>
      <c r="C595" s="66" t="str">
        <f>IF(ISBLANK('Section 2'!K310),"",'Section 2'!K310)</f>
        <v/>
      </c>
      <c r="D595" s="66" t="str">
        <f>IF($C595="","",'Section 2'!L310)</f>
        <v/>
      </c>
      <c r="E595" s="66" t="str">
        <f>IF($C595="","",'Section 2'!R310)</f>
        <v/>
      </c>
      <c r="F595" s="66" t="str">
        <f>IF($C595="","",'Section 2'!S310)</f>
        <v/>
      </c>
    </row>
    <row r="596" spans="2:6" x14ac:dyDescent="0.25">
      <c r="B596" s="66">
        <v>2</v>
      </c>
      <c r="C596" s="66" t="str">
        <f>IF(ISBLANK('Section 2'!K311),"",'Section 2'!K311)</f>
        <v/>
      </c>
      <c r="D596" s="66" t="str">
        <f>IF($C596="","",'Section 2'!L311)</f>
        <v/>
      </c>
      <c r="E596" s="66" t="str">
        <f>IF($C596="","",'Section 2'!R311)</f>
        <v/>
      </c>
      <c r="F596" s="66" t="str">
        <f>IF($C596="","",'Section 2'!S311)</f>
        <v/>
      </c>
    </row>
    <row r="597" spans="2:6" x14ac:dyDescent="0.25">
      <c r="B597" s="66">
        <v>2</v>
      </c>
      <c r="C597" s="66" t="str">
        <f>IF(ISBLANK('Section 2'!K312),"",'Section 2'!K312)</f>
        <v/>
      </c>
      <c r="D597" s="66" t="str">
        <f>IF($C597="","",'Section 2'!L312)</f>
        <v/>
      </c>
      <c r="E597" s="66" t="str">
        <f>IF($C597="","",'Section 2'!R312)</f>
        <v/>
      </c>
      <c r="F597" s="66" t="str">
        <f>IF($C597="","",'Section 2'!S312)</f>
        <v/>
      </c>
    </row>
    <row r="598" spans="2:6" x14ac:dyDescent="0.25">
      <c r="B598" s="66">
        <v>2</v>
      </c>
      <c r="C598" s="66" t="str">
        <f>IF(ISBLANK('Section 2'!K313),"",'Section 2'!K313)</f>
        <v/>
      </c>
      <c r="D598" s="66" t="str">
        <f>IF($C598="","",'Section 2'!L313)</f>
        <v/>
      </c>
      <c r="E598" s="66" t="str">
        <f>IF($C598="","",'Section 2'!R313)</f>
        <v/>
      </c>
      <c r="F598" s="66" t="str">
        <f>IF($C598="","",'Section 2'!S313)</f>
        <v/>
      </c>
    </row>
    <row r="599" spans="2:6" x14ac:dyDescent="0.25">
      <c r="B599" s="66">
        <v>2</v>
      </c>
      <c r="C599" s="66" t="str">
        <f>IF(ISBLANK('Section 2'!K314),"",'Section 2'!K314)</f>
        <v/>
      </c>
      <c r="D599" s="66" t="str">
        <f>IF($C599="","",'Section 2'!L314)</f>
        <v/>
      </c>
      <c r="E599" s="66" t="str">
        <f>IF($C599="","",'Section 2'!R314)</f>
        <v/>
      </c>
      <c r="F599" s="66" t="str">
        <f>IF($C599="","",'Section 2'!S314)</f>
        <v/>
      </c>
    </row>
    <row r="600" spans="2:6" x14ac:dyDescent="0.25">
      <c r="B600" s="66">
        <v>2</v>
      </c>
      <c r="C600" s="66" t="str">
        <f>IF(ISBLANK('Section 2'!K315),"",'Section 2'!K315)</f>
        <v/>
      </c>
      <c r="D600" s="66" t="str">
        <f>IF($C600="","",'Section 2'!L315)</f>
        <v/>
      </c>
      <c r="E600" s="66" t="str">
        <f>IF($C600="","",'Section 2'!R315)</f>
        <v/>
      </c>
      <c r="F600" s="66" t="str">
        <f>IF($C600="","",'Section 2'!S315)</f>
        <v/>
      </c>
    </row>
    <row r="601" spans="2:6" x14ac:dyDescent="0.25">
      <c r="B601" s="66">
        <v>2</v>
      </c>
      <c r="C601" s="66" t="str">
        <f>IF(ISBLANK('Section 2'!K316),"",'Section 2'!K316)</f>
        <v/>
      </c>
      <c r="D601" s="66" t="str">
        <f>IF($C601="","",'Section 2'!L316)</f>
        <v/>
      </c>
      <c r="E601" s="66" t="str">
        <f>IF($C601="","",'Section 2'!R316)</f>
        <v/>
      </c>
      <c r="F601" s="66" t="str">
        <f>IF($C601="","",'Section 2'!S316)</f>
        <v/>
      </c>
    </row>
    <row r="602" spans="2:6" x14ac:dyDescent="0.25">
      <c r="B602" s="66">
        <v>2</v>
      </c>
      <c r="C602" s="66" t="str">
        <f>IF(ISBLANK('Section 2'!K317),"",'Section 2'!K317)</f>
        <v/>
      </c>
      <c r="D602" s="66" t="str">
        <f>IF($C602="","",'Section 2'!L317)</f>
        <v/>
      </c>
      <c r="E602" s="66" t="str">
        <f>IF($C602="","",'Section 2'!R317)</f>
        <v/>
      </c>
      <c r="F602" s="66" t="str">
        <f>IF($C602="","",'Section 2'!S317)</f>
        <v/>
      </c>
    </row>
    <row r="603" spans="2:6" x14ac:dyDescent="0.25">
      <c r="B603" s="66">
        <v>3</v>
      </c>
      <c r="C603" s="66" t="str">
        <f>IF(ISBLANK('Section 2'!M18),"",'Section 2'!M18)</f>
        <v/>
      </c>
      <c r="D603" s="66" t="str">
        <f>IF($C603="","",'Section 2'!N18)</f>
        <v/>
      </c>
      <c r="E603" s="66" t="str">
        <f>IF($C603="","",'Section 2'!R18)</f>
        <v/>
      </c>
      <c r="F603" s="66" t="str">
        <f>IF($C603="","",'Section 2'!S18)</f>
        <v/>
      </c>
    </row>
    <row r="604" spans="2:6" x14ac:dyDescent="0.25">
      <c r="B604" s="66">
        <v>3</v>
      </c>
      <c r="C604" s="66" t="str">
        <f>IF(ISBLANK('Section 2'!M19),"",'Section 2'!M19)</f>
        <v/>
      </c>
      <c r="D604" s="66" t="str">
        <f>IF($C604="","",'Section 2'!N19)</f>
        <v/>
      </c>
      <c r="E604" s="66" t="str">
        <f>IF($C604="","",'Section 2'!R19)</f>
        <v/>
      </c>
      <c r="F604" s="66" t="str">
        <f>IF($C604="","",'Section 2'!S19)</f>
        <v/>
      </c>
    </row>
    <row r="605" spans="2:6" x14ac:dyDescent="0.25">
      <c r="B605" s="66">
        <v>3</v>
      </c>
      <c r="C605" s="66" t="str">
        <f>IF(ISBLANK('Section 2'!M20),"",'Section 2'!M20)</f>
        <v/>
      </c>
      <c r="D605" s="66" t="str">
        <f>IF($C605="","",'Section 2'!N20)</f>
        <v/>
      </c>
      <c r="E605" s="66" t="str">
        <f>IF($C605="","",'Section 2'!R20)</f>
        <v/>
      </c>
      <c r="F605" s="66" t="str">
        <f>IF($C605="","",'Section 2'!S20)</f>
        <v/>
      </c>
    </row>
    <row r="606" spans="2:6" x14ac:dyDescent="0.25">
      <c r="B606" s="66">
        <v>3</v>
      </c>
      <c r="C606" s="66" t="str">
        <f>IF(ISBLANK('Section 2'!M21),"",'Section 2'!M21)</f>
        <v/>
      </c>
      <c r="D606" s="66" t="str">
        <f>IF($C606="","",'Section 2'!N21)</f>
        <v/>
      </c>
      <c r="E606" s="66" t="str">
        <f>IF($C606="","",'Section 2'!R21)</f>
        <v/>
      </c>
      <c r="F606" s="66" t="str">
        <f>IF($C606="","",'Section 2'!S21)</f>
        <v/>
      </c>
    </row>
    <row r="607" spans="2:6" x14ac:dyDescent="0.25">
      <c r="B607" s="66">
        <v>3</v>
      </c>
      <c r="C607" s="66" t="str">
        <f>IF(ISBLANK('Section 2'!M22),"",'Section 2'!M22)</f>
        <v/>
      </c>
      <c r="D607" s="66" t="str">
        <f>IF($C607="","",'Section 2'!N22)</f>
        <v/>
      </c>
      <c r="E607" s="66" t="str">
        <f>IF($C607="","",'Section 2'!R22)</f>
        <v/>
      </c>
      <c r="F607" s="66" t="str">
        <f>IF($C607="","",'Section 2'!S22)</f>
        <v/>
      </c>
    </row>
    <row r="608" spans="2:6" x14ac:dyDescent="0.25">
      <c r="B608" s="66">
        <v>3</v>
      </c>
      <c r="C608" s="66" t="str">
        <f>IF(ISBLANK('Section 2'!M23),"",'Section 2'!M23)</f>
        <v/>
      </c>
      <c r="D608" s="66" t="str">
        <f>IF($C608="","",'Section 2'!N23)</f>
        <v/>
      </c>
      <c r="E608" s="66" t="str">
        <f>IF($C608="","",'Section 2'!R23)</f>
        <v/>
      </c>
      <c r="F608" s="66" t="str">
        <f>IF($C608="","",'Section 2'!S23)</f>
        <v/>
      </c>
    </row>
    <row r="609" spans="2:6" x14ac:dyDescent="0.25">
      <c r="B609" s="66">
        <v>3</v>
      </c>
      <c r="C609" s="66" t="str">
        <f>IF(ISBLANK('Section 2'!M24),"",'Section 2'!M24)</f>
        <v/>
      </c>
      <c r="D609" s="66" t="str">
        <f>IF($C609="","",'Section 2'!N24)</f>
        <v/>
      </c>
      <c r="E609" s="66" t="str">
        <f>IF($C609="","",'Section 2'!R24)</f>
        <v/>
      </c>
      <c r="F609" s="66" t="str">
        <f>IF($C609="","",'Section 2'!S24)</f>
        <v/>
      </c>
    </row>
    <row r="610" spans="2:6" x14ac:dyDescent="0.25">
      <c r="B610" s="66">
        <v>3</v>
      </c>
      <c r="C610" s="66" t="str">
        <f>IF(ISBLANK('Section 2'!M25),"",'Section 2'!M25)</f>
        <v/>
      </c>
      <c r="D610" s="66" t="str">
        <f>IF($C610="","",'Section 2'!N25)</f>
        <v/>
      </c>
      <c r="E610" s="66" t="str">
        <f>IF($C610="","",'Section 2'!R25)</f>
        <v/>
      </c>
      <c r="F610" s="66" t="str">
        <f>IF($C610="","",'Section 2'!S25)</f>
        <v/>
      </c>
    </row>
    <row r="611" spans="2:6" x14ac:dyDescent="0.25">
      <c r="B611" s="66">
        <v>3</v>
      </c>
      <c r="C611" s="66" t="str">
        <f>IF(ISBLANK('Section 2'!M26),"",'Section 2'!M26)</f>
        <v/>
      </c>
      <c r="D611" s="66" t="str">
        <f>IF($C611="","",'Section 2'!N26)</f>
        <v/>
      </c>
      <c r="E611" s="66" t="str">
        <f>IF($C611="","",'Section 2'!R26)</f>
        <v/>
      </c>
      <c r="F611" s="66" t="str">
        <f>IF($C611="","",'Section 2'!S26)</f>
        <v/>
      </c>
    </row>
    <row r="612" spans="2:6" x14ac:dyDescent="0.25">
      <c r="B612" s="66">
        <v>3</v>
      </c>
      <c r="C612" s="66" t="str">
        <f>IF(ISBLANK('Section 2'!M27),"",'Section 2'!M27)</f>
        <v/>
      </c>
      <c r="D612" s="66" t="str">
        <f>IF($C612="","",'Section 2'!N27)</f>
        <v/>
      </c>
      <c r="E612" s="66" t="str">
        <f>IF($C612="","",'Section 2'!R27)</f>
        <v/>
      </c>
      <c r="F612" s="66" t="str">
        <f>IF($C612="","",'Section 2'!S27)</f>
        <v/>
      </c>
    </row>
    <row r="613" spans="2:6" x14ac:dyDescent="0.25">
      <c r="B613" s="66">
        <v>3</v>
      </c>
      <c r="C613" s="66" t="str">
        <f>IF(ISBLANK('Section 2'!M28),"",'Section 2'!M28)</f>
        <v/>
      </c>
      <c r="D613" s="66" t="str">
        <f>IF($C613="","",'Section 2'!N28)</f>
        <v/>
      </c>
      <c r="E613" s="66" t="str">
        <f>IF($C613="","",'Section 2'!R28)</f>
        <v/>
      </c>
      <c r="F613" s="66" t="str">
        <f>IF($C613="","",'Section 2'!S28)</f>
        <v/>
      </c>
    </row>
    <row r="614" spans="2:6" x14ac:dyDescent="0.25">
      <c r="B614" s="66">
        <v>3</v>
      </c>
      <c r="C614" s="66" t="str">
        <f>IF(ISBLANK('Section 2'!M29),"",'Section 2'!M29)</f>
        <v/>
      </c>
      <c r="D614" s="66" t="str">
        <f>IF($C614="","",'Section 2'!N29)</f>
        <v/>
      </c>
      <c r="E614" s="66" t="str">
        <f>IF($C614="","",'Section 2'!R29)</f>
        <v/>
      </c>
      <c r="F614" s="66" t="str">
        <f>IF($C614="","",'Section 2'!S29)</f>
        <v/>
      </c>
    </row>
    <row r="615" spans="2:6" x14ac:dyDescent="0.25">
      <c r="B615" s="66">
        <v>3</v>
      </c>
      <c r="C615" s="66" t="str">
        <f>IF(ISBLANK('Section 2'!M30),"",'Section 2'!M30)</f>
        <v/>
      </c>
      <c r="D615" s="66" t="str">
        <f>IF($C615="","",'Section 2'!N30)</f>
        <v/>
      </c>
      <c r="E615" s="66" t="str">
        <f>IF($C615="","",'Section 2'!R30)</f>
        <v/>
      </c>
      <c r="F615" s="66" t="str">
        <f>IF($C615="","",'Section 2'!S30)</f>
        <v/>
      </c>
    </row>
    <row r="616" spans="2:6" x14ac:dyDescent="0.25">
      <c r="B616" s="66">
        <v>3</v>
      </c>
      <c r="C616" s="66" t="str">
        <f>IF(ISBLANK('Section 2'!M31),"",'Section 2'!M31)</f>
        <v/>
      </c>
      <c r="D616" s="66" t="str">
        <f>IF($C616="","",'Section 2'!N31)</f>
        <v/>
      </c>
      <c r="E616" s="66" t="str">
        <f>IF($C616="","",'Section 2'!R31)</f>
        <v/>
      </c>
      <c r="F616" s="66" t="str">
        <f>IF($C616="","",'Section 2'!S31)</f>
        <v/>
      </c>
    </row>
    <row r="617" spans="2:6" x14ac:dyDescent="0.25">
      <c r="B617" s="66">
        <v>3</v>
      </c>
      <c r="C617" s="66" t="str">
        <f>IF(ISBLANK('Section 2'!M32),"",'Section 2'!M32)</f>
        <v/>
      </c>
      <c r="D617" s="66" t="str">
        <f>IF($C617="","",'Section 2'!N32)</f>
        <v/>
      </c>
      <c r="E617" s="66" t="str">
        <f>IF($C617="","",'Section 2'!R32)</f>
        <v/>
      </c>
      <c r="F617" s="66" t="str">
        <f>IF($C617="","",'Section 2'!S32)</f>
        <v/>
      </c>
    </row>
    <row r="618" spans="2:6" x14ac:dyDescent="0.25">
      <c r="B618" s="66">
        <v>3</v>
      </c>
      <c r="C618" s="66" t="str">
        <f>IF(ISBLANK('Section 2'!M33),"",'Section 2'!M33)</f>
        <v/>
      </c>
      <c r="D618" s="66" t="str">
        <f>IF($C618="","",'Section 2'!N33)</f>
        <v/>
      </c>
      <c r="E618" s="66" t="str">
        <f>IF($C618="","",'Section 2'!R33)</f>
        <v/>
      </c>
      <c r="F618" s="66" t="str">
        <f>IF($C618="","",'Section 2'!S33)</f>
        <v/>
      </c>
    </row>
    <row r="619" spans="2:6" x14ac:dyDescent="0.25">
      <c r="B619" s="66">
        <v>3</v>
      </c>
      <c r="C619" s="66" t="str">
        <f>IF(ISBLANK('Section 2'!M34),"",'Section 2'!M34)</f>
        <v/>
      </c>
      <c r="D619" s="66" t="str">
        <f>IF($C619="","",'Section 2'!N34)</f>
        <v/>
      </c>
      <c r="E619" s="66" t="str">
        <f>IF($C619="","",'Section 2'!R34)</f>
        <v/>
      </c>
      <c r="F619" s="66" t="str">
        <f>IF($C619="","",'Section 2'!S34)</f>
        <v/>
      </c>
    </row>
    <row r="620" spans="2:6" x14ac:dyDescent="0.25">
      <c r="B620" s="66">
        <v>3</v>
      </c>
      <c r="C620" s="66" t="str">
        <f>IF(ISBLANK('Section 2'!M35),"",'Section 2'!M35)</f>
        <v/>
      </c>
      <c r="D620" s="66" t="str">
        <f>IF($C620="","",'Section 2'!N35)</f>
        <v/>
      </c>
      <c r="E620" s="66" t="str">
        <f>IF($C620="","",'Section 2'!R35)</f>
        <v/>
      </c>
      <c r="F620" s="66" t="str">
        <f>IF($C620="","",'Section 2'!S35)</f>
        <v/>
      </c>
    </row>
    <row r="621" spans="2:6" x14ac:dyDescent="0.25">
      <c r="B621" s="66">
        <v>3</v>
      </c>
      <c r="C621" s="66" t="str">
        <f>IF(ISBLANK('Section 2'!M36),"",'Section 2'!M36)</f>
        <v/>
      </c>
      <c r="D621" s="66" t="str">
        <f>IF($C621="","",'Section 2'!N36)</f>
        <v/>
      </c>
      <c r="E621" s="66" t="str">
        <f>IF($C621="","",'Section 2'!R36)</f>
        <v/>
      </c>
      <c r="F621" s="66" t="str">
        <f>IF($C621="","",'Section 2'!S36)</f>
        <v/>
      </c>
    </row>
    <row r="622" spans="2:6" x14ac:dyDescent="0.25">
      <c r="B622" s="66">
        <v>3</v>
      </c>
      <c r="C622" s="66" t="str">
        <f>IF(ISBLANK('Section 2'!M37),"",'Section 2'!M37)</f>
        <v/>
      </c>
      <c r="D622" s="66" t="str">
        <f>IF($C622="","",'Section 2'!N37)</f>
        <v/>
      </c>
      <c r="E622" s="66" t="str">
        <f>IF($C622="","",'Section 2'!R37)</f>
        <v/>
      </c>
      <c r="F622" s="66" t="str">
        <f>IF($C622="","",'Section 2'!S37)</f>
        <v/>
      </c>
    </row>
    <row r="623" spans="2:6" x14ac:dyDescent="0.25">
      <c r="B623" s="66">
        <v>3</v>
      </c>
      <c r="C623" s="66" t="str">
        <f>IF(ISBLANK('Section 2'!M38),"",'Section 2'!M38)</f>
        <v/>
      </c>
      <c r="D623" s="66" t="str">
        <f>IF($C623="","",'Section 2'!N38)</f>
        <v/>
      </c>
      <c r="E623" s="66" t="str">
        <f>IF($C623="","",'Section 2'!R38)</f>
        <v/>
      </c>
      <c r="F623" s="66" t="str">
        <f>IF($C623="","",'Section 2'!S38)</f>
        <v/>
      </c>
    </row>
    <row r="624" spans="2:6" x14ac:dyDescent="0.25">
      <c r="B624" s="66">
        <v>3</v>
      </c>
      <c r="C624" s="66" t="str">
        <f>IF(ISBLANK('Section 2'!M39),"",'Section 2'!M39)</f>
        <v/>
      </c>
      <c r="D624" s="66" t="str">
        <f>IF($C624="","",'Section 2'!N39)</f>
        <v/>
      </c>
      <c r="E624" s="66" t="str">
        <f>IF($C624="","",'Section 2'!R39)</f>
        <v/>
      </c>
      <c r="F624" s="66" t="str">
        <f>IF($C624="","",'Section 2'!S39)</f>
        <v/>
      </c>
    </row>
    <row r="625" spans="2:6" x14ac:dyDescent="0.25">
      <c r="B625" s="66">
        <v>3</v>
      </c>
      <c r="C625" s="66" t="str">
        <f>IF(ISBLANK('Section 2'!M40),"",'Section 2'!M40)</f>
        <v/>
      </c>
      <c r="D625" s="66" t="str">
        <f>IF($C625="","",'Section 2'!N40)</f>
        <v/>
      </c>
      <c r="E625" s="66" t="str">
        <f>IF($C625="","",'Section 2'!R40)</f>
        <v/>
      </c>
      <c r="F625" s="66" t="str">
        <f>IF($C625="","",'Section 2'!S40)</f>
        <v/>
      </c>
    </row>
    <row r="626" spans="2:6" x14ac:dyDescent="0.25">
      <c r="B626" s="66">
        <v>3</v>
      </c>
      <c r="C626" s="66" t="str">
        <f>IF(ISBLANK('Section 2'!M41),"",'Section 2'!M41)</f>
        <v/>
      </c>
      <c r="D626" s="66" t="str">
        <f>IF($C626="","",'Section 2'!N41)</f>
        <v/>
      </c>
      <c r="E626" s="66" t="str">
        <f>IF($C626="","",'Section 2'!R41)</f>
        <v/>
      </c>
      <c r="F626" s="66" t="str">
        <f>IF($C626="","",'Section 2'!S41)</f>
        <v/>
      </c>
    </row>
    <row r="627" spans="2:6" x14ac:dyDescent="0.25">
      <c r="B627" s="66">
        <v>3</v>
      </c>
      <c r="C627" s="66" t="str">
        <f>IF(ISBLANK('Section 2'!M42),"",'Section 2'!M42)</f>
        <v/>
      </c>
      <c r="D627" s="66" t="str">
        <f>IF($C627="","",'Section 2'!N42)</f>
        <v/>
      </c>
      <c r="E627" s="66" t="str">
        <f>IF($C627="","",'Section 2'!R42)</f>
        <v/>
      </c>
      <c r="F627" s="66" t="str">
        <f>IF($C627="","",'Section 2'!S42)</f>
        <v/>
      </c>
    </row>
    <row r="628" spans="2:6" x14ac:dyDescent="0.25">
      <c r="B628" s="66">
        <v>3</v>
      </c>
      <c r="C628" s="66" t="str">
        <f>IF(ISBLANK('Section 2'!M43),"",'Section 2'!M43)</f>
        <v/>
      </c>
      <c r="D628" s="66" t="str">
        <f>IF($C628="","",'Section 2'!N43)</f>
        <v/>
      </c>
      <c r="E628" s="66" t="str">
        <f>IF($C628="","",'Section 2'!R43)</f>
        <v/>
      </c>
      <c r="F628" s="66" t="str">
        <f>IF($C628="","",'Section 2'!S43)</f>
        <v/>
      </c>
    </row>
    <row r="629" spans="2:6" x14ac:dyDescent="0.25">
      <c r="B629" s="66">
        <v>3</v>
      </c>
      <c r="C629" s="66" t="str">
        <f>IF(ISBLANK('Section 2'!M44),"",'Section 2'!M44)</f>
        <v/>
      </c>
      <c r="D629" s="66" t="str">
        <f>IF($C629="","",'Section 2'!N44)</f>
        <v/>
      </c>
      <c r="E629" s="66" t="str">
        <f>IF($C629="","",'Section 2'!R44)</f>
        <v/>
      </c>
      <c r="F629" s="66" t="str">
        <f>IF($C629="","",'Section 2'!S44)</f>
        <v/>
      </c>
    </row>
    <row r="630" spans="2:6" x14ac:dyDescent="0.25">
      <c r="B630" s="66">
        <v>3</v>
      </c>
      <c r="C630" s="66" t="str">
        <f>IF(ISBLANK('Section 2'!M45),"",'Section 2'!M45)</f>
        <v/>
      </c>
      <c r="D630" s="66" t="str">
        <f>IF($C630="","",'Section 2'!N45)</f>
        <v/>
      </c>
      <c r="E630" s="66" t="str">
        <f>IF($C630="","",'Section 2'!R45)</f>
        <v/>
      </c>
      <c r="F630" s="66" t="str">
        <f>IF($C630="","",'Section 2'!S45)</f>
        <v/>
      </c>
    </row>
    <row r="631" spans="2:6" x14ac:dyDescent="0.25">
      <c r="B631" s="66">
        <v>3</v>
      </c>
      <c r="C631" s="66" t="str">
        <f>IF(ISBLANK('Section 2'!M46),"",'Section 2'!M46)</f>
        <v/>
      </c>
      <c r="D631" s="66" t="str">
        <f>IF($C631="","",'Section 2'!N46)</f>
        <v/>
      </c>
      <c r="E631" s="66" t="str">
        <f>IF($C631="","",'Section 2'!R46)</f>
        <v/>
      </c>
      <c r="F631" s="66" t="str">
        <f>IF($C631="","",'Section 2'!S46)</f>
        <v/>
      </c>
    </row>
    <row r="632" spans="2:6" x14ac:dyDescent="0.25">
      <c r="B632" s="66">
        <v>3</v>
      </c>
      <c r="C632" s="66" t="str">
        <f>IF(ISBLANK('Section 2'!M47),"",'Section 2'!M47)</f>
        <v/>
      </c>
      <c r="D632" s="66" t="str">
        <f>IF($C632="","",'Section 2'!N47)</f>
        <v/>
      </c>
      <c r="E632" s="66" t="str">
        <f>IF($C632="","",'Section 2'!R47)</f>
        <v/>
      </c>
      <c r="F632" s="66" t="str">
        <f>IF($C632="","",'Section 2'!S47)</f>
        <v/>
      </c>
    </row>
    <row r="633" spans="2:6" x14ac:dyDescent="0.25">
      <c r="B633" s="66">
        <v>3</v>
      </c>
      <c r="C633" s="66" t="str">
        <f>IF(ISBLANK('Section 2'!M48),"",'Section 2'!M48)</f>
        <v/>
      </c>
      <c r="D633" s="66" t="str">
        <f>IF($C633="","",'Section 2'!N48)</f>
        <v/>
      </c>
      <c r="E633" s="66" t="str">
        <f>IF($C633="","",'Section 2'!R48)</f>
        <v/>
      </c>
      <c r="F633" s="66" t="str">
        <f>IF($C633="","",'Section 2'!S48)</f>
        <v/>
      </c>
    </row>
    <row r="634" spans="2:6" x14ac:dyDescent="0.25">
      <c r="B634" s="66">
        <v>3</v>
      </c>
      <c r="C634" s="66" t="str">
        <f>IF(ISBLANK('Section 2'!M49),"",'Section 2'!M49)</f>
        <v/>
      </c>
      <c r="D634" s="66" t="str">
        <f>IF($C634="","",'Section 2'!N49)</f>
        <v/>
      </c>
      <c r="E634" s="66" t="str">
        <f>IF($C634="","",'Section 2'!R49)</f>
        <v/>
      </c>
      <c r="F634" s="66" t="str">
        <f>IF($C634="","",'Section 2'!S49)</f>
        <v/>
      </c>
    </row>
    <row r="635" spans="2:6" x14ac:dyDescent="0.25">
      <c r="B635" s="66">
        <v>3</v>
      </c>
      <c r="C635" s="66" t="str">
        <f>IF(ISBLANK('Section 2'!M50),"",'Section 2'!M50)</f>
        <v/>
      </c>
      <c r="D635" s="66" t="str">
        <f>IF($C635="","",'Section 2'!N50)</f>
        <v/>
      </c>
      <c r="E635" s="66" t="str">
        <f>IF($C635="","",'Section 2'!R50)</f>
        <v/>
      </c>
      <c r="F635" s="66" t="str">
        <f>IF($C635="","",'Section 2'!S50)</f>
        <v/>
      </c>
    </row>
    <row r="636" spans="2:6" x14ac:dyDescent="0.25">
      <c r="B636" s="66">
        <v>3</v>
      </c>
      <c r="C636" s="66" t="str">
        <f>IF(ISBLANK('Section 2'!M51),"",'Section 2'!M51)</f>
        <v/>
      </c>
      <c r="D636" s="66" t="str">
        <f>IF($C636="","",'Section 2'!N51)</f>
        <v/>
      </c>
      <c r="E636" s="66" t="str">
        <f>IF($C636="","",'Section 2'!R51)</f>
        <v/>
      </c>
      <c r="F636" s="66" t="str">
        <f>IF($C636="","",'Section 2'!S51)</f>
        <v/>
      </c>
    </row>
    <row r="637" spans="2:6" x14ac:dyDescent="0.25">
      <c r="B637" s="66">
        <v>3</v>
      </c>
      <c r="C637" s="66" t="str">
        <f>IF(ISBLANK('Section 2'!M52),"",'Section 2'!M52)</f>
        <v/>
      </c>
      <c r="D637" s="66" t="str">
        <f>IF($C637="","",'Section 2'!N52)</f>
        <v/>
      </c>
      <c r="E637" s="66" t="str">
        <f>IF($C637="","",'Section 2'!R52)</f>
        <v/>
      </c>
      <c r="F637" s="66" t="str">
        <f>IF($C637="","",'Section 2'!S52)</f>
        <v/>
      </c>
    </row>
    <row r="638" spans="2:6" x14ac:dyDescent="0.25">
      <c r="B638" s="66">
        <v>3</v>
      </c>
      <c r="C638" s="66" t="str">
        <f>IF(ISBLANK('Section 2'!M53),"",'Section 2'!M53)</f>
        <v/>
      </c>
      <c r="D638" s="66" t="str">
        <f>IF($C638="","",'Section 2'!N53)</f>
        <v/>
      </c>
      <c r="E638" s="66" t="str">
        <f>IF($C638="","",'Section 2'!R53)</f>
        <v/>
      </c>
      <c r="F638" s="66" t="str">
        <f>IF($C638="","",'Section 2'!S53)</f>
        <v/>
      </c>
    </row>
    <row r="639" spans="2:6" x14ac:dyDescent="0.25">
      <c r="B639" s="66">
        <v>3</v>
      </c>
      <c r="C639" s="66" t="str">
        <f>IF(ISBLANK('Section 2'!M54),"",'Section 2'!M54)</f>
        <v/>
      </c>
      <c r="D639" s="66" t="str">
        <f>IF($C639="","",'Section 2'!N54)</f>
        <v/>
      </c>
      <c r="E639" s="66" t="str">
        <f>IF($C639="","",'Section 2'!R54)</f>
        <v/>
      </c>
      <c r="F639" s="66" t="str">
        <f>IF($C639="","",'Section 2'!S54)</f>
        <v/>
      </c>
    </row>
    <row r="640" spans="2:6" x14ac:dyDescent="0.25">
      <c r="B640" s="66">
        <v>3</v>
      </c>
      <c r="C640" s="66" t="str">
        <f>IF(ISBLANK('Section 2'!M55),"",'Section 2'!M55)</f>
        <v/>
      </c>
      <c r="D640" s="66" t="str">
        <f>IF($C640="","",'Section 2'!N55)</f>
        <v/>
      </c>
      <c r="E640" s="66" t="str">
        <f>IF($C640="","",'Section 2'!R55)</f>
        <v/>
      </c>
      <c r="F640" s="66" t="str">
        <f>IF($C640="","",'Section 2'!S55)</f>
        <v/>
      </c>
    </row>
    <row r="641" spans="2:6" x14ac:dyDescent="0.25">
      <c r="B641" s="66">
        <v>3</v>
      </c>
      <c r="C641" s="66" t="str">
        <f>IF(ISBLANK('Section 2'!M56),"",'Section 2'!M56)</f>
        <v/>
      </c>
      <c r="D641" s="66" t="str">
        <f>IF($C641="","",'Section 2'!N56)</f>
        <v/>
      </c>
      <c r="E641" s="66" t="str">
        <f>IF($C641="","",'Section 2'!R56)</f>
        <v/>
      </c>
      <c r="F641" s="66" t="str">
        <f>IF($C641="","",'Section 2'!S56)</f>
        <v/>
      </c>
    </row>
    <row r="642" spans="2:6" x14ac:dyDescent="0.25">
      <c r="B642" s="66">
        <v>3</v>
      </c>
      <c r="C642" s="66" t="str">
        <f>IF(ISBLANK('Section 2'!M57),"",'Section 2'!M57)</f>
        <v/>
      </c>
      <c r="D642" s="66" t="str">
        <f>IF($C642="","",'Section 2'!N57)</f>
        <v/>
      </c>
      <c r="E642" s="66" t="str">
        <f>IF($C642="","",'Section 2'!R57)</f>
        <v/>
      </c>
      <c r="F642" s="66" t="str">
        <f>IF($C642="","",'Section 2'!S57)</f>
        <v/>
      </c>
    </row>
    <row r="643" spans="2:6" x14ac:dyDescent="0.25">
      <c r="B643" s="66">
        <v>3</v>
      </c>
      <c r="C643" s="66" t="str">
        <f>IF(ISBLANK('Section 2'!M58),"",'Section 2'!M58)</f>
        <v/>
      </c>
      <c r="D643" s="66" t="str">
        <f>IF($C643="","",'Section 2'!N58)</f>
        <v/>
      </c>
      <c r="E643" s="66" t="str">
        <f>IF($C643="","",'Section 2'!R58)</f>
        <v/>
      </c>
      <c r="F643" s="66" t="str">
        <f>IF($C643="","",'Section 2'!S58)</f>
        <v/>
      </c>
    </row>
    <row r="644" spans="2:6" x14ac:dyDescent="0.25">
      <c r="B644" s="66">
        <v>3</v>
      </c>
      <c r="C644" s="66" t="str">
        <f>IF(ISBLANK('Section 2'!M59),"",'Section 2'!M59)</f>
        <v/>
      </c>
      <c r="D644" s="66" t="str">
        <f>IF($C644="","",'Section 2'!N59)</f>
        <v/>
      </c>
      <c r="E644" s="66" t="str">
        <f>IF($C644="","",'Section 2'!R59)</f>
        <v/>
      </c>
      <c r="F644" s="66" t="str">
        <f>IF($C644="","",'Section 2'!S59)</f>
        <v/>
      </c>
    </row>
    <row r="645" spans="2:6" x14ac:dyDescent="0.25">
      <c r="B645" s="66">
        <v>3</v>
      </c>
      <c r="C645" s="66" t="str">
        <f>IF(ISBLANK('Section 2'!M60),"",'Section 2'!M60)</f>
        <v/>
      </c>
      <c r="D645" s="66" t="str">
        <f>IF($C645="","",'Section 2'!N60)</f>
        <v/>
      </c>
      <c r="E645" s="66" t="str">
        <f>IF($C645="","",'Section 2'!R60)</f>
        <v/>
      </c>
      <c r="F645" s="66" t="str">
        <f>IF($C645="","",'Section 2'!S60)</f>
        <v/>
      </c>
    </row>
    <row r="646" spans="2:6" x14ac:dyDescent="0.25">
      <c r="B646" s="66">
        <v>3</v>
      </c>
      <c r="C646" s="66" t="str">
        <f>IF(ISBLANK('Section 2'!M61),"",'Section 2'!M61)</f>
        <v/>
      </c>
      <c r="D646" s="66" t="str">
        <f>IF($C646="","",'Section 2'!N61)</f>
        <v/>
      </c>
      <c r="E646" s="66" t="str">
        <f>IF($C646="","",'Section 2'!R61)</f>
        <v/>
      </c>
      <c r="F646" s="66" t="str">
        <f>IF($C646="","",'Section 2'!S61)</f>
        <v/>
      </c>
    </row>
    <row r="647" spans="2:6" x14ac:dyDescent="0.25">
      <c r="B647" s="66">
        <v>3</v>
      </c>
      <c r="C647" s="66" t="str">
        <f>IF(ISBLANK('Section 2'!M62),"",'Section 2'!M62)</f>
        <v/>
      </c>
      <c r="D647" s="66" t="str">
        <f>IF($C647="","",'Section 2'!N62)</f>
        <v/>
      </c>
      <c r="E647" s="66" t="str">
        <f>IF($C647="","",'Section 2'!R62)</f>
        <v/>
      </c>
      <c r="F647" s="66" t="str">
        <f>IF($C647="","",'Section 2'!S62)</f>
        <v/>
      </c>
    </row>
    <row r="648" spans="2:6" x14ac:dyDescent="0.25">
      <c r="B648" s="66">
        <v>3</v>
      </c>
      <c r="C648" s="66" t="str">
        <f>IF(ISBLANK('Section 2'!M63),"",'Section 2'!M63)</f>
        <v/>
      </c>
      <c r="D648" s="66" t="str">
        <f>IF($C648="","",'Section 2'!N63)</f>
        <v/>
      </c>
      <c r="E648" s="66" t="str">
        <f>IF($C648="","",'Section 2'!R63)</f>
        <v/>
      </c>
      <c r="F648" s="66" t="str">
        <f>IF($C648="","",'Section 2'!S63)</f>
        <v/>
      </c>
    </row>
    <row r="649" spans="2:6" x14ac:dyDescent="0.25">
      <c r="B649" s="66">
        <v>3</v>
      </c>
      <c r="C649" s="66" t="str">
        <f>IF(ISBLANK('Section 2'!M64),"",'Section 2'!M64)</f>
        <v/>
      </c>
      <c r="D649" s="66" t="str">
        <f>IF($C649="","",'Section 2'!N64)</f>
        <v/>
      </c>
      <c r="E649" s="66" t="str">
        <f>IF($C649="","",'Section 2'!R64)</f>
        <v/>
      </c>
      <c r="F649" s="66" t="str">
        <f>IF($C649="","",'Section 2'!S64)</f>
        <v/>
      </c>
    </row>
    <row r="650" spans="2:6" x14ac:dyDescent="0.25">
      <c r="B650" s="66">
        <v>3</v>
      </c>
      <c r="C650" s="66" t="str">
        <f>IF(ISBLANK('Section 2'!M65),"",'Section 2'!M65)</f>
        <v/>
      </c>
      <c r="D650" s="66" t="str">
        <f>IF($C650="","",'Section 2'!N65)</f>
        <v/>
      </c>
      <c r="E650" s="66" t="str">
        <f>IF($C650="","",'Section 2'!R65)</f>
        <v/>
      </c>
      <c r="F650" s="66" t="str">
        <f>IF($C650="","",'Section 2'!S65)</f>
        <v/>
      </c>
    </row>
    <row r="651" spans="2:6" x14ac:dyDescent="0.25">
      <c r="B651" s="66">
        <v>3</v>
      </c>
      <c r="C651" s="66" t="str">
        <f>IF(ISBLANK('Section 2'!M66),"",'Section 2'!M66)</f>
        <v/>
      </c>
      <c r="D651" s="66" t="str">
        <f>IF($C651="","",'Section 2'!N66)</f>
        <v/>
      </c>
      <c r="E651" s="66" t="str">
        <f>IF($C651="","",'Section 2'!R66)</f>
        <v/>
      </c>
      <c r="F651" s="66" t="str">
        <f>IF($C651="","",'Section 2'!S66)</f>
        <v/>
      </c>
    </row>
    <row r="652" spans="2:6" x14ac:dyDescent="0.25">
      <c r="B652" s="66">
        <v>3</v>
      </c>
      <c r="C652" s="66" t="str">
        <f>IF(ISBLANK('Section 2'!M67),"",'Section 2'!M67)</f>
        <v/>
      </c>
      <c r="D652" s="66" t="str">
        <f>IF($C652="","",'Section 2'!N67)</f>
        <v/>
      </c>
      <c r="E652" s="66" t="str">
        <f>IF($C652="","",'Section 2'!R67)</f>
        <v/>
      </c>
      <c r="F652" s="66" t="str">
        <f>IF($C652="","",'Section 2'!S67)</f>
        <v/>
      </c>
    </row>
    <row r="653" spans="2:6" x14ac:dyDescent="0.25">
      <c r="B653" s="66">
        <v>3</v>
      </c>
      <c r="C653" s="66" t="str">
        <f>IF(ISBLANK('Section 2'!M68),"",'Section 2'!M68)</f>
        <v/>
      </c>
      <c r="D653" s="66" t="str">
        <f>IF($C653="","",'Section 2'!N68)</f>
        <v/>
      </c>
      <c r="E653" s="66" t="str">
        <f>IF($C653="","",'Section 2'!R68)</f>
        <v/>
      </c>
      <c r="F653" s="66" t="str">
        <f>IF($C653="","",'Section 2'!S68)</f>
        <v/>
      </c>
    </row>
    <row r="654" spans="2:6" x14ac:dyDescent="0.25">
      <c r="B654" s="66">
        <v>3</v>
      </c>
      <c r="C654" s="66" t="str">
        <f>IF(ISBLANK('Section 2'!M69),"",'Section 2'!M69)</f>
        <v/>
      </c>
      <c r="D654" s="66" t="str">
        <f>IF($C654="","",'Section 2'!N69)</f>
        <v/>
      </c>
      <c r="E654" s="66" t="str">
        <f>IF($C654="","",'Section 2'!R69)</f>
        <v/>
      </c>
      <c r="F654" s="66" t="str">
        <f>IF($C654="","",'Section 2'!S69)</f>
        <v/>
      </c>
    </row>
    <row r="655" spans="2:6" x14ac:dyDescent="0.25">
      <c r="B655" s="66">
        <v>3</v>
      </c>
      <c r="C655" s="66" t="str">
        <f>IF(ISBLANK('Section 2'!M70),"",'Section 2'!M70)</f>
        <v/>
      </c>
      <c r="D655" s="66" t="str">
        <f>IF($C655="","",'Section 2'!N70)</f>
        <v/>
      </c>
      <c r="E655" s="66" t="str">
        <f>IF($C655="","",'Section 2'!R70)</f>
        <v/>
      </c>
      <c r="F655" s="66" t="str">
        <f>IF($C655="","",'Section 2'!S70)</f>
        <v/>
      </c>
    </row>
    <row r="656" spans="2:6" x14ac:dyDescent="0.25">
      <c r="B656" s="66">
        <v>3</v>
      </c>
      <c r="C656" s="66" t="str">
        <f>IF(ISBLANK('Section 2'!M71),"",'Section 2'!M71)</f>
        <v/>
      </c>
      <c r="D656" s="66" t="str">
        <f>IF($C656="","",'Section 2'!N71)</f>
        <v/>
      </c>
      <c r="E656" s="66" t="str">
        <f>IF($C656="","",'Section 2'!R71)</f>
        <v/>
      </c>
      <c r="F656" s="66" t="str">
        <f>IF($C656="","",'Section 2'!S71)</f>
        <v/>
      </c>
    </row>
    <row r="657" spans="2:6" x14ac:dyDescent="0.25">
      <c r="B657" s="66">
        <v>3</v>
      </c>
      <c r="C657" s="66" t="str">
        <f>IF(ISBLANK('Section 2'!M72),"",'Section 2'!M72)</f>
        <v/>
      </c>
      <c r="D657" s="66" t="str">
        <f>IF($C657="","",'Section 2'!N72)</f>
        <v/>
      </c>
      <c r="E657" s="66" t="str">
        <f>IF($C657="","",'Section 2'!R72)</f>
        <v/>
      </c>
      <c r="F657" s="66" t="str">
        <f>IF($C657="","",'Section 2'!S72)</f>
        <v/>
      </c>
    </row>
    <row r="658" spans="2:6" x14ac:dyDescent="0.25">
      <c r="B658" s="66">
        <v>3</v>
      </c>
      <c r="C658" s="66" t="str">
        <f>IF(ISBLANK('Section 2'!M73),"",'Section 2'!M73)</f>
        <v/>
      </c>
      <c r="D658" s="66" t="str">
        <f>IF($C658="","",'Section 2'!N73)</f>
        <v/>
      </c>
      <c r="E658" s="66" t="str">
        <f>IF($C658="","",'Section 2'!R73)</f>
        <v/>
      </c>
      <c r="F658" s="66" t="str">
        <f>IF($C658="","",'Section 2'!S73)</f>
        <v/>
      </c>
    </row>
    <row r="659" spans="2:6" x14ac:dyDescent="0.25">
      <c r="B659" s="66">
        <v>3</v>
      </c>
      <c r="C659" s="66" t="str">
        <f>IF(ISBLANK('Section 2'!M74),"",'Section 2'!M74)</f>
        <v/>
      </c>
      <c r="D659" s="66" t="str">
        <f>IF($C659="","",'Section 2'!N74)</f>
        <v/>
      </c>
      <c r="E659" s="66" t="str">
        <f>IF($C659="","",'Section 2'!R74)</f>
        <v/>
      </c>
      <c r="F659" s="66" t="str">
        <f>IF($C659="","",'Section 2'!S74)</f>
        <v/>
      </c>
    </row>
    <row r="660" spans="2:6" x14ac:dyDescent="0.25">
      <c r="B660" s="66">
        <v>3</v>
      </c>
      <c r="C660" s="66" t="str">
        <f>IF(ISBLANK('Section 2'!M75),"",'Section 2'!M75)</f>
        <v/>
      </c>
      <c r="D660" s="66" t="str">
        <f>IF($C660="","",'Section 2'!N75)</f>
        <v/>
      </c>
      <c r="E660" s="66" t="str">
        <f>IF($C660="","",'Section 2'!R75)</f>
        <v/>
      </c>
      <c r="F660" s="66" t="str">
        <f>IF($C660="","",'Section 2'!S75)</f>
        <v/>
      </c>
    </row>
    <row r="661" spans="2:6" x14ac:dyDescent="0.25">
      <c r="B661" s="66">
        <v>3</v>
      </c>
      <c r="C661" s="66" t="str">
        <f>IF(ISBLANK('Section 2'!M76),"",'Section 2'!M76)</f>
        <v/>
      </c>
      <c r="D661" s="66" t="str">
        <f>IF($C661="","",'Section 2'!N76)</f>
        <v/>
      </c>
      <c r="E661" s="66" t="str">
        <f>IF($C661="","",'Section 2'!R76)</f>
        <v/>
      </c>
      <c r="F661" s="66" t="str">
        <f>IF($C661="","",'Section 2'!S76)</f>
        <v/>
      </c>
    </row>
    <row r="662" spans="2:6" x14ac:dyDescent="0.25">
      <c r="B662" s="66">
        <v>3</v>
      </c>
      <c r="C662" s="66" t="str">
        <f>IF(ISBLANK('Section 2'!M77),"",'Section 2'!M77)</f>
        <v/>
      </c>
      <c r="D662" s="66" t="str">
        <f>IF($C662="","",'Section 2'!N77)</f>
        <v/>
      </c>
      <c r="E662" s="66" t="str">
        <f>IF($C662="","",'Section 2'!R77)</f>
        <v/>
      </c>
      <c r="F662" s="66" t="str">
        <f>IF($C662="","",'Section 2'!S77)</f>
        <v/>
      </c>
    </row>
    <row r="663" spans="2:6" x14ac:dyDescent="0.25">
      <c r="B663" s="66">
        <v>3</v>
      </c>
      <c r="C663" s="66" t="str">
        <f>IF(ISBLANK('Section 2'!M78),"",'Section 2'!M78)</f>
        <v/>
      </c>
      <c r="D663" s="66" t="str">
        <f>IF($C663="","",'Section 2'!N78)</f>
        <v/>
      </c>
      <c r="E663" s="66" t="str">
        <f>IF($C663="","",'Section 2'!R78)</f>
        <v/>
      </c>
      <c r="F663" s="66" t="str">
        <f>IF($C663="","",'Section 2'!S78)</f>
        <v/>
      </c>
    </row>
    <row r="664" spans="2:6" x14ac:dyDescent="0.25">
      <c r="B664" s="66">
        <v>3</v>
      </c>
      <c r="C664" s="66" t="str">
        <f>IF(ISBLANK('Section 2'!M79),"",'Section 2'!M79)</f>
        <v/>
      </c>
      <c r="D664" s="66" t="str">
        <f>IF($C664="","",'Section 2'!N79)</f>
        <v/>
      </c>
      <c r="E664" s="66" t="str">
        <f>IF($C664="","",'Section 2'!R79)</f>
        <v/>
      </c>
      <c r="F664" s="66" t="str">
        <f>IF($C664="","",'Section 2'!S79)</f>
        <v/>
      </c>
    </row>
    <row r="665" spans="2:6" x14ac:dyDescent="0.25">
      <c r="B665" s="66">
        <v>3</v>
      </c>
      <c r="C665" s="66" t="str">
        <f>IF(ISBLANK('Section 2'!M80),"",'Section 2'!M80)</f>
        <v/>
      </c>
      <c r="D665" s="66" t="str">
        <f>IF($C665="","",'Section 2'!N80)</f>
        <v/>
      </c>
      <c r="E665" s="66" t="str">
        <f>IF($C665="","",'Section 2'!R80)</f>
        <v/>
      </c>
      <c r="F665" s="66" t="str">
        <f>IF($C665="","",'Section 2'!S80)</f>
        <v/>
      </c>
    </row>
    <row r="666" spans="2:6" x14ac:dyDescent="0.25">
      <c r="B666" s="66">
        <v>3</v>
      </c>
      <c r="C666" s="66" t="str">
        <f>IF(ISBLANK('Section 2'!M81),"",'Section 2'!M81)</f>
        <v/>
      </c>
      <c r="D666" s="66" t="str">
        <f>IF($C666="","",'Section 2'!N81)</f>
        <v/>
      </c>
      <c r="E666" s="66" t="str">
        <f>IF($C666="","",'Section 2'!R81)</f>
        <v/>
      </c>
      <c r="F666" s="66" t="str">
        <f>IF($C666="","",'Section 2'!S81)</f>
        <v/>
      </c>
    </row>
    <row r="667" spans="2:6" x14ac:dyDescent="0.25">
      <c r="B667" s="66">
        <v>3</v>
      </c>
      <c r="C667" s="66" t="str">
        <f>IF(ISBLANK('Section 2'!M82),"",'Section 2'!M82)</f>
        <v/>
      </c>
      <c r="D667" s="66" t="str">
        <f>IF($C667="","",'Section 2'!N82)</f>
        <v/>
      </c>
      <c r="E667" s="66" t="str">
        <f>IF($C667="","",'Section 2'!R82)</f>
        <v/>
      </c>
      <c r="F667" s="66" t="str">
        <f>IF($C667="","",'Section 2'!S82)</f>
        <v/>
      </c>
    </row>
    <row r="668" spans="2:6" x14ac:dyDescent="0.25">
      <c r="B668" s="66">
        <v>3</v>
      </c>
      <c r="C668" s="66" t="str">
        <f>IF(ISBLANK('Section 2'!M83),"",'Section 2'!M83)</f>
        <v/>
      </c>
      <c r="D668" s="66" t="str">
        <f>IF($C668="","",'Section 2'!N83)</f>
        <v/>
      </c>
      <c r="E668" s="66" t="str">
        <f>IF($C668="","",'Section 2'!R83)</f>
        <v/>
      </c>
      <c r="F668" s="66" t="str">
        <f>IF($C668="","",'Section 2'!S83)</f>
        <v/>
      </c>
    </row>
    <row r="669" spans="2:6" x14ac:dyDescent="0.25">
      <c r="B669" s="66">
        <v>3</v>
      </c>
      <c r="C669" s="66" t="str">
        <f>IF(ISBLANK('Section 2'!M84),"",'Section 2'!M84)</f>
        <v/>
      </c>
      <c r="D669" s="66" t="str">
        <f>IF($C669="","",'Section 2'!N84)</f>
        <v/>
      </c>
      <c r="E669" s="66" t="str">
        <f>IF($C669="","",'Section 2'!R84)</f>
        <v/>
      </c>
      <c r="F669" s="66" t="str">
        <f>IF($C669="","",'Section 2'!S84)</f>
        <v/>
      </c>
    </row>
    <row r="670" spans="2:6" x14ac:dyDescent="0.25">
      <c r="B670" s="66">
        <v>3</v>
      </c>
      <c r="C670" s="66" t="str">
        <f>IF(ISBLANK('Section 2'!M85),"",'Section 2'!M85)</f>
        <v/>
      </c>
      <c r="D670" s="66" t="str">
        <f>IF($C670="","",'Section 2'!N85)</f>
        <v/>
      </c>
      <c r="E670" s="66" t="str">
        <f>IF($C670="","",'Section 2'!R85)</f>
        <v/>
      </c>
      <c r="F670" s="66" t="str">
        <f>IF($C670="","",'Section 2'!S85)</f>
        <v/>
      </c>
    </row>
    <row r="671" spans="2:6" x14ac:dyDescent="0.25">
      <c r="B671" s="66">
        <v>3</v>
      </c>
      <c r="C671" s="66" t="str">
        <f>IF(ISBLANK('Section 2'!M86),"",'Section 2'!M86)</f>
        <v/>
      </c>
      <c r="D671" s="66" t="str">
        <f>IF($C671="","",'Section 2'!N86)</f>
        <v/>
      </c>
      <c r="E671" s="66" t="str">
        <f>IF($C671="","",'Section 2'!R86)</f>
        <v/>
      </c>
      <c r="F671" s="66" t="str">
        <f>IF($C671="","",'Section 2'!S86)</f>
        <v/>
      </c>
    </row>
    <row r="672" spans="2:6" x14ac:dyDescent="0.25">
      <c r="B672" s="66">
        <v>3</v>
      </c>
      <c r="C672" s="66" t="str">
        <f>IF(ISBLANK('Section 2'!M87),"",'Section 2'!M87)</f>
        <v/>
      </c>
      <c r="D672" s="66" t="str">
        <f>IF($C672="","",'Section 2'!N87)</f>
        <v/>
      </c>
      <c r="E672" s="66" t="str">
        <f>IF($C672="","",'Section 2'!R87)</f>
        <v/>
      </c>
      <c r="F672" s="66" t="str">
        <f>IF($C672="","",'Section 2'!S87)</f>
        <v/>
      </c>
    </row>
    <row r="673" spans="2:6" x14ac:dyDescent="0.25">
      <c r="B673" s="66">
        <v>3</v>
      </c>
      <c r="C673" s="66" t="str">
        <f>IF(ISBLANK('Section 2'!M88),"",'Section 2'!M88)</f>
        <v/>
      </c>
      <c r="D673" s="66" t="str">
        <f>IF($C673="","",'Section 2'!N88)</f>
        <v/>
      </c>
      <c r="E673" s="66" t="str">
        <f>IF($C673="","",'Section 2'!R88)</f>
        <v/>
      </c>
      <c r="F673" s="66" t="str">
        <f>IF($C673="","",'Section 2'!S88)</f>
        <v/>
      </c>
    </row>
    <row r="674" spans="2:6" x14ac:dyDescent="0.25">
      <c r="B674" s="66">
        <v>3</v>
      </c>
      <c r="C674" s="66" t="str">
        <f>IF(ISBLANK('Section 2'!M89),"",'Section 2'!M89)</f>
        <v/>
      </c>
      <c r="D674" s="66" t="str">
        <f>IF($C674="","",'Section 2'!N89)</f>
        <v/>
      </c>
      <c r="E674" s="66" t="str">
        <f>IF($C674="","",'Section 2'!R89)</f>
        <v/>
      </c>
      <c r="F674" s="66" t="str">
        <f>IF($C674="","",'Section 2'!S89)</f>
        <v/>
      </c>
    </row>
    <row r="675" spans="2:6" x14ac:dyDescent="0.25">
      <c r="B675" s="66">
        <v>3</v>
      </c>
      <c r="C675" s="66" t="str">
        <f>IF(ISBLANK('Section 2'!M90),"",'Section 2'!M90)</f>
        <v/>
      </c>
      <c r="D675" s="66" t="str">
        <f>IF($C675="","",'Section 2'!N90)</f>
        <v/>
      </c>
      <c r="E675" s="66" t="str">
        <f>IF($C675="","",'Section 2'!R90)</f>
        <v/>
      </c>
      <c r="F675" s="66" t="str">
        <f>IF($C675="","",'Section 2'!S90)</f>
        <v/>
      </c>
    </row>
    <row r="676" spans="2:6" x14ac:dyDescent="0.25">
      <c r="B676" s="66">
        <v>3</v>
      </c>
      <c r="C676" s="66" t="str">
        <f>IF(ISBLANK('Section 2'!M91),"",'Section 2'!M91)</f>
        <v/>
      </c>
      <c r="D676" s="66" t="str">
        <f>IF($C676="","",'Section 2'!N91)</f>
        <v/>
      </c>
      <c r="E676" s="66" t="str">
        <f>IF($C676="","",'Section 2'!R91)</f>
        <v/>
      </c>
      <c r="F676" s="66" t="str">
        <f>IF($C676="","",'Section 2'!S91)</f>
        <v/>
      </c>
    </row>
    <row r="677" spans="2:6" x14ac:dyDescent="0.25">
      <c r="B677" s="66">
        <v>3</v>
      </c>
      <c r="C677" s="66" t="str">
        <f>IF(ISBLANK('Section 2'!M92),"",'Section 2'!M92)</f>
        <v/>
      </c>
      <c r="D677" s="66" t="str">
        <f>IF($C677="","",'Section 2'!N92)</f>
        <v/>
      </c>
      <c r="E677" s="66" t="str">
        <f>IF($C677="","",'Section 2'!R92)</f>
        <v/>
      </c>
      <c r="F677" s="66" t="str">
        <f>IF($C677="","",'Section 2'!S92)</f>
        <v/>
      </c>
    </row>
    <row r="678" spans="2:6" x14ac:dyDescent="0.25">
      <c r="B678" s="66">
        <v>3</v>
      </c>
      <c r="C678" s="66" t="str">
        <f>IF(ISBLANK('Section 2'!M93),"",'Section 2'!M93)</f>
        <v/>
      </c>
      <c r="D678" s="66" t="str">
        <f>IF($C678="","",'Section 2'!N93)</f>
        <v/>
      </c>
      <c r="E678" s="66" t="str">
        <f>IF($C678="","",'Section 2'!R93)</f>
        <v/>
      </c>
      <c r="F678" s="66" t="str">
        <f>IF($C678="","",'Section 2'!S93)</f>
        <v/>
      </c>
    </row>
    <row r="679" spans="2:6" x14ac:dyDescent="0.25">
      <c r="B679" s="66">
        <v>3</v>
      </c>
      <c r="C679" s="66" t="str">
        <f>IF(ISBLANK('Section 2'!M94),"",'Section 2'!M94)</f>
        <v/>
      </c>
      <c r="D679" s="66" t="str">
        <f>IF($C679="","",'Section 2'!N94)</f>
        <v/>
      </c>
      <c r="E679" s="66" t="str">
        <f>IF($C679="","",'Section 2'!R94)</f>
        <v/>
      </c>
      <c r="F679" s="66" t="str">
        <f>IF($C679="","",'Section 2'!S94)</f>
        <v/>
      </c>
    </row>
    <row r="680" spans="2:6" x14ac:dyDescent="0.25">
      <c r="B680" s="66">
        <v>3</v>
      </c>
      <c r="C680" s="66" t="str">
        <f>IF(ISBLANK('Section 2'!M95),"",'Section 2'!M95)</f>
        <v/>
      </c>
      <c r="D680" s="66" t="str">
        <f>IF($C680="","",'Section 2'!N95)</f>
        <v/>
      </c>
      <c r="E680" s="66" t="str">
        <f>IF($C680="","",'Section 2'!R95)</f>
        <v/>
      </c>
      <c r="F680" s="66" t="str">
        <f>IF($C680="","",'Section 2'!S95)</f>
        <v/>
      </c>
    </row>
    <row r="681" spans="2:6" x14ac:dyDescent="0.25">
      <c r="B681" s="66">
        <v>3</v>
      </c>
      <c r="C681" s="66" t="str">
        <f>IF(ISBLANK('Section 2'!M96),"",'Section 2'!M96)</f>
        <v/>
      </c>
      <c r="D681" s="66" t="str">
        <f>IF($C681="","",'Section 2'!N96)</f>
        <v/>
      </c>
      <c r="E681" s="66" t="str">
        <f>IF($C681="","",'Section 2'!R96)</f>
        <v/>
      </c>
      <c r="F681" s="66" t="str">
        <f>IF($C681="","",'Section 2'!S96)</f>
        <v/>
      </c>
    </row>
    <row r="682" spans="2:6" x14ac:dyDescent="0.25">
      <c r="B682" s="66">
        <v>3</v>
      </c>
      <c r="C682" s="66" t="str">
        <f>IF(ISBLANK('Section 2'!M97),"",'Section 2'!M97)</f>
        <v/>
      </c>
      <c r="D682" s="66" t="str">
        <f>IF($C682="","",'Section 2'!N97)</f>
        <v/>
      </c>
      <c r="E682" s="66" t="str">
        <f>IF($C682="","",'Section 2'!R97)</f>
        <v/>
      </c>
      <c r="F682" s="66" t="str">
        <f>IF($C682="","",'Section 2'!S97)</f>
        <v/>
      </c>
    </row>
    <row r="683" spans="2:6" x14ac:dyDescent="0.25">
      <c r="B683" s="66">
        <v>3</v>
      </c>
      <c r="C683" s="66" t="str">
        <f>IF(ISBLANK('Section 2'!M98),"",'Section 2'!M98)</f>
        <v/>
      </c>
      <c r="D683" s="66" t="str">
        <f>IF($C683="","",'Section 2'!N98)</f>
        <v/>
      </c>
      <c r="E683" s="66" t="str">
        <f>IF($C683="","",'Section 2'!R98)</f>
        <v/>
      </c>
      <c r="F683" s="66" t="str">
        <f>IF($C683="","",'Section 2'!S98)</f>
        <v/>
      </c>
    </row>
    <row r="684" spans="2:6" x14ac:dyDescent="0.25">
      <c r="B684" s="66">
        <v>3</v>
      </c>
      <c r="C684" s="66" t="str">
        <f>IF(ISBLANK('Section 2'!M99),"",'Section 2'!M99)</f>
        <v/>
      </c>
      <c r="D684" s="66" t="str">
        <f>IF($C684="","",'Section 2'!N99)</f>
        <v/>
      </c>
      <c r="E684" s="66" t="str">
        <f>IF($C684="","",'Section 2'!R99)</f>
        <v/>
      </c>
      <c r="F684" s="66" t="str">
        <f>IF($C684="","",'Section 2'!S99)</f>
        <v/>
      </c>
    </row>
    <row r="685" spans="2:6" x14ac:dyDescent="0.25">
      <c r="B685" s="66">
        <v>3</v>
      </c>
      <c r="C685" s="66" t="str">
        <f>IF(ISBLANK('Section 2'!M100),"",'Section 2'!M100)</f>
        <v/>
      </c>
      <c r="D685" s="66" t="str">
        <f>IF($C685="","",'Section 2'!N100)</f>
        <v/>
      </c>
      <c r="E685" s="66" t="str">
        <f>IF($C685="","",'Section 2'!R100)</f>
        <v/>
      </c>
      <c r="F685" s="66" t="str">
        <f>IF($C685="","",'Section 2'!S100)</f>
        <v/>
      </c>
    </row>
    <row r="686" spans="2:6" x14ac:dyDescent="0.25">
      <c r="B686" s="66">
        <v>3</v>
      </c>
      <c r="C686" s="66" t="str">
        <f>IF(ISBLANK('Section 2'!M101),"",'Section 2'!M101)</f>
        <v/>
      </c>
      <c r="D686" s="66" t="str">
        <f>IF($C686="","",'Section 2'!N101)</f>
        <v/>
      </c>
      <c r="E686" s="66" t="str">
        <f>IF($C686="","",'Section 2'!R101)</f>
        <v/>
      </c>
      <c r="F686" s="66" t="str">
        <f>IF($C686="","",'Section 2'!S101)</f>
        <v/>
      </c>
    </row>
    <row r="687" spans="2:6" x14ac:dyDescent="0.25">
      <c r="B687" s="66">
        <v>3</v>
      </c>
      <c r="C687" s="66" t="str">
        <f>IF(ISBLANK('Section 2'!M102),"",'Section 2'!M102)</f>
        <v/>
      </c>
      <c r="D687" s="66" t="str">
        <f>IF($C687="","",'Section 2'!N102)</f>
        <v/>
      </c>
      <c r="E687" s="66" t="str">
        <f>IF($C687="","",'Section 2'!R102)</f>
        <v/>
      </c>
      <c r="F687" s="66" t="str">
        <f>IF($C687="","",'Section 2'!S102)</f>
        <v/>
      </c>
    </row>
    <row r="688" spans="2:6" x14ac:dyDescent="0.25">
      <c r="B688" s="66">
        <v>3</v>
      </c>
      <c r="C688" s="66" t="str">
        <f>IF(ISBLANK('Section 2'!M103),"",'Section 2'!M103)</f>
        <v/>
      </c>
      <c r="D688" s="66" t="str">
        <f>IF($C688="","",'Section 2'!N103)</f>
        <v/>
      </c>
      <c r="E688" s="66" t="str">
        <f>IF($C688="","",'Section 2'!R103)</f>
        <v/>
      </c>
      <c r="F688" s="66" t="str">
        <f>IF($C688="","",'Section 2'!S103)</f>
        <v/>
      </c>
    </row>
    <row r="689" spans="2:6" x14ac:dyDescent="0.25">
      <c r="B689" s="66">
        <v>3</v>
      </c>
      <c r="C689" s="66" t="str">
        <f>IF(ISBLANK('Section 2'!M104),"",'Section 2'!M104)</f>
        <v/>
      </c>
      <c r="D689" s="66" t="str">
        <f>IF($C689="","",'Section 2'!N104)</f>
        <v/>
      </c>
      <c r="E689" s="66" t="str">
        <f>IF($C689="","",'Section 2'!R104)</f>
        <v/>
      </c>
      <c r="F689" s="66" t="str">
        <f>IF($C689="","",'Section 2'!S104)</f>
        <v/>
      </c>
    </row>
    <row r="690" spans="2:6" x14ac:dyDescent="0.25">
      <c r="B690" s="66">
        <v>3</v>
      </c>
      <c r="C690" s="66" t="str">
        <f>IF(ISBLANK('Section 2'!M105),"",'Section 2'!M105)</f>
        <v/>
      </c>
      <c r="D690" s="66" t="str">
        <f>IF($C690="","",'Section 2'!N105)</f>
        <v/>
      </c>
      <c r="E690" s="66" t="str">
        <f>IF($C690="","",'Section 2'!R105)</f>
        <v/>
      </c>
      <c r="F690" s="66" t="str">
        <f>IF($C690="","",'Section 2'!S105)</f>
        <v/>
      </c>
    </row>
    <row r="691" spans="2:6" x14ac:dyDescent="0.25">
      <c r="B691" s="66">
        <v>3</v>
      </c>
      <c r="C691" s="66" t="str">
        <f>IF(ISBLANK('Section 2'!M106),"",'Section 2'!M106)</f>
        <v/>
      </c>
      <c r="D691" s="66" t="str">
        <f>IF($C691="","",'Section 2'!N106)</f>
        <v/>
      </c>
      <c r="E691" s="66" t="str">
        <f>IF($C691="","",'Section 2'!R106)</f>
        <v/>
      </c>
      <c r="F691" s="66" t="str">
        <f>IF($C691="","",'Section 2'!S106)</f>
        <v/>
      </c>
    </row>
    <row r="692" spans="2:6" x14ac:dyDescent="0.25">
      <c r="B692" s="66">
        <v>3</v>
      </c>
      <c r="C692" s="66" t="str">
        <f>IF(ISBLANK('Section 2'!M107),"",'Section 2'!M107)</f>
        <v/>
      </c>
      <c r="D692" s="66" t="str">
        <f>IF($C692="","",'Section 2'!N107)</f>
        <v/>
      </c>
      <c r="E692" s="66" t="str">
        <f>IF($C692="","",'Section 2'!R107)</f>
        <v/>
      </c>
      <c r="F692" s="66" t="str">
        <f>IF($C692="","",'Section 2'!S107)</f>
        <v/>
      </c>
    </row>
    <row r="693" spans="2:6" x14ac:dyDescent="0.25">
      <c r="B693" s="66">
        <v>3</v>
      </c>
      <c r="C693" s="66" t="str">
        <f>IF(ISBLANK('Section 2'!M108),"",'Section 2'!M108)</f>
        <v/>
      </c>
      <c r="D693" s="66" t="str">
        <f>IF($C693="","",'Section 2'!N108)</f>
        <v/>
      </c>
      <c r="E693" s="66" t="str">
        <f>IF($C693="","",'Section 2'!R108)</f>
        <v/>
      </c>
      <c r="F693" s="66" t="str">
        <f>IF($C693="","",'Section 2'!S108)</f>
        <v/>
      </c>
    </row>
    <row r="694" spans="2:6" x14ac:dyDescent="0.25">
      <c r="B694" s="66">
        <v>3</v>
      </c>
      <c r="C694" s="66" t="str">
        <f>IF(ISBLANK('Section 2'!M109),"",'Section 2'!M109)</f>
        <v/>
      </c>
      <c r="D694" s="66" t="str">
        <f>IF($C694="","",'Section 2'!N109)</f>
        <v/>
      </c>
      <c r="E694" s="66" t="str">
        <f>IF($C694="","",'Section 2'!R109)</f>
        <v/>
      </c>
      <c r="F694" s="66" t="str">
        <f>IF($C694="","",'Section 2'!S109)</f>
        <v/>
      </c>
    </row>
    <row r="695" spans="2:6" x14ac:dyDescent="0.25">
      <c r="B695" s="66">
        <v>3</v>
      </c>
      <c r="C695" s="66" t="str">
        <f>IF(ISBLANK('Section 2'!M110),"",'Section 2'!M110)</f>
        <v/>
      </c>
      <c r="D695" s="66" t="str">
        <f>IF($C695="","",'Section 2'!N110)</f>
        <v/>
      </c>
      <c r="E695" s="66" t="str">
        <f>IF($C695="","",'Section 2'!R110)</f>
        <v/>
      </c>
      <c r="F695" s="66" t="str">
        <f>IF($C695="","",'Section 2'!S110)</f>
        <v/>
      </c>
    </row>
    <row r="696" spans="2:6" x14ac:dyDescent="0.25">
      <c r="B696" s="66">
        <v>3</v>
      </c>
      <c r="C696" s="66" t="str">
        <f>IF(ISBLANK('Section 2'!M111),"",'Section 2'!M111)</f>
        <v/>
      </c>
      <c r="D696" s="66" t="str">
        <f>IF($C696="","",'Section 2'!N111)</f>
        <v/>
      </c>
      <c r="E696" s="66" t="str">
        <f>IF($C696="","",'Section 2'!R111)</f>
        <v/>
      </c>
      <c r="F696" s="66" t="str">
        <f>IF($C696="","",'Section 2'!S111)</f>
        <v/>
      </c>
    </row>
    <row r="697" spans="2:6" x14ac:dyDescent="0.25">
      <c r="B697" s="66">
        <v>3</v>
      </c>
      <c r="C697" s="66" t="str">
        <f>IF(ISBLANK('Section 2'!M112),"",'Section 2'!M112)</f>
        <v/>
      </c>
      <c r="D697" s="66" t="str">
        <f>IF($C697="","",'Section 2'!N112)</f>
        <v/>
      </c>
      <c r="E697" s="66" t="str">
        <f>IF($C697="","",'Section 2'!R112)</f>
        <v/>
      </c>
      <c r="F697" s="66" t="str">
        <f>IF($C697="","",'Section 2'!S112)</f>
        <v/>
      </c>
    </row>
    <row r="698" spans="2:6" x14ac:dyDescent="0.25">
      <c r="B698" s="66">
        <v>3</v>
      </c>
      <c r="C698" s="66" t="str">
        <f>IF(ISBLANK('Section 2'!M113),"",'Section 2'!M113)</f>
        <v/>
      </c>
      <c r="D698" s="66" t="str">
        <f>IF($C698="","",'Section 2'!N113)</f>
        <v/>
      </c>
      <c r="E698" s="66" t="str">
        <f>IF($C698="","",'Section 2'!R113)</f>
        <v/>
      </c>
      <c r="F698" s="66" t="str">
        <f>IF($C698="","",'Section 2'!S113)</f>
        <v/>
      </c>
    </row>
    <row r="699" spans="2:6" x14ac:dyDescent="0.25">
      <c r="B699" s="66">
        <v>3</v>
      </c>
      <c r="C699" s="66" t="str">
        <f>IF(ISBLANK('Section 2'!M114),"",'Section 2'!M114)</f>
        <v/>
      </c>
      <c r="D699" s="66" t="str">
        <f>IF($C699="","",'Section 2'!N114)</f>
        <v/>
      </c>
      <c r="E699" s="66" t="str">
        <f>IF($C699="","",'Section 2'!R114)</f>
        <v/>
      </c>
      <c r="F699" s="66" t="str">
        <f>IF($C699="","",'Section 2'!S114)</f>
        <v/>
      </c>
    </row>
    <row r="700" spans="2:6" x14ac:dyDescent="0.25">
      <c r="B700" s="66">
        <v>3</v>
      </c>
      <c r="C700" s="66" t="str">
        <f>IF(ISBLANK('Section 2'!M115),"",'Section 2'!M115)</f>
        <v/>
      </c>
      <c r="D700" s="66" t="str">
        <f>IF($C700="","",'Section 2'!N115)</f>
        <v/>
      </c>
      <c r="E700" s="66" t="str">
        <f>IF($C700="","",'Section 2'!R115)</f>
        <v/>
      </c>
      <c r="F700" s="66" t="str">
        <f>IF($C700="","",'Section 2'!S115)</f>
        <v/>
      </c>
    </row>
    <row r="701" spans="2:6" x14ac:dyDescent="0.25">
      <c r="B701" s="66">
        <v>3</v>
      </c>
      <c r="C701" s="66" t="str">
        <f>IF(ISBLANK('Section 2'!M116),"",'Section 2'!M116)</f>
        <v/>
      </c>
      <c r="D701" s="66" t="str">
        <f>IF($C701="","",'Section 2'!N116)</f>
        <v/>
      </c>
      <c r="E701" s="66" t="str">
        <f>IF($C701="","",'Section 2'!R116)</f>
        <v/>
      </c>
      <c r="F701" s="66" t="str">
        <f>IF($C701="","",'Section 2'!S116)</f>
        <v/>
      </c>
    </row>
    <row r="702" spans="2:6" x14ac:dyDescent="0.25">
      <c r="B702" s="66">
        <v>3</v>
      </c>
      <c r="C702" s="66" t="str">
        <f>IF(ISBLANK('Section 2'!M117),"",'Section 2'!M117)</f>
        <v/>
      </c>
      <c r="D702" s="66" t="str">
        <f>IF($C702="","",'Section 2'!N117)</f>
        <v/>
      </c>
      <c r="E702" s="66" t="str">
        <f>IF($C702="","",'Section 2'!R117)</f>
        <v/>
      </c>
      <c r="F702" s="66" t="str">
        <f>IF($C702="","",'Section 2'!S117)</f>
        <v/>
      </c>
    </row>
    <row r="703" spans="2:6" x14ac:dyDescent="0.25">
      <c r="B703" s="66">
        <v>3</v>
      </c>
      <c r="C703" s="66" t="str">
        <f>IF(ISBLANK('Section 2'!M118),"",'Section 2'!M118)</f>
        <v/>
      </c>
      <c r="D703" s="66" t="str">
        <f>IF($C703="","",'Section 2'!N118)</f>
        <v/>
      </c>
      <c r="E703" s="66" t="str">
        <f>IF($C703="","",'Section 2'!R118)</f>
        <v/>
      </c>
      <c r="F703" s="66" t="str">
        <f>IF($C703="","",'Section 2'!S118)</f>
        <v/>
      </c>
    </row>
    <row r="704" spans="2:6" x14ac:dyDescent="0.25">
      <c r="B704" s="66">
        <v>3</v>
      </c>
      <c r="C704" s="66" t="str">
        <f>IF(ISBLANK('Section 2'!M119),"",'Section 2'!M119)</f>
        <v/>
      </c>
      <c r="D704" s="66" t="str">
        <f>IF($C704="","",'Section 2'!N119)</f>
        <v/>
      </c>
      <c r="E704" s="66" t="str">
        <f>IF($C704="","",'Section 2'!R119)</f>
        <v/>
      </c>
      <c r="F704" s="66" t="str">
        <f>IF($C704="","",'Section 2'!S119)</f>
        <v/>
      </c>
    </row>
    <row r="705" spans="2:6" x14ac:dyDescent="0.25">
      <c r="B705" s="66">
        <v>3</v>
      </c>
      <c r="C705" s="66" t="str">
        <f>IF(ISBLANK('Section 2'!M120),"",'Section 2'!M120)</f>
        <v/>
      </c>
      <c r="D705" s="66" t="str">
        <f>IF($C705="","",'Section 2'!N120)</f>
        <v/>
      </c>
      <c r="E705" s="66" t="str">
        <f>IF($C705="","",'Section 2'!R120)</f>
        <v/>
      </c>
      <c r="F705" s="66" t="str">
        <f>IF($C705="","",'Section 2'!S120)</f>
        <v/>
      </c>
    </row>
    <row r="706" spans="2:6" x14ac:dyDescent="0.25">
      <c r="B706" s="66">
        <v>3</v>
      </c>
      <c r="C706" s="66" t="str">
        <f>IF(ISBLANK('Section 2'!M121),"",'Section 2'!M121)</f>
        <v/>
      </c>
      <c r="D706" s="66" t="str">
        <f>IF($C706="","",'Section 2'!N121)</f>
        <v/>
      </c>
      <c r="E706" s="66" t="str">
        <f>IF($C706="","",'Section 2'!R121)</f>
        <v/>
      </c>
      <c r="F706" s="66" t="str">
        <f>IF($C706="","",'Section 2'!S121)</f>
        <v/>
      </c>
    </row>
    <row r="707" spans="2:6" x14ac:dyDescent="0.25">
      <c r="B707" s="66">
        <v>3</v>
      </c>
      <c r="C707" s="66" t="str">
        <f>IF(ISBLANK('Section 2'!M122),"",'Section 2'!M122)</f>
        <v/>
      </c>
      <c r="D707" s="66" t="str">
        <f>IF($C707="","",'Section 2'!N122)</f>
        <v/>
      </c>
      <c r="E707" s="66" t="str">
        <f>IF($C707="","",'Section 2'!R122)</f>
        <v/>
      </c>
      <c r="F707" s="66" t="str">
        <f>IF($C707="","",'Section 2'!S122)</f>
        <v/>
      </c>
    </row>
    <row r="708" spans="2:6" x14ac:dyDescent="0.25">
      <c r="B708" s="66">
        <v>3</v>
      </c>
      <c r="C708" s="66" t="str">
        <f>IF(ISBLANK('Section 2'!M123),"",'Section 2'!M123)</f>
        <v/>
      </c>
      <c r="D708" s="66" t="str">
        <f>IF($C708="","",'Section 2'!N123)</f>
        <v/>
      </c>
      <c r="E708" s="66" t="str">
        <f>IF($C708="","",'Section 2'!R123)</f>
        <v/>
      </c>
      <c r="F708" s="66" t="str">
        <f>IF($C708="","",'Section 2'!S123)</f>
        <v/>
      </c>
    </row>
    <row r="709" spans="2:6" x14ac:dyDescent="0.25">
      <c r="B709" s="66">
        <v>3</v>
      </c>
      <c r="C709" s="66" t="str">
        <f>IF(ISBLANK('Section 2'!M124),"",'Section 2'!M124)</f>
        <v/>
      </c>
      <c r="D709" s="66" t="str">
        <f>IF($C709="","",'Section 2'!N124)</f>
        <v/>
      </c>
      <c r="E709" s="66" t="str">
        <f>IF($C709="","",'Section 2'!R124)</f>
        <v/>
      </c>
      <c r="F709" s="66" t="str">
        <f>IF($C709="","",'Section 2'!S124)</f>
        <v/>
      </c>
    </row>
    <row r="710" spans="2:6" x14ac:dyDescent="0.25">
      <c r="B710" s="66">
        <v>3</v>
      </c>
      <c r="C710" s="66" t="str">
        <f>IF(ISBLANK('Section 2'!M125),"",'Section 2'!M125)</f>
        <v/>
      </c>
      <c r="D710" s="66" t="str">
        <f>IF($C710="","",'Section 2'!N125)</f>
        <v/>
      </c>
      <c r="E710" s="66" t="str">
        <f>IF($C710="","",'Section 2'!R125)</f>
        <v/>
      </c>
      <c r="F710" s="66" t="str">
        <f>IF($C710="","",'Section 2'!S125)</f>
        <v/>
      </c>
    </row>
    <row r="711" spans="2:6" x14ac:dyDescent="0.25">
      <c r="B711" s="66">
        <v>3</v>
      </c>
      <c r="C711" s="66" t="str">
        <f>IF(ISBLANK('Section 2'!M126),"",'Section 2'!M126)</f>
        <v/>
      </c>
      <c r="D711" s="66" t="str">
        <f>IF($C711="","",'Section 2'!N126)</f>
        <v/>
      </c>
      <c r="E711" s="66" t="str">
        <f>IF($C711="","",'Section 2'!R126)</f>
        <v/>
      </c>
      <c r="F711" s="66" t="str">
        <f>IF($C711="","",'Section 2'!S126)</f>
        <v/>
      </c>
    </row>
    <row r="712" spans="2:6" x14ac:dyDescent="0.25">
      <c r="B712" s="66">
        <v>3</v>
      </c>
      <c r="C712" s="66" t="str">
        <f>IF(ISBLANK('Section 2'!M127),"",'Section 2'!M127)</f>
        <v/>
      </c>
      <c r="D712" s="66" t="str">
        <f>IF($C712="","",'Section 2'!N127)</f>
        <v/>
      </c>
      <c r="E712" s="66" t="str">
        <f>IF($C712="","",'Section 2'!R127)</f>
        <v/>
      </c>
      <c r="F712" s="66" t="str">
        <f>IF($C712="","",'Section 2'!S127)</f>
        <v/>
      </c>
    </row>
    <row r="713" spans="2:6" x14ac:dyDescent="0.25">
      <c r="B713" s="66">
        <v>3</v>
      </c>
      <c r="C713" s="66" t="str">
        <f>IF(ISBLANK('Section 2'!M128),"",'Section 2'!M128)</f>
        <v/>
      </c>
      <c r="D713" s="66" t="str">
        <f>IF($C713="","",'Section 2'!N128)</f>
        <v/>
      </c>
      <c r="E713" s="66" t="str">
        <f>IF($C713="","",'Section 2'!R128)</f>
        <v/>
      </c>
      <c r="F713" s="66" t="str">
        <f>IF($C713="","",'Section 2'!S128)</f>
        <v/>
      </c>
    </row>
    <row r="714" spans="2:6" x14ac:dyDescent="0.25">
      <c r="B714" s="66">
        <v>3</v>
      </c>
      <c r="C714" s="66" t="str">
        <f>IF(ISBLANK('Section 2'!M129),"",'Section 2'!M129)</f>
        <v/>
      </c>
      <c r="D714" s="66" t="str">
        <f>IF($C714="","",'Section 2'!N129)</f>
        <v/>
      </c>
      <c r="E714" s="66" t="str">
        <f>IF($C714="","",'Section 2'!R129)</f>
        <v/>
      </c>
      <c r="F714" s="66" t="str">
        <f>IF($C714="","",'Section 2'!S129)</f>
        <v/>
      </c>
    </row>
    <row r="715" spans="2:6" x14ac:dyDescent="0.25">
      <c r="B715" s="66">
        <v>3</v>
      </c>
      <c r="C715" s="66" t="str">
        <f>IF(ISBLANK('Section 2'!M130),"",'Section 2'!M130)</f>
        <v/>
      </c>
      <c r="D715" s="66" t="str">
        <f>IF($C715="","",'Section 2'!N130)</f>
        <v/>
      </c>
      <c r="E715" s="66" t="str">
        <f>IF($C715="","",'Section 2'!R130)</f>
        <v/>
      </c>
      <c r="F715" s="66" t="str">
        <f>IF($C715="","",'Section 2'!S130)</f>
        <v/>
      </c>
    </row>
    <row r="716" spans="2:6" x14ac:dyDescent="0.25">
      <c r="B716" s="66">
        <v>3</v>
      </c>
      <c r="C716" s="66" t="str">
        <f>IF(ISBLANK('Section 2'!M131),"",'Section 2'!M131)</f>
        <v/>
      </c>
      <c r="D716" s="66" t="str">
        <f>IF($C716="","",'Section 2'!N131)</f>
        <v/>
      </c>
      <c r="E716" s="66" t="str">
        <f>IF($C716="","",'Section 2'!R131)</f>
        <v/>
      </c>
      <c r="F716" s="66" t="str">
        <f>IF($C716="","",'Section 2'!S131)</f>
        <v/>
      </c>
    </row>
    <row r="717" spans="2:6" x14ac:dyDescent="0.25">
      <c r="B717" s="66">
        <v>3</v>
      </c>
      <c r="C717" s="66" t="str">
        <f>IF(ISBLANK('Section 2'!M132),"",'Section 2'!M132)</f>
        <v/>
      </c>
      <c r="D717" s="66" t="str">
        <f>IF($C717="","",'Section 2'!N132)</f>
        <v/>
      </c>
      <c r="E717" s="66" t="str">
        <f>IF($C717="","",'Section 2'!R132)</f>
        <v/>
      </c>
      <c r="F717" s="66" t="str">
        <f>IF($C717="","",'Section 2'!S132)</f>
        <v/>
      </c>
    </row>
    <row r="718" spans="2:6" x14ac:dyDescent="0.25">
      <c r="B718" s="66">
        <v>3</v>
      </c>
      <c r="C718" s="66" t="str">
        <f>IF(ISBLANK('Section 2'!M133),"",'Section 2'!M133)</f>
        <v/>
      </c>
      <c r="D718" s="66" t="str">
        <f>IF($C718="","",'Section 2'!N133)</f>
        <v/>
      </c>
      <c r="E718" s="66" t="str">
        <f>IF($C718="","",'Section 2'!R133)</f>
        <v/>
      </c>
      <c r="F718" s="66" t="str">
        <f>IF($C718="","",'Section 2'!S133)</f>
        <v/>
      </c>
    </row>
    <row r="719" spans="2:6" x14ac:dyDescent="0.25">
      <c r="B719" s="66">
        <v>3</v>
      </c>
      <c r="C719" s="66" t="str">
        <f>IF(ISBLANK('Section 2'!M134),"",'Section 2'!M134)</f>
        <v/>
      </c>
      <c r="D719" s="66" t="str">
        <f>IF($C719="","",'Section 2'!N134)</f>
        <v/>
      </c>
      <c r="E719" s="66" t="str">
        <f>IF($C719="","",'Section 2'!R134)</f>
        <v/>
      </c>
      <c r="F719" s="66" t="str">
        <f>IF($C719="","",'Section 2'!S134)</f>
        <v/>
      </c>
    </row>
    <row r="720" spans="2:6" x14ac:dyDescent="0.25">
      <c r="B720" s="66">
        <v>3</v>
      </c>
      <c r="C720" s="66" t="str">
        <f>IF(ISBLANK('Section 2'!M135),"",'Section 2'!M135)</f>
        <v/>
      </c>
      <c r="D720" s="66" t="str">
        <f>IF($C720="","",'Section 2'!N135)</f>
        <v/>
      </c>
      <c r="E720" s="66" t="str">
        <f>IF($C720="","",'Section 2'!R135)</f>
        <v/>
      </c>
      <c r="F720" s="66" t="str">
        <f>IF($C720="","",'Section 2'!S135)</f>
        <v/>
      </c>
    </row>
    <row r="721" spans="2:6" x14ac:dyDescent="0.25">
      <c r="B721" s="66">
        <v>3</v>
      </c>
      <c r="C721" s="66" t="str">
        <f>IF(ISBLANK('Section 2'!M136),"",'Section 2'!M136)</f>
        <v/>
      </c>
      <c r="D721" s="66" t="str">
        <f>IF($C721="","",'Section 2'!N136)</f>
        <v/>
      </c>
      <c r="E721" s="66" t="str">
        <f>IF($C721="","",'Section 2'!R136)</f>
        <v/>
      </c>
      <c r="F721" s="66" t="str">
        <f>IF($C721="","",'Section 2'!S136)</f>
        <v/>
      </c>
    </row>
    <row r="722" spans="2:6" x14ac:dyDescent="0.25">
      <c r="B722" s="66">
        <v>3</v>
      </c>
      <c r="C722" s="66" t="str">
        <f>IF(ISBLANK('Section 2'!M137),"",'Section 2'!M137)</f>
        <v/>
      </c>
      <c r="D722" s="66" t="str">
        <f>IF($C722="","",'Section 2'!N137)</f>
        <v/>
      </c>
      <c r="E722" s="66" t="str">
        <f>IF($C722="","",'Section 2'!R137)</f>
        <v/>
      </c>
      <c r="F722" s="66" t="str">
        <f>IF($C722="","",'Section 2'!S137)</f>
        <v/>
      </c>
    </row>
    <row r="723" spans="2:6" x14ac:dyDescent="0.25">
      <c r="B723" s="66">
        <v>3</v>
      </c>
      <c r="C723" s="66" t="str">
        <f>IF(ISBLANK('Section 2'!M138),"",'Section 2'!M138)</f>
        <v/>
      </c>
      <c r="D723" s="66" t="str">
        <f>IF($C723="","",'Section 2'!N138)</f>
        <v/>
      </c>
      <c r="E723" s="66" t="str">
        <f>IF($C723="","",'Section 2'!R138)</f>
        <v/>
      </c>
      <c r="F723" s="66" t="str">
        <f>IF($C723="","",'Section 2'!S138)</f>
        <v/>
      </c>
    </row>
    <row r="724" spans="2:6" x14ac:dyDescent="0.25">
      <c r="B724" s="66">
        <v>3</v>
      </c>
      <c r="C724" s="66" t="str">
        <f>IF(ISBLANK('Section 2'!M139),"",'Section 2'!M139)</f>
        <v/>
      </c>
      <c r="D724" s="66" t="str">
        <f>IF($C724="","",'Section 2'!N139)</f>
        <v/>
      </c>
      <c r="E724" s="66" t="str">
        <f>IF($C724="","",'Section 2'!R139)</f>
        <v/>
      </c>
      <c r="F724" s="66" t="str">
        <f>IF($C724="","",'Section 2'!S139)</f>
        <v/>
      </c>
    </row>
    <row r="725" spans="2:6" x14ac:dyDescent="0.25">
      <c r="B725" s="66">
        <v>3</v>
      </c>
      <c r="C725" s="66" t="str">
        <f>IF(ISBLANK('Section 2'!M140),"",'Section 2'!M140)</f>
        <v/>
      </c>
      <c r="D725" s="66" t="str">
        <f>IF($C725="","",'Section 2'!N140)</f>
        <v/>
      </c>
      <c r="E725" s="66" t="str">
        <f>IF($C725="","",'Section 2'!R140)</f>
        <v/>
      </c>
      <c r="F725" s="66" t="str">
        <f>IF($C725="","",'Section 2'!S140)</f>
        <v/>
      </c>
    </row>
    <row r="726" spans="2:6" x14ac:dyDescent="0.25">
      <c r="B726" s="66">
        <v>3</v>
      </c>
      <c r="C726" s="66" t="str">
        <f>IF(ISBLANK('Section 2'!M141),"",'Section 2'!M141)</f>
        <v/>
      </c>
      <c r="D726" s="66" t="str">
        <f>IF($C726="","",'Section 2'!N141)</f>
        <v/>
      </c>
      <c r="E726" s="66" t="str">
        <f>IF($C726="","",'Section 2'!R141)</f>
        <v/>
      </c>
      <c r="F726" s="66" t="str">
        <f>IF($C726="","",'Section 2'!S141)</f>
        <v/>
      </c>
    </row>
    <row r="727" spans="2:6" x14ac:dyDescent="0.25">
      <c r="B727" s="66">
        <v>3</v>
      </c>
      <c r="C727" s="66" t="str">
        <f>IF(ISBLANK('Section 2'!M142),"",'Section 2'!M142)</f>
        <v/>
      </c>
      <c r="D727" s="66" t="str">
        <f>IF($C727="","",'Section 2'!N142)</f>
        <v/>
      </c>
      <c r="E727" s="66" t="str">
        <f>IF($C727="","",'Section 2'!R142)</f>
        <v/>
      </c>
      <c r="F727" s="66" t="str">
        <f>IF($C727="","",'Section 2'!S142)</f>
        <v/>
      </c>
    </row>
    <row r="728" spans="2:6" x14ac:dyDescent="0.25">
      <c r="B728" s="66">
        <v>3</v>
      </c>
      <c r="C728" s="66" t="str">
        <f>IF(ISBLANK('Section 2'!M143),"",'Section 2'!M143)</f>
        <v/>
      </c>
      <c r="D728" s="66" t="str">
        <f>IF($C728="","",'Section 2'!N143)</f>
        <v/>
      </c>
      <c r="E728" s="66" t="str">
        <f>IF($C728="","",'Section 2'!R143)</f>
        <v/>
      </c>
      <c r="F728" s="66" t="str">
        <f>IF($C728="","",'Section 2'!S143)</f>
        <v/>
      </c>
    </row>
    <row r="729" spans="2:6" x14ac:dyDescent="0.25">
      <c r="B729" s="66">
        <v>3</v>
      </c>
      <c r="C729" s="66" t="str">
        <f>IF(ISBLANK('Section 2'!M144),"",'Section 2'!M144)</f>
        <v/>
      </c>
      <c r="D729" s="66" t="str">
        <f>IF($C729="","",'Section 2'!N144)</f>
        <v/>
      </c>
      <c r="E729" s="66" t="str">
        <f>IF($C729="","",'Section 2'!R144)</f>
        <v/>
      </c>
      <c r="F729" s="66" t="str">
        <f>IF($C729="","",'Section 2'!S144)</f>
        <v/>
      </c>
    </row>
    <row r="730" spans="2:6" x14ac:dyDescent="0.25">
      <c r="B730" s="66">
        <v>3</v>
      </c>
      <c r="C730" s="66" t="str">
        <f>IF(ISBLANK('Section 2'!M145),"",'Section 2'!M145)</f>
        <v/>
      </c>
      <c r="D730" s="66" t="str">
        <f>IF($C730="","",'Section 2'!N145)</f>
        <v/>
      </c>
      <c r="E730" s="66" t="str">
        <f>IF($C730="","",'Section 2'!R145)</f>
        <v/>
      </c>
      <c r="F730" s="66" t="str">
        <f>IF($C730="","",'Section 2'!S145)</f>
        <v/>
      </c>
    </row>
    <row r="731" spans="2:6" x14ac:dyDescent="0.25">
      <c r="B731" s="66">
        <v>3</v>
      </c>
      <c r="C731" s="66" t="str">
        <f>IF(ISBLANK('Section 2'!M146),"",'Section 2'!M146)</f>
        <v/>
      </c>
      <c r="D731" s="66" t="str">
        <f>IF($C731="","",'Section 2'!N146)</f>
        <v/>
      </c>
      <c r="E731" s="66" t="str">
        <f>IF($C731="","",'Section 2'!R146)</f>
        <v/>
      </c>
      <c r="F731" s="66" t="str">
        <f>IF($C731="","",'Section 2'!S146)</f>
        <v/>
      </c>
    </row>
    <row r="732" spans="2:6" x14ac:dyDescent="0.25">
      <c r="B732" s="66">
        <v>3</v>
      </c>
      <c r="C732" s="66" t="str">
        <f>IF(ISBLANK('Section 2'!M147),"",'Section 2'!M147)</f>
        <v/>
      </c>
      <c r="D732" s="66" t="str">
        <f>IF($C732="","",'Section 2'!N147)</f>
        <v/>
      </c>
      <c r="E732" s="66" t="str">
        <f>IF($C732="","",'Section 2'!R147)</f>
        <v/>
      </c>
      <c r="F732" s="66" t="str">
        <f>IF($C732="","",'Section 2'!S147)</f>
        <v/>
      </c>
    </row>
    <row r="733" spans="2:6" x14ac:dyDescent="0.25">
      <c r="B733" s="66">
        <v>3</v>
      </c>
      <c r="C733" s="66" t="str">
        <f>IF(ISBLANK('Section 2'!M148),"",'Section 2'!M148)</f>
        <v/>
      </c>
      <c r="D733" s="66" t="str">
        <f>IF($C733="","",'Section 2'!N148)</f>
        <v/>
      </c>
      <c r="E733" s="66" t="str">
        <f>IF($C733="","",'Section 2'!R148)</f>
        <v/>
      </c>
      <c r="F733" s="66" t="str">
        <f>IF($C733="","",'Section 2'!S148)</f>
        <v/>
      </c>
    </row>
    <row r="734" spans="2:6" x14ac:dyDescent="0.25">
      <c r="B734" s="66">
        <v>3</v>
      </c>
      <c r="C734" s="66" t="str">
        <f>IF(ISBLANK('Section 2'!M149),"",'Section 2'!M149)</f>
        <v/>
      </c>
      <c r="D734" s="66" t="str">
        <f>IF($C734="","",'Section 2'!N149)</f>
        <v/>
      </c>
      <c r="E734" s="66" t="str">
        <f>IF($C734="","",'Section 2'!R149)</f>
        <v/>
      </c>
      <c r="F734" s="66" t="str">
        <f>IF($C734="","",'Section 2'!S149)</f>
        <v/>
      </c>
    </row>
    <row r="735" spans="2:6" x14ac:dyDescent="0.25">
      <c r="B735" s="66">
        <v>3</v>
      </c>
      <c r="C735" s="66" t="str">
        <f>IF(ISBLANK('Section 2'!M150),"",'Section 2'!M150)</f>
        <v/>
      </c>
      <c r="D735" s="66" t="str">
        <f>IF($C735="","",'Section 2'!N150)</f>
        <v/>
      </c>
      <c r="E735" s="66" t="str">
        <f>IF($C735="","",'Section 2'!R150)</f>
        <v/>
      </c>
      <c r="F735" s="66" t="str">
        <f>IF($C735="","",'Section 2'!S150)</f>
        <v/>
      </c>
    </row>
    <row r="736" spans="2:6" x14ac:dyDescent="0.25">
      <c r="B736" s="66">
        <v>3</v>
      </c>
      <c r="C736" s="66" t="str">
        <f>IF(ISBLANK('Section 2'!M151),"",'Section 2'!M151)</f>
        <v/>
      </c>
      <c r="D736" s="66" t="str">
        <f>IF($C736="","",'Section 2'!N151)</f>
        <v/>
      </c>
      <c r="E736" s="66" t="str">
        <f>IF($C736="","",'Section 2'!R151)</f>
        <v/>
      </c>
      <c r="F736" s="66" t="str">
        <f>IF($C736="","",'Section 2'!S151)</f>
        <v/>
      </c>
    </row>
    <row r="737" spans="2:6" x14ac:dyDescent="0.25">
      <c r="B737" s="66">
        <v>3</v>
      </c>
      <c r="C737" s="66" t="str">
        <f>IF(ISBLANK('Section 2'!M152),"",'Section 2'!M152)</f>
        <v/>
      </c>
      <c r="D737" s="66" t="str">
        <f>IF($C737="","",'Section 2'!N152)</f>
        <v/>
      </c>
      <c r="E737" s="66" t="str">
        <f>IF($C737="","",'Section 2'!R152)</f>
        <v/>
      </c>
      <c r="F737" s="66" t="str">
        <f>IF($C737="","",'Section 2'!S152)</f>
        <v/>
      </c>
    </row>
    <row r="738" spans="2:6" x14ac:dyDescent="0.25">
      <c r="B738" s="66">
        <v>3</v>
      </c>
      <c r="C738" s="66" t="str">
        <f>IF(ISBLANK('Section 2'!M153),"",'Section 2'!M153)</f>
        <v/>
      </c>
      <c r="D738" s="66" t="str">
        <f>IF($C738="","",'Section 2'!N153)</f>
        <v/>
      </c>
      <c r="E738" s="66" t="str">
        <f>IF($C738="","",'Section 2'!R153)</f>
        <v/>
      </c>
      <c r="F738" s="66" t="str">
        <f>IF($C738="","",'Section 2'!S153)</f>
        <v/>
      </c>
    </row>
    <row r="739" spans="2:6" x14ac:dyDescent="0.25">
      <c r="B739" s="66">
        <v>3</v>
      </c>
      <c r="C739" s="66" t="str">
        <f>IF(ISBLANK('Section 2'!M154),"",'Section 2'!M154)</f>
        <v/>
      </c>
      <c r="D739" s="66" t="str">
        <f>IF($C739="","",'Section 2'!N154)</f>
        <v/>
      </c>
      <c r="E739" s="66" t="str">
        <f>IF($C739="","",'Section 2'!R154)</f>
        <v/>
      </c>
      <c r="F739" s="66" t="str">
        <f>IF($C739="","",'Section 2'!S154)</f>
        <v/>
      </c>
    </row>
    <row r="740" spans="2:6" x14ac:dyDescent="0.25">
      <c r="B740" s="66">
        <v>3</v>
      </c>
      <c r="C740" s="66" t="str">
        <f>IF(ISBLANK('Section 2'!M155),"",'Section 2'!M155)</f>
        <v/>
      </c>
      <c r="D740" s="66" t="str">
        <f>IF($C740="","",'Section 2'!N155)</f>
        <v/>
      </c>
      <c r="E740" s="66" t="str">
        <f>IF($C740="","",'Section 2'!R155)</f>
        <v/>
      </c>
      <c r="F740" s="66" t="str">
        <f>IF($C740="","",'Section 2'!S155)</f>
        <v/>
      </c>
    </row>
    <row r="741" spans="2:6" x14ac:dyDescent="0.25">
      <c r="B741" s="66">
        <v>3</v>
      </c>
      <c r="C741" s="66" t="str">
        <f>IF(ISBLANK('Section 2'!M156),"",'Section 2'!M156)</f>
        <v/>
      </c>
      <c r="D741" s="66" t="str">
        <f>IF($C741="","",'Section 2'!N156)</f>
        <v/>
      </c>
      <c r="E741" s="66" t="str">
        <f>IF($C741="","",'Section 2'!R156)</f>
        <v/>
      </c>
      <c r="F741" s="66" t="str">
        <f>IF($C741="","",'Section 2'!S156)</f>
        <v/>
      </c>
    </row>
    <row r="742" spans="2:6" x14ac:dyDescent="0.25">
      <c r="B742" s="66">
        <v>3</v>
      </c>
      <c r="C742" s="66" t="str">
        <f>IF(ISBLANK('Section 2'!M157),"",'Section 2'!M157)</f>
        <v/>
      </c>
      <c r="D742" s="66" t="str">
        <f>IF($C742="","",'Section 2'!N157)</f>
        <v/>
      </c>
      <c r="E742" s="66" t="str">
        <f>IF($C742="","",'Section 2'!R157)</f>
        <v/>
      </c>
      <c r="F742" s="66" t="str">
        <f>IF($C742="","",'Section 2'!S157)</f>
        <v/>
      </c>
    </row>
    <row r="743" spans="2:6" x14ac:dyDescent="0.25">
      <c r="B743" s="66">
        <v>3</v>
      </c>
      <c r="C743" s="66" t="str">
        <f>IF(ISBLANK('Section 2'!M158),"",'Section 2'!M158)</f>
        <v/>
      </c>
      <c r="D743" s="66" t="str">
        <f>IF($C743="","",'Section 2'!N158)</f>
        <v/>
      </c>
      <c r="E743" s="66" t="str">
        <f>IF($C743="","",'Section 2'!R158)</f>
        <v/>
      </c>
      <c r="F743" s="66" t="str">
        <f>IF($C743="","",'Section 2'!S158)</f>
        <v/>
      </c>
    </row>
    <row r="744" spans="2:6" x14ac:dyDescent="0.25">
      <c r="B744" s="66">
        <v>3</v>
      </c>
      <c r="C744" s="66" t="str">
        <f>IF(ISBLANK('Section 2'!M159),"",'Section 2'!M159)</f>
        <v/>
      </c>
      <c r="D744" s="66" t="str">
        <f>IF($C744="","",'Section 2'!N159)</f>
        <v/>
      </c>
      <c r="E744" s="66" t="str">
        <f>IF($C744="","",'Section 2'!R159)</f>
        <v/>
      </c>
      <c r="F744" s="66" t="str">
        <f>IF($C744="","",'Section 2'!S159)</f>
        <v/>
      </c>
    </row>
    <row r="745" spans="2:6" x14ac:dyDescent="0.25">
      <c r="B745" s="66">
        <v>3</v>
      </c>
      <c r="C745" s="66" t="str">
        <f>IF(ISBLANK('Section 2'!M160),"",'Section 2'!M160)</f>
        <v/>
      </c>
      <c r="D745" s="66" t="str">
        <f>IF($C745="","",'Section 2'!N160)</f>
        <v/>
      </c>
      <c r="E745" s="66" t="str">
        <f>IF($C745="","",'Section 2'!R160)</f>
        <v/>
      </c>
      <c r="F745" s="66" t="str">
        <f>IF($C745="","",'Section 2'!S160)</f>
        <v/>
      </c>
    </row>
    <row r="746" spans="2:6" x14ac:dyDescent="0.25">
      <c r="B746" s="66">
        <v>3</v>
      </c>
      <c r="C746" s="66" t="str">
        <f>IF(ISBLANK('Section 2'!M161),"",'Section 2'!M161)</f>
        <v/>
      </c>
      <c r="D746" s="66" t="str">
        <f>IF($C746="","",'Section 2'!N161)</f>
        <v/>
      </c>
      <c r="E746" s="66" t="str">
        <f>IF($C746="","",'Section 2'!R161)</f>
        <v/>
      </c>
      <c r="F746" s="66" t="str">
        <f>IF($C746="","",'Section 2'!S161)</f>
        <v/>
      </c>
    </row>
    <row r="747" spans="2:6" x14ac:dyDescent="0.25">
      <c r="B747" s="66">
        <v>3</v>
      </c>
      <c r="C747" s="66" t="str">
        <f>IF(ISBLANK('Section 2'!M162),"",'Section 2'!M162)</f>
        <v/>
      </c>
      <c r="D747" s="66" t="str">
        <f>IF($C747="","",'Section 2'!N162)</f>
        <v/>
      </c>
      <c r="E747" s="66" t="str">
        <f>IF($C747="","",'Section 2'!R162)</f>
        <v/>
      </c>
      <c r="F747" s="66" t="str">
        <f>IF($C747="","",'Section 2'!S162)</f>
        <v/>
      </c>
    </row>
    <row r="748" spans="2:6" x14ac:dyDescent="0.25">
      <c r="B748" s="66">
        <v>3</v>
      </c>
      <c r="C748" s="66" t="str">
        <f>IF(ISBLANK('Section 2'!M163),"",'Section 2'!M163)</f>
        <v/>
      </c>
      <c r="D748" s="66" t="str">
        <f>IF($C748="","",'Section 2'!N163)</f>
        <v/>
      </c>
      <c r="E748" s="66" t="str">
        <f>IF($C748="","",'Section 2'!R163)</f>
        <v/>
      </c>
      <c r="F748" s="66" t="str">
        <f>IF($C748="","",'Section 2'!S163)</f>
        <v/>
      </c>
    </row>
    <row r="749" spans="2:6" x14ac:dyDescent="0.25">
      <c r="B749" s="66">
        <v>3</v>
      </c>
      <c r="C749" s="66" t="str">
        <f>IF(ISBLANK('Section 2'!M164),"",'Section 2'!M164)</f>
        <v/>
      </c>
      <c r="D749" s="66" t="str">
        <f>IF($C749="","",'Section 2'!N164)</f>
        <v/>
      </c>
      <c r="E749" s="66" t="str">
        <f>IF($C749="","",'Section 2'!R164)</f>
        <v/>
      </c>
      <c r="F749" s="66" t="str">
        <f>IF($C749="","",'Section 2'!S164)</f>
        <v/>
      </c>
    </row>
    <row r="750" spans="2:6" x14ac:dyDescent="0.25">
      <c r="B750" s="66">
        <v>3</v>
      </c>
      <c r="C750" s="66" t="str">
        <f>IF(ISBLANK('Section 2'!M165),"",'Section 2'!M165)</f>
        <v/>
      </c>
      <c r="D750" s="66" t="str">
        <f>IF($C750="","",'Section 2'!N165)</f>
        <v/>
      </c>
      <c r="E750" s="66" t="str">
        <f>IF($C750="","",'Section 2'!R165)</f>
        <v/>
      </c>
      <c r="F750" s="66" t="str">
        <f>IF($C750="","",'Section 2'!S165)</f>
        <v/>
      </c>
    </row>
    <row r="751" spans="2:6" x14ac:dyDescent="0.25">
      <c r="B751" s="66">
        <v>3</v>
      </c>
      <c r="C751" s="66" t="str">
        <f>IF(ISBLANK('Section 2'!M166),"",'Section 2'!M166)</f>
        <v/>
      </c>
      <c r="D751" s="66" t="str">
        <f>IF($C751="","",'Section 2'!N166)</f>
        <v/>
      </c>
      <c r="E751" s="66" t="str">
        <f>IF($C751="","",'Section 2'!R166)</f>
        <v/>
      </c>
      <c r="F751" s="66" t="str">
        <f>IF($C751="","",'Section 2'!S166)</f>
        <v/>
      </c>
    </row>
    <row r="752" spans="2:6" x14ac:dyDescent="0.25">
      <c r="B752" s="66">
        <v>3</v>
      </c>
      <c r="C752" s="66" t="str">
        <f>IF(ISBLANK('Section 2'!M167),"",'Section 2'!M167)</f>
        <v/>
      </c>
      <c r="D752" s="66" t="str">
        <f>IF($C752="","",'Section 2'!N167)</f>
        <v/>
      </c>
      <c r="E752" s="66" t="str">
        <f>IF($C752="","",'Section 2'!R167)</f>
        <v/>
      </c>
      <c r="F752" s="66" t="str">
        <f>IF($C752="","",'Section 2'!S167)</f>
        <v/>
      </c>
    </row>
    <row r="753" spans="2:6" x14ac:dyDescent="0.25">
      <c r="B753" s="66">
        <v>3</v>
      </c>
      <c r="C753" s="66" t="str">
        <f>IF(ISBLANK('Section 2'!M168),"",'Section 2'!M168)</f>
        <v/>
      </c>
      <c r="D753" s="66" t="str">
        <f>IF($C753="","",'Section 2'!N168)</f>
        <v/>
      </c>
      <c r="E753" s="66" t="str">
        <f>IF($C753="","",'Section 2'!R168)</f>
        <v/>
      </c>
      <c r="F753" s="66" t="str">
        <f>IF($C753="","",'Section 2'!S168)</f>
        <v/>
      </c>
    </row>
    <row r="754" spans="2:6" x14ac:dyDescent="0.25">
      <c r="B754" s="66">
        <v>3</v>
      </c>
      <c r="C754" s="66" t="str">
        <f>IF(ISBLANK('Section 2'!M169),"",'Section 2'!M169)</f>
        <v/>
      </c>
      <c r="D754" s="66" t="str">
        <f>IF($C754="","",'Section 2'!N169)</f>
        <v/>
      </c>
      <c r="E754" s="66" t="str">
        <f>IF($C754="","",'Section 2'!R169)</f>
        <v/>
      </c>
      <c r="F754" s="66" t="str">
        <f>IF($C754="","",'Section 2'!S169)</f>
        <v/>
      </c>
    </row>
    <row r="755" spans="2:6" x14ac:dyDescent="0.25">
      <c r="B755" s="66">
        <v>3</v>
      </c>
      <c r="C755" s="66" t="str">
        <f>IF(ISBLANK('Section 2'!M170),"",'Section 2'!M170)</f>
        <v/>
      </c>
      <c r="D755" s="66" t="str">
        <f>IF($C755="","",'Section 2'!N170)</f>
        <v/>
      </c>
      <c r="E755" s="66" t="str">
        <f>IF($C755="","",'Section 2'!R170)</f>
        <v/>
      </c>
      <c r="F755" s="66" t="str">
        <f>IF($C755="","",'Section 2'!S170)</f>
        <v/>
      </c>
    </row>
    <row r="756" spans="2:6" x14ac:dyDescent="0.25">
      <c r="B756" s="66">
        <v>3</v>
      </c>
      <c r="C756" s="66" t="str">
        <f>IF(ISBLANK('Section 2'!M171),"",'Section 2'!M171)</f>
        <v/>
      </c>
      <c r="D756" s="66" t="str">
        <f>IF($C756="","",'Section 2'!N171)</f>
        <v/>
      </c>
      <c r="E756" s="66" t="str">
        <f>IF($C756="","",'Section 2'!R171)</f>
        <v/>
      </c>
      <c r="F756" s="66" t="str">
        <f>IF($C756="","",'Section 2'!S171)</f>
        <v/>
      </c>
    </row>
    <row r="757" spans="2:6" x14ac:dyDescent="0.25">
      <c r="B757" s="66">
        <v>3</v>
      </c>
      <c r="C757" s="66" t="str">
        <f>IF(ISBLANK('Section 2'!M172),"",'Section 2'!M172)</f>
        <v/>
      </c>
      <c r="D757" s="66" t="str">
        <f>IF($C757="","",'Section 2'!N172)</f>
        <v/>
      </c>
      <c r="E757" s="66" t="str">
        <f>IF($C757="","",'Section 2'!R172)</f>
        <v/>
      </c>
      <c r="F757" s="66" t="str">
        <f>IF($C757="","",'Section 2'!S172)</f>
        <v/>
      </c>
    </row>
    <row r="758" spans="2:6" x14ac:dyDescent="0.25">
      <c r="B758" s="66">
        <v>3</v>
      </c>
      <c r="C758" s="66" t="str">
        <f>IF(ISBLANK('Section 2'!M173),"",'Section 2'!M173)</f>
        <v/>
      </c>
      <c r="D758" s="66" t="str">
        <f>IF($C758="","",'Section 2'!N173)</f>
        <v/>
      </c>
      <c r="E758" s="66" t="str">
        <f>IF($C758="","",'Section 2'!R173)</f>
        <v/>
      </c>
      <c r="F758" s="66" t="str">
        <f>IF($C758="","",'Section 2'!S173)</f>
        <v/>
      </c>
    </row>
    <row r="759" spans="2:6" x14ac:dyDescent="0.25">
      <c r="B759" s="66">
        <v>3</v>
      </c>
      <c r="C759" s="66" t="str">
        <f>IF(ISBLANK('Section 2'!M174),"",'Section 2'!M174)</f>
        <v/>
      </c>
      <c r="D759" s="66" t="str">
        <f>IF($C759="","",'Section 2'!N174)</f>
        <v/>
      </c>
      <c r="E759" s="66" t="str">
        <f>IF($C759="","",'Section 2'!R174)</f>
        <v/>
      </c>
      <c r="F759" s="66" t="str">
        <f>IF($C759="","",'Section 2'!S174)</f>
        <v/>
      </c>
    </row>
    <row r="760" spans="2:6" x14ac:dyDescent="0.25">
      <c r="B760" s="66">
        <v>3</v>
      </c>
      <c r="C760" s="66" t="str">
        <f>IF(ISBLANK('Section 2'!M175),"",'Section 2'!M175)</f>
        <v/>
      </c>
      <c r="D760" s="66" t="str">
        <f>IF($C760="","",'Section 2'!N175)</f>
        <v/>
      </c>
      <c r="E760" s="66" t="str">
        <f>IF($C760="","",'Section 2'!R175)</f>
        <v/>
      </c>
      <c r="F760" s="66" t="str">
        <f>IF($C760="","",'Section 2'!S175)</f>
        <v/>
      </c>
    </row>
    <row r="761" spans="2:6" x14ac:dyDescent="0.25">
      <c r="B761" s="66">
        <v>3</v>
      </c>
      <c r="C761" s="66" t="str">
        <f>IF(ISBLANK('Section 2'!M176),"",'Section 2'!M176)</f>
        <v/>
      </c>
      <c r="D761" s="66" t="str">
        <f>IF($C761="","",'Section 2'!N176)</f>
        <v/>
      </c>
      <c r="E761" s="66" t="str">
        <f>IF($C761="","",'Section 2'!R176)</f>
        <v/>
      </c>
      <c r="F761" s="66" t="str">
        <f>IF($C761="","",'Section 2'!S176)</f>
        <v/>
      </c>
    </row>
    <row r="762" spans="2:6" x14ac:dyDescent="0.25">
      <c r="B762" s="66">
        <v>3</v>
      </c>
      <c r="C762" s="66" t="str">
        <f>IF(ISBLANK('Section 2'!M177),"",'Section 2'!M177)</f>
        <v/>
      </c>
      <c r="D762" s="66" t="str">
        <f>IF($C762="","",'Section 2'!N177)</f>
        <v/>
      </c>
      <c r="E762" s="66" t="str">
        <f>IF($C762="","",'Section 2'!R177)</f>
        <v/>
      </c>
      <c r="F762" s="66" t="str">
        <f>IF($C762="","",'Section 2'!S177)</f>
        <v/>
      </c>
    </row>
    <row r="763" spans="2:6" x14ac:dyDescent="0.25">
      <c r="B763" s="66">
        <v>3</v>
      </c>
      <c r="C763" s="66" t="str">
        <f>IF(ISBLANK('Section 2'!M178),"",'Section 2'!M178)</f>
        <v/>
      </c>
      <c r="D763" s="66" t="str">
        <f>IF($C763="","",'Section 2'!N178)</f>
        <v/>
      </c>
      <c r="E763" s="66" t="str">
        <f>IF($C763="","",'Section 2'!R178)</f>
        <v/>
      </c>
      <c r="F763" s="66" t="str">
        <f>IF($C763="","",'Section 2'!S178)</f>
        <v/>
      </c>
    </row>
    <row r="764" spans="2:6" x14ac:dyDescent="0.25">
      <c r="B764" s="66">
        <v>3</v>
      </c>
      <c r="C764" s="66" t="str">
        <f>IF(ISBLANK('Section 2'!M179),"",'Section 2'!M179)</f>
        <v/>
      </c>
      <c r="D764" s="66" t="str">
        <f>IF($C764="","",'Section 2'!N179)</f>
        <v/>
      </c>
      <c r="E764" s="66" t="str">
        <f>IF($C764="","",'Section 2'!R179)</f>
        <v/>
      </c>
      <c r="F764" s="66" t="str">
        <f>IF($C764="","",'Section 2'!S179)</f>
        <v/>
      </c>
    </row>
    <row r="765" spans="2:6" x14ac:dyDescent="0.25">
      <c r="B765" s="66">
        <v>3</v>
      </c>
      <c r="C765" s="66" t="str">
        <f>IF(ISBLANK('Section 2'!M180),"",'Section 2'!M180)</f>
        <v/>
      </c>
      <c r="D765" s="66" t="str">
        <f>IF($C765="","",'Section 2'!N180)</f>
        <v/>
      </c>
      <c r="E765" s="66" t="str">
        <f>IF($C765="","",'Section 2'!R180)</f>
        <v/>
      </c>
      <c r="F765" s="66" t="str">
        <f>IF($C765="","",'Section 2'!S180)</f>
        <v/>
      </c>
    </row>
    <row r="766" spans="2:6" x14ac:dyDescent="0.25">
      <c r="B766" s="66">
        <v>3</v>
      </c>
      <c r="C766" s="66" t="str">
        <f>IF(ISBLANK('Section 2'!M181),"",'Section 2'!M181)</f>
        <v/>
      </c>
      <c r="D766" s="66" t="str">
        <f>IF($C766="","",'Section 2'!N181)</f>
        <v/>
      </c>
      <c r="E766" s="66" t="str">
        <f>IF($C766="","",'Section 2'!R181)</f>
        <v/>
      </c>
      <c r="F766" s="66" t="str">
        <f>IF($C766="","",'Section 2'!S181)</f>
        <v/>
      </c>
    </row>
    <row r="767" spans="2:6" x14ac:dyDescent="0.25">
      <c r="B767" s="66">
        <v>3</v>
      </c>
      <c r="C767" s="66" t="str">
        <f>IF(ISBLANK('Section 2'!M182),"",'Section 2'!M182)</f>
        <v/>
      </c>
      <c r="D767" s="66" t="str">
        <f>IF($C767="","",'Section 2'!N182)</f>
        <v/>
      </c>
      <c r="E767" s="66" t="str">
        <f>IF($C767="","",'Section 2'!R182)</f>
        <v/>
      </c>
      <c r="F767" s="66" t="str">
        <f>IF($C767="","",'Section 2'!S182)</f>
        <v/>
      </c>
    </row>
    <row r="768" spans="2:6" x14ac:dyDescent="0.25">
      <c r="B768" s="66">
        <v>3</v>
      </c>
      <c r="C768" s="66" t="str">
        <f>IF(ISBLANK('Section 2'!M183),"",'Section 2'!M183)</f>
        <v/>
      </c>
      <c r="D768" s="66" t="str">
        <f>IF($C768="","",'Section 2'!N183)</f>
        <v/>
      </c>
      <c r="E768" s="66" t="str">
        <f>IF($C768="","",'Section 2'!R183)</f>
        <v/>
      </c>
      <c r="F768" s="66" t="str">
        <f>IF($C768="","",'Section 2'!S183)</f>
        <v/>
      </c>
    </row>
    <row r="769" spans="2:6" x14ac:dyDescent="0.25">
      <c r="B769" s="66">
        <v>3</v>
      </c>
      <c r="C769" s="66" t="str">
        <f>IF(ISBLANK('Section 2'!M184),"",'Section 2'!M184)</f>
        <v/>
      </c>
      <c r="D769" s="66" t="str">
        <f>IF($C769="","",'Section 2'!N184)</f>
        <v/>
      </c>
      <c r="E769" s="66" t="str">
        <f>IF($C769="","",'Section 2'!R184)</f>
        <v/>
      </c>
      <c r="F769" s="66" t="str">
        <f>IF($C769="","",'Section 2'!S184)</f>
        <v/>
      </c>
    </row>
    <row r="770" spans="2:6" x14ac:dyDescent="0.25">
      <c r="B770" s="66">
        <v>3</v>
      </c>
      <c r="C770" s="66" t="str">
        <f>IF(ISBLANK('Section 2'!M185),"",'Section 2'!M185)</f>
        <v/>
      </c>
      <c r="D770" s="66" t="str">
        <f>IF($C770="","",'Section 2'!N185)</f>
        <v/>
      </c>
      <c r="E770" s="66" t="str">
        <f>IF($C770="","",'Section 2'!R185)</f>
        <v/>
      </c>
      <c r="F770" s="66" t="str">
        <f>IF($C770="","",'Section 2'!S185)</f>
        <v/>
      </c>
    </row>
    <row r="771" spans="2:6" x14ac:dyDescent="0.25">
      <c r="B771" s="66">
        <v>3</v>
      </c>
      <c r="C771" s="66" t="str">
        <f>IF(ISBLANK('Section 2'!M186),"",'Section 2'!M186)</f>
        <v/>
      </c>
      <c r="D771" s="66" t="str">
        <f>IF($C771="","",'Section 2'!N186)</f>
        <v/>
      </c>
      <c r="E771" s="66" t="str">
        <f>IF($C771="","",'Section 2'!R186)</f>
        <v/>
      </c>
      <c r="F771" s="66" t="str">
        <f>IF($C771="","",'Section 2'!S186)</f>
        <v/>
      </c>
    </row>
    <row r="772" spans="2:6" x14ac:dyDescent="0.25">
      <c r="B772" s="66">
        <v>3</v>
      </c>
      <c r="C772" s="66" t="str">
        <f>IF(ISBLANK('Section 2'!M187),"",'Section 2'!M187)</f>
        <v/>
      </c>
      <c r="D772" s="66" t="str">
        <f>IF($C772="","",'Section 2'!N187)</f>
        <v/>
      </c>
      <c r="E772" s="66" t="str">
        <f>IF($C772="","",'Section 2'!R187)</f>
        <v/>
      </c>
      <c r="F772" s="66" t="str">
        <f>IF($C772="","",'Section 2'!S187)</f>
        <v/>
      </c>
    </row>
    <row r="773" spans="2:6" x14ac:dyDescent="0.25">
      <c r="B773" s="66">
        <v>3</v>
      </c>
      <c r="C773" s="66" t="str">
        <f>IF(ISBLANK('Section 2'!M188),"",'Section 2'!M188)</f>
        <v/>
      </c>
      <c r="D773" s="66" t="str">
        <f>IF($C773="","",'Section 2'!N188)</f>
        <v/>
      </c>
      <c r="E773" s="66" t="str">
        <f>IF($C773="","",'Section 2'!R188)</f>
        <v/>
      </c>
      <c r="F773" s="66" t="str">
        <f>IF($C773="","",'Section 2'!S188)</f>
        <v/>
      </c>
    </row>
    <row r="774" spans="2:6" x14ac:dyDescent="0.25">
      <c r="B774" s="66">
        <v>3</v>
      </c>
      <c r="C774" s="66" t="str">
        <f>IF(ISBLANK('Section 2'!M189),"",'Section 2'!M189)</f>
        <v/>
      </c>
      <c r="D774" s="66" t="str">
        <f>IF($C774="","",'Section 2'!N189)</f>
        <v/>
      </c>
      <c r="E774" s="66" t="str">
        <f>IF($C774="","",'Section 2'!R189)</f>
        <v/>
      </c>
      <c r="F774" s="66" t="str">
        <f>IF($C774="","",'Section 2'!S189)</f>
        <v/>
      </c>
    </row>
    <row r="775" spans="2:6" x14ac:dyDescent="0.25">
      <c r="B775" s="66">
        <v>3</v>
      </c>
      <c r="C775" s="66" t="str">
        <f>IF(ISBLANK('Section 2'!M190),"",'Section 2'!M190)</f>
        <v/>
      </c>
      <c r="D775" s="66" t="str">
        <f>IF($C775="","",'Section 2'!N190)</f>
        <v/>
      </c>
      <c r="E775" s="66" t="str">
        <f>IF($C775="","",'Section 2'!R190)</f>
        <v/>
      </c>
      <c r="F775" s="66" t="str">
        <f>IF($C775="","",'Section 2'!S190)</f>
        <v/>
      </c>
    </row>
    <row r="776" spans="2:6" x14ac:dyDescent="0.25">
      <c r="B776" s="66">
        <v>3</v>
      </c>
      <c r="C776" s="66" t="str">
        <f>IF(ISBLANK('Section 2'!M191),"",'Section 2'!M191)</f>
        <v/>
      </c>
      <c r="D776" s="66" t="str">
        <f>IF($C776="","",'Section 2'!N191)</f>
        <v/>
      </c>
      <c r="E776" s="66" t="str">
        <f>IF($C776="","",'Section 2'!R191)</f>
        <v/>
      </c>
      <c r="F776" s="66" t="str">
        <f>IF($C776="","",'Section 2'!S191)</f>
        <v/>
      </c>
    </row>
    <row r="777" spans="2:6" x14ac:dyDescent="0.25">
      <c r="B777" s="66">
        <v>3</v>
      </c>
      <c r="C777" s="66" t="str">
        <f>IF(ISBLANK('Section 2'!M192),"",'Section 2'!M192)</f>
        <v/>
      </c>
      <c r="D777" s="66" t="str">
        <f>IF($C777="","",'Section 2'!N192)</f>
        <v/>
      </c>
      <c r="E777" s="66" t="str">
        <f>IF($C777="","",'Section 2'!R192)</f>
        <v/>
      </c>
      <c r="F777" s="66" t="str">
        <f>IF($C777="","",'Section 2'!S192)</f>
        <v/>
      </c>
    </row>
    <row r="778" spans="2:6" x14ac:dyDescent="0.25">
      <c r="B778" s="66">
        <v>3</v>
      </c>
      <c r="C778" s="66" t="str">
        <f>IF(ISBLANK('Section 2'!M193),"",'Section 2'!M193)</f>
        <v/>
      </c>
      <c r="D778" s="66" t="str">
        <f>IF($C778="","",'Section 2'!N193)</f>
        <v/>
      </c>
      <c r="E778" s="66" t="str">
        <f>IF($C778="","",'Section 2'!R193)</f>
        <v/>
      </c>
      <c r="F778" s="66" t="str">
        <f>IF($C778="","",'Section 2'!S193)</f>
        <v/>
      </c>
    </row>
    <row r="779" spans="2:6" x14ac:dyDescent="0.25">
      <c r="B779" s="66">
        <v>3</v>
      </c>
      <c r="C779" s="66" t="str">
        <f>IF(ISBLANK('Section 2'!M194),"",'Section 2'!M194)</f>
        <v/>
      </c>
      <c r="D779" s="66" t="str">
        <f>IF($C779="","",'Section 2'!N194)</f>
        <v/>
      </c>
      <c r="E779" s="66" t="str">
        <f>IF($C779="","",'Section 2'!R194)</f>
        <v/>
      </c>
      <c r="F779" s="66" t="str">
        <f>IF($C779="","",'Section 2'!S194)</f>
        <v/>
      </c>
    </row>
    <row r="780" spans="2:6" x14ac:dyDescent="0.25">
      <c r="B780" s="66">
        <v>3</v>
      </c>
      <c r="C780" s="66" t="str">
        <f>IF(ISBLANK('Section 2'!M195),"",'Section 2'!M195)</f>
        <v/>
      </c>
      <c r="D780" s="66" t="str">
        <f>IF($C780="","",'Section 2'!N195)</f>
        <v/>
      </c>
      <c r="E780" s="66" t="str">
        <f>IF($C780="","",'Section 2'!R195)</f>
        <v/>
      </c>
      <c r="F780" s="66" t="str">
        <f>IF($C780="","",'Section 2'!S195)</f>
        <v/>
      </c>
    </row>
    <row r="781" spans="2:6" x14ac:dyDescent="0.25">
      <c r="B781" s="66">
        <v>3</v>
      </c>
      <c r="C781" s="66" t="str">
        <f>IF(ISBLANK('Section 2'!M196),"",'Section 2'!M196)</f>
        <v/>
      </c>
      <c r="D781" s="66" t="str">
        <f>IF($C781="","",'Section 2'!N196)</f>
        <v/>
      </c>
      <c r="E781" s="66" t="str">
        <f>IF($C781="","",'Section 2'!R196)</f>
        <v/>
      </c>
      <c r="F781" s="66" t="str">
        <f>IF($C781="","",'Section 2'!S196)</f>
        <v/>
      </c>
    </row>
    <row r="782" spans="2:6" x14ac:dyDescent="0.25">
      <c r="B782" s="66">
        <v>3</v>
      </c>
      <c r="C782" s="66" t="str">
        <f>IF(ISBLANK('Section 2'!M197),"",'Section 2'!M197)</f>
        <v/>
      </c>
      <c r="D782" s="66" t="str">
        <f>IF($C782="","",'Section 2'!N197)</f>
        <v/>
      </c>
      <c r="E782" s="66" t="str">
        <f>IF($C782="","",'Section 2'!R197)</f>
        <v/>
      </c>
      <c r="F782" s="66" t="str">
        <f>IF($C782="","",'Section 2'!S197)</f>
        <v/>
      </c>
    </row>
    <row r="783" spans="2:6" x14ac:dyDescent="0.25">
      <c r="B783" s="66">
        <v>3</v>
      </c>
      <c r="C783" s="66" t="str">
        <f>IF(ISBLANK('Section 2'!M198),"",'Section 2'!M198)</f>
        <v/>
      </c>
      <c r="D783" s="66" t="str">
        <f>IF($C783="","",'Section 2'!N198)</f>
        <v/>
      </c>
      <c r="E783" s="66" t="str">
        <f>IF($C783="","",'Section 2'!R198)</f>
        <v/>
      </c>
      <c r="F783" s="66" t="str">
        <f>IF($C783="","",'Section 2'!S198)</f>
        <v/>
      </c>
    </row>
    <row r="784" spans="2:6" x14ac:dyDescent="0.25">
      <c r="B784" s="66">
        <v>3</v>
      </c>
      <c r="C784" s="66" t="str">
        <f>IF(ISBLANK('Section 2'!M199),"",'Section 2'!M199)</f>
        <v/>
      </c>
      <c r="D784" s="66" t="str">
        <f>IF($C784="","",'Section 2'!N199)</f>
        <v/>
      </c>
      <c r="E784" s="66" t="str">
        <f>IF($C784="","",'Section 2'!R199)</f>
        <v/>
      </c>
      <c r="F784" s="66" t="str">
        <f>IF($C784="","",'Section 2'!S199)</f>
        <v/>
      </c>
    </row>
    <row r="785" spans="2:6" x14ac:dyDescent="0.25">
      <c r="B785" s="66">
        <v>3</v>
      </c>
      <c r="C785" s="66" t="str">
        <f>IF(ISBLANK('Section 2'!M200),"",'Section 2'!M200)</f>
        <v/>
      </c>
      <c r="D785" s="66" t="str">
        <f>IF($C785="","",'Section 2'!N200)</f>
        <v/>
      </c>
      <c r="E785" s="66" t="str">
        <f>IF($C785="","",'Section 2'!R200)</f>
        <v/>
      </c>
      <c r="F785" s="66" t="str">
        <f>IF($C785="","",'Section 2'!S200)</f>
        <v/>
      </c>
    </row>
    <row r="786" spans="2:6" x14ac:dyDescent="0.25">
      <c r="B786" s="66">
        <v>3</v>
      </c>
      <c r="C786" s="66" t="str">
        <f>IF(ISBLANK('Section 2'!M201),"",'Section 2'!M201)</f>
        <v/>
      </c>
      <c r="D786" s="66" t="str">
        <f>IF($C786="","",'Section 2'!N201)</f>
        <v/>
      </c>
      <c r="E786" s="66" t="str">
        <f>IF($C786="","",'Section 2'!R201)</f>
        <v/>
      </c>
      <c r="F786" s="66" t="str">
        <f>IF($C786="","",'Section 2'!S201)</f>
        <v/>
      </c>
    </row>
    <row r="787" spans="2:6" x14ac:dyDescent="0.25">
      <c r="B787" s="66">
        <v>3</v>
      </c>
      <c r="C787" s="66" t="str">
        <f>IF(ISBLANK('Section 2'!M202),"",'Section 2'!M202)</f>
        <v/>
      </c>
      <c r="D787" s="66" t="str">
        <f>IF($C787="","",'Section 2'!N202)</f>
        <v/>
      </c>
      <c r="E787" s="66" t="str">
        <f>IF($C787="","",'Section 2'!R202)</f>
        <v/>
      </c>
      <c r="F787" s="66" t="str">
        <f>IF($C787="","",'Section 2'!S202)</f>
        <v/>
      </c>
    </row>
    <row r="788" spans="2:6" x14ac:dyDescent="0.25">
      <c r="B788" s="66">
        <v>3</v>
      </c>
      <c r="C788" s="66" t="str">
        <f>IF(ISBLANK('Section 2'!M203),"",'Section 2'!M203)</f>
        <v/>
      </c>
      <c r="D788" s="66" t="str">
        <f>IF($C788="","",'Section 2'!N203)</f>
        <v/>
      </c>
      <c r="E788" s="66" t="str">
        <f>IF($C788="","",'Section 2'!R203)</f>
        <v/>
      </c>
      <c r="F788" s="66" t="str">
        <f>IF($C788="","",'Section 2'!S203)</f>
        <v/>
      </c>
    </row>
    <row r="789" spans="2:6" x14ac:dyDescent="0.25">
      <c r="B789" s="66">
        <v>3</v>
      </c>
      <c r="C789" s="66" t="str">
        <f>IF(ISBLANK('Section 2'!M204),"",'Section 2'!M204)</f>
        <v/>
      </c>
      <c r="D789" s="66" t="str">
        <f>IF($C789="","",'Section 2'!N204)</f>
        <v/>
      </c>
      <c r="E789" s="66" t="str">
        <f>IF($C789="","",'Section 2'!R204)</f>
        <v/>
      </c>
      <c r="F789" s="66" t="str">
        <f>IF($C789="","",'Section 2'!S204)</f>
        <v/>
      </c>
    </row>
    <row r="790" spans="2:6" x14ac:dyDescent="0.25">
      <c r="B790" s="66">
        <v>3</v>
      </c>
      <c r="C790" s="66" t="str">
        <f>IF(ISBLANK('Section 2'!M205),"",'Section 2'!M205)</f>
        <v/>
      </c>
      <c r="D790" s="66" t="str">
        <f>IF($C790="","",'Section 2'!N205)</f>
        <v/>
      </c>
      <c r="E790" s="66" t="str">
        <f>IF($C790="","",'Section 2'!R205)</f>
        <v/>
      </c>
      <c r="F790" s="66" t="str">
        <f>IF($C790="","",'Section 2'!S205)</f>
        <v/>
      </c>
    </row>
    <row r="791" spans="2:6" x14ac:dyDescent="0.25">
      <c r="B791" s="66">
        <v>3</v>
      </c>
      <c r="C791" s="66" t="str">
        <f>IF(ISBLANK('Section 2'!M206),"",'Section 2'!M206)</f>
        <v/>
      </c>
      <c r="D791" s="66" t="str">
        <f>IF($C791="","",'Section 2'!N206)</f>
        <v/>
      </c>
      <c r="E791" s="66" t="str">
        <f>IF($C791="","",'Section 2'!R206)</f>
        <v/>
      </c>
      <c r="F791" s="66" t="str">
        <f>IF($C791="","",'Section 2'!S206)</f>
        <v/>
      </c>
    </row>
    <row r="792" spans="2:6" x14ac:dyDescent="0.25">
      <c r="B792" s="66">
        <v>3</v>
      </c>
      <c r="C792" s="66" t="str">
        <f>IF(ISBLANK('Section 2'!M207),"",'Section 2'!M207)</f>
        <v/>
      </c>
      <c r="D792" s="66" t="str">
        <f>IF($C792="","",'Section 2'!N207)</f>
        <v/>
      </c>
      <c r="E792" s="66" t="str">
        <f>IF($C792="","",'Section 2'!R207)</f>
        <v/>
      </c>
      <c r="F792" s="66" t="str">
        <f>IF($C792="","",'Section 2'!S207)</f>
        <v/>
      </c>
    </row>
    <row r="793" spans="2:6" x14ac:dyDescent="0.25">
      <c r="B793" s="66">
        <v>3</v>
      </c>
      <c r="C793" s="66" t="str">
        <f>IF(ISBLANK('Section 2'!M208),"",'Section 2'!M208)</f>
        <v/>
      </c>
      <c r="D793" s="66" t="str">
        <f>IF($C793="","",'Section 2'!N208)</f>
        <v/>
      </c>
      <c r="E793" s="66" t="str">
        <f>IF($C793="","",'Section 2'!R208)</f>
        <v/>
      </c>
      <c r="F793" s="66" t="str">
        <f>IF($C793="","",'Section 2'!S208)</f>
        <v/>
      </c>
    </row>
    <row r="794" spans="2:6" x14ac:dyDescent="0.25">
      <c r="B794" s="66">
        <v>3</v>
      </c>
      <c r="C794" s="66" t="str">
        <f>IF(ISBLANK('Section 2'!M209),"",'Section 2'!M209)</f>
        <v/>
      </c>
      <c r="D794" s="66" t="str">
        <f>IF($C794="","",'Section 2'!N209)</f>
        <v/>
      </c>
      <c r="E794" s="66" t="str">
        <f>IF($C794="","",'Section 2'!R209)</f>
        <v/>
      </c>
      <c r="F794" s="66" t="str">
        <f>IF($C794="","",'Section 2'!S209)</f>
        <v/>
      </c>
    </row>
    <row r="795" spans="2:6" x14ac:dyDescent="0.25">
      <c r="B795" s="66">
        <v>3</v>
      </c>
      <c r="C795" s="66" t="str">
        <f>IF(ISBLANK('Section 2'!M210),"",'Section 2'!M210)</f>
        <v/>
      </c>
      <c r="D795" s="66" t="str">
        <f>IF($C795="","",'Section 2'!N210)</f>
        <v/>
      </c>
      <c r="E795" s="66" t="str">
        <f>IF($C795="","",'Section 2'!R210)</f>
        <v/>
      </c>
      <c r="F795" s="66" t="str">
        <f>IF($C795="","",'Section 2'!S210)</f>
        <v/>
      </c>
    </row>
    <row r="796" spans="2:6" x14ac:dyDescent="0.25">
      <c r="B796" s="66">
        <v>3</v>
      </c>
      <c r="C796" s="66" t="str">
        <f>IF(ISBLANK('Section 2'!M211),"",'Section 2'!M211)</f>
        <v/>
      </c>
      <c r="D796" s="66" t="str">
        <f>IF($C796="","",'Section 2'!N211)</f>
        <v/>
      </c>
      <c r="E796" s="66" t="str">
        <f>IF($C796="","",'Section 2'!R211)</f>
        <v/>
      </c>
      <c r="F796" s="66" t="str">
        <f>IF($C796="","",'Section 2'!S211)</f>
        <v/>
      </c>
    </row>
    <row r="797" spans="2:6" x14ac:dyDescent="0.25">
      <c r="B797" s="66">
        <v>3</v>
      </c>
      <c r="C797" s="66" t="str">
        <f>IF(ISBLANK('Section 2'!M212),"",'Section 2'!M212)</f>
        <v/>
      </c>
      <c r="D797" s="66" t="str">
        <f>IF($C797="","",'Section 2'!N212)</f>
        <v/>
      </c>
      <c r="E797" s="66" t="str">
        <f>IF($C797="","",'Section 2'!R212)</f>
        <v/>
      </c>
      <c r="F797" s="66" t="str">
        <f>IF($C797="","",'Section 2'!S212)</f>
        <v/>
      </c>
    </row>
    <row r="798" spans="2:6" x14ac:dyDescent="0.25">
      <c r="B798" s="66">
        <v>3</v>
      </c>
      <c r="C798" s="66" t="str">
        <f>IF(ISBLANK('Section 2'!M213),"",'Section 2'!M213)</f>
        <v/>
      </c>
      <c r="D798" s="66" t="str">
        <f>IF($C798="","",'Section 2'!N213)</f>
        <v/>
      </c>
      <c r="E798" s="66" t="str">
        <f>IF($C798="","",'Section 2'!R213)</f>
        <v/>
      </c>
      <c r="F798" s="66" t="str">
        <f>IF($C798="","",'Section 2'!S213)</f>
        <v/>
      </c>
    </row>
    <row r="799" spans="2:6" x14ac:dyDescent="0.25">
      <c r="B799" s="66">
        <v>3</v>
      </c>
      <c r="C799" s="66" t="str">
        <f>IF(ISBLANK('Section 2'!M214),"",'Section 2'!M214)</f>
        <v/>
      </c>
      <c r="D799" s="66" t="str">
        <f>IF($C799="","",'Section 2'!N214)</f>
        <v/>
      </c>
      <c r="E799" s="66" t="str">
        <f>IF($C799="","",'Section 2'!R214)</f>
        <v/>
      </c>
      <c r="F799" s="66" t="str">
        <f>IF($C799="","",'Section 2'!S214)</f>
        <v/>
      </c>
    </row>
    <row r="800" spans="2:6" x14ac:dyDescent="0.25">
      <c r="B800" s="66">
        <v>3</v>
      </c>
      <c r="C800" s="66" t="str">
        <f>IF(ISBLANK('Section 2'!M215),"",'Section 2'!M215)</f>
        <v/>
      </c>
      <c r="D800" s="66" t="str">
        <f>IF($C800="","",'Section 2'!N215)</f>
        <v/>
      </c>
      <c r="E800" s="66" t="str">
        <f>IF($C800="","",'Section 2'!R215)</f>
        <v/>
      </c>
      <c r="F800" s="66" t="str">
        <f>IF($C800="","",'Section 2'!S215)</f>
        <v/>
      </c>
    </row>
    <row r="801" spans="2:6" x14ac:dyDescent="0.25">
      <c r="B801" s="66">
        <v>3</v>
      </c>
      <c r="C801" s="66" t="str">
        <f>IF(ISBLANK('Section 2'!M216),"",'Section 2'!M216)</f>
        <v/>
      </c>
      <c r="D801" s="66" t="str">
        <f>IF($C801="","",'Section 2'!N216)</f>
        <v/>
      </c>
      <c r="E801" s="66" t="str">
        <f>IF($C801="","",'Section 2'!R216)</f>
        <v/>
      </c>
      <c r="F801" s="66" t="str">
        <f>IF($C801="","",'Section 2'!S216)</f>
        <v/>
      </c>
    </row>
    <row r="802" spans="2:6" x14ac:dyDescent="0.25">
      <c r="B802" s="66">
        <v>3</v>
      </c>
      <c r="C802" s="66" t="str">
        <f>IF(ISBLANK('Section 2'!M217),"",'Section 2'!M217)</f>
        <v/>
      </c>
      <c r="D802" s="66" t="str">
        <f>IF($C802="","",'Section 2'!N217)</f>
        <v/>
      </c>
      <c r="E802" s="66" t="str">
        <f>IF($C802="","",'Section 2'!R217)</f>
        <v/>
      </c>
      <c r="F802" s="66" t="str">
        <f>IF($C802="","",'Section 2'!S217)</f>
        <v/>
      </c>
    </row>
    <row r="803" spans="2:6" x14ac:dyDescent="0.25">
      <c r="B803" s="66">
        <v>3</v>
      </c>
      <c r="C803" s="66" t="str">
        <f>IF(ISBLANK('Section 2'!M218),"",'Section 2'!M218)</f>
        <v/>
      </c>
      <c r="D803" s="66" t="str">
        <f>IF($C803="","",'Section 2'!N218)</f>
        <v/>
      </c>
      <c r="E803" s="66" t="str">
        <f>IF($C803="","",'Section 2'!R218)</f>
        <v/>
      </c>
      <c r="F803" s="66" t="str">
        <f>IF($C803="","",'Section 2'!S218)</f>
        <v/>
      </c>
    </row>
    <row r="804" spans="2:6" x14ac:dyDescent="0.25">
      <c r="B804" s="66">
        <v>3</v>
      </c>
      <c r="C804" s="66" t="str">
        <f>IF(ISBLANK('Section 2'!M219),"",'Section 2'!M219)</f>
        <v/>
      </c>
      <c r="D804" s="66" t="str">
        <f>IF($C804="","",'Section 2'!N219)</f>
        <v/>
      </c>
      <c r="E804" s="66" t="str">
        <f>IF($C804="","",'Section 2'!R219)</f>
        <v/>
      </c>
      <c r="F804" s="66" t="str">
        <f>IF($C804="","",'Section 2'!S219)</f>
        <v/>
      </c>
    </row>
    <row r="805" spans="2:6" x14ac:dyDescent="0.25">
      <c r="B805" s="66">
        <v>3</v>
      </c>
      <c r="C805" s="66" t="str">
        <f>IF(ISBLANK('Section 2'!M220),"",'Section 2'!M220)</f>
        <v/>
      </c>
      <c r="D805" s="66" t="str">
        <f>IF($C805="","",'Section 2'!N220)</f>
        <v/>
      </c>
      <c r="E805" s="66" t="str">
        <f>IF($C805="","",'Section 2'!R220)</f>
        <v/>
      </c>
      <c r="F805" s="66" t="str">
        <f>IF($C805="","",'Section 2'!S220)</f>
        <v/>
      </c>
    </row>
    <row r="806" spans="2:6" x14ac:dyDescent="0.25">
      <c r="B806" s="66">
        <v>3</v>
      </c>
      <c r="C806" s="66" t="str">
        <f>IF(ISBLANK('Section 2'!M221),"",'Section 2'!M221)</f>
        <v/>
      </c>
      <c r="D806" s="66" t="str">
        <f>IF($C806="","",'Section 2'!N221)</f>
        <v/>
      </c>
      <c r="E806" s="66" t="str">
        <f>IF($C806="","",'Section 2'!R221)</f>
        <v/>
      </c>
      <c r="F806" s="66" t="str">
        <f>IF($C806="","",'Section 2'!S221)</f>
        <v/>
      </c>
    </row>
    <row r="807" spans="2:6" x14ac:dyDescent="0.25">
      <c r="B807" s="66">
        <v>3</v>
      </c>
      <c r="C807" s="66" t="str">
        <f>IF(ISBLANK('Section 2'!M222),"",'Section 2'!M222)</f>
        <v/>
      </c>
      <c r="D807" s="66" t="str">
        <f>IF($C807="","",'Section 2'!N222)</f>
        <v/>
      </c>
      <c r="E807" s="66" t="str">
        <f>IF($C807="","",'Section 2'!R222)</f>
        <v/>
      </c>
      <c r="F807" s="66" t="str">
        <f>IF($C807="","",'Section 2'!S222)</f>
        <v/>
      </c>
    </row>
    <row r="808" spans="2:6" x14ac:dyDescent="0.25">
      <c r="B808" s="66">
        <v>3</v>
      </c>
      <c r="C808" s="66" t="str">
        <f>IF(ISBLANK('Section 2'!M223),"",'Section 2'!M223)</f>
        <v/>
      </c>
      <c r="D808" s="66" t="str">
        <f>IF($C808="","",'Section 2'!N223)</f>
        <v/>
      </c>
      <c r="E808" s="66" t="str">
        <f>IF($C808="","",'Section 2'!R223)</f>
        <v/>
      </c>
      <c r="F808" s="66" t="str">
        <f>IF($C808="","",'Section 2'!S223)</f>
        <v/>
      </c>
    </row>
    <row r="809" spans="2:6" x14ac:dyDescent="0.25">
      <c r="B809" s="66">
        <v>3</v>
      </c>
      <c r="C809" s="66" t="str">
        <f>IF(ISBLANK('Section 2'!M224),"",'Section 2'!M224)</f>
        <v/>
      </c>
      <c r="D809" s="66" t="str">
        <f>IF($C809="","",'Section 2'!N224)</f>
        <v/>
      </c>
      <c r="E809" s="66" t="str">
        <f>IF($C809="","",'Section 2'!R224)</f>
        <v/>
      </c>
      <c r="F809" s="66" t="str">
        <f>IF($C809="","",'Section 2'!S224)</f>
        <v/>
      </c>
    </row>
    <row r="810" spans="2:6" x14ac:dyDescent="0.25">
      <c r="B810" s="66">
        <v>3</v>
      </c>
      <c r="C810" s="66" t="str">
        <f>IF(ISBLANK('Section 2'!M225),"",'Section 2'!M225)</f>
        <v/>
      </c>
      <c r="D810" s="66" t="str">
        <f>IF($C810="","",'Section 2'!N225)</f>
        <v/>
      </c>
      <c r="E810" s="66" t="str">
        <f>IF($C810="","",'Section 2'!R225)</f>
        <v/>
      </c>
      <c r="F810" s="66" t="str">
        <f>IF($C810="","",'Section 2'!S225)</f>
        <v/>
      </c>
    </row>
    <row r="811" spans="2:6" x14ac:dyDescent="0.25">
      <c r="B811" s="66">
        <v>3</v>
      </c>
      <c r="C811" s="66" t="str">
        <f>IF(ISBLANK('Section 2'!M226),"",'Section 2'!M226)</f>
        <v/>
      </c>
      <c r="D811" s="66" t="str">
        <f>IF($C811="","",'Section 2'!N226)</f>
        <v/>
      </c>
      <c r="E811" s="66" t="str">
        <f>IF($C811="","",'Section 2'!R226)</f>
        <v/>
      </c>
      <c r="F811" s="66" t="str">
        <f>IF($C811="","",'Section 2'!S226)</f>
        <v/>
      </c>
    </row>
    <row r="812" spans="2:6" x14ac:dyDescent="0.25">
      <c r="B812" s="66">
        <v>3</v>
      </c>
      <c r="C812" s="66" t="str">
        <f>IF(ISBLANK('Section 2'!M227),"",'Section 2'!M227)</f>
        <v/>
      </c>
      <c r="D812" s="66" t="str">
        <f>IF($C812="","",'Section 2'!N227)</f>
        <v/>
      </c>
      <c r="E812" s="66" t="str">
        <f>IF($C812="","",'Section 2'!R227)</f>
        <v/>
      </c>
      <c r="F812" s="66" t="str">
        <f>IF($C812="","",'Section 2'!S227)</f>
        <v/>
      </c>
    </row>
    <row r="813" spans="2:6" x14ac:dyDescent="0.25">
      <c r="B813" s="66">
        <v>3</v>
      </c>
      <c r="C813" s="66" t="str">
        <f>IF(ISBLANK('Section 2'!M228),"",'Section 2'!M228)</f>
        <v/>
      </c>
      <c r="D813" s="66" t="str">
        <f>IF($C813="","",'Section 2'!N228)</f>
        <v/>
      </c>
      <c r="E813" s="66" t="str">
        <f>IF($C813="","",'Section 2'!R228)</f>
        <v/>
      </c>
      <c r="F813" s="66" t="str">
        <f>IF($C813="","",'Section 2'!S228)</f>
        <v/>
      </c>
    </row>
    <row r="814" spans="2:6" x14ac:dyDescent="0.25">
      <c r="B814" s="66">
        <v>3</v>
      </c>
      <c r="C814" s="66" t="str">
        <f>IF(ISBLANK('Section 2'!M229),"",'Section 2'!M229)</f>
        <v/>
      </c>
      <c r="D814" s="66" t="str">
        <f>IF($C814="","",'Section 2'!N229)</f>
        <v/>
      </c>
      <c r="E814" s="66" t="str">
        <f>IF($C814="","",'Section 2'!R229)</f>
        <v/>
      </c>
      <c r="F814" s="66" t="str">
        <f>IF($C814="","",'Section 2'!S229)</f>
        <v/>
      </c>
    </row>
    <row r="815" spans="2:6" x14ac:dyDescent="0.25">
      <c r="B815" s="66">
        <v>3</v>
      </c>
      <c r="C815" s="66" t="str">
        <f>IF(ISBLANK('Section 2'!M230),"",'Section 2'!M230)</f>
        <v/>
      </c>
      <c r="D815" s="66" t="str">
        <f>IF($C815="","",'Section 2'!N230)</f>
        <v/>
      </c>
      <c r="E815" s="66" t="str">
        <f>IF($C815="","",'Section 2'!R230)</f>
        <v/>
      </c>
      <c r="F815" s="66" t="str">
        <f>IF($C815="","",'Section 2'!S230)</f>
        <v/>
      </c>
    </row>
    <row r="816" spans="2:6" x14ac:dyDescent="0.25">
      <c r="B816" s="66">
        <v>3</v>
      </c>
      <c r="C816" s="66" t="str">
        <f>IF(ISBLANK('Section 2'!M231),"",'Section 2'!M231)</f>
        <v/>
      </c>
      <c r="D816" s="66" t="str">
        <f>IF($C816="","",'Section 2'!N231)</f>
        <v/>
      </c>
      <c r="E816" s="66" t="str">
        <f>IF($C816="","",'Section 2'!R231)</f>
        <v/>
      </c>
      <c r="F816" s="66" t="str">
        <f>IF($C816="","",'Section 2'!S231)</f>
        <v/>
      </c>
    </row>
    <row r="817" spans="2:6" x14ac:dyDescent="0.25">
      <c r="B817" s="66">
        <v>3</v>
      </c>
      <c r="C817" s="66" t="str">
        <f>IF(ISBLANK('Section 2'!M232),"",'Section 2'!M232)</f>
        <v/>
      </c>
      <c r="D817" s="66" t="str">
        <f>IF($C817="","",'Section 2'!N232)</f>
        <v/>
      </c>
      <c r="E817" s="66" t="str">
        <f>IF($C817="","",'Section 2'!R232)</f>
        <v/>
      </c>
      <c r="F817" s="66" t="str">
        <f>IF($C817="","",'Section 2'!S232)</f>
        <v/>
      </c>
    </row>
    <row r="818" spans="2:6" x14ac:dyDescent="0.25">
      <c r="B818" s="66">
        <v>3</v>
      </c>
      <c r="C818" s="66" t="str">
        <f>IF(ISBLANK('Section 2'!M233),"",'Section 2'!M233)</f>
        <v/>
      </c>
      <c r="D818" s="66" t="str">
        <f>IF($C818="","",'Section 2'!N233)</f>
        <v/>
      </c>
      <c r="E818" s="66" t="str">
        <f>IF($C818="","",'Section 2'!R233)</f>
        <v/>
      </c>
      <c r="F818" s="66" t="str">
        <f>IF($C818="","",'Section 2'!S233)</f>
        <v/>
      </c>
    </row>
    <row r="819" spans="2:6" x14ac:dyDescent="0.25">
      <c r="B819" s="66">
        <v>3</v>
      </c>
      <c r="C819" s="66" t="str">
        <f>IF(ISBLANK('Section 2'!M234),"",'Section 2'!M234)</f>
        <v/>
      </c>
      <c r="D819" s="66" t="str">
        <f>IF($C819="","",'Section 2'!N234)</f>
        <v/>
      </c>
      <c r="E819" s="66" t="str">
        <f>IF($C819="","",'Section 2'!R234)</f>
        <v/>
      </c>
      <c r="F819" s="66" t="str">
        <f>IF($C819="","",'Section 2'!S234)</f>
        <v/>
      </c>
    </row>
    <row r="820" spans="2:6" x14ac:dyDescent="0.25">
      <c r="B820" s="66">
        <v>3</v>
      </c>
      <c r="C820" s="66" t="str">
        <f>IF(ISBLANK('Section 2'!M235),"",'Section 2'!M235)</f>
        <v/>
      </c>
      <c r="D820" s="66" t="str">
        <f>IF($C820="","",'Section 2'!N235)</f>
        <v/>
      </c>
      <c r="E820" s="66" t="str">
        <f>IF($C820="","",'Section 2'!R235)</f>
        <v/>
      </c>
      <c r="F820" s="66" t="str">
        <f>IF($C820="","",'Section 2'!S235)</f>
        <v/>
      </c>
    </row>
    <row r="821" spans="2:6" x14ac:dyDescent="0.25">
      <c r="B821" s="66">
        <v>3</v>
      </c>
      <c r="C821" s="66" t="str">
        <f>IF(ISBLANK('Section 2'!M236),"",'Section 2'!M236)</f>
        <v/>
      </c>
      <c r="D821" s="66" t="str">
        <f>IF($C821="","",'Section 2'!N236)</f>
        <v/>
      </c>
      <c r="E821" s="66" t="str">
        <f>IF($C821="","",'Section 2'!R236)</f>
        <v/>
      </c>
      <c r="F821" s="66" t="str">
        <f>IF($C821="","",'Section 2'!S236)</f>
        <v/>
      </c>
    </row>
    <row r="822" spans="2:6" x14ac:dyDescent="0.25">
      <c r="B822" s="66">
        <v>3</v>
      </c>
      <c r="C822" s="66" t="str">
        <f>IF(ISBLANK('Section 2'!M237),"",'Section 2'!M237)</f>
        <v/>
      </c>
      <c r="D822" s="66" t="str">
        <f>IF($C822="","",'Section 2'!N237)</f>
        <v/>
      </c>
      <c r="E822" s="66" t="str">
        <f>IF($C822="","",'Section 2'!R237)</f>
        <v/>
      </c>
      <c r="F822" s="66" t="str">
        <f>IF($C822="","",'Section 2'!S237)</f>
        <v/>
      </c>
    </row>
    <row r="823" spans="2:6" x14ac:dyDescent="0.25">
      <c r="B823" s="66">
        <v>3</v>
      </c>
      <c r="C823" s="66" t="str">
        <f>IF(ISBLANK('Section 2'!M238),"",'Section 2'!M238)</f>
        <v/>
      </c>
      <c r="D823" s="66" t="str">
        <f>IF($C823="","",'Section 2'!N238)</f>
        <v/>
      </c>
      <c r="E823" s="66" t="str">
        <f>IF($C823="","",'Section 2'!R238)</f>
        <v/>
      </c>
      <c r="F823" s="66" t="str">
        <f>IF($C823="","",'Section 2'!S238)</f>
        <v/>
      </c>
    </row>
    <row r="824" spans="2:6" x14ac:dyDescent="0.25">
      <c r="B824" s="66">
        <v>3</v>
      </c>
      <c r="C824" s="66" t="str">
        <f>IF(ISBLANK('Section 2'!M239),"",'Section 2'!M239)</f>
        <v/>
      </c>
      <c r="D824" s="66" t="str">
        <f>IF($C824="","",'Section 2'!N239)</f>
        <v/>
      </c>
      <c r="E824" s="66" t="str">
        <f>IF($C824="","",'Section 2'!R239)</f>
        <v/>
      </c>
      <c r="F824" s="66" t="str">
        <f>IF($C824="","",'Section 2'!S239)</f>
        <v/>
      </c>
    </row>
    <row r="825" spans="2:6" x14ac:dyDescent="0.25">
      <c r="B825" s="66">
        <v>3</v>
      </c>
      <c r="C825" s="66" t="str">
        <f>IF(ISBLANK('Section 2'!M240),"",'Section 2'!M240)</f>
        <v/>
      </c>
      <c r="D825" s="66" t="str">
        <f>IF($C825="","",'Section 2'!N240)</f>
        <v/>
      </c>
      <c r="E825" s="66" t="str">
        <f>IF($C825="","",'Section 2'!R240)</f>
        <v/>
      </c>
      <c r="F825" s="66" t="str">
        <f>IF($C825="","",'Section 2'!S240)</f>
        <v/>
      </c>
    </row>
    <row r="826" spans="2:6" x14ac:dyDescent="0.25">
      <c r="B826" s="66">
        <v>3</v>
      </c>
      <c r="C826" s="66" t="str">
        <f>IF(ISBLANK('Section 2'!M241),"",'Section 2'!M241)</f>
        <v/>
      </c>
      <c r="D826" s="66" t="str">
        <f>IF($C826="","",'Section 2'!N241)</f>
        <v/>
      </c>
      <c r="E826" s="66" t="str">
        <f>IF($C826="","",'Section 2'!R241)</f>
        <v/>
      </c>
      <c r="F826" s="66" t="str">
        <f>IF($C826="","",'Section 2'!S241)</f>
        <v/>
      </c>
    </row>
    <row r="827" spans="2:6" x14ac:dyDescent="0.25">
      <c r="B827" s="66">
        <v>3</v>
      </c>
      <c r="C827" s="66" t="str">
        <f>IF(ISBLANK('Section 2'!M242),"",'Section 2'!M242)</f>
        <v/>
      </c>
      <c r="D827" s="66" t="str">
        <f>IF($C827="","",'Section 2'!N242)</f>
        <v/>
      </c>
      <c r="E827" s="66" t="str">
        <f>IF($C827="","",'Section 2'!R242)</f>
        <v/>
      </c>
      <c r="F827" s="66" t="str">
        <f>IF($C827="","",'Section 2'!S242)</f>
        <v/>
      </c>
    </row>
    <row r="828" spans="2:6" x14ac:dyDescent="0.25">
      <c r="B828" s="66">
        <v>3</v>
      </c>
      <c r="C828" s="66" t="str">
        <f>IF(ISBLANK('Section 2'!M243),"",'Section 2'!M243)</f>
        <v/>
      </c>
      <c r="D828" s="66" t="str">
        <f>IF($C828="","",'Section 2'!N243)</f>
        <v/>
      </c>
      <c r="E828" s="66" t="str">
        <f>IF($C828="","",'Section 2'!R243)</f>
        <v/>
      </c>
      <c r="F828" s="66" t="str">
        <f>IF($C828="","",'Section 2'!S243)</f>
        <v/>
      </c>
    </row>
    <row r="829" spans="2:6" x14ac:dyDescent="0.25">
      <c r="B829" s="66">
        <v>3</v>
      </c>
      <c r="C829" s="66" t="str">
        <f>IF(ISBLANK('Section 2'!M244),"",'Section 2'!M244)</f>
        <v/>
      </c>
      <c r="D829" s="66" t="str">
        <f>IF($C829="","",'Section 2'!N244)</f>
        <v/>
      </c>
      <c r="E829" s="66" t="str">
        <f>IF($C829="","",'Section 2'!R244)</f>
        <v/>
      </c>
      <c r="F829" s="66" t="str">
        <f>IF($C829="","",'Section 2'!S244)</f>
        <v/>
      </c>
    </row>
    <row r="830" spans="2:6" x14ac:dyDescent="0.25">
      <c r="B830" s="66">
        <v>3</v>
      </c>
      <c r="C830" s="66" t="str">
        <f>IF(ISBLANK('Section 2'!M245),"",'Section 2'!M245)</f>
        <v/>
      </c>
      <c r="D830" s="66" t="str">
        <f>IF($C830="","",'Section 2'!N245)</f>
        <v/>
      </c>
      <c r="E830" s="66" t="str">
        <f>IF($C830="","",'Section 2'!R245)</f>
        <v/>
      </c>
      <c r="F830" s="66" t="str">
        <f>IF($C830="","",'Section 2'!S245)</f>
        <v/>
      </c>
    </row>
    <row r="831" spans="2:6" x14ac:dyDescent="0.25">
      <c r="B831" s="66">
        <v>3</v>
      </c>
      <c r="C831" s="66" t="str">
        <f>IF(ISBLANK('Section 2'!M246),"",'Section 2'!M246)</f>
        <v/>
      </c>
      <c r="D831" s="66" t="str">
        <f>IF($C831="","",'Section 2'!N246)</f>
        <v/>
      </c>
      <c r="E831" s="66" t="str">
        <f>IF($C831="","",'Section 2'!R246)</f>
        <v/>
      </c>
      <c r="F831" s="66" t="str">
        <f>IF($C831="","",'Section 2'!S246)</f>
        <v/>
      </c>
    </row>
    <row r="832" spans="2:6" x14ac:dyDescent="0.25">
      <c r="B832" s="66">
        <v>3</v>
      </c>
      <c r="C832" s="66" t="str">
        <f>IF(ISBLANK('Section 2'!M247),"",'Section 2'!M247)</f>
        <v/>
      </c>
      <c r="D832" s="66" t="str">
        <f>IF($C832="","",'Section 2'!N247)</f>
        <v/>
      </c>
      <c r="E832" s="66" t="str">
        <f>IF($C832="","",'Section 2'!R247)</f>
        <v/>
      </c>
      <c r="F832" s="66" t="str">
        <f>IF($C832="","",'Section 2'!S247)</f>
        <v/>
      </c>
    </row>
    <row r="833" spans="2:6" x14ac:dyDescent="0.25">
      <c r="B833" s="66">
        <v>3</v>
      </c>
      <c r="C833" s="66" t="str">
        <f>IF(ISBLANK('Section 2'!M248),"",'Section 2'!M248)</f>
        <v/>
      </c>
      <c r="D833" s="66" t="str">
        <f>IF($C833="","",'Section 2'!N248)</f>
        <v/>
      </c>
      <c r="E833" s="66" t="str">
        <f>IF($C833="","",'Section 2'!R248)</f>
        <v/>
      </c>
      <c r="F833" s="66" t="str">
        <f>IF($C833="","",'Section 2'!S248)</f>
        <v/>
      </c>
    </row>
    <row r="834" spans="2:6" x14ac:dyDescent="0.25">
      <c r="B834" s="66">
        <v>3</v>
      </c>
      <c r="C834" s="66" t="str">
        <f>IF(ISBLANK('Section 2'!M249),"",'Section 2'!M249)</f>
        <v/>
      </c>
      <c r="D834" s="66" t="str">
        <f>IF($C834="","",'Section 2'!N249)</f>
        <v/>
      </c>
      <c r="E834" s="66" t="str">
        <f>IF($C834="","",'Section 2'!R249)</f>
        <v/>
      </c>
      <c r="F834" s="66" t="str">
        <f>IF($C834="","",'Section 2'!S249)</f>
        <v/>
      </c>
    </row>
    <row r="835" spans="2:6" x14ac:dyDescent="0.25">
      <c r="B835" s="66">
        <v>3</v>
      </c>
      <c r="C835" s="66" t="str">
        <f>IF(ISBLANK('Section 2'!M250),"",'Section 2'!M250)</f>
        <v/>
      </c>
      <c r="D835" s="66" t="str">
        <f>IF($C835="","",'Section 2'!N250)</f>
        <v/>
      </c>
      <c r="E835" s="66" t="str">
        <f>IF($C835="","",'Section 2'!R250)</f>
        <v/>
      </c>
      <c r="F835" s="66" t="str">
        <f>IF($C835="","",'Section 2'!S250)</f>
        <v/>
      </c>
    </row>
    <row r="836" spans="2:6" x14ac:dyDescent="0.25">
      <c r="B836" s="66">
        <v>3</v>
      </c>
      <c r="C836" s="66" t="str">
        <f>IF(ISBLANK('Section 2'!M251),"",'Section 2'!M251)</f>
        <v/>
      </c>
      <c r="D836" s="66" t="str">
        <f>IF($C836="","",'Section 2'!N251)</f>
        <v/>
      </c>
      <c r="E836" s="66" t="str">
        <f>IF($C836="","",'Section 2'!R251)</f>
        <v/>
      </c>
      <c r="F836" s="66" t="str">
        <f>IF($C836="","",'Section 2'!S251)</f>
        <v/>
      </c>
    </row>
    <row r="837" spans="2:6" x14ac:dyDescent="0.25">
      <c r="B837" s="66">
        <v>3</v>
      </c>
      <c r="C837" s="66" t="str">
        <f>IF(ISBLANK('Section 2'!M252),"",'Section 2'!M252)</f>
        <v/>
      </c>
      <c r="D837" s="66" t="str">
        <f>IF($C837="","",'Section 2'!N252)</f>
        <v/>
      </c>
      <c r="E837" s="66" t="str">
        <f>IF($C837="","",'Section 2'!R252)</f>
        <v/>
      </c>
      <c r="F837" s="66" t="str">
        <f>IF($C837="","",'Section 2'!S252)</f>
        <v/>
      </c>
    </row>
    <row r="838" spans="2:6" x14ac:dyDescent="0.25">
      <c r="B838" s="66">
        <v>3</v>
      </c>
      <c r="C838" s="66" t="str">
        <f>IF(ISBLANK('Section 2'!M253),"",'Section 2'!M253)</f>
        <v/>
      </c>
      <c r="D838" s="66" t="str">
        <f>IF($C838="","",'Section 2'!N253)</f>
        <v/>
      </c>
      <c r="E838" s="66" t="str">
        <f>IF($C838="","",'Section 2'!R253)</f>
        <v/>
      </c>
      <c r="F838" s="66" t="str">
        <f>IF($C838="","",'Section 2'!S253)</f>
        <v/>
      </c>
    </row>
    <row r="839" spans="2:6" x14ac:dyDescent="0.25">
      <c r="B839" s="66">
        <v>3</v>
      </c>
      <c r="C839" s="66" t="str">
        <f>IF(ISBLANK('Section 2'!M254),"",'Section 2'!M254)</f>
        <v/>
      </c>
      <c r="D839" s="66" t="str">
        <f>IF($C839="","",'Section 2'!N254)</f>
        <v/>
      </c>
      <c r="E839" s="66" t="str">
        <f>IF($C839="","",'Section 2'!R254)</f>
        <v/>
      </c>
      <c r="F839" s="66" t="str">
        <f>IF($C839="","",'Section 2'!S254)</f>
        <v/>
      </c>
    </row>
    <row r="840" spans="2:6" x14ac:dyDescent="0.25">
      <c r="B840" s="66">
        <v>3</v>
      </c>
      <c r="C840" s="66" t="str">
        <f>IF(ISBLANK('Section 2'!M255),"",'Section 2'!M255)</f>
        <v/>
      </c>
      <c r="D840" s="66" t="str">
        <f>IF($C840="","",'Section 2'!N255)</f>
        <v/>
      </c>
      <c r="E840" s="66" t="str">
        <f>IF($C840="","",'Section 2'!R255)</f>
        <v/>
      </c>
      <c r="F840" s="66" t="str">
        <f>IF($C840="","",'Section 2'!S255)</f>
        <v/>
      </c>
    </row>
    <row r="841" spans="2:6" x14ac:dyDescent="0.25">
      <c r="B841" s="66">
        <v>3</v>
      </c>
      <c r="C841" s="66" t="str">
        <f>IF(ISBLANK('Section 2'!M256),"",'Section 2'!M256)</f>
        <v/>
      </c>
      <c r="D841" s="66" t="str">
        <f>IF($C841="","",'Section 2'!N256)</f>
        <v/>
      </c>
      <c r="E841" s="66" t="str">
        <f>IF($C841="","",'Section 2'!R256)</f>
        <v/>
      </c>
      <c r="F841" s="66" t="str">
        <f>IF($C841="","",'Section 2'!S256)</f>
        <v/>
      </c>
    </row>
    <row r="842" spans="2:6" x14ac:dyDescent="0.25">
      <c r="B842" s="66">
        <v>3</v>
      </c>
      <c r="C842" s="66" t="str">
        <f>IF(ISBLANK('Section 2'!M257),"",'Section 2'!M257)</f>
        <v/>
      </c>
      <c r="D842" s="66" t="str">
        <f>IF($C842="","",'Section 2'!N257)</f>
        <v/>
      </c>
      <c r="E842" s="66" t="str">
        <f>IF($C842="","",'Section 2'!R257)</f>
        <v/>
      </c>
      <c r="F842" s="66" t="str">
        <f>IF($C842="","",'Section 2'!S257)</f>
        <v/>
      </c>
    </row>
    <row r="843" spans="2:6" x14ac:dyDescent="0.25">
      <c r="B843" s="66">
        <v>3</v>
      </c>
      <c r="C843" s="66" t="str">
        <f>IF(ISBLANK('Section 2'!M258),"",'Section 2'!M258)</f>
        <v/>
      </c>
      <c r="D843" s="66" t="str">
        <f>IF($C843="","",'Section 2'!N258)</f>
        <v/>
      </c>
      <c r="E843" s="66" t="str">
        <f>IF($C843="","",'Section 2'!R258)</f>
        <v/>
      </c>
      <c r="F843" s="66" t="str">
        <f>IF($C843="","",'Section 2'!S258)</f>
        <v/>
      </c>
    </row>
    <row r="844" spans="2:6" x14ac:dyDescent="0.25">
      <c r="B844" s="66">
        <v>3</v>
      </c>
      <c r="C844" s="66" t="str">
        <f>IF(ISBLANK('Section 2'!M259),"",'Section 2'!M259)</f>
        <v/>
      </c>
      <c r="D844" s="66" t="str">
        <f>IF($C844="","",'Section 2'!N259)</f>
        <v/>
      </c>
      <c r="E844" s="66" t="str">
        <f>IF($C844="","",'Section 2'!R259)</f>
        <v/>
      </c>
      <c r="F844" s="66" t="str">
        <f>IF($C844="","",'Section 2'!S259)</f>
        <v/>
      </c>
    </row>
    <row r="845" spans="2:6" x14ac:dyDescent="0.25">
      <c r="B845" s="66">
        <v>3</v>
      </c>
      <c r="C845" s="66" t="str">
        <f>IF(ISBLANK('Section 2'!M260),"",'Section 2'!M260)</f>
        <v/>
      </c>
      <c r="D845" s="66" t="str">
        <f>IF($C845="","",'Section 2'!N260)</f>
        <v/>
      </c>
      <c r="E845" s="66" t="str">
        <f>IF($C845="","",'Section 2'!R260)</f>
        <v/>
      </c>
      <c r="F845" s="66" t="str">
        <f>IF($C845="","",'Section 2'!S260)</f>
        <v/>
      </c>
    </row>
    <row r="846" spans="2:6" x14ac:dyDescent="0.25">
      <c r="B846" s="66">
        <v>3</v>
      </c>
      <c r="C846" s="66" t="str">
        <f>IF(ISBLANK('Section 2'!M261),"",'Section 2'!M261)</f>
        <v/>
      </c>
      <c r="D846" s="66" t="str">
        <f>IF($C846="","",'Section 2'!N261)</f>
        <v/>
      </c>
      <c r="E846" s="66" t="str">
        <f>IF($C846="","",'Section 2'!R261)</f>
        <v/>
      </c>
      <c r="F846" s="66" t="str">
        <f>IF($C846="","",'Section 2'!S261)</f>
        <v/>
      </c>
    </row>
    <row r="847" spans="2:6" x14ac:dyDescent="0.25">
      <c r="B847" s="66">
        <v>3</v>
      </c>
      <c r="C847" s="66" t="str">
        <f>IF(ISBLANK('Section 2'!M262),"",'Section 2'!M262)</f>
        <v/>
      </c>
      <c r="D847" s="66" t="str">
        <f>IF($C847="","",'Section 2'!N262)</f>
        <v/>
      </c>
      <c r="E847" s="66" t="str">
        <f>IF($C847="","",'Section 2'!R262)</f>
        <v/>
      </c>
      <c r="F847" s="66" t="str">
        <f>IF($C847="","",'Section 2'!S262)</f>
        <v/>
      </c>
    </row>
    <row r="848" spans="2:6" x14ac:dyDescent="0.25">
      <c r="B848" s="66">
        <v>3</v>
      </c>
      <c r="C848" s="66" t="str">
        <f>IF(ISBLANK('Section 2'!M263),"",'Section 2'!M263)</f>
        <v/>
      </c>
      <c r="D848" s="66" t="str">
        <f>IF($C848="","",'Section 2'!N263)</f>
        <v/>
      </c>
      <c r="E848" s="66" t="str">
        <f>IF($C848="","",'Section 2'!R263)</f>
        <v/>
      </c>
      <c r="F848" s="66" t="str">
        <f>IF($C848="","",'Section 2'!S263)</f>
        <v/>
      </c>
    </row>
    <row r="849" spans="2:6" x14ac:dyDescent="0.25">
      <c r="B849" s="66">
        <v>3</v>
      </c>
      <c r="C849" s="66" t="str">
        <f>IF(ISBLANK('Section 2'!M264),"",'Section 2'!M264)</f>
        <v/>
      </c>
      <c r="D849" s="66" t="str">
        <f>IF($C849="","",'Section 2'!N264)</f>
        <v/>
      </c>
      <c r="E849" s="66" t="str">
        <f>IF($C849="","",'Section 2'!R264)</f>
        <v/>
      </c>
      <c r="F849" s="66" t="str">
        <f>IF($C849="","",'Section 2'!S264)</f>
        <v/>
      </c>
    </row>
    <row r="850" spans="2:6" x14ac:dyDescent="0.25">
      <c r="B850" s="66">
        <v>3</v>
      </c>
      <c r="C850" s="66" t="str">
        <f>IF(ISBLANK('Section 2'!M265),"",'Section 2'!M265)</f>
        <v/>
      </c>
      <c r="D850" s="66" t="str">
        <f>IF($C850="","",'Section 2'!N265)</f>
        <v/>
      </c>
      <c r="E850" s="66" t="str">
        <f>IF($C850="","",'Section 2'!R265)</f>
        <v/>
      </c>
      <c r="F850" s="66" t="str">
        <f>IF($C850="","",'Section 2'!S265)</f>
        <v/>
      </c>
    </row>
    <row r="851" spans="2:6" x14ac:dyDescent="0.25">
      <c r="B851" s="66">
        <v>3</v>
      </c>
      <c r="C851" s="66" t="str">
        <f>IF(ISBLANK('Section 2'!M266),"",'Section 2'!M266)</f>
        <v/>
      </c>
      <c r="D851" s="66" t="str">
        <f>IF($C851="","",'Section 2'!N266)</f>
        <v/>
      </c>
      <c r="E851" s="66" t="str">
        <f>IF($C851="","",'Section 2'!R266)</f>
        <v/>
      </c>
      <c r="F851" s="66" t="str">
        <f>IF($C851="","",'Section 2'!S266)</f>
        <v/>
      </c>
    </row>
    <row r="852" spans="2:6" x14ac:dyDescent="0.25">
      <c r="B852" s="66">
        <v>3</v>
      </c>
      <c r="C852" s="66" t="str">
        <f>IF(ISBLANK('Section 2'!M267),"",'Section 2'!M267)</f>
        <v/>
      </c>
      <c r="D852" s="66" t="str">
        <f>IF($C852="","",'Section 2'!N267)</f>
        <v/>
      </c>
      <c r="E852" s="66" t="str">
        <f>IF($C852="","",'Section 2'!R267)</f>
        <v/>
      </c>
      <c r="F852" s="66" t="str">
        <f>IF($C852="","",'Section 2'!S267)</f>
        <v/>
      </c>
    </row>
    <row r="853" spans="2:6" x14ac:dyDescent="0.25">
      <c r="B853" s="66">
        <v>3</v>
      </c>
      <c r="C853" s="66" t="str">
        <f>IF(ISBLANK('Section 2'!M268),"",'Section 2'!M268)</f>
        <v/>
      </c>
      <c r="D853" s="66" t="str">
        <f>IF($C853="","",'Section 2'!N268)</f>
        <v/>
      </c>
      <c r="E853" s="66" t="str">
        <f>IF($C853="","",'Section 2'!R268)</f>
        <v/>
      </c>
      <c r="F853" s="66" t="str">
        <f>IF($C853="","",'Section 2'!S268)</f>
        <v/>
      </c>
    </row>
    <row r="854" spans="2:6" x14ac:dyDescent="0.25">
      <c r="B854" s="66">
        <v>3</v>
      </c>
      <c r="C854" s="66" t="str">
        <f>IF(ISBLANK('Section 2'!M269),"",'Section 2'!M269)</f>
        <v/>
      </c>
      <c r="D854" s="66" t="str">
        <f>IF($C854="","",'Section 2'!N269)</f>
        <v/>
      </c>
      <c r="E854" s="66" t="str">
        <f>IF($C854="","",'Section 2'!R269)</f>
        <v/>
      </c>
      <c r="F854" s="66" t="str">
        <f>IF($C854="","",'Section 2'!S269)</f>
        <v/>
      </c>
    </row>
    <row r="855" spans="2:6" x14ac:dyDescent="0.25">
      <c r="B855" s="66">
        <v>3</v>
      </c>
      <c r="C855" s="66" t="str">
        <f>IF(ISBLANK('Section 2'!M270),"",'Section 2'!M270)</f>
        <v/>
      </c>
      <c r="D855" s="66" t="str">
        <f>IF($C855="","",'Section 2'!N270)</f>
        <v/>
      </c>
      <c r="E855" s="66" t="str">
        <f>IF($C855="","",'Section 2'!R270)</f>
        <v/>
      </c>
      <c r="F855" s="66" t="str">
        <f>IF($C855="","",'Section 2'!S270)</f>
        <v/>
      </c>
    </row>
    <row r="856" spans="2:6" x14ac:dyDescent="0.25">
      <c r="B856" s="66">
        <v>3</v>
      </c>
      <c r="C856" s="66" t="str">
        <f>IF(ISBLANK('Section 2'!M271),"",'Section 2'!M271)</f>
        <v/>
      </c>
      <c r="D856" s="66" t="str">
        <f>IF($C856="","",'Section 2'!N271)</f>
        <v/>
      </c>
      <c r="E856" s="66" t="str">
        <f>IF($C856="","",'Section 2'!R271)</f>
        <v/>
      </c>
      <c r="F856" s="66" t="str">
        <f>IF($C856="","",'Section 2'!S271)</f>
        <v/>
      </c>
    </row>
    <row r="857" spans="2:6" x14ac:dyDescent="0.25">
      <c r="B857" s="66">
        <v>3</v>
      </c>
      <c r="C857" s="66" t="str">
        <f>IF(ISBLANK('Section 2'!M272),"",'Section 2'!M272)</f>
        <v/>
      </c>
      <c r="D857" s="66" t="str">
        <f>IF($C857="","",'Section 2'!N272)</f>
        <v/>
      </c>
      <c r="E857" s="66" t="str">
        <f>IF($C857="","",'Section 2'!R272)</f>
        <v/>
      </c>
      <c r="F857" s="66" t="str">
        <f>IF($C857="","",'Section 2'!S272)</f>
        <v/>
      </c>
    </row>
    <row r="858" spans="2:6" x14ac:dyDescent="0.25">
      <c r="B858" s="66">
        <v>3</v>
      </c>
      <c r="C858" s="66" t="str">
        <f>IF(ISBLANK('Section 2'!M273),"",'Section 2'!M273)</f>
        <v/>
      </c>
      <c r="D858" s="66" t="str">
        <f>IF($C858="","",'Section 2'!N273)</f>
        <v/>
      </c>
      <c r="E858" s="66" t="str">
        <f>IF($C858="","",'Section 2'!R273)</f>
        <v/>
      </c>
      <c r="F858" s="66" t="str">
        <f>IF($C858="","",'Section 2'!S273)</f>
        <v/>
      </c>
    </row>
    <row r="859" spans="2:6" x14ac:dyDescent="0.25">
      <c r="B859" s="66">
        <v>3</v>
      </c>
      <c r="C859" s="66" t="str">
        <f>IF(ISBLANK('Section 2'!M274),"",'Section 2'!M274)</f>
        <v/>
      </c>
      <c r="D859" s="66" t="str">
        <f>IF($C859="","",'Section 2'!N274)</f>
        <v/>
      </c>
      <c r="E859" s="66" t="str">
        <f>IF($C859="","",'Section 2'!R274)</f>
        <v/>
      </c>
      <c r="F859" s="66" t="str">
        <f>IF($C859="","",'Section 2'!S274)</f>
        <v/>
      </c>
    </row>
    <row r="860" spans="2:6" x14ac:dyDescent="0.25">
      <c r="B860" s="66">
        <v>3</v>
      </c>
      <c r="C860" s="66" t="str">
        <f>IF(ISBLANK('Section 2'!M275),"",'Section 2'!M275)</f>
        <v/>
      </c>
      <c r="D860" s="66" t="str">
        <f>IF($C860="","",'Section 2'!N275)</f>
        <v/>
      </c>
      <c r="E860" s="66" t="str">
        <f>IF($C860="","",'Section 2'!R275)</f>
        <v/>
      </c>
      <c r="F860" s="66" t="str">
        <f>IF($C860="","",'Section 2'!S275)</f>
        <v/>
      </c>
    </row>
    <row r="861" spans="2:6" x14ac:dyDescent="0.25">
      <c r="B861" s="66">
        <v>3</v>
      </c>
      <c r="C861" s="66" t="str">
        <f>IF(ISBLANK('Section 2'!M276),"",'Section 2'!M276)</f>
        <v/>
      </c>
      <c r="D861" s="66" t="str">
        <f>IF($C861="","",'Section 2'!N276)</f>
        <v/>
      </c>
      <c r="E861" s="66" t="str">
        <f>IF($C861="","",'Section 2'!R276)</f>
        <v/>
      </c>
      <c r="F861" s="66" t="str">
        <f>IF($C861="","",'Section 2'!S276)</f>
        <v/>
      </c>
    </row>
    <row r="862" spans="2:6" x14ac:dyDescent="0.25">
      <c r="B862" s="66">
        <v>3</v>
      </c>
      <c r="C862" s="66" t="str">
        <f>IF(ISBLANK('Section 2'!M277),"",'Section 2'!M277)</f>
        <v/>
      </c>
      <c r="D862" s="66" t="str">
        <f>IF($C862="","",'Section 2'!N277)</f>
        <v/>
      </c>
      <c r="E862" s="66" t="str">
        <f>IF($C862="","",'Section 2'!R277)</f>
        <v/>
      </c>
      <c r="F862" s="66" t="str">
        <f>IF($C862="","",'Section 2'!S277)</f>
        <v/>
      </c>
    </row>
    <row r="863" spans="2:6" x14ac:dyDescent="0.25">
      <c r="B863" s="66">
        <v>3</v>
      </c>
      <c r="C863" s="66" t="str">
        <f>IF(ISBLANK('Section 2'!M278),"",'Section 2'!M278)</f>
        <v/>
      </c>
      <c r="D863" s="66" t="str">
        <f>IF($C863="","",'Section 2'!N278)</f>
        <v/>
      </c>
      <c r="E863" s="66" t="str">
        <f>IF($C863="","",'Section 2'!R278)</f>
        <v/>
      </c>
      <c r="F863" s="66" t="str">
        <f>IF($C863="","",'Section 2'!S278)</f>
        <v/>
      </c>
    </row>
    <row r="864" spans="2:6" x14ac:dyDescent="0.25">
      <c r="B864" s="66">
        <v>3</v>
      </c>
      <c r="C864" s="66" t="str">
        <f>IF(ISBLANK('Section 2'!M279),"",'Section 2'!M279)</f>
        <v/>
      </c>
      <c r="D864" s="66" t="str">
        <f>IF($C864="","",'Section 2'!N279)</f>
        <v/>
      </c>
      <c r="E864" s="66" t="str">
        <f>IF($C864="","",'Section 2'!R279)</f>
        <v/>
      </c>
      <c r="F864" s="66" t="str">
        <f>IF($C864="","",'Section 2'!S279)</f>
        <v/>
      </c>
    </row>
    <row r="865" spans="2:6" x14ac:dyDescent="0.25">
      <c r="B865" s="66">
        <v>3</v>
      </c>
      <c r="C865" s="66" t="str">
        <f>IF(ISBLANK('Section 2'!M280),"",'Section 2'!M280)</f>
        <v/>
      </c>
      <c r="D865" s="66" t="str">
        <f>IF($C865="","",'Section 2'!N280)</f>
        <v/>
      </c>
      <c r="E865" s="66" t="str">
        <f>IF($C865="","",'Section 2'!R280)</f>
        <v/>
      </c>
      <c r="F865" s="66" t="str">
        <f>IF($C865="","",'Section 2'!S280)</f>
        <v/>
      </c>
    </row>
    <row r="866" spans="2:6" x14ac:dyDescent="0.25">
      <c r="B866" s="66">
        <v>3</v>
      </c>
      <c r="C866" s="66" t="str">
        <f>IF(ISBLANK('Section 2'!M281),"",'Section 2'!M281)</f>
        <v/>
      </c>
      <c r="D866" s="66" t="str">
        <f>IF($C866="","",'Section 2'!N281)</f>
        <v/>
      </c>
      <c r="E866" s="66" t="str">
        <f>IF($C866="","",'Section 2'!R281)</f>
        <v/>
      </c>
      <c r="F866" s="66" t="str">
        <f>IF($C866="","",'Section 2'!S281)</f>
        <v/>
      </c>
    </row>
    <row r="867" spans="2:6" x14ac:dyDescent="0.25">
      <c r="B867" s="66">
        <v>3</v>
      </c>
      <c r="C867" s="66" t="str">
        <f>IF(ISBLANK('Section 2'!M282),"",'Section 2'!M282)</f>
        <v/>
      </c>
      <c r="D867" s="66" t="str">
        <f>IF($C867="","",'Section 2'!N282)</f>
        <v/>
      </c>
      <c r="E867" s="66" t="str">
        <f>IF($C867="","",'Section 2'!R282)</f>
        <v/>
      </c>
      <c r="F867" s="66" t="str">
        <f>IF($C867="","",'Section 2'!S282)</f>
        <v/>
      </c>
    </row>
    <row r="868" spans="2:6" x14ac:dyDescent="0.25">
      <c r="B868" s="66">
        <v>3</v>
      </c>
      <c r="C868" s="66" t="str">
        <f>IF(ISBLANK('Section 2'!M283),"",'Section 2'!M283)</f>
        <v/>
      </c>
      <c r="D868" s="66" t="str">
        <f>IF($C868="","",'Section 2'!N283)</f>
        <v/>
      </c>
      <c r="E868" s="66" t="str">
        <f>IF($C868="","",'Section 2'!R283)</f>
        <v/>
      </c>
      <c r="F868" s="66" t="str">
        <f>IF($C868="","",'Section 2'!S283)</f>
        <v/>
      </c>
    </row>
    <row r="869" spans="2:6" x14ac:dyDescent="0.25">
      <c r="B869" s="66">
        <v>3</v>
      </c>
      <c r="C869" s="66" t="str">
        <f>IF(ISBLANK('Section 2'!M284),"",'Section 2'!M284)</f>
        <v/>
      </c>
      <c r="D869" s="66" t="str">
        <f>IF($C869="","",'Section 2'!N284)</f>
        <v/>
      </c>
      <c r="E869" s="66" t="str">
        <f>IF($C869="","",'Section 2'!R284)</f>
        <v/>
      </c>
      <c r="F869" s="66" t="str">
        <f>IF($C869="","",'Section 2'!S284)</f>
        <v/>
      </c>
    </row>
    <row r="870" spans="2:6" x14ac:dyDescent="0.25">
      <c r="B870" s="66">
        <v>3</v>
      </c>
      <c r="C870" s="66" t="str">
        <f>IF(ISBLANK('Section 2'!M285),"",'Section 2'!M285)</f>
        <v/>
      </c>
      <c r="D870" s="66" t="str">
        <f>IF($C870="","",'Section 2'!N285)</f>
        <v/>
      </c>
      <c r="E870" s="66" t="str">
        <f>IF($C870="","",'Section 2'!R285)</f>
        <v/>
      </c>
      <c r="F870" s="66" t="str">
        <f>IF($C870="","",'Section 2'!S285)</f>
        <v/>
      </c>
    </row>
    <row r="871" spans="2:6" x14ac:dyDescent="0.25">
      <c r="B871" s="66">
        <v>3</v>
      </c>
      <c r="C871" s="66" t="str">
        <f>IF(ISBLANK('Section 2'!M286),"",'Section 2'!M286)</f>
        <v/>
      </c>
      <c r="D871" s="66" t="str">
        <f>IF($C871="","",'Section 2'!N286)</f>
        <v/>
      </c>
      <c r="E871" s="66" t="str">
        <f>IF($C871="","",'Section 2'!R286)</f>
        <v/>
      </c>
      <c r="F871" s="66" t="str">
        <f>IF($C871="","",'Section 2'!S286)</f>
        <v/>
      </c>
    </row>
    <row r="872" spans="2:6" x14ac:dyDescent="0.25">
      <c r="B872" s="66">
        <v>3</v>
      </c>
      <c r="C872" s="66" t="str">
        <f>IF(ISBLANK('Section 2'!M287),"",'Section 2'!M287)</f>
        <v/>
      </c>
      <c r="D872" s="66" t="str">
        <f>IF($C872="","",'Section 2'!N287)</f>
        <v/>
      </c>
      <c r="E872" s="66" t="str">
        <f>IF($C872="","",'Section 2'!R287)</f>
        <v/>
      </c>
      <c r="F872" s="66" t="str">
        <f>IF($C872="","",'Section 2'!S287)</f>
        <v/>
      </c>
    </row>
    <row r="873" spans="2:6" x14ac:dyDescent="0.25">
      <c r="B873" s="66">
        <v>3</v>
      </c>
      <c r="C873" s="66" t="str">
        <f>IF(ISBLANK('Section 2'!M288),"",'Section 2'!M288)</f>
        <v/>
      </c>
      <c r="D873" s="66" t="str">
        <f>IF($C873="","",'Section 2'!N288)</f>
        <v/>
      </c>
      <c r="E873" s="66" t="str">
        <f>IF($C873="","",'Section 2'!R288)</f>
        <v/>
      </c>
      <c r="F873" s="66" t="str">
        <f>IF($C873="","",'Section 2'!S288)</f>
        <v/>
      </c>
    </row>
    <row r="874" spans="2:6" x14ac:dyDescent="0.25">
      <c r="B874" s="66">
        <v>3</v>
      </c>
      <c r="C874" s="66" t="str">
        <f>IF(ISBLANK('Section 2'!M289),"",'Section 2'!M289)</f>
        <v/>
      </c>
      <c r="D874" s="66" t="str">
        <f>IF($C874="","",'Section 2'!N289)</f>
        <v/>
      </c>
      <c r="E874" s="66" t="str">
        <f>IF($C874="","",'Section 2'!R289)</f>
        <v/>
      </c>
      <c r="F874" s="66" t="str">
        <f>IF($C874="","",'Section 2'!S289)</f>
        <v/>
      </c>
    </row>
    <row r="875" spans="2:6" x14ac:dyDescent="0.25">
      <c r="B875" s="66">
        <v>3</v>
      </c>
      <c r="C875" s="66" t="str">
        <f>IF(ISBLANK('Section 2'!M290),"",'Section 2'!M290)</f>
        <v/>
      </c>
      <c r="D875" s="66" t="str">
        <f>IF($C875="","",'Section 2'!N290)</f>
        <v/>
      </c>
      <c r="E875" s="66" t="str">
        <f>IF($C875="","",'Section 2'!R290)</f>
        <v/>
      </c>
      <c r="F875" s="66" t="str">
        <f>IF($C875="","",'Section 2'!S290)</f>
        <v/>
      </c>
    </row>
    <row r="876" spans="2:6" x14ac:dyDescent="0.25">
      <c r="B876" s="66">
        <v>3</v>
      </c>
      <c r="C876" s="66" t="str">
        <f>IF(ISBLANK('Section 2'!M291),"",'Section 2'!M291)</f>
        <v/>
      </c>
      <c r="D876" s="66" t="str">
        <f>IF($C876="","",'Section 2'!N291)</f>
        <v/>
      </c>
      <c r="E876" s="66" t="str">
        <f>IF($C876="","",'Section 2'!R291)</f>
        <v/>
      </c>
      <c r="F876" s="66" t="str">
        <f>IF($C876="","",'Section 2'!S291)</f>
        <v/>
      </c>
    </row>
    <row r="877" spans="2:6" x14ac:dyDescent="0.25">
      <c r="B877" s="66">
        <v>3</v>
      </c>
      <c r="C877" s="66" t="str">
        <f>IF(ISBLANK('Section 2'!M292),"",'Section 2'!M292)</f>
        <v/>
      </c>
      <c r="D877" s="66" t="str">
        <f>IF($C877="","",'Section 2'!N292)</f>
        <v/>
      </c>
      <c r="E877" s="66" t="str">
        <f>IF($C877="","",'Section 2'!R292)</f>
        <v/>
      </c>
      <c r="F877" s="66" t="str">
        <f>IF($C877="","",'Section 2'!S292)</f>
        <v/>
      </c>
    </row>
    <row r="878" spans="2:6" x14ac:dyDescent="0.25">
      <c r="B878" s="66">
        <v>3</v>
      </c>
      <c r="C878" s="66" t="str">
        <f>IF(ISBLANK('Section 2'!M293),"",'Section 2'!M293)</f>
        <v/>
      </c>
      <c r="D878" s="66" t="str">
        <f>IF($C878="","",'Section 2'!N293)</f>
        <v/>
      </c>
      <c r="E878" s="66" t="str">
        <f>IF($C878="","",'Section 2'!R293)</f>
        <v/>
      </c>
      <c r="F878" s="66" t="str">
        <f>IF($C878="","",'Section 2'!S293)</f>
        <v/>
      </c>
    </row>
    <row r="879" spans="2:6" x14ac:dyDescent="0.25">
      <c r="B879" s="66">
        <v>3</v>
      </c>
      <c r="C879" s="66" t="str">
        <f>IF(ISBLANK('Section 2'!M294),"",'Section 2'!M294)</f>
        <v/>
      </c>
      <c r="D879" s="66" t="str">
        <f>IF($C879="","",'Section 2'!N294)</f>
        <v/>
      </c>
      <c r="E879" s="66" t="str">
        <f>IF($C879="","",'Section 2'!R294)</f>
        <v/>
      </c>
      <c r="F879" s="66" t="str">
        <f>IF($C879="","",'Section 2'!S294)</f>
        <v/>
      </c>
    </row>
    <row r="880" spans="2:6" x14ac:dyDescent="0.25">
      <c r="B880" s="66">
        <v>3</v>
      </c>
      <c r="C880" s="66" t="str">
        <f>IF(ISBLANK('Section 2'!M295),"",'Section 2'!M295)</f>
        <v/>
      </c>
      <c r="D880" s="66" t="str">
        <f>IF($C880="","",'Section 2'!N295)</f>
        <v/>
      </c>
      <c r="E880" s="66" t="str">
        <f>IF($C880="","",'Section 2'!R295)</f>
        <v/>
      </c>
      <c r="F880" s="66" t="str">
        <f>IF($C880="","",'Section 2'!S295)</f>
        <v/>
      </c>
    </row>
    <row r="881" spans="2:6" x14ac:dyDescent="0.25">
      <c r="B881" s="66">
        <v>3</v>
      </c>
      <c r="C881" s="66" t="str">
        <f>IF(ISBLANK('Section 2'!M296),"",'Section 2'!M296)</f>
        <v/>
      </c>
      <c r="D881" s="66" t="str">
        <f>IF($C881="","",'Section 2'!N296)</f>
        <v/>
      </c>
      <c r="E881" s="66" t="str">
        <f>IF($C881="","",'Section 2'!R296)</f>
        <v/>
      </c>
      <c r="F881" s="66" t="str">
        <f>IF($C881="","",'Section 2'!S296)</f>
        <v/>
      </c>
    </row>
    <row r="882" spans="2:6" x14ac:dyDescent="0.25">
      <c r="B882" s="66">
        <v>3</v>
      </c>
      <c r="C882" s="66" t="str">
        <f>IF(ISBLANK('Section 2'!M297),"",'Section 2'!M297)</f>
        <v/>
      </c>
      <c r="D882" s="66" t="str">
        <f>IF($C882="","",'Section 2'!N297)</f>
        <v/>
      </c>
      <c r="E882" s="66" t="str">
        <f>IF($C882="","",'Section 2'!R297)</f>
        <v/>
      </c>
      <c r="F882" s="66" t="str">
        <f>IF($C882="","",'Section 2'!S297)</f>
        <v/>
      </c>
    </row>
    <row r="883" spans="2:6" x14ac:dyDescent="0.25">
      <c r="B883" s="66">
        <v>3</v>
      </c>
      <c r="C883" s="66" t="str">
        <f>IF(ISBLANK('Section 2'!M298),"",'Section 2'!M298)</f>
        <v/>
      </c>
      <c r="D883" s="66" t="str">
        <f>IF($C883="","",'Section 2'!N298)</f>
        <v/>
      </c>
      <c r="E883" s="66" t="str">
        <f>IF($C883="","",'Section 2'!R298)</f>
        <v/>
      </c>
      <c r="F883" s="66" t="str">
        <f>IF($C883="","",'Section 2'!S298)</f>
        <v/>
      </c>
    </row>
    <row r="884" spans="2:6" x14ac:dyDescent="0.25">
      <c r="B884" s="66">
        <v>3</v>
      </c>
      <c r="C884" s="66" t="str">
        <f>IF(ISBLANK('Section 2'!M299),"",'Section 2'!M299)</f>
        <v/>
      </c>
      <c r="D884" s="66" t="str">
        <f>IF($C884="","",'Section 2'!N299)</f>
        <v/>
      </c>
      <c r="E884" s="66" t="str">
        <f>IF($C884="","",'Section 2'!R299)</f>
        <v/>
      </c>
      <c r="F884" s="66" t="str">
        <f>IF($C884="","",'Section 2'!S299)</f>
        <v/>
      </c>
    </row>
    <row r="885" spans="2:6" x14ac:dyDescent="0.25">
      <c r="B885" s="66">
        <v>3</v>
      </c>
      <c r="C885" s="66" t="str">
        <f>IF(ISBLANK('Section 2'!M300),"",'Section 2'!M300)</f>
        <v/>
      </c>
      <c r="D885" s="66" t="str">
        <f>IF($C885="","",'Section 2'!N300)</f>
        <v/>
      </c>
      <c r="E885" s="66" t="str">
        <f>IF($C885="","",'Section 2'!R300)</f>
        <v/>
      </c>
      <c r="F885" s="66" t="str">
        <f>IF($C885="","",'Section 2'!S300)</f>
        <v/>
      </c>
    </row>
    <row r="886" spans="2:6" x14ac:dyDescent="0.25">
      <c r="B886" s="66">
        <v>3</v>
      </c>
      <c r="C886" s="66" t="str">
        <f>IF(ISBLANK('Section 2'!M301),"",'Section 2'!M301)</f>
        <v/>
      </c>
      <c r="D886" s="66" t="str">
        <f>IF($C886="","",'Section 2'!N301)</f>
        <v/>
      </c>
      <c r="E886" s="66" t="str">
        <f>IF($C886="","",'Section 2'!R301)</f>
        <v/>
      </c>
      <c r="F886" s="66" t="str">
        <f>IF($C886="","",'Section 2'!S301)</f>
        <v/>
      </c>
    </row>
    <row r="887" spans="2:6" x14ac:dyDescent="0.25">
      <c r="B887" s="66">
        <v>3</v>
      </c>
      <c r="C887" s="66" t="str">
        <f>IF(ISBLANK('Section 2'!M302),"",'Section 2'!M302)</f>
        <v/>
      </c>
      <c r="D887" s="66" t="str">
        <f>IF($C887="","",'Section 2'!N302)</f>
        <v/>
      </c>
      <c r="E887" s="66" t="str">
        <f>IF($C887="","",'Section 2'!R302)</f>
        <v/>
      </c>
      <c r="F887" s="66" t="str">
        <f>IF($C887="","",'Section 2'!S302)</f>
        <v/>
      </c>
    </row>
    <row r="888" spans="2:6" x14ac:dyDescent="0.25">
      <c r="B888" s="66">
        <v>3</v>
      </c>
      <c r="C888" s="66" t="str">
        <f>IF(ISBLANK('Section 2'!M303),"",'Section 2'!M303)</f>
        <v/>
      </c>
      <c r="D888" s="66" t="str">
        <f>IF($C888="","",'Section 2'!N303)</f>
        <v/>
      </c>
      <c r="E888" s="66" t="str">
        <f>IF($C888="","",'Section 2'!R303)</f>
        <v/>
      </c>
      <c r="F888" s="66" t="str">
        <f>IF($C888="","",'Section 2'!S303)</f>
        <v/>
      </c>
    </row>
    <row r="889" spans="2:6" x14ac:dyDescent="0.25">
      <c r="B889" s="66">
        <v>3</v>
      </c>
      <c r="C889" s="66" t="str">
        <f>IF(ISBLANK('Section 2'!M304),"",'Section 2'!M304)</f>
        <v/>
      </c>
      <c r="D889" s="66" t="str">
        <f>IF($C889="","",'Section 2'!N304)</f>
        <v/>
      </c>
      <c r="E889" s="66" t="str">
        <f>IF($C889="","",'Section 2'!R304)</f>
        <v/>
      </c>
      <c r="F889" s="66" t="str">
        <f>IF($C889="","",'Section 2'!S304)</f>
        <v/>
      </c>
    </row>
    <row r="890" spans="2:6" x14ac:dyDescent="0.25">
      <c r="B890" s="66">
        <v>3</v>
      </c>
      <c r="C890" s="66" t="str">
        <f>IF(ISBLANK('Section 2'!M305),"",'Section 2'!M305)</f>
        <v/>
      </c>
      <c r="D890" s="66" t="str">
        <f>IF($C890="","",'Section 2'!N305)</f>
        <v/>
      </c>
      <c r="E890" s="66" t="str">
        <f>IF($C890="","",'Section 2'!R305)</f>
        <v/>
      </c>
      <c r="F890" s="66" t="str">
        <f>IF($C890="","",'Section 2'!S305)</f>
        <v/>
      </c>
    </row>
    <row r="891" spans="2:6" x14ac:dyDescent="0.25">
      <c r="B891" s="66">
        <v>3</v>
      </c>
      <c r="C891" s="66" t="str">
        <f>IF(ISBLANK('Section 2'!M306),"",'Section 2'!M306)</f>
        <v/>
      </c>
      <c r="D891" s="66" t="str">
        <f>IF($C891="","",'Section 2'!N306)</f>
        <v/>
      </c>
      <c r="E891" s="66" t="str">
        <f>IF($C891="","",'Section 2'!R306)</f>
        <v/>
      </c>
      <c r="F891" s="66" t="str">
        <f>IF($C891="","",'Section 2'!S306)</f>
        <v/>
      </c>
    </row>
    <row r="892" spans="2:6" x14ac:dyDescent="0.25">
      <c r="B892" s="66">
        <v>3</v>
      </c>
      <c r="C892" s="66" t="str">
        <f>IF(ISBLANK('Section 2'!M307),"",'Section 2'!M307)</f>
        <v/>
      </c>
      <c r="D892" s="66" t="str">
        <f>IF($C892="","",'Section 2'!N307)</f>
        <v/>
      </c>
      <c r="E892" s="66" t="str">
        <f>IF($C892="","",'Section 2'!R307)</f>
        <v/>
      </c>
      <c r="F892" s="66" t="str">
        <f>IF($C892="","",'Section 2'!S307)</f>
        <v/>
      </c>
    </row>
    <row r="893" spans="2:6" x14ac:dyDescent="0.25">
      <c r="B893" s="66">
        <v>3</v>
      </c>
      <c r="C893" s="66" t="str">
        <f>IF(ISBLANK('Section 2'!M308),"",'Section 2'!M308)</f>
        <v/>
      </c>
      <c r="D893" s="66" t="str">
        <f>IF($C893="","",'Section 2'!N308)</f>
        <v/>
      </c>
      <c r="E893" s="66" t="str">
        <f>IF($C893="","",'Section 2'!R308)</f>
        <v/>
      </c>
      <c r="F893" s="66" t="str">
        <f>IF($C893="","",'Section 2'!S308)</f>
        <v/>
      </c>
    </row>
    <row r="894" spans="2:6" x14ac:dyDescent="0.25">
      <c r="B894" s="66">
        <v>3</v>
      </c>
      <c r="C894" s="66" t="str">
        <f>IF(ISBLANK('Section 2'!M309),"",'Section 2'!M309)</f>
        <v/>
      </c>
      <c r="D894" s="66" t="str">
        <f>IF($C894="","",'Section 2'!N309)</f>
        <v/>
      </c>
      <c r="E894" s="66" t="str">
        <f>IF($C894="","",'Section 2'!R309)</f>
        <v/>
      </c>
      <c r="F894" s="66" t="str">
        <f>IF($C894="","",'Section 2'!S309)</f>
        <v/>
      </c>
    </row>
    <row r="895" spans="2:6" x14ac:dyDescent="0.25">
      <c r="B895" s="66">
        <v>3</v>
      </c>
      <c r="C895" s="66" t="str">
        <f>IF(ISBLANK('Section 2'!M310),"",'Section 2'!M310)</f>
        <v/>
      </c>
      <c r="D895" s="66" t="str">
        <f>IF($C895="","",'Section 2'!N310)</f>
        <v/>
      </c>
      <c r="E895" s="66" t="str">
        <f>IF($C895="","",'Section 2'!R310)</f>
        <v/>
      </c>
      <c r="F895" s="66" t="str">
        <f>IF($C895="","",'Section 2'!S310)</f>
        <v/>
      </c>
    </row>
    <row r="896" spans="2:6" x14ac:dyDescent="0.25">
      <c r="B896" s="66">
        <v>3</v>
      </c>
      <c r="C896" s="66" t="str">
        <f>IF(ISBLANK('Section 2'!M311),"",'Section 2'!M311)</f>
        <v/>
      </c>
      <c r="D896" s="66" t="str">
        <f>IF($C896="","",'Section 2'!N311)</f>
        <v/>
      </c>
      <c r="E896" s="66" t="str">
        <f>IF($C896="","",'Section 2'!R311)</f>
        <v/>
      </c>
      <c r="F896" s="66" t="str">
        <f>IF($C896="","",'Section 2'!S311)</f>
        <v/>
      </c>
    </row>
    <row r="897" spans="2:6" x14ac:dyDescent="0.25">
      <c r="B897" s="66">
        <v>3</v>
      </c>
      <c r="C897" s="66" t="str">
        <f>IF(ISBLANK('Section 2'!M312),"",'Section 2'!M312)</f>
        <v/>
      </c>
      <c r="D897" s="66" t="str">
        <f>IF($C897="","",'Section 2'!N312)</f>
        <v/>
      </c>
      <c r="E897" s="66" t="str">
        <f>IF($C897="","",'Section 2'!R312)</f>
        <v/>
      </c>
      <c r="F897" s="66" t="str">
        <f>IF($C897="","",'Section 2'!S312)</f>
        <v/>
      </c>
    </row>
    <row r="898" spans="2:6" x14ac:dyDescent="0.25">
      <c r="B898" s="66">
        <v>3</v>
      </c>
      <c r="C898" s="66" t="str">
        <f>IF(ISBLANK('Section 2'!M313),"",'Section 2'!M313)</f>
        <v/>
      </c>
      <c r="D898" s="66" t="str">
        <f>IF($C898="","",'Section 2'!N313)</f>
        <v/>
      </c>
      <c r="E898" s="66" t="str">
        <f>IF($C898="","",'Section 2'!R313)</f>
        <v/>
      </c>
      <c r="F898" s="66" t="str">
        <f>IF($C898="","",'Section 2'!S313)</f>
        <v/>
      </c>
    </row>
    <row r="899" spans="2:6" x14ac:dyDescent="0.25">
      <c r="B899" s="66">
        <v>3</v>
      </c>
      <c r="C899" s="66" t="str">
        <f>IF(ISBLANK('Section 2'!M314),"",'Section 2'!M314)</f>
        <v/>
      </c>
      <c r="D899" s="66" t="str">
        <f>IF($C899="","",'Section 2'!N314)</f>
        <v/>
      </c>
      <c r="E899" s="66" t="str">
        <f>IF($C899="","",'Section 2'!R314)</f>
        <v/>
      </c>
      <c r="F899" s="66" t="str">
        <f>IF($C899="","",'Section 2'!S314)</f>
        <v/>
      </c>
    </row>
    <row r="900" spans="2:6" x14ac:dyDescent="0.25">
      <c r="B900" s="66">
        <v>3</v>
      </c>
      <c r="C900" s="66" t="str">
        <f>IF(ISBLANK('Section 2'!M315),"",'Section 2'!M315)</f>
        <v/>
      </c>
      <c r="D900" s="66" t="str">
        <f>IF($C900="","",'Section 2'!N315)</f>
        <v/>
      </c>
      <c r="E900" s="66" t="str">
        <f>IF($C900="","",'Section 2'!R315)</f>
        <v/>
      </c>
      <c r="F900" s="66" t="str">
        <f>IF($C900="","",'Section 2'!S315)</f>
        <v/>
      </c>
    </row>
    <row r="901" spans="2:6" x14ac:dyDescent="0.25">
      <c r="B901" s="66">
        <v>3</v>
      </c>
      <c r="C901" s="66" t="str">
        <f>IF(ISBLANK('Section 2'!M316),"",'Section 2'!M316)</f>
        <v/>
      </c>
      <c r="D901" s="66" t="str">
        <f>IF($C901="","",'Section 2'!N316)</f>
        <v/>
      </c>
      <c r="E901" s="66" t="str">
        <f>IF($C901="","",'Section 2'!R316)</f>
        <v/>
      </c>
      <c r="F901" s="66" t="str">
        <f>IF($C901="","",'Section 2'!S316)</f>
        <v/>
      </c>
    </row>
    <row r="902" spans="2:6" x14ac:dyDescent="0.25">
      <c r="B902" s="66">
        <v>3</v>
      </c>
      <c r="C902" s="66" t="str">
        <f>IF(ISBLANK('Section 2'!M317),"",'Section 2'!M317)</f>
        <v/>
      </c>
      <c r="D902" s="66" t="str">
        <f>IF($C902="","",'Section 2'!N317)</f>
        <v/>
      </c>
      <c r="E902" s="66" t="str">
        <f>IF($C902="","",'Section 2'!R317)</f>
        <v/>
      </c>
      <c r="F902" s="66" t="str">
        <f>IF($C902="","",'Section 2'!S317)</f>
        <v/>
      </c>
    </row>
  </sheetData>
  <sheetProtection password="9DB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D2" xr:uid="{00000000-0002-0000-0B00-0000000000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1:AB19"/>
  <sheetViews>
    <sheetView showGridLines="0" workbookViewId="0"/>
  </sheetViews>
  <sheetFormatPr defaultColWidth="9.140625" defaultRowHeight="15" x14ac:dyDescent="0.25"/>
  <cols>
    <col min="1" max="1" width="3.7109375" style="57" customWidth="1"/>
    <col min="2" max="2" width="2.7109375" style="57" customWidth="1"/>
    <col min="3" max="3" width="19" style="57" customWidth="1"/>
    <col min="4" max="4" width="59.42578125" style="57" customWidth="1"/>
    <col min="5" max="7" width="2.7109375" style="57" customWidth="1"/>
    <col min="8" max="8" width="2" style="57" customWidth="1"/>
    <col min="9" max="10" width="9.140625" style="57"/>
    <col min="11" max="11" width="12" style="57" bestFit="1" customWidth="1"/>
    <col min="12" max="16384" width="9.140625" style="57"/>
  </cols>
  <sheetData>
    <row r="1" spans="2:28" s="17" customFormat="1" x14ac:dyDescent="0.25">
      <c r="K1" s="35"/>
      <c r="L1" s="35"/>
      <c r="M1" s="35"/>
      <c r="N1" s="35"/>
      <c r="O1" s="35"/>
      <c r="P1" s="35"/>
      <c r="Q1" s="35"/>
      <c r="R1" s="35"/>
      <c r="S1" s="35"/>
      <c r="T1" s="35"/>
      <c r="U1" s="35"/>
      <c r="V1" s="35"/>
      <c r="W1" s="35"/>
      <c r="X1" s="35"/>
      <c r="Y1" s="35"/>
      <c r="Z1" s="35"/>
      <c r="AA1" s="35"/>
      <c r="AB1" s="35"/>
    </row>
    <row r="2" spans="2:28" s="18" customFormat="1" ht="27.75" customHeight="1" x14ac:dyDescent="0.3">
      <c r="B2" s="9"/>
      <c r="C2" s="10" t="s">
        <v>1</v>
      </c>
      <c r="D2" s="11"/>
      <c r="E2" s="11"/>
      <c r="F2" s="11"/>
      <c r="G2" s="12"/>
      <c r="K2" s="72"/>
      <c r="L2" s="72"/>
      <c r="M2" s="72"/>
      <c r="N2" s="72"/>
      <c r="O2" s="72"/>
      <c r="P2" s="72"/>
      <c r="Q2" s="72"/>
      <c r="R2" s="72"/>
      <c r="S2" s="72"/>
      <c r="T2" s="72"/>
      <c r="U2" s="72"/>
      <c r="V2" s="72"/>
      <c r="W2" s="72"/>
      <c r="X2" s="72"/>
      <c r="Y2" s="72"/>
      <c r="Z2" s="72"/>
      <c r="AA2" s="72"/>
      <c r="AB2" s="72"/>
    </row>
    <row r="3" spans="2:28" s="18" customFormat="1" ht="18.75" x14ac:dyDescent="0.3">
      <c r="B3" s="13"/>
      <c r="C3" s="14" t="s">
        <v>40</v>
      </c>
      <c r="D3" s="15"/>
      <c r="E3" s="15"/>
      <c r="F3" s="15"/>
      <c r="G3" s="16"/>
      <c r="K3" s="72"/>
      <c r="L3" s="72"/>
      <c r="M3" s="72"/>
      <c r="N3" s="72"/>
      <c r="O3" s="72"/>
      <c r="P3" s="72"/>
      <c r="Q3" s="72"/>
      <c r="R3" s="72"/>
      <c r="S3" s="72"/>
      <c r="T3" s="72"/>
      <c r="U3" s="72"/>
      <c r="V3" s="72"/>
      <c r="W3" s="72"/>
      <c r="X3" s="72"/>
      <c r="Y3" s="72"/>
      <c r="Z3" s="72"/>
      <c r="AA3" s="72"/>
      <c r="AB3" s="72"/>
    </row>
    <row r="4" spans="2:28" s="17" customFormat="1" x14ac:dyDescent="0.25">
      <c r="B4" s="4"/>
      <c r="C4" s="1"/>
      <c r="D4" s="1"/>
      <c r="E4" s="1"/>
      <c r="F4" s="1"/>
      <c r="G4" s="5"/>
      <c r="K4" s="35"/>
      <c r="L4" s="35"/>
      <c r="M4" s="35"/>
      <c r="N4" s="35"/>
      <c r="O4" s="35"/>
      <c r="P4" s="35"/>
      <c r="Q4" s="35"/>
      <c r="R4" s="35"/>
      <c r="S4" s="35"/>
      <c r="T4" s="35"/>
      <c r="U4" s="35"/>
      <c r="V4" s="35"/>
      <c r="W4" s="35"/>
      <c r="X4" s="35"/>
      <c r="Y4" s="35"/>
      <c r="Z4" s="35"/>
      <c r="AA4" s="35"/>
      <c r="AB4" s="35"/>
    </row>
    <row r="5" spans="2:28" s="17" customFormat="1" x14ac:dyDescent="0.25">
      <c r="B5" s="4"/>
      <c r="C5" s="48" t="s">
        <v>500</v>
      </c>
      <c r="D5" s="49">
        <f ca="1">TODAY()</f>
        <v>43735</v>
      </c>
      <c r="E5" s="1"/>
      <c r="F5" s="1"/>
      <c r="G5" s="5"/>
      <c r="K5" s="35"/>
      <c r="L5" s="35"/>
      <c r="M5" s="35"/>
      <c r="N5" s="35"/>
      <c r="O5" s="35"/>
      <c r="P5" s="35"/>
      <c r="Q5" s="35"/>
      <c r="R5" s="35"/>
      <c r="S5" s="35"/>
      <c r="T5" s="35"/>
      <c r="U5" s="35"/>
      <c r="V5" s="35"/>
      <c r="W5" s="35"/>
      <c r="X5" s="35"/>
      <c r="Y5" s="35"/>
      <c r="Z5" s="35"/>
      <c r="AA5" s="35"/>
      <c r="AB5" s="35"/>
    </row>
    <row r="6" spans="2:28" s="17" customFormat="1" x14ac:dyDescent="0.25">
      <c r="B6" s="4"/>
      <c r="C6" s="42"/>
      <c r="D6" s="43"/>
      <c r="E6" s="1"/>
      <c r="F6" s="1"/>
      <c r="G6" s="5"/>
      <c r="K6" s="35"/>
      <c r="L6" s="35"/>
      <c r="M6" s="35"/>
      <c r="N6" s="35"/>
      <c r="O6" s="35"/>
      <c r="P6" s="35"/>
      <c r="Q6" s="35"/>
      <c r="R6" s="35"/>
      <c r="S6" s="35"/>
      <c r="T6" s="35"/>
      <c r="U6" s="35"/>
      <c r="V6" s="35"/>
      <c r="W6" s="35"/>
      <c r="X6" s="35"/>
      <c r="Y6" s="35"/>
      <c r="Z6" s="35"/>
      <c r="AA6" s="35"/>
      <c r="AB6" s="35"/>
    </row>
    <row r="7" spans="2:28" s="17" customFormat="1" ht="15.75" x14ac:dyDescent="0.25">
      <c r="B7" s="4"/>
      <c r="C7" s="3" t="s">
        <v>2</v>
      </c>
      <c r="D7" s="1"/>
      <c r="E7" s="1"/>
      <c r="F7" s="1"/>
      <c r="G7" s="5"/>
      <c r="K7" s="35"/>
      <c r="L7" s="35"/>
      <c r="M7" s="35"/>
      <c r="N7" s="35"/>
      <c r="O7" s="35"/>
      <c r="P7" s="35"/>
      <c r="Q7" s="35"/>
      <c r="R7" s="35"/>
      <c r="S7" s="35"/>
      <c r="T7" s="35"/>
      <c r="U7" s="35"/>
      <c r="V7" s="35"/>
      <c r="W7" s="35"/>
      <c r="X7" s="35"/>
      <c r="Y7" s="35"/>
      <c r="Z7" s="35"/>
      <c r="AA7" s="35"/>
      <c r="AB7" s="35"/>
    </row>
    <row r="8" spans="2:28" s="17" customFormat="1" ht="18" customHeight="1" x14ac:dyDescent="0.25">
      <c r="B8" s="28"/>
      <c r="C8" s="269" t="s">
        <v>38</v>
      </c>
      <c r="D8" s="269"/>
      <c r="E8" s="1"/>
      <c r="F8" s="51"/>
      <c r="G8" s="5"/>
      <c r="K8" s="35"/>
      <c r="L8" s="35"/>
      <c r="M8" s="35"/>
      <c r="N8" s="35"/>
      <c r="O8" s="35"/>
      <c r="P8" s="35"/>
      <c r="Q8" s="35"/>
      <c r="R8" s="35"/>
      <c r="S8" s="35"/>
      <c r="T8" s="35"/>
      <c r="U8" s="35"/>
      <c r="V8" s="35"/>
      <c r="W8" s="35"/>
      <c r="X8" s="35"/>
      <c r="Y8" s="35"/>
      <c r="Z8" s="35"/>
      <c r="AA8" s="35"/>
      <c r="AB8" s="35"/>
    </row>
    <row r="9" spans="2:28" s="17" customFormat="1" x14ac:dyDescent="0.25">
      <c r="B9" s="4"/>
      <c r="C9" s="189" t="s">
        <v>35</v>
      </c>
      <c r="D9" s="190"/>
      <c r="E9" s="1"/>
      <c r="F9" s="52">
        <f>IF(D9=0,1,0)</f>
        <v>1</v>
      </c>
      <c r="G9" s="5"/>
      <c r="I9" s="53"/>
      <c r="K9" s="35"/>
      <c r="L9" s="35"/>
      <c r="M9" s="35"/>
      <c r="N9" s="35"/>
      <c r="O9" s="35"/>
      <c r="P9" s="35"/>
      <c r="Q9" s="35"/>
      <c r="R9" s="35"/>
      <c r="S9" s="35"/>
      <c r="T9" s="35"/>
      <c r="U9" s="35"/>
      <c r="V9" s="35"/>
      <c r="W9" s="35"/>
      <c r="X9" s="35"/>
      <c r="Y9" s="35"/>
      <c r="Z9" s="35"/>
      <c r="AA9" s="35"/>
      <c r="AB9" s="35"/>
    </row>
    <row r="10" spans="2:28" s="17" customFormat="1" x14ac:dyDescent="0.25">
      <c r="B10" s="4"/>
      <c r="C10" s="189" t="s">
        <v>20</v>
      </c>
      <c r="D10" s="190"/>
      <c r="E10" s="1"/>
      <c r="F10" s="52">
        <f>IF(OR(SubTSelection=Lists!F3,SubTSelection=Lists!F4),0,1)</f>
        <v>1</v>
      </c>
      <c r="G10" s="5"/>
      <c r="I10" s="53" t="str">
        <f>IF(SubTSelection="","",IF(OR(SubTSelection=Lists!F3,SubTSelection=Lists!F4),"","PLEASE SELECT A VALID SUBMISSION TYPE FROM THE DROPDOWN LIST"))</f>
        <v/>
      </c>
      <c r="K10" s="35"/>
      <c r="L10" s="35"/>
      <c r="M10" s="35"/>
      <c r="N10" s="35"/>
      <c r="O10" s="35"/>
      <c r="P10" s="35"/>
      <c r="Q10" s="35"/>
      <c r="R10" s="35"/>
      <c r="S10" s="35"/>
      <c r="T10" s="35"/>
      <c r="U10" s="35"/>
      <c r="V10" s="35"/>
      <c r="W10" s="35"/>
      <c r="X10" s="35"/>
      <c r="Y10" s="35"/>
      <c r="Z10" s="35"/>
      <c r="AA10" s="35"/>
      <c r="AB10" s="35"/>
    </row>
    <row r="11" spans="2:28" s="17" customFormat="1" x14ac:dyDescent="0.25">
      <c r="B11" s="4"/>
      <c r="C11" s="189" t="s">
        <v>17</v>
      </c>
      <c r="D11" s="190"/>
      <c r="E11" s="1"/>
      <c r="F11" s="52">
        <f ca="1">IF(OR($D$11=0,$D$11&gt;YEAR(TODAY())),1,0)</f>
        <v>1</v>
      </c>
      <c r="G11" s="5"/>
      <c r="I11" s="53" t="str">
        <f ca="1">IF(D11&gt;YEAR(TODAY()),"PLEASE CHOOSE A CURRENT OR PAST YEAR","")</f>
        <v/>
      </c>
      <c r="K11" s="35"/>
      <c r="L11" s="35"/>
      <c r="M11" s="35"/>
      <c r="N11" s="35"/>
      <c r="O11" s="35"/>
      <c r="P11" s="35"/>
      <c r="Q11" s="35"/>
      <c r="R11" s="35"/>
      <c r="S11" s="35"/>
      <c r="T11" s="35"/>
      <c r="U11" s="35"/>
      <c r="V11" s="35"/>
      <c r="W11" s="35"/>
      <c r="X11" s="35"/>
      <c r="Y11" s="35"/>
      <c r="Z11" s="35"/>
      <c r="AA11" s="35"/>
      <c r="AB11" s="35"/>
    </row>
    <row r="12" spans="2:28" s="17" customFormat="1" x14ac:dyDescent="0.25">
      <c r="B12" s="4"/>
      <c r="C12" s="189" t="s">
        <v>21</v>
      </c>
      <c r="D12" s="190"/>
      <c r="E12" s="1"/>
      <c r="F12" s="52">
        <f>IF(OR(ReportQtr=0,ReportQtr&gt;Lists!H6),1,0)</f>
        <v>1</v>
      </c>
      <c r="G12" s="5"/>
      <c r="I12" s="53" t="str">
        <f>IF(ReportQtr&gt;Lists!H6,"PLEASE SELECT A VALID QUARTER FROM THE DROPDOWN LIST","")</f>
        <v/>
      </c>
      <c r="K12" s="35"/>
      <c r="L12" s="35"/>
      <c r="M12" s="35"/>
      <c r="N12" s="35"/>
      <c r="O12" s="35"/>
      <c r="P12" s="35"/>
      <c r="Q12" s="35"/>
      <c r="R12" s="35"/>
      <c r="S12" s="35"/>
      <c r="T12" s="35"/>
      <c r="U12" s="35"/>
      <c r="V12" s="35"/>
      <c r="W12" s="35"/>
      <c r="X12" s="35"/>
      <c r="Y12" s="35"/>
      <c r="Z12" s="35"/>
      <c r="AA12" s="35"/>
      <c r="AB12" s="35"/>
    </row>
    <row r="13" spans="2:28" s="17" customFormat="1" x14ac:dyDescent="0.25">
      <c r="B13" s="4"/>
      <c r="C13" s="189" t="s">
        <v>380</v>
      </c>
      <c r="D13" s="191"/>
      <c r="E13" s="1"/>
      <c r="F13" s="52">
        <f>IF(OR($D$13=0,LEN(D13)&lt;9,LEN(D13)&gt;11),1,0)</f>
        <v>1</v>
      </c>
      <c r="G13" s="5"/>
      <c r="I13" s="53" t="str">
        <f>IF(D13="","",IF(OR(LEN(D13)=9,LEN(D13)=10,LEN(D13)=11),"","PLEASE ENTER A 9 OR 11-DIGIT NUMBER"))</f>
        <v/>
      </c>
      <c r="K13" s="35"/>
      <c r="L13" s="35"/>
      <c r="M13" s="35"/>
      <c r="N13" s="35"/>
      <c r="O13" s="35"/>
      <c r="P13" s="35"/>
      <c r="Q13" s="35"/>
      <c r="R13" s="35"/>
      <c r="S13" s="35"/>
      <c r="T13" s="35"/>
      <c r="U13" s="35"/>
      <c r="V13" s="35"/>
      <c r="W13" s="35"/>
      <c r="X13" s="35"/>
      <c r="Y13" s="35"/>
      <c r="Z13" s="35"/>
      <c r="AA13" s="35"/>
      <c r="AB13" s="35"/>
    </row>
    <row r="14" spans="2:28" ht="14.25" customHeight="1" x14ac:dyDescent="0.25">
      <c r="B14" s="148"/>
      <c r="C14" s="149"/>
      <c r="D14" s="188" t="s">
        <v>491</v>
      </c>
      <c r="E14" s="149"/>
      <c r="F14" s="149"/>
      <c r="G14" s="150"/>
    </row>
    <row r="15" spans="2:28" x14ac:dyDescent="0.25">
      <c r="D15" s="93" t="str">
        <f>Lists!F3</f>
        <v>Original Submission</v>
      </c>
    </row>
    <row r="16" spans="2:28" x14ac:dyDescent="0.25">
      <c r="D16" s="93" t="str">
        <f>Lists!F4</f>
        <v>Re-Submittal</v>
      </c>
    </row>
    <row r="19" spans="11:11" x14ac:dyDescent="0.25">
      <c r="K19" s="151"/>
    </row>
  </sheetData>
  <sheetProtection password="9DB6"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3000000}">
      <formula1>200</formula1>
    </dataValidation>
    <dataValidation type="custom" allowBlank="1" showInputMessage="1" showErrorMessage="1" error="Please enter a 9 to 11 digit number." prompt="Enter your company's 9 or 11-digit Importer Number. The number entered should have no dashes." sqref="D13" xr:uid="{00000000-0002-0000-0100-000004000000}">
      <formula1>AND(ISNUMBER(VALUE(D13)),OR(LEN(D13)=9,LEN(D13)=10,LEN(D13)=11))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I514"/>
  <sheetViews>
    <sheetView showGridLines="0" topLeftCell="A3" zoomScaleNormal="100" workbookViewId="0">
      <selection activeCell="A3" sqref="A3"/>
    </sheetView>
  </sheetViews>
  <sheetFormatPr defaultColWidth="9.140625" defaultRowHeight="15" x14ac:dyDescent="0.25"/>
  <cols>
    <col min="1" max="1" width="3.42578125" style="57" customWidth="1"/>
    <col min="2" max="2" width="2.7109375" style="57" customWidth="1"/>
    <col min="3" max="3" width="12.7109375" style="57" customWidth="1"/>
    <col min="4" max="4" width="11" style="57" customWidth="1"/>
    <col min="5" max="5" width="45.28515625" style="57" customWidth="1"/>
    <col min="6" max="6" width="12.7109375" style="57" customWidth="1"/>
    <col min="7" max="7" width="12.28515625" style="57" customWidth="1"/>
    <col min="8" max="8" width="12.7109375" style="57" customWidth="1"/>
    <col min="9" max="14" width="12.42578125" style="57" customWidth="1"/>
    <col min="15" max="15" width="15.42578125" style="57" customWidth="1"/>
    <col min="16" max="16" width="13.42578125" style="57" customWidth="1"/>
    <col min="17" max="17" width="12.7109375" style="57" customWidth="1"/>
    <col min="18" max="18" width="11" style="57" customWidth="1"/>
    <col min="19" max="19" width="14.42578125" style="57" customWidth="1"/>
    <col min="20" max="20" width="17.42578125" style="57" customWidth="1"/>
    <col min="21" max="21" width="3.42578125" style="57" customWidth="1"/>
    <col min="22" max="22" width="2.28515625" style="57" customWidth="1"/>
    <col min="23" max="23" width="9.140625" style="57"/>
    <col min="24" max="24" width="9.140625" style="57" customWidth="1"/>
    <col min="25" max="25" width="10.42578125" style="57" hidden="1" customWidth="1"/>
    <col min="26" max="35" width="9.140625" style="57" hidden="1" customWidth="1"/>
    <col min="36" max="36" width="9.140625" style="57" customWidth="1"/>
    <col min="37" max="16384" width="9.140625" style="57"/>
  </cols>
  <sheetData>
    <row r="1" spans="1:25" ht="45" hidden="1" customHeight="1" x14ac:dyDescent="0.25">
      <c r="C1" s="17"/>
      <c r="D1" s="17"/>
      <c r="E1" s="17"/>
      <c r="F1" s="17"/>
      <c r="G1" s="17"/>
      <c r="H1" s="17"/>
      <c r="I1" s="41"/>
      <c r="J1" s="41"/>
      <c r="K1" s="41"/>
      <c r="L1" s="41"/>
      <c r="M1" s="41"/>
      <c r="N1" s="41"/>
      <c r="Q1" s="73" t="s">
        <v>383</v>
      </c>
    </row>
    <row r="2" spans="1:25" ht="62.25" hidden="1" customHeight="1" x14ac:dyDescent="0.25">
      <c r="C2" s="17"/>
      <c r="D2" s="17"/>
      <c r="E2" s="17"/>
      <c r="F2" s="17"/>
      <c r="G2" s="17"/>
      <c r="H2" s="17"/>
      <c r="I2" s="59" t="str">
        <f>IF(LEFT($F2,1)="R",VLOOKUP($F2,'Blend Breakout'!$C$33:$I$55,COLUMNS('Blend Breakout'!$C$32:D$32),0),IF(LEFT($F2,1)="H",$F2,""))</f>
        <v/>
      </c>
      <c r="J2" s="59" t="str">
        <f>IF(I2="","",IF(LEFT($F2,1)="R",$G2*VLOOKUP($F2,'Blend Breakout'!$C$33:$I$55,COLUMNS('Blend Breakout'!$C$32:E$32),0),IF(LEFT($F2,1)="H",$G2,"")))</f>
        <v/>
      </c>
      <c r="K2" s="59" t="str">
        <f>IF(LEFT($F2,1)="R",VLOOKUP($F2,'Blend Breakout'!$C$33:$I$55,COLUMNS('Blend Breakout'!$C$32:F$32),0),"")</f>
        <v/>
      </c>
      <c r="L2" s="59" t="str">
        <f>IF(K2="","",IF(LEFT($F2,1)="R",$G2*VLOOKUP($F2,'Blend Breakout'!$C$33:$I$55,COLUMNS('Blend Breakout'!$C$32:G$32),0),""))</f>
        <v/>
      </c>
      <c r="M2" s="59" t="str">
        <f>IF(LEFT($F2,1)="R",VLOOKUP($F2,'Blend Breakout'!$C$33:$I$55,COLUMNS('Blend Breakout'!$C$32:H$32),0),"")</f>
        <v/>
      </c>
      <c r="N2" s="59" t="str">
        <f>IF(M2="","",IF(LEFT($F2,1)="R",$G2*VLOOKUP($F2,'Blend Breakout'!$C$33:$I$55,COLUMNS('Blend Breakout'!$C$32:I$32),0),""))</f>
        <v/>
      </c>
      <c r="Q2" s="74" t="str">
        <f>IF('Section 1'!D13=0,"",'Section 1'!D13)</f>
        <v/>
      </c>
    </row>
    <row r="3" spans="1:25" x14ac:dyDescent="0.25">
      <c r="C3" s="17"/>
      <c r="D3" s="17"/>
      <c r="E3" s="17"/>
      <c r="F3" s="17"/>
      <c r="G3" s="17"/>
      <c r="H3" s="17"/>
      <c r="I3" s="17"/>
      <c r="J3" s="17"/>
      <c r="K3" s="17"/>
      <c r="L3" s="17"/>
      <c r="M3" s="17"/>
      <c r="N3" s="17"/>
      <c r="O3" s="17"/>
      <c r="P3" s="17"/>
      <c r="Q3" s="17"/>
      <c r="R3" s="17"/>
      <c r="S3" s="17"/>
      <c r="T3" s="17"/>
    </row>
    <row r="4" spans="1:25" s="94" customFormat="1" ht="27.75" customHeight="1" x14ac:dyDescent="0.3">
      <c r="B4" s="118"/>
      <c r="C4" s="21" t="s">
        <v>1</v>
      </c>
      <c r="D4" s="22"/>
      <c r="E4" s="22"/>
      <c r="F4" s="22"/>
      <c r="G4" s="22"/>
      <c r="H4" s="22"/>
      <c r="I4" s="22"/>
      <c r="J4" s="22"/>
      <c r="K4" s="22"/>
      <c r="L4" s="22"/>
      <c r="M4" s="22"/>
      <c r="N4" s="22"/>
      <c r="O4" s="22"/>
      <c r="P4" s="22"/>
      <c r="Q4" s="22"/>
      <c r="R4" s="22"/>
      <c r="S4" s="22"/>
      <c r="T4" s="22"/>
      <c r="U4" s="152"/>
    </row>
    <row r="5" spans="1:25" s="94" customFormat="1" ht="18.75" x14ac:dyDescent="0.3">
      <c r="B5" s="119"/>
      <c r="C5" s="25" t="s">
        <v>40</v>
      </c>
      <c r="D5" s="26"/>
      <c r="E5" s="26"/>
      <c r="F5" s="26"/>
      <c r="G5" s="26"/>
      <c r="H5" s="26"/>
      <c r="I5" s="26"/>
      <c r="J5" s="26"/>
      <c r="K5" s="108"/>
      <c r="L5" s="26"/>
      <c r="M5" s="26"/>
      <c r="N5" s="26"/>
      <c r="O5" s="26"/>
      <c r="P5" s="26"/>
      <c r="Q5" s="26"/>
      <c r="R5" s="26"/>
      <c r="S5" s="26"/>
      <c r="T5" s="26"/>
      <c r="U5" s="153"/>
    </row>
    <row r="6" spans="1:25" x14ac:dyDescent="0.25">
      <c r="B6" s="120"/>
      <c r="C6" s="1"/>
      <c r="D6" s="1"/>
      <c r="E6" s="1"/>
      <c r="F6" s="29"/>
      <c r="G6" s="29"/>
      <c r="H6" s="29"/>
      <c r="I6" s="29"/>
      <c r="J6" s="29"/>
      <c r="K6" s="109"/>
      <c r="L6" s="29"/>
      <c r="M6" s="29"/>
      <c r="N6" s="29"/>
      <c r="O6" s="29"/>
      <c r="P6" s="29"/>
      <c r="Q6" s="29"/>
      <c r="R6" s="29"/>
      <c r="S6" s="29"/>
      <c r="T6" s="29"/>
      <c r="U6" s="154"/>
    </row>
    <row r="7" spans="1:25" x14ac:dyDescent="0.25">
      <c r="B7" s="120"/>
      <c r="C7" s="270" t="s">
        <v>300</v>
      </c>
      <c r="D7" s="270"/>
      <c r="E7" s="43" t="str">
        <f>IF('Section 1'!D9=0,"",'Section 1'!D9)</f>
        <v/>
      </c>
      <c r="F7" s="29"/>
      <c r="G7" s="29"/>
      <c r="H7" s="29"/>
      <c r="I7" s="29"/>
      <c r="J7" s="29"/>
      <c r="K7" s="29"/>
      <c r="L7" s="29"/>
      <c r="M7" s="29"/>
      <c r="N7" s="29"/>
      <c r="O7" s="29"/>
      <c r="P7" s="29"/>
      <c r="Q7" s="29"/>
      <c r="R7" s="29"/>
      <c r="S7" s="29"/>
      <c r="T7" s="29"/>
      <c r="U7" s="154"/>
    </row>
    <row r="8" spans="1:25" x14ac:dyDescent="0.25">
      <c r="B8" s="120"/>
      <c r="C8" s="270" t="s">
        <v>301</v>
      </c>
      <c r="D8" s="270"/>
      <c r="E8" s="43" t="str">
        <f>IF(OR('Section 1'!D11=0,'Section 1'!D12=0),"","Quarter "&amp;'Section 1'!D12&amp;", "&amp;'Section 1'!D11)</f>
        <v/>
      </c>
      <c r="F8" s="117"/>
      <c r="G8" s="29"/>
      <c r="H8" s="29"/>
      <c r="I8" s="29"/>
      <c r="J8" s="29"/>
      <c r="K8" s="29"/>
      <c r="L8" s="29"/>
      <c r="M8" s="29"/>
      <c r="N8" s="29"/>
      <c r="O8" s="29"/>
      <c r="P8" s="29"/>
      <c r="Q8" s="29"/>
      <c r="R8" s="29"/>
      <c r="S8" s="29"/>
      <c r="T8" s="29"/>
      <c r="U8" s="154"/>
    </row>
    <row r="9" spans="1:25" x14ac:dyDescent="0.25">
      <c r="B9" s="116"/>
      <c r="C9" s="29"/>
      <c r="D9" s="29"/>
      <c r="E9" s="29"/>
      <c r="F9" s="29"/>
      <c r="G9" s="29"/>
      <c r="H9" s="29"/>
      <c r="I9" s="29"/>
      <c r="J9" s="29"/>
      <c r="K9" s="29"/>
      <c r="L9" s="29"/>
      <c r="M9" s="29"/>
      <c r="N9" s="29"/>
      <c r="O9" s="29"/>
      <c r="P9" s="29"/>
      <c r="Q9" s="29"/>
      <c r="R9" s="29"/>
      <c r="S9" s="29"/>
      <c r="T9" s="29"/>
      <c r="U9" s="154"/>
      <c r="W9" s="155"/>
    </row>
    <row r="10" spans="1:25" ht="21.75" customHeight="1" x14ac:dyDescent="0.25">
      <c r="B10" s="116"/>
      <c r="C10" s="31" t="s">
        <v>41</v>
      </c>
      <c r="D10" s="29"/>
      <c r="E10" s="29"/>
      <c r="F10" s="29"/>
      <c r="G10" s="29"/>
      <c r="H10" s="29"/>
      <c r="I10" s="29"/>
      <c r="J10" s="29"/>
      <c r="K10" s="29"/>
      <c r="L10" s="29"/>
      <c r="M10" s="29"/>
      <c r="N10" s="29"/>
      <c r="O10" s="29"/>
      <c r="P10" s="29"/>
      <c r="Q10" s="29"/>
      <c r="R10" s="29"/>
      <c r="S10" s="29"/>
      <c r="T10" s="29"/>
      <c r="U10" s="154"/>
    </row>
    <row r="11" spans="1:25" s="143" customFormat="1" ht="29.65" customHeight="1" x14ac:dyDescent="0.25">
      <c r="B11" s="144"/>
      <c r="C11" s="275" t="s">
        <v>472</v>
      </c>
      <c r="D11" s="275"/>
      <c r="E11" s="275"/>
      <c r="F11" s="275"/>
      <c r="G11" s="275"/>
      <c r="H11" s="275"/>
      <c r="I11" s="275"/>
      <c r="J11" s="275"/>
      <c r="K11" s="275"/>
      <c r="L11" s="275"/>
      <c r="M11" s="275"/>
      <c r="N11" s="275"/>
      <c r="O11" s="275"/>
      <c r="P11" s="275"/>
      <c r="Q11" s="275"/>
      <c r="R11" s="275"/>
      <c r="S11" s="275"/>
      <c r="T11" s="275"/>
      <c r="U11" s="156"/>
    </row>
    <row r="12" spans="1:25" s="157" customFormat="1" ht="18.75" customHeight="1" x14ac:dyDescent="0.25">
      <c r="A12" s="134"/>
      <c r="B12" s="135"/>
      <c r="C12" s="271" t="s">
        <v>418</v>
      </c>
      <c r="D12" s="272"/>
      <c r="E12" s="272"/>
      <c r="F12" s="272"/>
      <c r="G12" s="272"/>
      <c r="H12" s="272"/>
      <c r="I12" s="272"/>
      <c r="J12" s="272"/>
      <c r="K12" s="136"/>
      <c r="L12" s="136"/>
      <c r="M12" s="136"/>
      <c r="N12" s="136"/>
      <c r="O12" s="136"/>
      <c r="P12" s="136"/>
      <c r="Q12" s="136"/>
      <c r="R12" s="136"/>
      <c r="S12" s="136"/>
      <c r="T12" s="137"/>
      <c r="U12" s="138"/>
    </row>
    <row r="13" spans="1:25" s="158" customFormat="1" ht="18" customHeight="1" x14ac:dyDescent="0.25">
      <c r="A13" s="139"/>
      <c r="B13" s="140"/>
      <c r="C13" s="273" t="s">
        <v>419</v>
      </c>
      <c r="D13" s="274"/>
      <c r="E13" s="274"/>
      <c r="F13" s="274"/>
      <c r="G13" s="274"/>
      <c r="H13" s="274"/>
      <c r="I13" s="274"/>
      <c r="J13" s="274"/>
      <c r="K13" s="141"/>
      <c r="L13" s="141"/>
      <c r="M13" s="141"/>
      <c r="N13" s="141"/>
      <c r="O13" s="141"/>
      <c r="P13" s="141"/>
      <c r="Q13" s="141"/>
      <c r="R13" s="141"/>
      <c r="S13" s="141"/>
      <c r="T13" s="133"/>
      <c r="U13" s="142"/>
    </row>
    <row r="14" spans="1:25" ht="15.75" customHeight="1" x14ac:dyDescent="0.25">
      <c r="B14" s="116"/>
      <c r="C14" s="277" t="s">
        <v>42</v>
      </c>
      <c r="D14" s="277" t="s">
        <v>45</v>
      </c>
      <c r="E14" s="277" t="s">
        <v>44</v>
      </c>
      <c r="F14" s="277" t="s">
        <v>469</v>
      </c>
      <c r="G14" s="277" t="s">
        <v>470</v>
      </c>
      <c r="H14" s="277" t="s">
        <v>49</v>
      </c>
      <c r="I14" s="278" t="s">
        <v>257</v>
      </c>
      <c r="J14" s="278"/>
      <c r="K14" s="278"/>
      <c r="L14" s="278"/>
      <c r="M14" s="278"/>
      <c r="N14" s="278"/>
      <c r="O14" s="277" t="s">
        <v>48</v>
      </c>
      <c r="P14" s="277" t="s">
        <v>46</v>
      </c>
      <c r="Q14" s="277" t="s">
        <v>428</v>
      </c>
      <c r="R14" s="277" t="s">
        <v>47</v>
      </c>
      <c r="S14" s="276" t="s">
        <v>289</v>
      </c>
      <c r="T14" s="277" t="s">
        <v>471</v>
      </c>
      <c r="U14" s="154"/>
    </row>
    <row r="15" spans="1:25" ht="39" customHeight="1" x14ac:dyDescent="0.25">
      <c r="B15" s="116"/>
      <c r="C15" s="277"/>
      <c r="D15" s="277"/>
      <c r="E15" s="277"/>
      <c r="F15" s="277"/>
      <c r="G15" s="277"/>
      <c r="H15" s="277"/>
      <c r="I15" s="65" t="s">
        <v>255</v>
      </c>
      <c r="J15" s="65" t="s">
        <v>466</v>
      </c>
      <c r="K15" s="65" t="s">
        <v>255</v>
      </c>
      <c r="L15" s="65" t="s">
        <v>466</v>
      </c>
      <c r="M15" s="65" t="s">
        <v>255</v>
      </c>
      <c r="N15" s="65" t="s">
        <v>466</v>
      </c>
      <c r="O15" s="277"/>
      <c r="P15" s="277"/>
      <c r="Q15" s="277"/>
      <c r="R15" s="277"/>
      <c r="S15" s="276"/>
      <c r="T15" s="277"/>
      <c r="U15" s="154"/>
      <c r="W15" s="112"/>
    </row>
    <row r="16" spans="1:25" s="63" customFormat="1" ht="22.5" x14ac:dyDescent="0.25">
      <c r="B16" s="121"/>
      <c r="C16" s="197" t="s">
        <v>465</v>
      </c>
      <c r="D16" s="197" t="s">
        <v>50</v>
      </c>
      <c r="E16" s="197" t="s">
        <v>5</v>
      </c>
      <c r="F16" s="197" t="s">
        <v>5</v>
      </c>
      <c r="G16" s="197" t="s">
        <v>6</v>
      </c>
      <c r="H16" s="197" t="s">
        <v>13</v>
      </c>
      <c r="I16" s="197" t="s">
        <v>465</v>
      </c>
      <c r="J16" s="197" t="s">
        <v>465</v>
      </c>
      <c r="K16" s="197" t="s">
        <v>465</v>
      </c>
      <c r="L16" s="197" t="s">
        <v>465</v>
      </c>
      <c r="M16" s="197" t="s">
        <v>465</v>
      </c>
      <c r="N16" s="197" t="s">
        <v>465</v>
      </c>
      <c r="O16" s="197" t="s">
        <v>13</v>
      </c>
      <c r="P16" s="197" t="s">
        <v>13</v>
      </c>
      <c r="Q16" s="197" t="s">
        <v>43</v>
      </c>
      <c r="R16" s="197" t="s">
        <v>5</v>
      </c>
      <c r="S16" s="197" t="s">
        <v>5</v>
      </c>
      <c r="T16" s="197" t="s">
        <v>50</v>
      </c>
      <c r="U16" s="154"/>
      <c r="Y16" s="159" t="s">
        <v>366</v>
      </c>
    </row>
    <row r="17" spans="1:35" s="61" customFormat="1" x14ac:dyDescent="0.25">
      <c r="B17" s="122"/>
      <c r="C17" s="198">
        <v>1</v>
      </c>
      <c r="D17" s="199">
        <v>43115</v>
      </c>
      <c r="E17" s="200" t="s">
        <v>64</v>
      </c>
      <c r="F17" s="201" t="s">
        <v>7</v>
      </c>
      <c r="G17" s="202">
        <v>5000</v>
      </c>
      <c r="H17" s="203" t="s">
        <v>246</v>
      </c>
      <c r="I17" s="213" t="s">
        <v>7</v>
      </c>
      <c r="J17" s="202">
        <v>5000</v>
      </c>
      <c r="K17" s="202"/>
      <c r="L17" s="202"/>
      <c r="M17" s="202"/>
      <c r="N17" s="202"/>
      <c r="O17" s="201" t="s">
        <v>286</v>
      </c>
      <c r="P17" s="201" t="s">
        <v>285</v>
      </c>
      <c r="Q17" s="204">
        <v>12345678900</v>
      </c>
      <c r="R17" s="201" t="s">
        <v>287</v>
      </c>
      <c r="S17" s="201" t="s">
        <v>290</v>
      </c>
      <c r="T17" s="201"/>
      <c r="U17" s="154"/>
      <c r="Y17" s="61" t="s">
        <v>395</v>
      </c>
      <c r="Z17" s="61" t="s">
        <v>367</v>
      </c>
      <c r="AA17" s="61" t="s">
        <v>368</v>
      </c>
      <c r="AB17" s="61" t="s">
        <v>379</v>
      </c>
      <c r="AC17" s="61" t="s">
        <v>381</v>
      </c>
      <c r="AD17" s="61" t="s">
        <v>384</v>
      </c>
      <c r="AE17" s="61" t="s">
        <v>390</v>
      </c>
      <c r="AF17" s="61" t="s">
        <v>392</v>
      </c>
      <c r="AG17" s="61" t="s">
        <v>427</v>
      </c>
      <c r="AH17" s="61" t="s">
        <v>458</v>
      </c>
      <c r="AI17" s="61" t="s">
        <v>459</v>
      </c>
    </row>
    <row r="18" spans="1:35" x14ac:dyDescent="0.25">
      <c r="A18" s="93" t="s">
        <v>391</v>
      </c>
      <c r="B18" s="116"/>
      <c r="C18" s="205" t="str">
        <f>IF(F18=0,"",1)</f>
        <v/>
      </c>
      <c r="D18" s="60"/>
      <c r="E18" s="214"/>
      <c r="F18" s="215"/>
      <c r="G18" s="218"/>
      <c r="H18" s="216"/>
      <c r="I18" s="59" t="str">
        <f>IF(LEFT($F18,1)="R",VLOOKUP($F18,'Blend Breakout'!$C$33:$I$55,COLUMNS('Blend Breakout'!$C$32:D$32),0),IF(LEFT($F18,1)="H",$F18,""))</f>
        <v/>
      </c>
      <c r="J18" s="59" t="str">
        <f>IF(I18="","",IF(LEFT($F18,1)="R",$G18*VLOOKUP($F18,'Blend Breakout'!$C$33:$I$55,COLUMNS('Blend Breakout'!$C$32:E$32),0),IF(LEFT($F18,1)="H",$G18,"")))</f>
        <v/>
      </c>
      <c r="K18" s="59" t="str">
        <f>IF(LEFT($F18,1)="R",VLOOKUP($F18,'Blend Breakout'!$C$33:$I$55,COLUMNS('Blend Breakout'!$C$32:F$32),0),"")</f>
        <v/>
      </c>
      <c r="L18" s="59" t="str">
        <f>IF(K18="","",IF(LEFT($F18,1)="R",$G18*VLOOKUP($F18,'Blend Breakout'!$C$33:$I$55,COLUMNS('Blend Breakout'!$C$32:G$32),0),""))</f>
        <v/>
      </c>
      <c r="M18" s="59" t="str">
        <f>IF(LEFT($F18,1)="R",VLOOKUP($F18,'Blend Breakout'!$C$33:$I$55,COLUMNS('Blend Breakout'!$C$32:H$32),0),"")</f>
        <v/>
      </c>
      <c r="N18" s="59" t="str">
        <f>IF(M18="","",IF(LEFT($F18,1)="R",$G18*VLOOKUP($F18,'Blend Breakout'!$C$33:$I$55,COLUMNS('Blend Breakout'!$C$32:I$32),0),""))</f>
        <v/>
      </c>
      <c r="O18" s="219"/>
      <c r="P18" s="215"/>
      <c r="Q18" s="220"/>
      <c r="R18" s="215"/>
      <c r="S18" s="215"/>
      <c r="T18" s="206"/>
      <c r="U18" s="154"/>
      <c r="W18" s="161" t="str">
        <f ca="1">IF(SUM(Z18:AC18,AE18:AI18)&gt;0,"ROW INCOMPLETE OR INVALID DATA ENTERED; ENTER/EDIT DATA IN REQUIRED FIELDS.","")</f>
        <v/>
      </c>
      <c r="Y18" s="64" t="str">
        <f>IF(C18="","N","Y")</f>
        <v>N</v>
      </c>
      <c r="Z18" s="64">
        <f t="shared" ref="Z18:Z81" ca="1" si="0">IF(OR(D18=0,AND(D18&gt;=StartDate,D18&lt;=EndDate)),0,1)</f>
        <v>0</v>
      </c>
      <c r="AA18" s="64">
        <f>IF(C18="",0,IF(OR(D18=0,E18=0,F18=0,G18=0,H18=0,O18=0,Q18=0,Q18="",R18=0,S18=0,AND(OR(R18=Lists!$L$3,R18=Lists!$L$4),P18=0),AND(R18=Lists!$L$4,T18=0)),1,0))</f>
        <v>0</v>
      </c>
      <c r="AB18" s="64">
        <f t="shared" ref="AB18:AB81" si="1">IF(SUM(J18,L18,N18)&lt;=G18,0,1)</f>
        <v>0</v>
      </c>
      <c r="AC18" s="64">
        <f>IF(F18="Other",IF(OR(I18=0,J18=0,AND(K18=0,L18&lt;&gt;0),AND(L18=0,K18&lt;&gt;0),AND(M18=0,N18&lt;&gt;0),AND(N18=0,M18&lt;&gt;0)),1,0),0)</f>
        <v>0</v>
      </c>
      <c r="AD18" s="64">
        <f>IF(OR(S18=Lists!$M$6,S18=Lists!$M$8),IF(OR(COUNTIF('Section 3'!$D$16:$D$28,I18)=0,COUNTIF('Section 3'!$D$16:$D$28,K18)=0,COUNTIF('Section 3'!$D$16:$D$28,M18)=0),1,0),0)</f>
        <v>0</v>
      </c>
      <c r="AE18" s="64">
        <f>IF(AND(COUNTIF(Lists!$D$3:$D$69,F18)&gt;0,COUNTIF(Lists!$E$3:$E$46,I18)&gt;0,COUNTIF(Lists!$E$3:$E$46,K18)&gt;0,COUNTIF(Lists!$E$3:$E$46,M18)&gt;0),0,1)</f>
        <v>0</v>
      </c>
      <c r="AF18" s="64">
        <f>IF(E18=0,0,IF(COUNTIF(Lists!$B$3:$B$203,E18)&gt;0,0,1))</f>
        <v>0</v>
      </c>
      <c r="AG18" s="64">
        <f>IF(E18=0,0,IF(AND('Section 1'!$D$12&lt;&gt;4,R18="Heels"),1,0))</f>
        <v>0</v>
      </c>
      <c r="AH18" s="57">
        <f t="shared" ref="AH18:AH81" si="2">IF(R18=0,0,IF(COUNTIF(TransactionType,R18)&gt;0,0,1))</f>
        <v>0</v>
      </c>
      <c r="AI18" s="57">
        <f t="shared" ref="AI18:AI81" si="3">IF(S18=0,0,IF(OR(COUNTIF(NewIntendedUses,S18)&gt;0,COUNTIF(UsedIntendedUses,S18)&gt;0,COUNTIF(HeelsIntendedUses,S18)&gt;0),0,1))</f>
        <v>0</v>
      </c>
    </row>
    <row r="19" spans="1:35" x14ac:dyDescent="0.25">
      <c r="B19" s="116"/>
      <c r="C19" s="205" t="str">
        <f>IF(F19=0,"",MAX($C$18:C18)+1)</f>
        <v/>
      </c>
      <c r="D19" s="60"/>
      <c r="E19" s="214"/>
      <c r="F19" s="215"/>
      <c r="G19" s="218"/>
      <c r="H19" s="216"/>
      <c r="I19" s="59" t="str">
        <f>IF(LEFT($F19,1)="R",VLOOKUP($F19,'Blend Breakout'!$C$33:$I$55,COLUMNS('Blend Breakout'!$C$32:D$32),0),IF(LEFT($F19,1)="H",$F19,""))</f>
        <v/>
      </c>
      <c r="J19" s="59" t="str">
        <f>IF(I19="","",IF(LEFT($F19,1)="R",$G19*VLOOKUP($F19,'Blend Breakout'!$C$33:$I$55,COLUMNS('Blend Breakout'!$C$32:E$32),0),IF(LEFT($F19,1)="H",$G19,"")))</f>
        <v/>
      </c>
      <c r="K19" s="59" t="str">
        <f>IF(LEFT($F19,1)="R",VLOOKUP($F19,'Blend Breakout'!$C$33:$I$55,COLUMNS('Blend Breakout'!$C$32:F$32),0),"")</f>
        <v/>
      </c>
      <c r="L19" s="59" t="str">
        <f>IF(K19="","",IF(LEFT($F19,1)="R",$G19*VLOOKUP($F19,'Blend Breakout'!$C$33:$I$55,COLUMNS('Blend Breakout'!$C$32:G$32),0),""))</f>
        <v/>
      </c>
      <c r="M19" s="59" t="str">
        <f>IF(LEFT($F19,1)="R",VLOOKUP($F19,'Blend Breakout'!$C$33:$I$55,COLUMNS('Blend Breakout'!$C$32:H$32),0),"")</f>
        <v/>
      </c>
      <c r="N19" s="59" t="str">
        <f>IF(M19="","",IF(LEFT($F19,1)="R",$G19*VLOOKUP($F19,'Blend Breakout'!$C$33:$I$55,COLUMNS('Blend Breakout'!$C$32:I$32),0),""))</f>
        <v/>
      </c>
      <c r="O19" s="219"/>
      <c r="P19" s="215"/>
      <c r="Q19" s="220" t="s">
        <v>491</v>
      </c>
      <c r="R19" s="215"/>
      <c r="S19" s="215"/>
      <c r="T19" s="206"/>
      <c r="U19" s="154"/>
      <c r="W19" s="161" t="str">
        <f t="shared" ref="W19:W82" ca="1" si="4">IF(SUM(Z19:AC19,AE19:AI19)&gt;0,"ROW INCOMPLETE OR INVALID DATA ENTERED; ENTER/EDIT DATA IN REQUIRED FIELDS.","")</f>
        <v/>
      </c>
      <c r="Y19" s="64" t="str">
        <f t="shared" ref="Y19:Y82" si="5">IF(C19="","N","Y")</f>
        <v>N</v>
      </c>
      <c r="Z19" s="64">
        <f t="shared" ca="1" si="0"/>
        <v>0</v>
      </c>
      <c r="AA19" s="64">
        <f>IF(C19="",0,IF(OR(D19=0,E19=0,F19=0,G19=0,H19=0,O19=0,Q19=0,Q19="",R19=0,S19=0,AND(OR(R19=Lists!$L$3,R19=Lists!$L$4),P19=0),AND(R19=Lists!$L$4,T19=0)),1,0))</f>
        <v>0</v>
      </c>
      <c r="AB19" s="64">
        <f t="shared" si="1"/>
        <v>0</v>
      </c>
      <c r="AC19" s="64">
        <f t="shared" ref="AC19:AC81" si="6">IF(F19="Other",IF(OR(I19=0,J19=0,AND(K19=0,L19&lt;&gt;0),AND(L19=0,K19&lt;&gt;0),AND(M19=0,N19&lt;&gt;0),AND(N19=0,M19&lt;&gt;0)),1,0),0)</f>
        <v>0</v>
      </c>
      <c r="AD19" s="64">
        <f>IF(OR(S19=Lists!$M$6,S19=Lists!$M$8),IF(OR(COUNTIF('Section 3'!$D$16:$D$28,I19)=0,COUNTIF('Section 3'!$D$16:$D$28,K19)=0,COUNTIF('Section 3'!$D$16:$D$28,M19)=0),1,0),0)</f>
        <v>0</v>
      </c>
      <c r="AE19" s="64">
        <f>IF(AND(COUNTIF(Lists!$D$3:$D$69,F19)&gt;0,COUNTIF(Lists!$E$3:$E$46,I19)&gt;0,COUNTIF(Lists!$E$3:$E$46,K19)&gt;0,COUNTIF(Lists!$E$3:$E$46,M19)&gt;0),0,1)</f>
        <v>0</v>
      </c>
      <c r="AF19" s="64">
        <f>IF(E19=0,0,IF(COUNTIF(Lists!$B$3:$B$203,E19)&gt;0,0,1))</f>
        <v>0</v>
      </c>
      <c r="AG19" s="64">
        <f>IF(E19=0,0,IF(AND('Section 1'!$D$12&lt;&gt;4,R19="Heels"),1,0))</f>
        <v>0</v>
      </c>
      <c r="AH19" s="57">
        <f t="shared" si="2"/>
        <v>0</v>
      </c>
      <c r="AI19" s="57">
        <f t="shared" si="3"/>
        <v>0</v>
      </c>
    </row>
    <row r="20" spans="1:35" x14ac:dyDescent="0.25">
      <c r="B20" s="116"/>
      <c r="C20" s="205" t="str">
        <f>IF(F20=0,"",MAX($C$18:C19)+1)</f>
        <v/>
      </c>
      <c r="D20" s="60"/>
      <c r="E20" s="214"/>
      <c r="F20" s="215"/>
      <c r="G20" s="218"/>
      <c r="H20" s="216"/>
      <c r="I20" s="217" t="str">
        <f>IF(LEFT($F20,1)="R",VLOOKUP($F20,'Blend Breakout'!$C$33:$I$55,COLUMNS('Blend Breakout'!$C$32:D$32),0),IF(LEFT($F20,1)="H",$F20,""))</f>
        <v/>
      </c>
      <c r="J20" s="59" t="str">
        <f>IF(I20="","",IF(LEFT($F20,1)="R",$G20*VLOOKUP($F20,'Blend Breakout'!$C$33:$I$55,COLUMNS('Blend Breakout'!$C$32:E$32),0),IF(LEFT($F20,1)="H",$G20,"")))</f>
        <v/>
      </c>
      <c r="K20" s="217" t="str">
        <f>IF(LEFT($F20,1)="R",VLOOKUP($F20,'Blend Breakout'!$C$33:$I$55,COLUMNS('Blend Breakout'!$C$32:F$32),0),"")</f>
        <v/>
      </c>
      <c r="L20" s="59" t="str">
        <f>IF(K20="","",IF(LEFT($F20,1)="R",$G20*VLOOKUP($F20,'Blend Breakout'!$C$33:$I$55,COLUMNS('Blend Breakout'!$C$32:G$32),0),""))</f>
        <v/>
      </c>
      <c r="M20" s="217" t="str">
        <f>IF(LEFT($F20,1)="R",VLOOKUP($F20,'Blend Breakout'!$C$33:$I$55,COLUMNS('Blend Breakout'!$C$32:H$32),0),"")</f>
        <v/>
      </c>
      <c r="N20" s="59" t="str">
        <f>IF(M20="","",IF(LEFT($F20,1)="R",$G20*VLOOKUP($F20,'Blend Breakout'!$C$33:$I$55,COLUMNS('Blend Breakout'!$C$32:I$32),0),""))</f>
        <v/>
      </c>
      <c r="O20" s="215"/>
      <c r="P20" s="215"/>
      <c r="Q20" s="220" t="s">
        <v>491</v>
      </c>
      <c r="R20" s="215"/>
      <c r="S20" s="215"/>
      <c r="T20" s="206"/>
      <c r="U20" s="154"/>
      <c r="W20" s="161" t="str">
        <f t="shared" ca="1" si="4"/>
        <v/>
      </c>
      <c r="Y20" s="64" t="str">
        <f t="shared" si="5"/>
        <v>N</v>
      </c>
      <c r="Z20" s="64">
        <f t="shared" ca="1" si="0"/>
        <v>0</v>
      </c>
      <c r="AA20" s="64">
        <f>IF(C20="",0,IF(OR(D20=0,E20=0,F20=0,G20=0,H20=0,O20=0,Q20=0,Q20="",R20=0,S20=0,AND(OR(R20=Lists!$L$3,R20=Lists!$L$4),P20=0),AND(R20=Lists!$L$4,T20=0)),1,0))</f>
        <v>0</v>
      </c>
      <c r="AB20" s="64">
        <f t="shared" si="1"/>
        <v>0</v>
      </c>
      <c r="AC20" s="64">
        <f t="shared" si="6"/>
        <v>0</v>
      </c>
      <c r="AD20" s="64">
        <f>IF(OR(S20=Lists!$M$6,S20=Lists!$M$8),IF(OR(COUNTIF('Section 3'!$D$16:$D$28,I20)=0,COUNTIF('Section 3'!$D$16:$D$28,K20)=0,COUNTIF('Section 3'!$D$16:$D$28,M20)=0),1,0),0)</f>
        <v>0</v>
      </c>
      <c r="AE20" s="64">
        <f>IF(AND(COUNTIF(Lists!$D$3:$D$69,F20)&gt;0,COUNTIF(Lists!$E$3:$E$46,I20)&gt;0,COUNTIF(Lists!$E$3:$E$46,K20)&gt;0,COUNTIF(Lists!$E$3:$E$46,M20)&gt;0),0,1)</f>
        <v>0</v>
      </c>
      <c r="AF20" s="64">
        <f>IF(E20=0,0,IF(COUNTIF(Lists!$B$3:$B$203,E20)&gt;0,0,1))</f>
        <v>0</v>
      </c>
      <c r="AG20" s="64">
        <f>IF(E20=0,0,IF(AND('Section 1'!$D$12&lt;&gt;4,R20="Heels"),1,0))</f>
        <v>0</v>
      </c>
      <c r="AH20" s="57">
        <f t="shared" si="2"/>
        <v>0</v>
      </c>
      <c r="AI20" s="57">
        <f t="shared" si="3"/>
        <v>0</v>
      </c>
    </row>
    <row r="21" spans="1:35" x14ac:dyDescent="0.25">
      <c r="B21" s="116"/>
      <c r="C21" s="205" t="str">
        <f>IF(F21=0,"",MAX($C$18:C20)+1)</f>
        <v/>
      </c>
      <c r="D21" s="60"/>
      <c r="E21" s="214"/>
      <c r="F21" s="215"/>
      <c r="G21" s="218"/>
      <c r="H21" s="216"/>
      <c r="I21" s="217" t="str">
        <f>IF(LEFT($F21,1)="R",VLOOKUP($F21,'Blend Breakout'!$C$33:$I$55,COLUMNS('Blend Breakout'!$C$32:D$32),0),IF(LEFT($F21,1)="H",$F21,""))</f>
        <v/>
      </c>
      <c r="J21" s="59" t="str">
        <f>IF(I21="","",IF(LEFT($F21,1)="R",$G21*VLOOKUP($F21,'Blend Breakout'!$C$33:$I$55,COLUMNS('Blend Breakout'!$C$32:E$32),0),IF(LEFT($F21,1)="H",$G21,"")))</f>
        <v/>
      </c>
      <c r="K21" s="217" t="str">
        <f>IF(LEFT($F21,1)="R",VLOOKUP($F21,'Blend Breakout'!$C$33:$I$55,COLUMNS('Blend Breakout'!$C$32:F$32),0),"")</f>
        <v/>
      </c>
      <c r="L21" s="59" t="str">
        <f>IF(K21="","",IF(LEFT($F21,1)="R",$G21*VLOOKUP($F21,'Blend Breakout'!$C$33:$I$55,COLUMNS('Blend Breakout'!$C$32:G$32),0),""))</f>
        <v/>
      </c>
      <c r="M21" s="217" t="str">
        <f>IF(LEFT($F21,1)="R",VLOOKUP($F21,'Blend Breakout'!$C$33:$I$55,COLUMNS('Blend Breakout'!$C$32:H$32),0),"")</f>
        <v/>
      </c>
      <c r="N21" s="59" t="str">
        <f>IF(M21="","",IF(LEFT($F21,1)="R",$G21*VLOOKUP($F21,'Blend Breakout'!$C$33:$I$55,COLUMNS('Blend Breakout'!$C$32:I$32),0),""))</f>
        <v/>
      </c>
      <c r="O21" s="215"/>
      <c r="P21" s="215"/>
      <c r="Q21" s="220" t="s">
        <v>491</v>
      </c>
      <c r="R21" s="215"/>
      <c r="S21" s="215"/>
      <c r="T21" s="206"/>
      <c r="U21" s="154"/>
      <c r="W21" s="161" t="str">
        <f t="shared" ca="1" si="4"/>
        <v/>
      </c>
      <c r="Y21" s="64" t="str">
        <f t="shared" si="5"/>
        <v>N</v>
      </c>
      <c r="Z21" s="64">
        <f t="shared" ca="1" si="0"/>
        <v>0</v>
      </c>
      <c r="AA21" s="64">
        <f>IF(C21="",0,IF(OR(D21=0,E21=0,F21=0,G21=0,H21=0,O21=0,Q21=0,Q21="",R21=0,S21=0,AND(OR(R21=Lists!$L$3,R21=Lists!$L$4),P21=0),AND(R21=Lists!$L$4,T21=0)),1,0))</f>
        <v>0</v>
      </c>
      <c r="AB21" s="64">
        <f t="shared" si="1"/>
        <v>0</v>
      </c>
      <c r="AC21" s="64">
        <f t="shared" si="6"/>
        <v>0</v>
      </c>
      <c r="AD21" s="64">
        <f>IF(OR(S21=Lists!$M$6,S21=Lists!$M$8),IF(OR(COUNTIF('Section 3'!$D$16:$D$28,I21)=0,COUNTIF('Section 3'!$D$16:$D$28,K21)=0,COUNTIF('Section 3'!$D$16:$D$28,M21)=0),1,0),0)</f>
        <v>0</v>
      </c>
      <c r="AE21" s="64">
        <f>IF(AND(COUNTIF(Lists!$D$3:$D$69,F21)&gt;0,COUNTIF(Lists!$E$3:$E$46,I21)&gt;0,COUNTIF(Lists!$E$3:$E$46,K21)&gt;0,COUNTIF(Lists!$E$3:$E$46,M21)&gt;0),0,1)</f>
        <v>0</v>
      </c>
      <c r="AF21" s="64">
        <f>IF(E21=0,0,IF(COUNTIF(Lists!$B$3:$B$203,E21)&gt;0,0,1))</f>
        <v>0</v>
      </c>
      <c r="AG21" s="64">
        <f>IF(E21=0,0,IF(AND('Section 1'!$D$12&lt;&gt;4,R21="Heels"),1,0))</f>
        <v>0</v>
      </c>
      <c r="AH21" s="57">
        <f t="shared" si="2"/>
        <v>0</v>
      </c>
      <c r="AI21" s="57">
        <f t="shared" si="3"/>
        <v>0</v>
      </c>
    </row>
    <row r="22" spans="1:35" x14ac:dyDescent="0.25">
      <c r="B22" s="116"/>
      <c r="C22" s="205" t="str">
        <f>IF(F22=0,"",MAX($C$18:C21)+1)</f>
        <v/>
      </c>
      <c r="D22" s="60"/>
      <c r="E22" s="214"/>
      <c r="F22" s="215"/>
      <c r="G22" s="218"/>
      <c r="H22" s="216"/>
      <c r="I22" s="217" t="str">
        <f>IF(LEFT($F22,1)="R",VLOOKUP($F22,'Blend Breakout'!$C$33:$I$55,COLUMNS('Blend Breakout'!$C$32:D$32),0),IF(LEFT($F22,1)="H",$F22,""))</f>
        <v/>
      </c>
      <c r="J22" s="59" t="str">
        <f>IF(I22="","",IF(LEFT($F22,1)="R",$G22*VLOOKUP($F22,'Blend Breakout'!$C$33:$I$55,COLUMNS('Blend Breakout'!$C$32:E$32),0),IF(LEFT($F22,1)="H",$G22,"")))</f>
        <v/>
      </c>
      <c r="K22" s="217" t="str">
        <f>IF(LEFT($F22,1)="R",VLOOKUP($F22,'Blend Breakout'!$C$33:$I$55,COLUMNS('Blend Breakout'!$C$32:F$32),0),"")</f>
        <v/>
      </c>
      <c r="L22" s="59" t="str">
        <f>IF(K22="","",IF(LEFT($F22,1)="R",$G22*VLOOKUP($F22,'Blend Breakout'!$C$33:$I$55,COLUMNS('Blend Breakout'!$C$32:G$32),0),""))</f>
        <v/>
      </c>
      <c r="M22" s="217" t="str">
        <f>IF(LEFT($F22,1)="R",VLOOKUP($F22,'Blend Breakout'!$C$33:$I$55,COLUMNS('Blend Breakout'!$C$32:H$32),0),"")</f>
        <v/>
      </c>
      <c r="N22" s="59" t="str">
        <f>IF(M22="","",IF(LEFT($F22,1)="R",$G22*VLOOKUP($F22,'Blend Breakout'!$C$33:$I$55,COLUMNS('Blend Breakout'!$C$32:I$32),0),""))</f>
        <v/>
      </c>
      <c r="O22" s="215"/>
      <c r="P22" s="215"/>
      <c r="Q22" s="220" t="s">
        <v>491</v>
      </c>
      <c r="R22" s="215"/>
      <c r="S22" s="215"/>
      <c r="T22" s="206"/>
      <c r="U22" s="154"/>
      <c r="W22" s="161" t="str">
        <f t="shared" ca="1" si="4"/>
        <v/>
      </c>
      <c r="Y22" s="64" t="str">
        <f t="shared" si="5"/>
        <v>N</v>
      </c>
      <c r="Z22" s="64">
        <f t="shared" ca="1" si="0"/>
        <v>0</v>
      </c>
      <c r="AA22" s="64">
        <f>IF(C22="",0,IF(OR(D22=0,E22=0,F22=0,G22=0,H22=0,O22=0,Q22=0,Q22="",R22=0,S22=0,AND(OR(R22=Lists!$L$3,R22=Lists!$L$4),P22=0),AND(R22=Lists!$L$4,T22=0)),1,0))</f>
        <v>0</v>
      </c>
      <c r="AB22" s="64">
        <f t="shared" si="1"/>
        <v>0</v>
      </c>
      <c r="AC22" s="64">
        <f t="shared" si="6"/>
        <v>0</v>
      </c>
      <c r="AD22" s="64">
        <f>IF(OR(S22=Lists!$M$6,S22=Lists!$M$8),IF(OR(COUNTIF('Section 3'!$D$16:$D$28,I22)=0,COUNTIF('Section 3'!$D$16:$D$28,K22)=0,COUNTIF('Section 3'!$D$16:$D$28,M22)=0),1,0),0)</f>
        <v>0</v>
      </c>
      <c r="AE22" s="64">
        <f>IF(AND(COUNTIF(Lists!$D$3:$D$69,F22)&gt;0,COUNTIF(Lists!$E$3:$E$46,I22)&gt;0,COUNTIF(Lists!$E$3:$E$46,K22)&gt;0,COUNTIF(Lists!$E$3:$E$46,M22)&gt;0),0,1)</f>
        <v>0</v>
      </c>
      <c r="AF22" s="64">
        <f>IF(E22=0,0,IF(COUNTIF(Lists!$B$3:$B$203,E22)&gt;0,0,1))</f>
        <v>0</v>
      </c>
      <c r="AG22" s="64">
        <f>IF(E22=0,0,IF(AND('Section 1'!$D$12&lt;&gt;4,R22="Heels"),1,0))</f>
        <v>0</v>
      </c>
      <c r="AH22" s="57">
        <f t="shared" si="2"/>
        <v>0</v>
      </c>
      <c r="AI22" s="57">
        <f t="shared" si="3"/>
        <v>0</v>
      </c>
    </row>
    <row r="23" spans="1:35" x14ac:dyDescent="0.25">
      <c r="B23" s="116"/>
      <c r="C23" s="205" t="str">
        <f>IF(F23=0,"",MAX($C$18:C22)+1)</f>
        <v/>
      </c>
      <c r="D23" s="60"/>
      <c r="E23" s="214"/>
      <c r="F23" s="215"/>
      <c r="G23" s="218"/>
      <c r="H23" s="216"/>
      <c r="I23" s="217" t="str">
        <f>IF(LEFT($F23,1)="R",VLOOKUP($F23,'Blend Breakout'!$C$33:$I$55,COLUMNS('Blend Breakout'!$C$32:D$32),0),IF(LEFT($F23,1)="H",$F23,""))</f>
        <v/>
      </c>
      <c r="J23" s="59" t="str">
        <f>IF(I23="","",IF(LEFT($F23,1)="R",$G23*VLOOKUP($F23,'Blend Breakout'!$C$33:$I$55,COLUMNS('Blend Breakout'!$C$32:E$32),0),IF(LEFT($F23,1)="H",$G23,"")))</f>
        <v/>
      </c>
      <c r="K23" s="217" t="str">
        <f>IF(LEFT($F23,1)="R",VLOOKUP($F23,'Blend Breakout'!$C$33:$I$55,COLUMNS('Blend Breakout'!$C$32:F$32),0),"")</f>
        <v/>
      </c>
      <c r="L23" s="59" t="str">
        <f>IF(K23="","",IF(LEFT($F23,1)="R",$G23*VLOOKUP($F23,'Blend Breakout'!$C$33:$I$55,COLUMNS('Blend Breakout'!$C$32:G$32),0),""))</f>
        <v/>
      </c>
      <c r="M23" s="217" t="str">
        <f>IF(LEFT($F23,1)="R",VLOOKUP($F23,'Blend Breakout'!$C$33:$I$55,COLUMNS('Blend Breakout'!$C$32:H$32),0),"")</f>
        <v/>
      </c>
      <c r="N23" s="59" t="str">
        <f>IF(M23="","",IF(LEFT($F23,1)="R",$G23*VLOOKUP($F23,'Blend Breakout'!$C$33:$I$55,COLUMNS('Blend Breakout'!$C$32:I$32),0),""))</f>
        <v/>
      </c>
      <c r="O23" s="215"/>
      <c r="P23" s="215"/>
      <c r="Q23" s="220" t="s">
        <v>491</v>
      </c>
      <c r="R23" s="215"/>
      <c r="S23" s="215"/>
      <c r="T23" s="206"/>
      <c r="U23" s="154"/>
      <c r="W23" s="161" t="str">
        <f t="shared" ca="1" si="4"/>
        <v/>
      </c>
      <c r="Y23" s="64" t="str">
        <f t="shared" si="5"/>
        <v>N</v>
      </c>
      <c r="Z23" s="64">
        <f t="shared" ca="1" si="0"/>
        <v>0</v>
      </c>
      <c r="AA23" s="64">
        <f>IF(C23="",0,IF(OR(D23=0,E23=0,F23=0,G23=0,H23=0,O23=0,Q23=0,Q23="",R23=0,S23=0,AND(OR(R23=Lists!$L$3,R23=Lists!$L$4),P23=0),AND(R23=Lists!$L$4,T23=0)),1,0))</f>
        <v>0</v>
      </c>
      <c r="AB23" s="64">
        <f t="shared" si="1"/>
        <v>0</v>
      </c>
      <c r="AC23" s="64">
        <f t="shared" si="6"/>
        <v>0</v>
      </c>
      <c r="AD23" s="64">
        <f>IF(OR(S23=Lists!$M$6,S23=Lists!$M$8),IF(OR(COUNTIF('Section 3'!$D$16:$D$28,I23)=0,COUNTIF('Section 3'!$D$16:$D$28,K23)=0,COUNTIF('Section 3'!$D$16:$D$28,M23)=0),1,0),0)</f>
        <v>0</v>
      </c>
      <c r="AE23" s="64">
        <f>IF(AND(COUNTIF(Lists!$D$3:$D$69,F23)&gt;0,COUNTIF(Lists!$E$3:$E$46,I23)&gt;0,COUNTIF(Lists!$E$3:$E$46,K23)&gt;0,COUNTIF(Lists!$E$3:$E$46,M23)&gt;0),0,1)</f>
        <v>0</v>
      </c>
      <c r="AF23" s="64">
        <f>IF(E23=0,0,IF(COUNTIF(Lists!$B$3:$B$203,E23)&gt;0,0,1))</f>
        <v>0</v>
      </c>
      <c r="AG23" s="64">
        <f>IF(E23=0,0,IF(AND('Section 1'!$D$12&lt;&gt;4,R23="Heels"),1,0))</f>
        <v>0</v>
      </c>
      <c r="AH23" s="57">
        <f t="shared" si="2"/>
        <v>0</v>
      </c>
      <c r="AI23" s="57">
        <f t="shared" si="3"/>
        <v>0</v>
      </c>
    </row>
    <row r="24" spans="1:35" x14ac:dyDescent="0.25">
      <c r="B24" s="116"/>
      <c r="C24" s="205" t="str">
        <f>IF(F24=0,"",MAX($C$18:C23)+1)</f>
        <v/>
      </c>
      <c r="D24" s="60"/>
      <c r="E24" s="214"/>
      <c r="F24" s="215"/>
      <c r="G24" s="218"/>
      <c r="H24" s="216"/>
      <c r="I24" s="217" t="str">
        <f>IF(LEFT($F24,1)="R",VLOOKUP($F24,'Blend Breakout'!$C$33:$I$55,COLUMNS('Blend Breakout'!$C$32:D$32),0),IF(LEFT($F24,1)="H",$F24,""))</f>
        <v/>
      </c>
      <c r="J24" s="59" t="str">
        <f>IF(I24="","",IF(LEFT($F24,1)="R",$G24*VLOOKUP($F24,'Blend Breakout'!$C$33:$I$55,COLUMNS('Blend Breakout'!$C$32:E$32),0),IF(LEFT($F24,1)="H",$G24,"")))</f>
        <v/>
      </c>
      <c r="K24" s="217" t="str">
        <f>IF(LEFT($F24,1)="R",VLOOKUP($F24,'Blend Breakout'!$C$33:$I$55,COLUMNS('Blend Breakout'!$C$32:F$32),0),"")</f>
        <v/>
      </c>
      <c r="L24" s="59" t="str">
        <f>IF(K24="","",IF(LEFT($F24,1)="R",$G24*VLOOKUP($F24,'Blend Breakout'!$C$33:$I$55,COLUMNS('Blend Breakout'!$C$32:G$32),0),""))</f>
        <v/>
      </c>
      <c r="M24" s="217" t="str">
        <f>IF(LEFT($F24,1)="R",VLOOKUP($F24,'Blend Breakout'!$C$33:$I$55,COLUMNS('Blend Breakout'!$C$32:H$32),0),"")</f>
        <v/>
      </c>
      <c r="N24" s="59" t="str">
        <f>IF(M24="","",IF(LEFT($F24,1)="R",$G24*VLOOKUP($F24,'Blend Breakout'!$C$33:$I$55,COLUMNS('Blend Breakout'!$C$32:I$32),0),""))</f>
        <v/>
      </c>
      <c r="O24" s="215"/>
      <c r="P24" s="215"/>
      <c r="Q24" s="220" t="s">
        <v>491</v>
      </c>
      <c r="R24" s="215"/>
      <c r="S24" s="215"/>
      <c r="T24" s="206"/>
      <c r="U24" s="154"/>
      <c r="W24" s="161" t="str">
        <f t="shared" ca="1" si="4"/>
        <v/>
      </c>
      <c r="Y24" s="64" t="str">
        <f t="shared" si="5"/>
        <v>N</v>
      </c>
      <c r="Z24" s="64">
        <f t="shared" ca="1" si="0"/>
        <v>0</v>
      </c>
      <c r="AA24" s="64">
        <f>IF(C24="",0,IF(OR(D24=0,E24=0,F24=0,G24=0,H24=0,O24=0,Q24=0,Q24="",R24=0,S24=0,AND(OR(R24=Lists!$L$3,R24=Lists!$L$4),P24=0),AND(R24=Lists!$L$4,T24=0)),1,0))</f>
        <v>0</v>
      </c>
      <c r="AB24" s="64">
        <f t="shared" si="1"/>
        <v>0</v>
      </c>
      <c r="AC24" s="64">
        <f t="shared" si="6"/>
        <v>0</v>
      </c>
      <c r="AD24" s="64">
        <f>IF(OR(S24=Lists!$M$6,S24=Lists!$M$8),IF(OR(COUNTIF('Section 3'!$D$16:$D$28,I24)=0,COUNTIF('Section 3'!$D$16:$D$28,K24)=0,COUNTIF('Section 3'!$D$16:$D$28,M24)=0),1,0),0)</f>
        <v>0</v>
      </c>
      <c r="AE24" s="64">
        <f>IF(AND(COUNTIF(Lists!$D$3:$D$69,F24)&gt;0,COUNTIF(Lists!$E$3:$E$46,I24)&gt;0,COUNTIF(Lists!$E$3:$E$46,K24)&gt;0,COUNTIF(Lists!$E$3:$E$46,M24)&gt;0),0,1)</f>
        <v>0</v>
      </c>
      <c r="AF24" s="64">
        <f>IF(E24=0,0,IF(COUNTIF(Lists!$B$3:$B$203,E24)&gt;0,0,1))</f>
        <v>0</v>
      </c>
      <c r="AG24" s="64">
        <f>IF(E24=0,0,IF(AND('Section 1'!$D$12&lt;&gt;4,R24="Heels"),1,0))</f>
        <v>0</v>
      </c>
      <c r="AH24" s="57">
        <f t="shared" si="2"/>
        <v>0</v>
      </c>
      <c r="AI24" s="57">
        <f t="shared" si="3"/>
        <v>0</v>
      </c>
    </row>
    <row r="25" spans="1:35" x14ac:dyDescent="0.25">
      <c r="B25" s="116"/>
      <c r="C25" s="205" t="str">
        <f>IF(F25=0,"",MAX($C$18:C24)+1)</f>
        <v/>
      </c>
      <c r="D25" s="60"/>
      <c r="E25" s="214"/>
      <c r="F25" s="215"/>
      <c r="G25" s="218"/>
      <c r="H25" s="216"/>
      <c r="I25" s="217" t="str">
        <f>IF(LEFT($F25,1)="R",VLOOKUP($F25,'Blend Breakout'!$C$33:$I$55,COLUMNS('Blend Breakout'!$C$32:D$32),0),IF(LEFT($F25,1)="H",$F25,""))</f>
        <v/>
      </c>
      <c r="J25" s="59" t="str">
        <f>IF(I25="","",IF(LEFT($F25,1)="R",$G25*VLOOKUP($F25,'Blend Breakout'!$C$33:$I$55,COLUMNS('Blend Breakout'!$C$32:E$32),0),IF(LEFT($F25,1)="H",$G25,"")))</f>
        <v/>
      </c>
      <c r="K25" s="217" t="str">
        <f>IF(LEFT($F25,1)="R",VLOOKUP($F25,'Blend Breakout'!$C$33:$I$55,COLUMNS('Blend Breakout'!$C$32:F$32),0),"")</f>
        <v/>
      </c>
      <c r="L25" s="59" t="str">
        <f>IF(K25="","",IF(LEFT($F25,1)="R",$G25*VLOOKUP($F25,'Blend Breakout'!$C$33:$I$55,COLUMNS('Blend Breakout'!$C$32:G$32),0),""))</f>
        <v/>
      </c>
      <c r="M25" s="217" t="str">
        <f>IF(LEFT($F25,1)="R",VLOOKUP($F25,'Blend Breakout'!$C$33:$I$55,COLUMNS('Blend Breakout'!$C$32:H$32),0),"")</f>
        <v/>
      </c>
      <c r="N25" s="59" t="str">
        <f>IF(M25="","",IF(LEFT($F25,1)="R",$G25*VLOOKUP($F25,'Blend Breakout'!$C$33:$I$55,COLUMNS('Blend Breakout'!$C$32:I$32),0),""))</f>
        <v/>
      </c>
      <c r="O25" s="215"/>
      <c r="P25" s="215"/>
      <c r="Q25" s="220" t="s">
        <v>491</v>
      </c>
      <c r="R25" s="215"/>
      <c r="S25" s="215"/>
      <c r="T25" s="206"/>
      <c r="U25" s="154"/>
      <c r="W25" s="161" t="str">
        <f t="shared" ca="1" si="4"/>
        <v/>
      </c>
      <c r="Y25" s="64" t="str">
        <f t="shared" si="5"/>
        <v>N</v>
      </c>
      <c r="Z25" s="64">
        <f t="shared" ca="1" si="0"/>
        <v>0</v>
      </c>
      <c r="AA25" s="64">
        <f>IF(C25="",0,IF(OR(D25=0,E25=0,F25=0,G25=0,H25=0,O25=0,Q25=0,Q25="",R25=0,S25=0,AND(OR(R25=Lists!$L$3,R25=Lists!$L$4),P25=0),AND(R25=Lists!$L$4,T25=0)),1,0))</f>
        <v>0</v>
      </c>
      <c r="AB25" s="64">
        <f t="shared" si="1"/>
        <v>0</v>
      </c>
      <c r="AC25" s="64">
        <f t="shared" si="6"/>
        <v>0</v>
      </c>
      <c r="AD25" s="64">
        <f>IF(OR(S25=Lists!$M$6,S25=Lists!$M$8),IF(OR(COUNTIF('Section 3'!$D$16:$D$28,I25)=0,COUNTIF('Section 3'!$D$16:$D$28,K25)=0,COUNTIF('Section 3'!$D$16:$D$28,M25)=0),1,0),0)</f>
        <v>0</v>
      </c>
      <c r="AE25" s="64">
        <f>IF(AND(COUNTIF(Lists!$D$3:$D$69,F25)&gt;0,COUNTIF(Lists!$E$3:$E$46,I25)&gt;0,COUNTIF(Lists!$E$3:$E$46,K25)&gt;0,COUNTIF(Lists!$E$3:$E$46,M25)&gt;0),0,1)</f>
        <v>0</v>
      </c>
      <c r="AF25" s="64">
        <f>IF(E25=0,0,IF(COUNTIF(Lists!$B$3:$B$203,E25)&gt;0,0,1))</f>
        <v>0</v>
      </c>
      <c r="AG25" s="64">
        <f>IF(E25=0,0,IF(AND('Section 1'!$D$12&lt;&gt;4,R25="Heels"),1,0))</f>
        <v>0</v>
      </c>
      <c r="AH25" s="57">
        <f t="shared" si="2"/>
        <v>0</v>
      </c>
      <c r="AI25" s="57">
        <f t="shared" si="3"/>
        <v>0</v>
      </c>
    </row>
    <row r="26" spans="1:35" x14ac:dyDescent="0.25">
      <c r="B26" s="116"/>
      <c r="C26" s="205" t="str">
        <f>IF(F26=0,"",MAX($C$18:C25)+1)</f>
        <v/>
      </c>
      <c r="D26" s="60"/>
      <c r="E26" s="214"/>
      <c r="F26" s="215"/>
      <c r="G26" s="218"/>
      <c r="H26" s="216"/>
      <c r="I26" s="217" t="str">
        <f>IF(LEFT($F26,1)="R",VLOOKUP($F26,'Blend Breakout'!$C$33:$I$55,COLUMNS('Blend Breakout'!$C$32:D$32),0),IF(LEFT($F26,1)="H",$F26,""))</f>
        <v/>
      </c>
      <c r="J26" s="59" t="str">
        <f>IF(I26="","",IF(LEFT($F26,1)="R",$G26*VLOOKUP($F26,'Blend Breakout'!$C$33:$I$55,COLUMNS('Blend Breakout'!$C$32:E$32),0),IF(LEFT($F26,1)="H",$G26,"")))</f>
        <v/>
      </c>
      <c r="K26" s="217" t="str">
        <f>IF(LEFT($F26,1)="R",VLOOKUP($F26,'Blend Breakout'!$C$33:$I$55,COLUMNS('Blend Breakout'!$C$32:F$32),0),"")</f>
        <v/>
      </c>
      <c r="L26" s="59" t="str">
        <f>IF(K26="","",IF(LEFT($F26,1)="R",$G26*VLOOKUP($F26,'Blend Breakout'!$C$33:$I$55,COLUMNS('Blend Breakout'!$C$32:G$32),0),""))</f>
        <v/>
      </c>
      <c r="M26" s="217" t="str">
        <f>IF(LEFT($F26,1)="R",VLOOKUP($F26,'Blend Breakout'!$C$33:$I$55,COLUMNS('Blend Breakout'!$C$32:H$32),0),"")</f>
        <v/>
      </c>
      <c r="N26" s="59" t="str">
        <f>IF(M26="","",IF(LEFT($F26,1)="R",$G26*VLOOKUP($F26,'Blend Breakout'!$C$33:$I$55,COLUMNS('Blend Breakout'!$C$32:I$32),0),""))</f>
        <v/>
      </c>
      <c r="O26" s="215"/>
      <c r="P26" s="215"/>
      <c r="Q26" s="220" t="s">
        <v>491</v>
      </c>
      <c r="R26" s="215"/>
      <c r="S26" s="215"/>
      <c r="T26" s="206"/>
      <c r="U26" s="154"/>
      <c r="W26" s="161" t="str">
        <f t="shared" ca="1" si="4"/>
        <v/>
      </c>
      <c r="Y26" s="64" t="str">
        <f t="shared" si="5"/>
        <v>N</v>
      </c>
      <c r="Z26" s="64">
        <f t="shared" ca="1" si="0"/>
        <v>0</v>
      </c>
      <c r="AA26" s="64">
        <f>IF(C26="",0,IF(OR(D26=0,E26=0,F26=0,G26=0,H26=0,O26=0,Q26=0,Q26="",R26=0,S26=0,AND(OR(R26=Lists!$L$3,R26=Lists!$L$4),P26=0),AND(R26=Lists!$L$4,T26=0)),1,0))</f>
        <v>0</v>
      </c>
      <c r="AB26" s="64">
        <f t="shared" si="1"/>
        <v>0</v>
      </c>
      <c r="AC26" s="64">
        <f t="shared" si="6"/>
        <v>0</v>
      </c>
      <c r="AD26" s="64">
        <f>IF(OR(S26=Lists!$M$6,S26=Lists!$M$8),IF(OR(COUNTIF('Section 3'!$D$16:$D$28,I26)=0,COUNTIF('Section 3'!$D$16:$D$28,K26)=0,COUNTIF('Section 3'!$D$16:$D$28,M26)=0),1,0),0)</f>
        <v>0</v>
      </c>
      <c r="AE26" s="64">
        <f>IF(AND(COUNTIF(Lists!$D$3:$D$69,F26)&gt;0,COUNTIF(Lists!$E$3:$E$46,I26)&gt;0,COUNTIF(Lists!$E$3:$E$46,K26)&gt;0,COUNTIF(Lists!$E$3:$E$46,M26)&gt;0),0,1)</f>
        <v>0</v>
      </c>
      <c r="AF26" s="64">
        <f>IF(E26=0,0,IF(COUNTIF(Lists!$B$3:$B$203,E26)&gt;0,0,1))</f>
        <v>0</v>
      </c>
      <c r="AG26" s="64">
        <f>IF(E26=0,0,IF(AND('Section 1'!$D$12&lt;&gt;4,R26="Heels"),1,0))</f>
        <v>0</v>
      </c>
      <c r="AH26" s="57">
        <f t="shared" si="2"/>
        <v>0</v>
      </c>
      <c r="AI26" s="57">
        <f t="shared" si="3"/>
        <v>0</v>
      </c>
    </row>
    <row r="27" spans="1:35" x14ac:dyDescent="0.25">
      <c r="B27" s="116"/>
      <c r="C27" s="205" t="str">
        <f>IF(F27=0,"",MAX($C$18:C26)+1)</f>
        <v/>
      </c>
      <c r="D27" s="60"/>
      <c r="E27" s="214"/>
      <c r="F27" s="215"/>
      <c r="G27" s="218"/>
      <c r="H27" s="216"/>
      <c r="I27" s="217" t="str">
        <f>IF(LEFT($F27,1)="R",VLOOKUP($F27,'Blend Breakout'!$C$33:$I$55,COLUMNS('Blend Breakout'!$C$32:D$32),0),IF(LEFT($F27,1)="H",$F27,""))</f>
        <v/>
      </c>
      <c r="J27" s="59" t="str">
        <f>IF(I27="","",IF(LEFT($F27,1)="R",$G27*VLOOKUP($F27,'Blend Breakout'!$C$33:$I$55,COLUMNS('Blend Breakout'!$C$32:E$32),0),IF(LEFT($F27,1)="H",$G27,"")))</f>
        <v/>
      </c>
      <c r="K27" s="217" t="str">
        <f>IF(LEFT($F27,1)="R",VLOOKUP($F27,'Blend Breakout'!$C$33:$I$55,COLUMNS('Blend Breakout'!$C$32:F$32),0),"")</f>
        <v/>
      </c>
      <c r="L27" s="59" t="str">
        <f>IF(K27="","",IF(LEFT($F27,1)="R",$G27*VLOOKUP($F27,'Blend Breakout'!$C$33:$I$55,COLUMNS('Blend Breakout'!$C$32:G$32),0),""))</f>
        <v/>
      </c>
      <c r="M27" s="217" t="str">
        <f>IF(LEFT($F27,1)="R",VLOOKUP($F27,'Blend Breakout'!$C$33:$I$55,COLUMNS('Blend Breakout'!$C$32:H$32),0),"")</f>
        <v/>
      </c>
      <c r="N27" s="59" t="str">
        <f>IF(M27="","",IF(LEFT($F27,1)="R",$G27*VLOOKUP($F27,'Blend Breakout'!$C$33:$I$55,COLUMNS('Blend Breakout'!$C$32:I$32),0),""))</f>
        <v/>
      </c>
      <c r="O27" s="215"/>
      <c r="P27" s="215"/>
      <c r="Q27" s="220" t="s">
        <v>491</v>
      </c>
      <c r="R27" s="215"/>
      <c r="S27" s="215"/>
      <c r="T27" s="206"/>
      <c r="U27" s="154"/>
      <c r="W27" s="161" t="str">
        <f t="shared" ca="1" si="4"/>
        <v/>
      </c>
      <c r="Y27" s="64" t="str">
        <f t="shared" si="5"/>
        <v>N</v>
      </c>
      <c r="Z27" s="64">
        <f t="shared" ca="1" si="0"/>
        <v>0</v>
      </c>
      <c r="AA27" s="64">
        <f>IF(C27="",0,IF(OR(D27=0,E27=0,F27=0,G27=0,H27=0,O27=0,Q27=0,Q27="",R27=0,S27=0,AND(OR(R27=Lists!$L$3,R27=Lists!$L$4),P27=0),AND(R27=Lists!$L$4,T27=0)),1,0))</f>
        <v>0</v>
      </c>
      <c r="AB27" s="64">
        <f t="shared" si="1"/>
        <v>0</v>
      </c>
      <c r="AC27" s="64">
        <f t="shared" si="6"/>
        <v>0</v>
      </c>
      <c r="AD27" s="64">
        <f>IF(OR(S27=Lists!$M$6,S27=Lists!$M$8),IF(OR(COUNTIF('Section 3'!$D$16:$D$28,I27)=0,COUNTIF('Section 3'!$D$16:$D$28,K27)=0,COUNTIF('Section 3'!$D$16:$D$28,M27)=0),1,0),0)</f>
        <v>0</v>
      </c>
      <c r="AE27" s="64">
        <f>IF(AND(COUNTIF(Lists!$D$3:$D$69,F27)&gt;0,COUNTIF(Lists!$E$3:$E$46,I27)&gt;0,COUNTIF(Lists!$E$3:$E$46,K27)&gt;0,COUNTIF(Lists!$E$3:$E$46,M27)&gt;0),0,1)</f>
        <v>0</v>
      </c>
      <c r="AF27" s="64">
        <f>IF(E27=0,0,IF(COUNTIF(Lists!$B$3:$B$203,E27)&gt;0,0,1))</f>
        <v>0</v>
      </c>
      <c r="AG27" s="64">
        <f>IF(E27=0,0,IF(AND('Section 1'!$D$12&lt;&gt;4,R27="Heels"),1,0))</f>
        <v>0</v>
      </c>
      <c r="AH27" s="57">
        <f t="shared" si="2"/>
        <v>0</v>
      </c>
      <c r="AI27" s="57">
        <f t="shared" si="3"/>
        <v>0</v>
      </c>
    </row>
    <row r="28" spans="1:35" x14ac:dyDescent="0.25">
      <c r="B28" s="116"/>
      <c r="C28" s="205" t="str">
        <f>IF(F28=0,"",MAX($C$18:C27)+1)</f>
        <v/>
      </c>
      <c r="D28" s="60"/>
      <c r="E28" s="214"/>
      <c r="F28" s="215"/>
      <c r="G28" s="218"/>
      <c r="H28" s="216"/>
      <c r="I28" s="217" t="str">
        <f>IF(LEFT($F28,1)="R",VLOOKUP($F28,'Blend Breakout'!$C$33:$I$55,COLUMNS('Blend Breakout'!$C$32:D$32),0),IF(LEFT($F28,1)="H",$F28,""))</f>
        <v/>
      </c>
      <c r="J28" s="59" t="str">
        <f>IF(I28="","",IF(LEFT($F28,1)="R",$G28*VLOOKUP($F28,'Blend Breakout'!$C$33:$I$55,COLUMNS('Blend Breakout'!$C$32:E$32),0),IF(LEFT($F28,1)="H",$G28,"")))</f>
        <v/>
      </c>
      <c r="K28" s="217" t="str">
        <f>IF(LEFT($F28,1)="R",VLOOKUP($F28,'Blend Breakout'!$C$33:$I$55,COLUMNS('Blend Breakout'!$C$32:F$32),0),"")</f>
        <v/>
      </c>
      <c r="L28" s="59" t="str">
        <f>IF(K28="","",IF(LEFT($F28,1)="R",$G28*VLOOKUP($F28,'Blend Breakout'!$C$33:$I$55,COLUMNS('Blend Breakout'!$C$32:G$32),0),""))</f>
        <v/>
      </c>
      <c r="M28" s="217" t="str">
        <f>IF(LEFT($F28,1)="R",VLOOKUP($F28,'Blend Breakout'!$C$33:$I$55,COLUMNS('Blend Breakout'!$C$32:H$32),0),"")</f>
        <v/>
      </c>
      <c r="N28" s="59" t="str">
        <f>IF(M28="","",IF(LEFT($F28,1)="R",$G28*VLOOKUP($F28,'Blend Breakout'!$C$33:$I$55,COLUMNS('Blend Breakout'!$C$32:I$32),0),""))</f>
        <v/>
      </c>
      <c r="O28" s="215"/>
      <c r="P28" s="215"/>
      <c r="Q28" s="220" t="s">
        <v>491</v>
      </c>
      <c r="R28" s="215"/>
      <c r="S28" s="215"/>
      <c r="T28" s="206"/>
      <c r="U28" s="154"/>
      <c r="W28" s="161" t="str">
        <f t="shared" ca="1" si="4"/>
        <v/>
      </c>
      <c r="Y28" s="64" t="str">
        <f t="shared" si="5"/>
        <v>N</v>
      </c>
      <c r="Z28" s="64">
        <f t="shared" ca="1" si="0"/>
        <v>0</v>
      </c>
      <c r="AA28" s="64">
        <f>IF(C28="",0,IF(OR(D28=0,E28=0,F28=0,G28=0,H28=0,O28=0,Q28=0,Q28="",R28=0,S28=0,AND(OR(R28=Lists!$L$3,R28=Lists!$L$4),P28=0),AND(R28=Lists!$L$4,T28=0)),1,0))</f>
        <v>0</v>
      </c>
      <c r="AB28" s="64">
        <f t="shared" si="1"/>
        <v>0</v>
      </c>
      <c r="AC28" s="64">
        <f t="shared" si="6"/>
        <v>0</v>
      </c>
      <c r="AD28" s="64">
        <f>IF(OR(S28=Lists!$M$6,S28=Lists!$M$8),IF(OR(COUNTIF('Section 3'!$D$16:$D$28,I28)=0,COUNTIF('Section 3'!$D$16:$D$28,K28)=0,COUNTIF('Section 3'!$D$16:$D$28,M28)=0),1,0),0)</f>
        <v>0</v>
      </c>
      <c r="AE28" s="64">
        <f>IF(AND(COUNTIF(Lists!$D$3:$D$69,F28)&gt;0,COUNTIF(Lists!$E$3:$E$46,I28)&gt;0,COUNTIF(Lists!$E$3:$E$46,K28)&gt;0,COUNTIF(Lists!$E$3:$E$46,M28)&gt;0),0,1)</f>
        <v>0</v>
      </c>
      <c r="AF28" s="64">
        <f>IF(E28=0,0,IF(COUNTIF(Lists!$B$3:$B$203,E28)&gt;0,0,1))</f>
        <v>0</v>
      </c>
      <c r="AG28" s="64">
        <f>IF(E28=0,0,IF(AND('Section 1'!$D$12&lt;&gt;4,R28="Heels"),1,0))</f>
        <v>0</v>
      </c>
      <c r="AH28" s="57">
        <f t="shared" si="2"/>
        <v>0</v>
      </c>
      <c r="AI28" s="57">
        <f t="shared" si="3"/>
        <v>0</v>
      </c>
    </row>
    <row r="29" spans="1:35" x14ac:dyDescent="0.25">
      <c r="B29" s="116"/>
      <c r="C29" s="205" t="str">
        <f>IF(F29=0,"",MAX($C$18:C28)+1)</f>
        <v/>
      </c>
      <c r="D29" s="60"/>
      <c r="E29" s="214"/>
      <c r="F29" s="215"/>
      <c r="G29" s="218"/>
      <c r="H29" s="216"/>
      <c r="I29" s="217" t="str">
        <f>IF(LEFT($F29,1)="R",VLOOKUP($F29,'Blend Breakout'!$C$33:$I$55,COLUMNS('Blend Breakout'!$C$32:D$32),0),IF(LEFT($F29,1)="H",$F29,""))</f>
        <v/>
      </c>
      <c r="J29" s="59" t="str">
        <f>IF(I29="","",IF(LEFT($F29,1)="R",$G29*VLOOKUP($F29,'Blend Breakout'!$C$33:$I$55,COLUMNS('Blend Breakout'!$C$32:E$32),0),IF(LEFT($F29,1)="H",$G29,"")))</f>
        <v/>
      </c>
      <c r="K29" s="217" t="str">
        <f>IF(LEFT($F29,1)="R",VLOOKUP($F29,'Blend Breakout'!$C$33:$I$55,COLUMNS('Blend Breakout'!$C$32:F$32),0),"")</f>
        <v/>
      </c>
      <c r="L29" s="59" t="str">
        <f>IF(K29="","",IF(LEFT($F29,1)="R",$G29*VLOOKUP($F29,'Blend Breakout'!$C$33:$I$55,COLUMNS('Blend Breakout'!$C$32:G$32),0),""))</f>
        <v/>
      </c>
      <c r="M29" s="217" t="str">
        <f>IF(LEFT($F29,1)="R",VLOOKUP($F29,'Blend Breakout'!$C$33:$I$55,COLUMNS('Blend Breakout'!$C$32:H$32),0),"")</f>
        <v/>
      </c>
      <c r="N29" s="59" t="str">
        <f>IF(M29="","",IF(LEFT($F29,1)="R",$G29*VLOOKUP($F29,'Blend Breakout'!$C$33:$I$55,COLUMNS('Blend Breakout'!$C$32:I$32),0),""))</f>
        <v/>
      </c>
      <c r="O29" s="215"/>
      <c r="P29" s="215"/>
      <c r="Q29" s="220" t="s">
        <v>491</v>
      </c>
      <c r="R29" s="215"/>
      <c r="S29" s="215"/>
      <c r="T29" s="206"/>
      <c r="U29" s="154"/>
      <c r="W29" s="161" t="str">
        <f t="shared" ca="1" si="4"/>
        <v/>
      </c>
      <c r="Y29" s="64" t="str">
        <f t="shared" si="5"/>
        <v>N</v>
      </c>
      <c r="Z29" s="64">
        <f t="shared" ca="1" si="0"/>
        <v>0</v>
      </c>
      <c r="AA29" s="64">
        <f>IF(C29="",0,IF(OR(D29=0,E29=0,F29=0,G29=0,H29=0,O29=0,Q29=0,Q29="",R29=0,S29=0,AND(OR(R29=Lists!$L$3,R29=Lists!$L$4),P29=0),AND(R29=Lists!$L$4,T29=0)),1,0))</f>
        <v>0</v>
      </c>
      <c r="AB29" s="64">
        <f t="shared" si="1"/>
        <v>0</v>
      </c>
      <c r="AC29" s="64">
        <f t="shared" si="6"/>
        <v>0</v>
      </c>
      <c r="AD29" s="64">
        <f>IF(OR(S29=Lists!$M$6,S29=Lists!$M$8),IF(OR(COUNTIF('Section 3'!$D$16:$D$28,I29)=0,COUNTIF('Section 3'!$D$16:$D$28,K29)=0,COUNTIF('Section 3'!$D$16:$D$28,M29)=0),1,0),0)</f>
        <v>0</v>
      </c>
      <c r="AE29" s="64">
        <f>IF(AND(COUNTIF(Lists!$D$3:$D$69,F29)&gt;0,COUNTIF(Lists!$E$3:$E$46,I29)&gt;0,COUNTIF(Lists!$E$3:$E$46,K29)&gt;0,COUNTIF(Lists!$E$3:$E$46,M29)&gt;0),0,1)</f>
        <v>0</v>
      </c>
      <c r="AF29" s="64">
        <f>IF(E29=0,0,IF(COUNTIF(Lists!$B$3:$B$203,E29)&gt;0,0,1))</f>
        <v>0</v>
      </c>
      <c r="AG29" s="64">
        <f>IF(E29=0,0,IF(AND('Section 1'!$D$12&lt;&gt;4,R29="Heels"),1,0))</f>
        <v>0</v>
      </c>
      <c r="AH29" s="57">
        <f t="shared" si="2"/>
        <v>0</v>
      </c>
      <c r="AI29" s="57">
        <f t="shared" si="3"/>
        <v>0</v>
      </c>
    </row>
    <row r="30" spans="1:35" x14ac:dyDescent="0.25">
      <c r="B30" s="116"/>
      <c r="C30" s="205" t="str">
        <f>IF(F30=0,"",MAX($C$18:C29)+1)</f>
        <v/>
      </c>
      <c r="D30" s="60"/>
      <c r="E30" s="214"/>
      <c r="F30" s="215"/>
      <c r="G30" s="218"/>
      <c r="H30" s="216"/>
      <c r="I30" s="217" t="str">
        <f>IF(LEFT($F30,1)="R",VLOOKUP($F30,'Blend Breakout'!$C$33:$I$55,COLUMNS('Blend Breakout'!$C$32:D$32),0),IF(LEFT($F30,1)="H",$F30,""))</f>
        <v/>
      </c>
      <c r="J30" s="59" t="str">
        <f>IF(I30="","",IF(LEFT($F30,1)="R",$G30*VLOOKUP($F30,'Blend Breakout'!$C$33:$I$55,COLUMNS('Blend Breakout'!$C$32:E$32),0),IF(LEFT($F30,1)="H",$G30,"")))</f>
        <v/>
      </c>
      <c r="K30" s="217" t="str">
        <f>IF(LEFT($F30,1)="R",VLOOKUP($F30,'Blend Breakout'!$C$33:$I$55,COLUMNS('Blend Breakout'!$C$32:F$32),0),"")</f>
        <v/>
      </c>
      <c r="L30" s="59" t="str">
        <f>IF(K30="","",IF(LEFT($F30,1)="R",$G30*VLOOKUP($F30,'Blend Breakout'!$C$33:$I$55,COLUMNS('Blend Breakout'!$C$32:G$32),0),""))</f>
        <v/>
      </c>
      <c r="M30" s="217" t="str">
        <f>IF(LEFT($F30,1)="R",VLOOKUP($F30,'Blend Breakout'!$C$33:$I$55,COLUMNS('Blend Breakout'!$C$32:H$32),0),"")</f>
        <v/>
      </c>
      <c r="N30" s="59" t="str">
        <f>IF(M30="","",IF(LEFT($F30,1)="R",$G30*VLOOKUP($F30,'Blend Breakout'!$C$33:$I$55,COLUMNS('Blend Breakout'!$C$32:I$32),0),""))</f>
        <v/>
      </c>
      <c r="O30" s="215"/>
      <c r="P30" s="215"/>
      <c r="Q30" s="220" t="s">
        <v>491</v>
      </c>
      <c r="R30" s="215"/>
      <c r="S30" s="215"/>
      <c r="T30" s="206"/>
      <c r="U30" s="154"/>
      <c r="W30" s="161" t="str">
        <f t="shared" ca="1" si="4"/>
        <v/>
      </c>
      <c r="Y30" s="64" t="str">
        <f t="shared" si="5"/>
        <v>N</v>
      </c>
      <c r="Z30" s="64">
        <f t="shared" ca="1" si="0"/>
        <v>0</v>
      </c>
      <c r="AA30" s="64">
        <f>IF(C30="",0,IF(OR(D30=0,E30=0,F30=0,G30=0,H30=0,O30=0,Q30=0,Q30="",R30=0,S30=0,AND(OR(R30=Lists!$L$3,R30=Lists!$L$4),P30=0),AND(R30=Lists!$L$4,T30=0)),1,0))</f>
        <v>0</v>
      </c>
      <c r="AB30" s="64">
        <f t="shared" si="1"/>
        <v>0</v>
      </c>
      <c r="AC30" s="64">
        <f t="shared" si="6"/>
        <v>0</v>
      </c>
      <c r="AD30" s="64">
        <f>IF(OR(S30=Lists!$M$6,S30=Lists!$M$8),IF(OR(COUNTIF('Section 3'!$D$16:$D$28,I30)=0,COUNTIF('Section 3'!$D$16:$D$28,K30)=0,COUNTIF('Section 3'!$D$16:$D$28,M30)=0),1,0),0)</f>
        <v>0</v>
      </c>
      <c r="AE30" s="64">
        <f>IF(AND(COUNTIF(Lists!$D$3:$D$69,F30)&gt;0,COUNTIF(Lists!$E$3:$E$46,I30)&gt;0,COUNTIF(Lists!$E$3:$E$46,K30)&gt;0,COUNTIF(Lists!$E$3:$E$46,M30)&gt;0),0,1)</f>
        <v>0</v>
      </c>
      <c r="AF30" s="64">
        <f>IF(E30=0,0,IF(COUNTIF(Lists!$B$3:$B$203,E30)&gt;0,0,1))</f>
        <v>0</v>
      </c>
      <c r="AG30" s="64">
        <f>IF(E30=0,0,IF(AND('Section 1'!$D$12&lt;&gt;4,R30="Heels"),1,0))</f>
        <v>0</v>
      </c>
      <c r="AH30" s="57">
        <f t="shared" si="2"/>
        <v>0</v>
      </c>
      <c r="AI30" s="57">
        <f t="shared" si="3"/>
        <v>0</v>
      </c>
    </row>
    <row r="31" spans="1:35" x14ac:dyDescent="0.25">
      <c r="B31" s="116"/>
      <c r="C31" s="205" t="str">
        <f>IF(F31=0,"",MAX($C$18:C30)+1)</f>
        <v/>
      </c>
      <c r="D31" s="60"/>
      <c r="E31" s="214"/>
      <c r="F31" s="215"/>
      <c r="G31" s="218"/>
      <c r="H31" s="216"/>
      <c r="I31" s="217" t="str">
        <f>IF(LEFT($F31,1)="R",VLOOKUP($F31,'Blend Breakout'!$C$33:$I$55,COLUMNS('Blend Breakout'!$C$32:D$32),0),IF(LEFT($F31,1)="H",$F31,""))</f>
        <v/>
      </c>
      <c r="J31" s="59" t="str">
        <f>IF(I31="","",IF(LEFT($F31,1)="R",$G31*VLOOKUP($F31,'Blend Breakout'!$C$33:$I$55,COLUMNS('Blend Breakout'!$C$32:E$32),0),IF(LEFT($F31,1)="H",$G31,"")))</f>
        <v/>
      </c>
      <c r="K31" s="217" t="str">
        <f>IF(LEFT($F31,1)="R",VLOOKUP($F31,'Blend Breakout'!$C$33:$I$55,COLUMNS('Blend Breakout'!$C$32:F$32),0),"")</f>
        <v/>
      </c>
      <c r="L31" s="59" t="str">
        <f>IF(K31="","",IF(LEFT($F31,1)="R",$G31*VLOOKUP($F31,'Blend Breakout'!$C$33:$I$55,COLUMNS('Blend Breakout'!$C$32:G$32),0),""))</f>
        <v/>
      </c>
      <c r="M31" s="217" t="str">
        <f>IF(LEFT($F31,1)="R",VLOOKUP($F31,'Blend Breakout'!$C$33:$I$55,COLUMNS('Blend Breakout'!$C$32:H$32),0),"")</f>
        <v/>
      </c>
      <c r="N31" s="59" t="str">
        <f>IF(M31="","",IF(LEFT($F31,1)="R",$G31*VLOOKUP($F31,'Blend Breakout'!$C$33:$I$55,COLUMNS('Blend Breakout'!$C$32:I$32),0),""))</f>
        <v/>
      </c>
      <c r="O31" s="215"/>
      <c r="P31" s="215"/>
      <c r="Q31" s="220" t="s">
        <v>491</v>
      </c>
      <c r="R31" s="215"/>
      <c r="S31" s="215"/>
      <c r="T31" s="206"/>
      <c r="U31" s="154"/>
      <c r="W31" s="161" t="str">
        <f t="shared" ca="1" si="4"/>
        <v/>
      </c>
      <c r="Y31" s="64" t="str">
        <f t="shared" si="5"/>
        <v>N</v>
      </c>
      <c r="Z31" s="64">
        <f t="shared" ca="1" si="0"/>
        <v>0</v>
      </c>
      <c r="AA31" s="64">
        <f>IF(C31="",0,IF(OR(D31=0,E31=0,F31=0,G31=0,H31=0,O31=0,Q31=0,Q31="",R31=0,S31=0,AND(OR(R31=Lists!$L$3,R31=Lists!$L$4),P31=0),AND(R31=Lists!$L$4,T31=0)),1,0))</f>
        <v>0</v>
      </c>
      <c r="AB31" s="64">
        <f t="shared" si="1"/>
        <v>0</v>
      </c>
      <c r="AC31" s="64">
        <f t="shared" si="6"/>
        <v>0</v>
      </c>
      <c r="AD31" s="64">
        <f>IF(OR(S31=Lists!$M$6,S31=Lists!$M$8),IF(OR(COUNTIF('Section 3'!$D$16:$D$28,I31)=0,COUNTIF('Section 3'!$D$16:$D$28,K31)=0,COUNTIF('Section 3'!$D$16:$D$28,M31)=0),1,0),0)</f>
        <v>0</v>
      </c>
      <c r="AE31" s="64">
        <f>IF(AND(COUNTIF(Lists!$D$3:$D$69,F31)&gt;0,COUNTIF(Lists!$E$3:$E$46,I31)&gt;0,COUNTIF(Lists!$E$3:$E$46,K31)&gt;0,COUNTIF(Lists!$E$3:$E$46,M31)&gt;0),0,1)</f>
        <v>0</v>
      </c>
      <c r="AF31" s="64">
        <f>IF(E31=0,0,IF(COUNTIF(Lists!$B$3:$B$203,E31)&gt;0,0,1))</f>
        <v>0</v>
      </c>
      <c r="AG31" s="64">
        <f>IF(E31=0,0,IF(AND('Section 1'!$D$12&lt;&gt;4,R31="Heels"),1,0))</f>
        <v>0</v>
      </c>
      <c r="AH31" s="57">
        <f t="shared" si="2"/>
        <v>0</v>
      </c>
      <c r="AI31" s="57">
        <f t="shared" si="3"/>
        <v>0</v>
      </c>
    </row>
    <row r="32" spans="1:35" x14ac:dyDescent="0.25">
      <c r="B32" s="116"/>
      <c r="C32" s="205" t="str">
        <f>IF(F32=0,"",MAX($C$18:C31)+1)</f>
        <v/>
      </c>
      <c r="D32" s="60"/>
      <c r="E32" s="214"/>
      <c r="F32" s="215"/>
      <c r="G32" s="218"/>
      <c r="H32" s="216"/>
      <c r="I32" s="217" t="str">
        <f>IF(LEFT($F32,1)="R",VLOOKUP($F32,'Blend Breakout'!$C$33:$I$55,COLUMNS('Blend Breakout'!$C$32:D$32),0),IF(LEFT($F32,1)="H",$F32,""))</f>
        <v/>
      </c>
      <c r="J32" s="59" t="str">
        <f>IF(I32="","",IF(LEFT($F32,1)="R",$G32*VLOOKUP($F32,'Blend Breakout'!$C$33:$I$55,COLUMNS('Blend Breakout'!$C$32:E$32),0),IF(LEFT($F32,1)="H",$G32,"")))</f>
        <v/>
      </c>
      <c r="K32" s="217" t="str">
        <f>IF(LEFT($F32,1)="R",VLOOKUP($F32,'Blend Breakout'!$C$33:$I$55,COLUMNS('Blend Breakout'!$C$32:F$32),0),"")</f>
        <v/>
      </c>
      <c r="L32" s="59" t="str">
        <f>IF(K32="","",IF(LEFT($F32,1)="R",$G32*VLOOKUP($F32,'Blend Breakout'!$C$33:$I$55,COLUMNS('Blend Breakout'!$C$32:G$32),0),""))</f>
        <v/>
      </c>
      <c r="M32" s="217" t="str">
        <f>IF(LEFT($F32,1)="R",VLOOKUP($F32,'Blend Breakout'!$C$33:$I$55,COLUMNS('Blend Breakout'!$C$32:H$32),0),"")</f>
        <v/>
      </c>
      <c r="N32" s="59" t="str">
        <f>IF(M32="","",IF(LEFT($F32,1)="R",$G32*VLOOKUP($F32,'Blend Breakout'!$C$33:$I$55,COLUMNS('Blend Breakout'!$C$32:I$32),0),""))</f>
        <v/>
      </c>
      <c r="O32" s="215"/>
      <c r="P32" s="215"/>
      <c r="Q32" s="220" t="s">
        <v>491</v>
      </c>
      <c r="R32" s="215"/>
      <c r="S32" s="215"/>
      <c r="T32" s="206"/>
      <c r="U32" s="154"/>
      <c r="W32" s="161" t="str">
        <f t="shared" ca="1" si="4"/>
        <v/>
      </c>
      <c r="Y32" s="64" t="str">
        <f t="shared" si="5"/>
        <v>N</v>
      </c>
      <c r="Z32" s="64">
        <f t="shared" ca="1" si="0"/>
        <v>0</v>
      </c>
      <c r="AA32" s="64">
        <f>IF(C32="",0,IF(OR(D32=0,E32=0,F32=0,G32=0,H32=0,O32=0,Q32=0,Q32="",R32=0,S32=0,AND(OR(R32=Lists!$L$3,R32=Lists!$L$4),P32=0),AND(R32=Lists!$L$4,T32=0)),1,0))</f>
        <v>0</v>
      </c>
      <c r="AB32" s="64">
        <f t="shared" si="1"/>
        <v>0</v>
      </c>
      <c r="AC32" s="64">
        <f t="shared" si="6"/>
        <v>0</v>
      </c>
      <c r="AD32" s="64">
        <f>IF(OR(S32=Lists!$M$6,S32=Lists!$M$8),IF(OR(COUNTIF('Section 3'!$D$16:$D$28,I32)=0,COUNTIF('Section 3'!$D$16:$D$28,K32)=0,COUNTIF('Section 3'!$D$16:$D$28,M32)=0),1,0),0)</f>
        <v>0</v>
      </c>
      <c r="AE32" s="64">
        <f>IF(AND(COUNTIF(Lists!$D$3:$D$69,F32)&gt;0,COUNTIF(Lists!$E$3:$E$46,I32)&gt;0,COUNTIF(Lists!$E$3:$E$46,K32)&gt;0,COUNTIF(Lists!$E$3:$E$46,M32)&gt;0),0,1)</f>
        <v>0</v>
      </c>
      <c r="AF32" s="64">
        <f>IF(E32=0,0,IF(COUNTIF(Lists!$B$3:$B$203,E32)&gt;0,0,1))</f>
        <v>0</v>
      </c>
      <c r="AG32" s="64">
        <f>IF(E32=0,0,IF(AND('Section 1'!$D$12&lt;&gt;4,R32="Heels"),1,0))</f>
        <v>0</v>
      </c>
      <c r="AH32" s="57">
        <f t="shared" si="2"/>
        <v>0</v>
      </c>
      <c r="AI32" s="57">
        <f t="shared" si="3"/>
        <v>0</v>
      </c>
    </row>
    <row r="33" spans="2:35" x14ac:dyDescent="0.25">
      <c r="B33" s="116"/>
      <c r="C33" s="205" t="str">
        <f>IF(F33=0,"",MAX($C$18:C32)+1)</f>
        <v/>
      </c>
      <c r="D33" s="60"/>
      <c r="E33" s="214"/>
      <c r="F33" s="215"/>
      <c r="G33" s="218"/>
      <c r="H33" s="216"/>
      <c r="I33" s="217" t="str">
        <f>IF(LEFT($F33,1)="R",VLOOKUP($F33,'Blend Breakout'!$C$33:$I$55,COLUMNS('Blend Breakout'!$C$32:D$32),0),IF(LEFT($F33,1)="H",$F33,""))</f>
        <v/>
      </c>
      <c r="J33" s="59" t="str">
        <f>IF(I33="","",IF(LEFT($F33,1)="R",$G33*VLOOKUP($F33,'Blend Breakout'!$C$33:$I$55,COLUMNS('Blend Breakout'!$C$32:E$32),0),IF(LEFT($F33,1)="H",$G33,"")))</f>
        <v/>
      </c>
      <c r="K33" s="217" t="str">
        <f>IF(LEFT($F33,1)="R",VLOOKUP($F33,'Blend Breakout'!$C$33:$I$55,COLUMNS('Blend Breakout'!$C$32:F$32),0),"")</f>
        <v/>
      </c>
      <c r="L33" s="59" t="str">
        <f>IF(K33="","",IF(LEFT($F33,1)="R",$G33*VLOOKUP($F33,'Blend Breakout'!$C$33:$I$55,COLUMNS('Blend Breakout'!$C$32:G$32),0),""))</f>
        <v/>
      </c>
      <c r="M33" s="217" t="str">
        <f>IF(LEFT($F33,1)="R",VLOOKUP($F33,'Blend Breakout'!$C$33:$I$55,COLUMNS('Blend Breakout'!$C$32:H$32),0),"")</f>
        <v/>
      </c>
      <c r="N33" s="59" t="str">
        <f>IF(M33="","",IF(LEFT($F33,1)="R",$G33*VLOOKUP($F33,'Blend Breakout'!$C$33:$I$55,COLUMNS('Blend Breakout'!$C$32:I$32),0),""))</f>
        <v/>
      </c>
      <c r="O33" s="215"/>
      <c r="P33" s="215"/>
      <c r="Q33" s="220" t="s">
        <v>491</v>
      </c>
      <c r="R33" s="215"/>
      <c r="S33" s="215"/>
      <c r="T33" s="206"/>
      <c r="U33" s="154"/>
      <c r="W33" s="161" t="str">
        <f t="shared" ca="1" si="4"/>
        <v/>
      </c>
      <c r="Y33" s="64" t="str">
        <f t="shared" si="5"/>
        <v>N</v>
      </c>
      <c r="Z33" s="64">
        <f t="shared" ca="1" si="0"/>
        <v>0</v>
      </c>
      <c r="AA33" s="64">
        <f>IF(C33="",0,IF(OR(D33=0,E33=0,F33=0,G33=0,H33=0,O33=0,Q33=0,Q33="",R33=0,S33=0,AND(OR(R33=Lists!$L$3,R33=Lists!$L$4),P33=0),AND(R33=Lists!$L$4,T33=0)),1,0))</f>
        <v>0</v>
      </c>
      <c r="AB33" s="64">
        <f t="shared" si="1"/>
        <v>0</v>
      </c>
      <c r="AC33" s="64">
        <f t="shared" si="6"/>
        <v>0</v>
      </c>
      <c r="AD33" s="64">
        <f>IF(OR(S33=Lists!$M$6,S33=Lists!$M$8),IF(OR(COUNTIF('Section 3'!$D$16:$D$28,I33)=0,COUNTIF('Section 3'!$D$16:$D$28,K33)=0,COUNTIF('Section 3'!$D$16:$D$28,M33)=0),1,0),0)</f>
        <v>0</v>
      </c>
      <c r="AE33" s="64">
        <f>IF(AND(COUNTIF(Lists!$D$3:$D$69,F33)&gt;0,COUNTIF(Lists!$E$3:$E$46,I33)&gt;0,COUNTIF(Lists!$E$3:$E$46,K33)&gt;0,COUNTIF(Lists!$E$3:$E$46,M33)&gt;0),0,1)</f>
        <v>0</v>
      </c>
      <c r="AF33" s="64">
        <f>IF(E33=0,0,IF(COUNTIF(Lists!$B$3:$B$203,E33)&gt;0,0,1))</f>
        <v>0</v>
      </c>
      <c r="AG33" s="64">
        <f>IF(E33=0,0,IF(AND('Section 1'!$D$12&lt;&gt;4,R33="Heels"),1,0))</f>
        <v>0</v>
      </c>
      <c r="AH33" s="57">
        <f t="shared" si="2"/>
        <v>0</v>
      </c>
      <c r="AI33" s="57">
        <f t="shared" si="3"/>
        <v>0</v>
      </c>
    </row>
    <row r="34" spans="2:35" x14ac:dyDescent="0.25">
      <c r="B34" s="116"/>
      <c r="C34" s="205" t="str">
        <f>IF(F34=0,"",MAX($C$18:C33)+1)</f>
        <v/>
      </c>
      <c r="D34" s="60"/>
      <c r="E34" s="214"/>
      <c r="F34" s="215"/>
      <c r="G34" s="218"/>
      <c r="H34" s="216"/>
      <c r="I34" s="217" t="str">
        <f>IF(LEFT($F34,1)="R",VLOOKUP($F34,'Blend Breakout'!$C$33:$I$55,COLUMNS('Blend Breakout'!$C$32:D$32),0),IF(LEFT($F34,1)="H",$F34,""))</f>
        <v/>
      </c>
      <c r="J34" s="59" t="str">
        <f>IF(I34="","",IF(LEFT($F34,1)="R",$G34*VLOOKUP($F34,'Blend Breakout'!$C$33:$I$55,COLUMNS('Blend Breakout'!$C$32:E$32),0),IF(LEFT($F34,1)="H",$G34,"")))</f>
        <v/>
      </c>
      <c r="K34" s="217" t="str">
        <f>IF(LEFT($F34,1)="R",VLOOKUP($F34,'Blend Breakout'!$C$33:$I$55,COLUMNS('Blend Breakout'!$C$32:F$32),0),"")</f>
        <v/>
      </c>
      <c r="L34" s="59" t="str">
        <f>IF(K34="","",IF(LEFT($F34,1)="R",$G34*VLOOKUP($F34,'Blend Breakout'!$C$33:$I$55,COLUMNS('Blend Breakout'!$C$32:G$32),0),""))</f>
        <v/>
      </c>
      <c r="M34" s="217" t="str">
        <f>IF(LEFT($F34,1)="R",VLOOKUP($F34,'Blend Breakout'!$C$33:$I$55,COLUMNS('Blend Breakout'!$C$32:H$32),0),"")</f>
        <v/>
      </c>
      <c r="N34" s="59" t="str">
        <f>IF(M34="","",IF(LEFT($F34,1)="R",$G34*VLOOKUP($F34,'Blend Breakout'!$C$33:$I$55,COLUMNS('Blend Breakout'!$C$32:I$32),0),""))</f>
        <v/>
      </c>
      <c r="O34" s="215"/>
      <c r="P34" s="215"/>
      <c r="Q34" s="220" t="s">
        <v>491</v>
      </c>
      <c r="R34" s="215"/>
      <c r="S34" s="215"/>
      <c r="T34" s="206"/>
      <c r="U34" s="154"/>
      <c r="W34" s="161" t="str">
        <f t="shared" ca="1" si="4"/>
        <v/>
      </c>
      <c r="Y34" s="64" t="str">
        <f t="shared" si="5"/>
        <v>N</v>
      </c>
      <c r="Z34" s="64">
        <f t="shared" ca="1" si="0"/>
        <v>0</v>
      </c>
      <c r="AA34" s="64">
        <f>IF(C34="",0,IF(OR(D34=0,E34=0,F34=0,G34=0,H34=0,O34=0,Q34=0,Q34="",R34=0,S34=0,AND(OR(R34=Lists!$L$3,R34=Lists!$L$4),P34=0),AND(R34=Lists!$L$4,T34=0)),1,0))</f>
        <v>0</v>
      </c>
      <c r="AB34" s="64">
        <f t="shared" si="1"/>
        <v>0</v>
      </c>
      <c r="AC34" s="64">
        <f t="shared" si="6"/>
        <v>0</v>
      </c>
      <c r="AD34" s="64">
        <f>IF(OR(S34=Lists!$M$6,S34=Lists!$M$8),IF(OR(COUNTIF('Section 3'!$D$16:$D$28,I34)=0,COUNTIF('Section 3'!$D$16:$D$28,K34)=0,COUNTIF('Section 3'!$D$16:$D$28,M34)=0),1,0),0)</f>
        <v>0</v>
      </c>
      <c r="AE34" s="64">
        <f>IF(AND(COUNTIF(Lists!$D$3:$D$69,F34)&gt;0,COUNTIF(Lists!$E$3:$E$46,I34)&gt;0,COUNTIF(Lists!$E$3:$E$46,K34)&gt;0,COUNTIF(Lists!$E$3:$E$46,M34)&gt;0),0,1)</f>
        <v>0</v>
      </c>
      <c r="AF34" s="64">
        <f>IF(E34=0,0,IF(COUNTIF(Lists!$B$3:$B$203,E34)&gt;0,0,1))</f>
        <v>0</v>
      </c>
      <c r="AG34" s="64">
        <f>IF(E34=0,0,IF(AND('Section 1'!$D$12&lt;&gt;4,R34="Heels"),1,0))</f>
        <v>0</v>
      </c>
      <c r="AH34" s="57">
        <f t="shared" si="2"/>
        <v>0</v>
      </c>
      <c r="AI34" s="57">
        <f t="shared" si="3"/>
        <v>0</v>
      </c>
    </row>
    <row r="35" spans="2:35" x14ac:dyDescent="0.25">
      <c r="B35" s="116"/>
      <c r="C35" s="205" t="str">
        <f>IF(F35=0,"",MAX($C$18:C34)+1)</f>
        <v/>
      </c>
      <c r="D35" s="60"/>
      <c r="E35" s="214"/>
      <c r="F35" s="215"/>
      <c r="G35" s="218"/>
      <c r="H35" s="216"/>
      <c r="I35" s="217" t="str">
        <f>IF(LEFT($F35,1)="R",VLOOKUP($F35,'Blend Breakout'!$C$33:$I$55,COLUMNS('Blend Breakout'!$C$32:D$32),0),IF(LEFT($F35,1)="H",$F35,""))</f>
        <v/>
      </c>
      <c r="J35" s="59" t="str">
        <f>IF(I35="","",IF(LEFT($F35,1)="R",$G35*VLOOKUP($F35,'Blend Breakout'!$C$33:$I$55,COLUMNS('Blend Breakout'!$C$32:E$32),0),IF(LEFT($F35,1)="H",$G35,"")))</f>
        <v/>
      </c>
      <c r="K35" s="217" t="str">
        <f>IF(LEFT($F35,1)="R",VLOOKUP($F35,'Blend Breakout'!$C$33:$I$55,COLUMNS('Blend Breakout'!$C$32:F$32),0),"")</f>
        <v/>
      </c>
      <c r="L35" s="59" t="str">
        <f>IF(K35="","",IF(LEFT($F35,1)="R",$G35*VLOOKUP($F35,'Blend Breakout'!$C$33:$I$55,COLUMNS('Blend Breakout'!$C$32:G$32),0),""))</f>
        <v/>
      </c>
      <c r="M35" s="217" t="str">
        <f>IF(LEFT($F35,1)="R",VLOOKUP($F35,'Blend Breakout'!$C$33:$I$55,COLUMNS('Blend Breakout'!$C$32:H$32),0),"")</f>
        <v/>
      </c>
      <c r="N35" s="59" t="str">
        <f>IF(M35="","",IF(LEFT($F35,1)="R",$G35*VLOOKUP($F35,'Blend Breakout'!$C$33:$I$55,COLUMNS('Blend Breakout'!$C$32:I$32),0),""))</f>
        <v/>
      </c>
      <c r="O35" s="215"/>
      <c r="P35" s="215"/>
      <c r="Q35" s="220" t="s">
        <v>491</v>
      </c>
      <c r="R35" s="215"/>
      <c r="S35" s="215"/>
      <c r="T35" s="206"/>
      <c r="U35" s="154"/>
      <c r="W35" s="161" t="str">
        <f t="shared" ca="1" si="4"/>
        <v/>
      </c>
      <c r="Y35" s="64" t="str">
        <f t="shared" si="5"/>
        <v>N</v>
      </c>
      <c r="Z35" s="64">
        <f t="shared" ca="1" si="0"/>
        <v>0</v>
      </c>
      <c r="AA35" s="64">
        <f>IF(C35="",0,IF(OR(D35=0,E35=0,F35=0,G35=0,H35=0,O35=0,Q35=0,Q35="",R35=0,S35=0,AND(OR(R35=Lists!$L$3,R35=Lists!$L$4),P35=0),AND(R35=Lists!$L$4,T35=0)),1,0))</f>
        <v>0</v>
      </c>
      <c r="AB35" s="64">
        <f t="shared" si="1"/>
        <v>0</v>
      </c>
      <c r="AC35" s="64">
        <f t="shared" si="6"/>
        <v>0</v>
      </c>
      <c r="AD35" s="64">
        <f>IF(OR(S35=Lists!$M$6,S35=Lists!$M$8),IF(OR(COUNTIF('Section 3'!$D$16:$D$28,I35)=0,COUNTIF('Section 3'!$D$16:$D$28,K35)=0,COUNTIF('Section 3'!$D$16:$D$28,M35)=0),1,0),0)</f>
        <v>0</v>
      </c>
      <c r="AE35" s="64">
        <f>IF(AND(COUNTIF(Lists!$D$3:$D$69,F35)&gt;0,COUNTIF(Lists!$E$3:$E$46,I35)&gt;0,COUNTIF(Lists!$E$3:$E$46,K35)&gt;0,COUNTIF(Lists!$E$3:$E$46,M35)&gt;0),0,1)</f>
        <v>0</v>
      </c>
      <c r="AF35" s="64">
        <f>IF(E35=0,0,IF(COUNTIF(Lists!$B$3:$B$203,E35)&gt;0,0,1))</f>
        <v>0</v>
      </c>
      <c r="AG35" s="64">
        <f>IF(E35=0,0,IF(AND('Section 1'!$D$12&lt;&gt;4,R35="Heels"),1,0))</f>
        <v>0</v>
      </c>
      <c r="AH35" s="57">
        <f t="shared" si="2"/>
        <v>0</v>
      </c>
      <c r="AI35" s="57">
        <f t="shared" si="3"/>
        <v>0</v>
      </c>
    </row>
    <row r="36" spans="2:35" x14ac:dyDescent="0.25">
      <c r="B36" s="116"/>
      <c r="C36" s="205" t="str">
        <f>IF(F36=0,"",MAX($C$18:C35)+1)</f>
        <v/>
      </c>
      <c r="D36" s="60"/>
      <c r="E36" s="214"/>
      <c r="F36" s="215"/>
      <c r="G36" s="218"/>
      <c r="H36" s="216"/>
      <c r="I36" s="217" t="str">
        <f>IF(LEFT($F36,1)="R",VLOOKUP($F36,'Blend Breakout'!$C$33:$I$55,COLUMNS('Blend Breakout'!$C$32:D$32),0),IF(LEFT($F36,1)="H",$F36,""))</f>
        <v/>
      </c>
      <c r="J36" s="59" t="str">
        <f>IF(I36="","",IF(LEFT($F36,1)="R",$G36*VLOOKUP($F36,'Blend Breakout'!$C$33:$I$55,COLUMNS('Blend Breakout'!$C$32:E$32),0),IF(LEFT($F36,1)="H",$G36,"")))</f>
        <v/>
      </c>
      <c r="K36" s="217" t="str">
        <f>IF(LEFT($F36,1)="R",VLOOKUP($F36,'Blend Breakout'!$C$33:$I$55,COLUMNS('Blend Breakout'!$C$32:F$32),0),"")</f>
        <v/>
      </c>
      <c r="L36" s="59" t="str">
        <f>IF(K36="","",IF(LEFT($F36,1)="R",$G36*VLOOKUP($F36,'Blend Breakout'!$C$33:$I$55,COLUMNS('Blend Breakout'!$C$32:G$32),0),""))</f>
        <v/>
      </c>
      <c r="M36" s="217" t="str">
        <f>IF(LEFT($F36,1)="R",VLOOKUP($F36,'Blend Breakout'!$C$33:$I$55,COLUMNS('Blend Breakout'!$C$32:H$32),0),"")</f>
        <v/>
      </c>
      <c r="N36" s="59" t="str">
        <f>IF(M36="","",IF(LEFT($F36,1)="R",$G36*VLOOKUP($F36,'Blend Breakout'!$C$33:$I$55,COLUMNS('Blend Breakout'!$C$32:I$32),0),""))</f>
        <v/>
      </c>
      <c r="O36" s="215"/>
      <c r="P36" s="215"/>
      <c r="Q36" s="220" t="s">
        <v>491</v>
      </c>
      <c r="R36" s="215"/>
      <c r="S36" s="215"/>
      <c r="T36" s="206"/>
      <c r="U36" s="154"/>
      <c r="W36" s="161" t="str">
        <f t="shared" ca="1" si="4"/>
        <v/>
      </c>
      <c r="Y36" s="64" t="str">
        <f t="shared" si="5"/>
        <v>N</v>
      </c>
      <c r="Z36" s="64">
        <f t="shared" ca="1" si="0"/>
        <v>0</v>
      </c>
      <c r="AA36" s="64">
        <f>IF(C36="",0,IF(OR(D36=0,E36=0,F36=0,G36=0,H36=0,O36=0,Q36=0,Q36="",R36=0,S36=0,AND(OR(R36=Lists!$L$3,R36=Lists!$L$4),P36=0),AND(R36=Lists!$L$4,T36=0)),1,0))</f>
        <v>0</v>
      </c>
      <c r="AB36" s="64">
        <f t="shared" si="1"/>
        <v>0</v>
      </c>
      <c r="AC36" s="64">
        <f t="shared" si="6"/>
        <v>0</v>
      </c>
      <c r="AD36" s="64">
        <f>IF(OR(S36=Lists!$M$6,S36=Lists!$M$8),IF(OR(COUNTIF('Section 3'!$D$16:$D$28,I36)=0,COUNTIF('Section 3'!$D$16:$D$28,K36)=0,COUNTIF('Section 3'!$D$16:$D$28,M36)=0),1,0),0)</f>
        <v>0</v>
      </c>
      <c r="AE36" s="64">
        <f>IF(AND(COUNTIF(Lists!$D$3:$D$69,F36)&gt;0,COUNTIF(Lists!$E$3:$E$46,I36)&gt;0,COUNTIF(Lists!$E$3:$E$46,K36)&gt;0,COUNTIF(Lists!$E$3:$E$46,M36)&gt;0),0,1)</f>
        <v>0</v>
      </c>
      <c r="AF36" s="64">
        <f>IF(E36=0,0,IF(COUNTIF(Lists!$B$3:$B$203,E36)&gt;0,0,1))</f>
        <v>0</v>
      </c>
      <c r="AG36" s="64">
        <f>IF(E36=0,0,IF(AND('Section 1'!$D$12&lt;&gt;4,R36="Heels"),1,0))</f>
        <v>0</v>
      </c>
      <c r="AH36" s="57">
        <f t="shared" si="2"/>
        <v>0</v>
      </c>
      <c r="AI36" s="57">
        <f t="shared" si="3"/>
        <v>0</v>
      </c>
    </row>
    <row r="37" spans="2:35" x14ac:dyDescent="0.25">
      <c r="B37" s="116"/>
      <c r="C37" s="205" t="str">
        <f>IF(F37=0,"",MAX($C$18:C36)+1)</f>
        <v/>
      </c>
      <c r="D37" s="60"/>
      <c r="E37" s="214"/>
      <c r="F37" s="215"/>
      <c r="G37" s="218"/>
      <c r="H37" s="216"/>
      <c r="I37" s="217" t="str">
        <f>IF(LEFT($F37,1)="R",VLOOKUP($F37,'Blend Breakout'!$C$33:$I$55,COLUMNS('Blend Breakout'!$C$32:D$32),0),IF(LEFT($F37,1)="H",$F37,""))</f>
        <v/>
      </c>
      <c r="J37" s="59" t="str">
        <f>IF(I37="","",IF(LEFT($F37,1)="R",$G37*VLOOKUP($F37,'Blend Breakout'!$C$33:$I$55,COLUMNS('Blend Breakout'!$C$32:E$32),0),IF(LEFT($F37,1)="H",$G37,"")))</f>
        <v/>
      </c>
      <c r="K37" s="217" t="str">
        <f>IF(LEFT($F37,1)="R",VLOOKUP($F37,'Blend Breakout'!$C$33:$I$55,COLUMNS('Blend Breakout'!$C$32:F$32),0),"")</f>
        <v/>
      </c>
      <c r="L37" s="59" t="str">
        <f>IF(K37="","",IF(LEFT($F37,1)="R",$G37*VLOOKUP($F37,'Blend Breakout'!$C$33:$I$55,COLUMNS('Blend Breakout'!$C$32:G$32),0),""))</f>
        <v/>
      </c>
      <c r="M37" s="217" t="str">
        <f>IF(LEFT($F37,1)="R",VLOOKUP($F37,'Blend Breakout'!$C$33:$I$55,COLUMNS('Blend Breakout'!$C$32:H$32),0),"")</f>
        <v/>
      </c>
      <c r="N37" s="59" t="str">
        <f>IF(M37="","",IF(LEFT($F37,1)="R",$G37*VLOOKUP($F37,'Blend Breakout'!$C$33:$I$55,COLUMNS('Blend Breakout'!$C$32:I$32),0),""))</f>
        <v/>
      </c>
      <c r="O37" s="215"/>
      <c r="P37" s="215"/>
      <c r="Q37" s="220" t="s">
        <v>491</v>
      </c>
      <c r="R37" s="215"/>
      <c r="S37" s="215"/>
      <c r="T37" s="206"/>
      <c r="U37" s="154"/>
      <c r="W37" s="161" t="str">
        <f t="shared" ca="1" si="4"/>
        <v/>
      </c>
      <c r="Y37" s="64" t="str">
        <f t="shared" si="5"/>
        <v>N</v>
      </c>
      <c r="Z37" s="64">
        <f t="shared" ca="1" si="0"/>
        <v>0</v>
      </c>
      <c r="AA37" s="64">
        <f>IF(C37="",0,IF(OR(D37=0,E37=0,F37=0,G37=0,H37=0,O37=0,Q37=0,Q37="",R37=0,S37=0,AND(OR(R37=Lists!$L$3,R37=Lists!$L$4),P37=0),AND(R37=Lists!$L$4,T37=0)),1,0))</f>
        <v>0</v>
      </c>
      <c r="AB37" s="64">
        <f t="shared" si="1"/>
        <v>0</v>
      </c>
      <c r="AC37" s="64">
        <f t="shared" si="6"/>
        <v>0</v>
      </c>
      <c r="AD37" s="64">
        <f>IF(OR(S37=Lists!$M$6,S37=Lists!$M$8),IF(OR(COUNTIF('Section 3'!$D$16:$D$28,I37)=0,COUNTIF('Section 3'!$D$16:$D$28,K37)=0,COUNTIF('Section 3'!$D$16:$D$28,M37)=0),1,0),0)</f>
        <v>0</v>
      </c>
      <c r="AE37" s="64">
        <f>IF(AND(COUNTIF(Lists!$D$3:$D$69,F37)&gt;0,COUNTIF(Lists!$E$3:$E$46,I37)&gt;0,COUNTIF(Lists!$E$3:$E$46,K37)&gt;0,COUNTIF(Lists!$E$3:$E$46,M37)&gt;0),0,1)</f>
        <v>0</v>
      </c>
      <c r="AF37" s="64">
        <f>IF(E37=0,0,IF(COUNTIF(Lists!$B$3:$B$203,E37)&gt;0,0,1))</f>
        <v>0</v>
      </c>
      <c r="AG37" s="64">
        <f>IF(E37=0,0,IF(AND('Section 1'!$D$12&lt;&gt;4,R37="Heels"),1,0))</f>
        <v>0</v>
      </c>
      <c r="AH37" s="57">
        <f t="shared" si="2"/>
        <v>0</v>
      </c>
      <c r="AI37" s="57">
        <f t="shared" si="3"/>
        <v>0</v>
      </c>
    </row>
    <row r="38" spans="2:35" x14ac:dyDescent="0.25">
      <c r="B38" s="116"/>
      <c r="C38" s="205" t="str">
        <f>IF(F38=0,"",MAX($C$18:C37)+1)</f>
        <v/>
      </c>
      <c r="D38" s="60"/>
      <c r="E38" s="214"/>
      <c r="F38" s="215"/>
      <c r="G38" s="218"/>
      <c r="H38" s="216"/>
      <c r="I38" s="217" t="str">
        <f>IF(LEFT($F38,1)="R",VLOOKUP($F38,'Blend Breakout'!$C$33:$I$55,COLUMNS('Blend Breakout'!$C$32:D$32),0),IF(LEFT($F38,1)="H",$F38,""))</f>
        <v/>
      </c>
      <c r="J38" s="59" t="str">
        <f>IF(I38="","",IF(LEFT($F38,1)="R",$G38*VLOOKUP($F38,'Blend Breakout'!$C$33:$I$55,COLUMNS('Blend Breakout'!$C$32:E$32),0),IF(LEFT($F38,1)="H",$G38,"")))</f>
        <v/>
      </c>
      <c r="K38" s="217" t="str">
        <f>IF(LEFT($F38,1)="R",VLOOKUP($F38,'Blend Breakout'!$C$33:$I$55,COLUMNS('Blend Breakout'!$C$32:F$32),0),"")</f>
        <v/>
      </c>
      <c r="L38" s="59" t="str">
        <f>IF(K38="","",IF(LEFT($F38,1)="R",$G38*VLOOKUP($F38,'Blend Breakout'!$C$33:$I$55,COLUMNS('Blend Breakout'!$C$32:G$32),0),""))</f>
        <v/>
      </c>
      <c r="M38" s="217" t="str">
        <f>IF(LEFT($F38,1)="R",VLOOKUP($F38,'Blend Breakout'!$C$33:$I$55,COLUMNS('Blend Breakout'!$C$32:H$32),0),"")</f>
        <v/>
      </c>
      <c r="N38" s="59" t="str">
        <f>IF(M38="","",IF(LEFT($F38,1)="R",$G38*VLOOKUP($F38,'Blend Breakout'!$C$33:$I$55,COLUMNS('Blend Breakout'!$C$32:I$32),0),""))</f>
        <v/>
      </c>
      <c r="O38" s="215"/>
      <c r="P38" s="215"/>
      <c r="Q38" s="220" t="s">
        <v>491</v>
      </c>
      <c r="R38" s="215"/>
      <c r="S38" s="215"/>
      <c r="T38" s="206"/>
      <c r="U38" s="154"/>
      <c r="W38" s="161" t="str">
        <f t="shared" ca="1" si="4"/>
        <v/>
      </c>
      <c r="Y38" s="64" t="str">
        <f t="shared" si="5"/>
        <v>N</v>
      </c>
      <c r="Z38" s="64">
        <f t="shared" ca="1" si="0"/>
        <v>0</v>
      </c>
      <c r="AA38" s="64">
        <f>IF(C38="",0,IF(OR(D38=0,E38=0,F38=0,G38=0,H38=0,O38=0,Q38=0,Q38="",R38=0,S38=0,AND(OR(R38=Lists!$L$3,R38=Lists!$L$4),P38=0),AND(R38=Lists!$L$4,T38=0)),1,0))</f>
        <v>0</v>
      </c>
      <c r="AB38" s="64">
        <f t="shared" si="1"/>
        <v>0</v>
      </c>
      <c r="AC38" s="64">
        <f t="shared" si="6"/>
        <v>0</v>
      </c>
      <c r="AD38" s="64">
        <f>IF(OR(S38=Lists!$M$6,S38=Lists!$M$8),IF(OR(COUNTIF('Section 3'!$D$16:$D$28,I38)=0,COUNTIF('Section 3'!$D$16:$D$28,K38)=0,COUNTIF('Section 3'!$D$16:$D$28,M38)=0),1,0),0)</f>
        <v>0</v>
      </c>
      <c r="AE38" s="64">
        <f>IF(AND(COUNTIF(Lists!$D$3:$D$69,F38)&gt;0,COUNTIF(Lists!$E$3:$E$46,I38)&gt;0,COUNTIF(Lists!$E$3:$E$46,K38)&gt;0,COUNTIF(Lists!$E$3:$E$46,M38)&gt;0),0,1)</f>
        <v>0</v>
      </c>
      <c r="AF38" s="64">
        <f>IF(E38=0,0,IF(COUNTIF(Lists!$B$3:$B$203,E38)&gt;0,0,1))</f>
        <v>0</v>
      </c>
      <c r="AG38" s="64">
        <f>IF(E38=0,0,IF(AND('Section 1'!$D$12&lt;&gt;4,R38="Heels"),1,0))</f>
        <v>0</v>
      </c>
      <c r="AH38" s="57">
        <f t="shared" si="2"/>
        <v>0</v>
      </c>
      <c r="AI38" s="57">
        <f t="shared" si="3"/>
        <v>0</v>
      </c>
    </row>
    <row r="39" spans="2:35" x14ac:dyDescent="0.25">
      <c r="B39" s="116"/>
      <c r="C39" s="205" t="str">
        <f>IF(F39=0,"",MAX($C$18:C38)+1)</f>
        <v/>
      </c>
      <c r="D39" s="60"/>
      <c r="E39" s="214"/>
      <c r="F39" s="215"/>
      <c r="G39" s="218"/>
      <c r="H39" s="216"/>
      <c r="I39" s="217" t="str">
        <f>IF(LEFT($F39,1)="R",VLOOKUP($F39,'Blend Breakout'!$C$33:$I$55,COLUMNS('Blend Breakout'!$C$32:D$32),0),IF(LEFT($F39,1)="H",$F39,""))</f>
        <v/>
      </c>
      <c r="J39" s="59" t="str">
        <f>IF(I39="","",IF(LEFT($F39,1)="R",$G39*VLOOKUP($F39,'Blend Breakout'!$C$33:$I$55,COLUMNS('Blend Breakout'!$C$32:E$32),0),IF(LEFT($F39,1)="H",$G39,"")))</f>
        <v/>
      </c>
      <c r="K39" s="217" t="str">
        <f>IF(LEFT($F39,1)="R",VLOOKUP($F39,'Blend Breakout'!$C$33:$I$55,COLUMNS('Blend Breakout'!$C$32:F$32),0),"")</f>
        <v/>
      </c>
      <c r="L39" s="59" t="str">
        <f>IF(K39="","",IF(LEFT($F39,1)="R",$G39*VLOOKUP($F39,'Blend Breakout'!$C$33:$I$55,COLUMNS('Blend Breakout'!$C$32:G$32),0),""))</f>
        <v/>
      </c>
      <c r="M39" s="217" t="str">
        <f>IF(LEFT($F39,1)="R",VLOOKUP($F39,'Blend Breakout'!$C$33:$I$55,COLUMNS('Blend Breakout'!$C$32:H$32),0),"")</f>
        <v/>
      </c>
      <c r="N39" s="59" t="str">
        <f>IF(M39="","",IF(LEFT($F39,1)="R",$G39*VLOOKUP($F39,'Blend Breakout'!$C$33:$I$55,COLUMNS('Blend Breakout'!$C$32:I$32),0),""))</f>
        <v/>
      </c>
      <c r="O39" s="215"/>
      <c r="P39" s="215"/>
      <c r="Q39" s="220" t="s">
        <v>491</v>
      </c>
      <c r="R39" s="215"/>
      <c r="S39" s="215"/>
      <c r="T39" s="206"/>
      <c r="U39" s="154"/>
      <c r="W39" s="161" t="str">
        <f t="shared" ca="1" si="4"/>
        <v/>
      </c>
      <c r="Y39" s="64" t="str">
        <f t="shared" si="5"/>
        <v>N</v>
      </c>
      <c r="Z39" s="64">
        <f t="shared" ca="1" si="0"/>
        <v>0</v>
      </c>
      <c r="AA39" s="64">
        <f>IF(C39="",0,IF(OR(D39=0,E39=0,F39=0,G39=0,H39=0,O39=0,Q39=0,Q39="",R39=0,S39=0,AND(OR(R39=Lists!$L$3,R39=Lists!$L$4),P39=0),AND(R39=Lists!$L$4,T39=0)),1,0))</f>
        <v>0</v>
      </c>
      <c r="AB39" s="64">
        <f t="shared" si="1"/>
        <v>0</v>
      </c>
      <c r="AC39" s="64">
        <f t="shared" si="6"/>
        <v>0</v>
      </c>
      <c r="AD39" s="64">
        <f>IF(OR(S39=Lists!$M$6,S39=Lists!$M$8),IF(OR(COUNTIF('Section 3'!$D$16:$D$28,I39)=0,COUNTIF('Section 3'!$D$16:$D$28,K39)=0,COUNTIF('Section 3'!$D$16:$D$28,M39)=0),1,0),0)</f>
        <v>0</v>
      </c>
      <c r="AE39" s="64">
        <f>IF(AND(COUNTIF(Lists!$D$3:$D$69,F39)&gt;0,COUNTIF(Lists!$E$3:$E$46,I39)&gt;0,COUNTIF(Lists!$E$3:$E$46,K39)&gt;0,COUNTIF(Lists!$E$3:$E$46,M39)&gt;0),0,1)</f>
        <v>0</v>
      </c>
      <c r="AF39" s="64">
        <f>IF(E39=0,0,IF(COUNTIF(Lists!$B$3:$B$203,E39)&gt;0,0,1))</f>
        <v>0</v>
      </c>
      <c r="AG39" s="64">
        <f>IF(E39=0,0,IF(AND('Section 1'!$D$12&lt;&gt;4,R39="Heels"),1,0))</f>
        <v>0</v>
      </c>
      <c r="AH39" s="57">
        <f t="shared" si="2"/>
        <v>0</v>
      </c>
      <c r="AI39" s="57">
        <f t="shared" si="3"/>
        <v>0</v>
      </c>
    </row>
    <row r="40" spans="2:35" x14ac:dyDescent="0.25">
      <c r="B40" s="116"/>
      <c r="C40" s="205" t="str">
        <f>IF(F40=0,"",MAX($C$18:C39)+1)</f>
        <v/>
      </c>
      <c r="D40" s="60"/>
      <c r="E40" s="214"/>
      <c r="F40" s="215"/>
      <c r="G40" s="218"/>
      <c r="H40" s="216"/>
      <c r="I40" s="217" t="str">
        <f>IF(LEFT($F40,1)="R",VLOOKUP($F40,'Blend Breakout'!$C$33:$I$55,COLUMNS('Blend Breakout'!$C$32:D$32),0),IF(LEFT($F40,1)="H",$F40,""))</f>
        <v/>
      </c>
      <c r="J40" s="59" t="str">
        <f>IF(I40="","",IF(LEFT($F40,1)="R",$G40*VLOOKUP($F40,'Blend Breakout'!$C$33:$I$55,COLUMNS('Blend Breakout'!$C$32:E$32),0),IF(LEFT($F40,1)="H",$G40,"")))</f>
        <v/>
      </c>
      <c r="K40" s="217" t="str">
        <f>IF(LEFT($F40,1)="R",VLOOKUP($F40,'Blend Breakout'!$C$33:$I$55,COLUMNS('Blend Breakout'!$C$32:F$32),0),"")</f>
        <v/>
      </c>
      <c r="L40" s="59" t="str">
        <f>IF(K40="","",IF(LEFT($F40,1)="R",$G40*VLOOKUP($F40,'Blend Breakout'!$C$33:$I$55,COLUMNS('Blend Breakout'!$C$32:G$32),0),""))</f>
        <v/>
      </c>
      <c r="M40" s="217" t="str">
        <f>IF(LEFT($F40,1)="R",VLOOKUP($F40,'Blend Breakout'!$C$33:$I$55,COLUMNS('Blend Breakout'!$C$32:H$32),0),"")</f>
        <v/>
      </c>
      <c r="N40" s="59" t="str">
        <f>IF(M40="","",IF(LEFT($F40,1)="R",$G40*VLOOKUP($F40,'Blend Breakout'!$C$33:$I$55,COLUMNS('Blend Breakout'!$C$32:I$32),0),""))</f>
        <v/>
      </c>
      <c r="O40" s="215"/>
      <c r="P40" s="215"/>
      <c r="Q40" s="220" t="s">
        <v>491</v>
      </c>
      <c r="R40" s="215"/>
      <c r="S40" s="215"/>
      <c r="T40" s="206"/>
      <c r="U40" s="154"/>
      <c r="W40" s="161" t="str">
        <f t="shared" ca="1" si="4"/>
        <v/>
      </c>
      <c r="Y40" s="64" t="str">
        <f t="shared" si="5"/>
        <v>N</v>
      </c>
      <c r="Z40" s="64">
        <f t="shared" ca="1" si="0"/>
        <v>0</v>
      </c>
      <c r="AA40" s="64">
        <f>IF(C40="",0,IF(OR(D40=0,E40=0,F40=0,G40=0,H40=0,O40=0,Q40=0,Q40="",R40=0,S40=0,AND(OR(R40=Lists!$L$3,R40=Lists!$L$4),P40=0),AND(R40=Lists!$L$4,T40=0)),1,0))</f>
        <v>0</v>
      </c>
      <c r="AB40" s="64">
        <f t="shared" si="1"/>
        <v>0</v>
      </c>
      <c r="AC40" s="64">
        <f t="shared" si="6"/>
        <v>0</v>
      </c>
      <c r="AD40" s="64">
        <f>IF(OR(S40=Lists!$M$6,S40=Lists!$M$8),IF(OR(COUNTIF('Section 3'!$D$16:$D$28,I40)=0,COUNTIF('Section 3'!$D$16:$D$28,K40)=0,COUNTIF('Section 3'!$D$16:$D$28,M40)=0),1,0),0)</f>
        <v>0</v>
      </c>
      <c r="AE40" s="64">
        <f>IF(AND(COUNTIF(Lists!$D$3:$D$69,F40)&gt;0,COUNTIF(Lists!$E$3:$E$46,I40)&gt;0,COUNTIF(Lists!$E$3:$E$46,K40)&gt;0,COUNTIF(Lists!$E$3:$E$46,M40)&gt;0),0,1)</f>
        <v>0</v>
      </c>
      <c r="AF40" s="64">
        <f>IF(E40=0,0,IF(COUNTIF(Lists!$B$3:$B$203,E40)&gt;0,0,1))</f>
        <v>0</v>
      </c>
      <c r="AG40" s="64">
        <f>IF(E40=0,0,IF(AND('Section 1'!$D$12&lt;&gt;4,R40="Heels"),1,0))</f>
        <v>0</v>
      </c>
      <c r="AH40" s="57">
        <f t="shared" si="2"/>
        <v>0</v>
      </c>
      <c r="AI40" s="57">
        <f t="shared" si="3"/>
        <v>0</v>
      </c>
    </row>
    <row r="41" spans="2:35" x14ac:dyDescent="0.25">
      <c r="B41" s="116"/>
      <c r="C41" s="205" t="str">
        <f>IF(F41=0,"",MAX($C$18:C40)+1)</f>
        <v/>
      </c>
      <c r="D41" s="60"/>
      <c r="E41" s="214"/>
      <c r="F41" s="215"/>
      <c r="G41" s="218"/>
      <c r="H41" s="216"/>
      <c r="I41" s="217" t="str">
        <f>IF(LEFT($F41,1)="R",VLOOKUP($F41,'Blend Breakout'!$C$33:$I$55,COLUMNS('Blend Breakout'!$C$32:D$32),0),IF(LEFT($F41,1)="H",$F41,""))</f>
        <v/>
      </c>
      <c r="J41" s="59" t="str">
        <f>IF(I41="","",IF(LEFT($F41,1)="R",$G41*VLOOKUP($F41,'Blend Breakout'!$C$33:$I$55,COLUMNS('Blend Breakout'!$C$32:E$32),0),IF(LEFT($F41,1)="H",$G41,"")))</f>
        <v/>
      </c>
      <c r="K41" s="217" t="str">
        <f>IF(LEFT($F41,1)="R",VLOOKUP($F41,'Blend Breakout'!$C$33:$I$55,COLUMNS('Blend Breakout'!$C$32:F$32),0),"")</f>
        <v/>
      </c>
      <c r="L41" s="59" t="str">
        <f>IF(K41="","",IF(LEFT($F41,1)="R",$G41*VLOOKUP($F41,'Blend Breakout'!$C$33:$I$55,COLUMNS('Blend Breakout'!$C$32:G$32),0),""))</f>
        <v/>
      </c>
      <c r="M41" s="217" t="str">
        <f>IF(LEFT($F41,1)="R",VLOOKUP($F41,'Blend Breakout'!$C$33:$I$55,COLUMNS('Blend Breakout'!$C$32:H$32),0),"")</f>
        <v/>
      </c>
      <c r="N41" s="59" t="str">
        <f>IF(M41="","",IF(LEFT($F41,1)="R",$G41*VLOOKUP($F41,'Blend Breakout'!$C$33:$I$55,COLUMNS('Blend Breakout'!$C$32:I$32),0),""))</f>
        <v/>
      </c>
      <c r="O41" s="215"/>
      <c r="P41" s="215"/>
      <c r="Q41" s="220" t="s">
        <v>491</v>
      </c>
      <c r="R41" s="215"/>
      <c r="S41" s="215"/>
      <c r="T41" s="206"/>
      <c r="U41" s="154"/>
      <c r="W41" s="161" t="str">
        <f t="shared" ca="1" si="4"/>
        <v/>
      </c>
      <c r="Y41" s="64" t="str">
        <f t="shared" si="5"/>
        <v>N</v>
      </c>
      <c r="Z41" s="64">
        <f t="shared" ca="1" si="0"/>
        <v>0</v>
      </c>
      <c r="AA41" s="64">
        <f>IF(C41="",0,IF(OR(D41=0,E41=0,F41=0,G41=0,H41=0,O41=0,Q41=0,Q41="",R41=0,S41=0,AND(OR(R41=Lists!$L$3,R41=Lists!$L$4),P41=0),AND(R41=Lists!$L$4,T41=0)),1,0))</f>
        <v>0</v>
      </c>
      <c r="AB41" s="64">
        <f t="shared" si="1"/>
        <v>0</v>
      </c>
      <c r="AC41" s="64">
        <f t="shared" si="6"/>
        <v>0</v>
      </c>
      <c r="AD41" s="64">
        <f>IF(OR(S41=Lists!$M$6,S41=Lists!$M$8),IF(OR(COUNTIF('Section 3'!$D$16:$D$28,I41)=0,COUNTIF('Section 3'!$D$16:$D$28,K41)=0,COUNTIF('Section 3'!$D$16:$D$28,M41)=0),1,0),0)</f>
        <v>0</v>
      </c>
      <c r="AE41" s="64">
        <f>IF(AND(COUNTIF(Lists!$D$3:$D$69,F41)&gt;0,COUNTIF(Lists!$E$3:$E$46,I41)&gt;0,COUNTIF(Lists!$E$3:$E$46,K41)&gt;0,COUNTIF(Lists!$E$3:$E$46,M41)&gt;0),0,1)</f>
        <v>0</v>
      </c>
      <c r="AF41" s="64">
        <f>IF(E41=0,0,IF(COUNTIF(Lists!$B$3:$B$203,E41)&gt;0,0,1))</f>
        <v>0</v>
      </c>
      <c r="AG41" s="64">
        <f>IF(E41=0,0,IF(AND('Section 1'!$D$12&lt;&gt;4,R41="Heels"),1,0))</f>
        <v>0</v>
      </c>
      <c r="AH41" s="57">
        <f t="shared" si="2"/>
        <v>0</v>
      </c>
      <c r="AI41" s="57">
        <f t="shared" si="3"/>
        <v>0</v>
      </c>
    </row>
    <row r="42" spans="2:35" x14ac:dyDescent="0.25">
      <c r="B42" s="116"/>
      <c r="C42" s="205" t="str">
        <f>IF(F42=0,"",MAX($C$18:C41)+1)</f>
        <v/>
      </c>
      <c r="D42" s="60"/>
      <c r="E42" s="214"/>
      <c r="F42" s="215"/>
      <c r="G42" s="218"/>
      <c r="H42" s="216"/>
      <c r="I42" s="217" t="str">
        <f>IF(LEFT($F42,1)="R",VLOOKUP($F42,'Blend Breakout'!$C$33:$I$55,COLUMNS('Blend Breakout'!$C$32:D$32),0),IF(LEFT($F42,1)="H",$F42,""))</f>
        <v/>
      </c>
      <c r="J42" s="59" t="str">
        <f>IF(I42="","",IF(LEFT($F42,1)="R",$G42*VLOOKUP($F42,'Blend Breakout'!$C$33:$I$55,COLUMNS('Blend Breakout'!$C$32:E$32),0),IF(LEFT($F42,1)="H",$G42,"")))</f>
        <v/>
      </c>
      <c r="K42" s="217" t="str">
        <f>IF(LEFT($F42,1)="R",VLOOKUP($F42,'Blend Breakout'!$C$33:$I$55,COLUMNS('Blend Breakout'!$C$32:F$32),0),"")</f>
        <v/>
      </c>
      <c r="L42" s="59" t="str">
        <f>IF(K42="","",IF(LEFT($F42,1)="R",$G42*VLOOKUP($F42,'Blend Breakout'!$C$33:$I$55,COLUMNS('Blend Breakout'!$C$32:G$32),0),""))</f>
        <v/>
      </c>
      <c r="M42" s="217" t="str">
        <f>IF(LEFT($F42,1)="R",VLOOKUP($F42,'Blend Breakout'!$C$33:$I$55,COLUMNS('Blend Breakout'!$C$32:H$32),0),"")</f>
        <v/>
      </c>
      <c r="N42" s="59" t="str">
        <f>IF(M42="","",IF(LEFT($F42,1)="R",$G42*VLOOKUP($F42,'Blend Breakout'!$C$33:$I$55,COLUMNS('Blend Breakout'!$C$32:I$32),0),""))</f>
        <v/>
      </c>
      <c r="O42" s="215"/>
      <c r="P42" s="215"/>
      <c r="Q42" s="220" t="s">
        <v>491</v>
      </c>
      <c r="R42" s="215"/>
      <c r="S42" s="215"/>
      <c r="T42" s="206"/>
      <c r="U42" s="154"/>
      <c r="W42" s="161" t="str">
        <f t="shared" ca="1" si="4"/>
        <v/>
      </c>
      <c r="Y42" s="64" t="str">
        <f t="shared" si="5"/>
        <v>N</v>
      </c>
      <c r="Z42" s="64">
        <f t="shared" ca="1" si="0"/>
        <v>0</v>
      </c>
      <c r="AA42" s="64">
        <f>IF(C42="",0,IF(OR(D42=0,E42=0,F42=0,G42=0,H42=0,O42=0,Q42=0,Q42="",R42=0,S42=0,AND(OR(R42=Lists!$L$3,R42=Lists!$L$4),P42=0),AND(R42=Lists!$L$4,T42=0)),1,0))</f>
        <v>0</v>
      </c>
      <c r="AB42" s="64">
        <f t="shared" si="1"/>
        <v>0</v>
      </c>
      <c r="AC42" s="64">
        <f t="shared" si="6"/>
        <v>0</v>
      </c>
      <c r="AD42" s="64">
        <f>IF(OR(S42=Lists!$M$6,S42=Lists!$M$8),IF(OR(COUNTIF('Section 3'!$D$16:$D$28,I42)=0,COUNTIF('Section 3'!$D$16:$D$28,K42)=0,COUNTIF('Section 3'!$D$16:$D$28,M42)=0),1,0),0)</f>
        <v>0</v>
      </c>
      <c r="AE42" s="64">
        <f>IF(AND(COUNTIF(Lists!$D$3:$D$69,F42)&gt;0,COUNTIF(Lists!$E$3:$E$46,I42)&gt;0,COUNTIF(Lists!$E$3:$E$46,K42)&gt;0,COUNTIF(Lists!$E$3:$E$46,M42)&gt;0),0,1)</f>
        <v>0</v>
      </c>
      <c r="AF42" s="64">
        <f>IF(E42=0,0,IF(COUNTIF(Lists!$B$3:$B$203,E42)&gt;0,0,1))</f>
        <v>0</v>
      </c>
      <c r="AG42" s="64">
        <f>IF(E42=0,0,IF(AND('Section 1'!$D$12&lt;&gt;4,R42="Heels"),1,0))</f>
        <v>0</v>
      </c>
      <c r="AH42" s="57">
        <f t="shared" si="2"/>
        <v>0</v>
      </c>
      <c r="AI42" s="57">
        <f t="shared" si="3"/>
        <v>0</v>
      </c>
    </row>
    <row r="43" spans="2:35" x14ac:dyDescent="0.25">
      <c r="B43" s="116"/>
      <c r="C43" s="205" t="str">
        <f>IF(F43=0,"",MAX($C$18:C42)+1)</f>
        <v/>
      </c>
      <c r="D43" s="60"/>
      <c r="E43" s="214"/>
      <c r="F43" s="215"/>
      <c r="G43" s="218"/>
      <c r="H43" s="216"/>
      <c r="I43" s="217" t="str">
        <f>IF(LEFT($F43,1)="R",VLOOKUP($F43,'Blend Breakout'!$C$33:$I$55,COLUMNS('Blend Breakout'!$C$32:D$32),0),IF(LEFT($F43,1)="H",$F43,""))</f>
        <v/>
      </c>
      <c r="J43" s="59" t="str">
        <f>IF(I43="","",IF(LEFT($F43,1)="R",$G43*VLOOKUP($F43,'Blend Breakout'!$C$33:$I$55,COLUMNS('Blend Breakout'!$C$32:E$32),0),IF(LEFT($F43,1)="H",$G43,"")))</f>
        <v/>
      </c>
      <c r="K43" s="217" t="str">
        <f>IF(LEFT($F43,1)="R",VLOOKUP($F43,'Blend Breakout'!$C$33:$I$55,COLUMNS('Blend Breakout'!$C$32:F$32),0),"")</f>
        <v/>
      </c>
      <c r="L43" s="59" t="str">
        <f>IF(K43="","",IF(LEFT($F43,1)="R",$G43*VLOOKUP($F43,'Blend Breakout'!$C$33:$I$55,COLUMNS('Blend Breakout'!$C$32:G$32),0),""))</f>
        <v/>
      </c>
      <c r="M43" s="217" t="str">
        <f>IF(LEFT($F43,1)="R",VLOOKUP($F43,'Blend Breakout'!$C$33:$I$55,COLUMNS('Blend Breakout'!$C$32:H$32),0),"")</f>
        <v/>
      </c>
      <c r="N43" s="59" t="str">
        <f>IF(M43="","",IF(LEFT($F43,1)="R",$G43*VLOOKUP($F43,'Blend Breakout'!$C$33:$I$55,COLUMNS('Blend Breakout'!$C$32:I$32),0),""))</f>
        <v/>
      </c>
      <c r="O43" s="215"/>
      <c r="P43" s="215"/>
      <c r="Q43" s="220" t="s">
        <v>491</v>
      </c>
      <c r="R43" s="215"/>
      <c r="S43" s="215"/>
      <c r="T43" s="206"/>
      <c r="U43" s="154"/>
      <c r="W43" s="161" t="str">
        <f t="shared" ca="1" si="4"/>
        <v/>
      </c>
      <c r="Y43" s="64" t="str">
        <f t="shared" si="5"/>
        <v>N</v>
      </c>
      <c r="Z43" s="64">
        <f t="shared" ca="1" si="0"/>
        <v>0</v>
      </c>
      <c r="AA43" s="64">
        <f>IF(C43="",0,IF(OR(D43=0,E43=0,F43=0,G43=0,H43=0,O43=0,Q43=0,Q43="",R43=0,S43=0,AND(OR(R43=Lists!$L$3,R43=Lists!$L$4),P43=0),AND(R43=Lists!$L$4,T43=0)),1,0))</f>
        <v>0</v>
      </c>
      <c r="AB43" s="64">
        <f t="shared" si="1"/>
        <v>0</v>
      </c>
      <c r="AC43" s="64">
        <f t="shared" si="6"/>
        <v>0</v>
      </c>
      <c r="AD43" s="64">
        <f>IF(OR(S43=Lists!$M$6,S43=Lists!$M$8),IF(OR(COUNTIF('Section 3'!$D$16:$D$28,I43)=0,COUNTIF('Section 3'!$D$16:$D$28,K43)=0,COUNTIF('Section 3'!$D$16:$D$28,M43)=0),1,0),0)</f>
        <v>0</v>
      </c>
      <c r="AE43" s="64">
        <f>IF(AND(COUNTIF(Lists!$D$3:$D$69,F43)&gt;0,COUNTIF(Lists!$E$3:$E$46,I43)&gt;0,COUNTIF(Lists!$E$3:$E$46,K43)&gt;0,COUNTIF(Lists!$E$3:$E$46,M43)&gt;0),0,1)</f>
        <v>0</v>
      </c>
      <c r="AF43" s="64">
        <f>IF(E43=0,0,IF(COUNTIF(Lists!$B$3:$B$203,E43)&gt;0,0,1))</f>
        <v>0</v>
      </c>
      <c r="AG43" s="64">
        <f>IF(E43=0,0,IF(AND('Section 1'!$D$12&lt;&gt;4,R43="Heels"),1,0))</f>
        <v>0</v>
      </c>
      <c r="AH43" s="57">
        <f t="shared" si="2"/>
        <v>0</v>
      </c>
      <c r="AI43" s="57">
        <f t="shared" si="3"/>
        <v>0</v>
      </c>
    </row>
    <row r="44" spans="2:35" ht="14.25" customHeight="1" x14ac:dyDescent="0.25">
      <c r="B44" s="116"/>
      <c r="C44" s="205" t="str">
        <f>IF(F44=0,"",MAX($C$18:C43)+1)</f>
        <v/>
      </c>
      <c r="D44" s="60"/>
      <c r="E44" s="214"/>
      <c r="F44" s="215"/>
      <c r="G44" s="218"/>
      <c r="H44" s="216"/>
      <c r="I44" s="217" t="str">
        <f>IF(LEFT($F44,1)="R",VLOOKUP($F44,'Blend Breakout'!$C$33:$I$55,COLUMNS('Blend Breakout'!$C$32:D$32),0),IF(LEFT($F44,1)="H",$F44,""))</f>
        <v/>
      </c>
      <c r="J44" s="59" t="str">
        <f>IF(I44="","",IF(LEFT($F44,1)="R",$G44*VLOOKUP($F44,'Blend Breakout'!$C$33:$I$55,COLUMNS('Blend Breakout'!$C$32:E$32),0),IF(LEFT($F44,1)="H",$G44,"")))</f>
        <v/>
      </c>
      <c r="K44" s="217" t="str">
        <f>IF(LEFT($F44,1)="R",VLOOKUP($F44,'Blend Breakout'!$C$33:$I$55,COLUMNS('Blend Breakout'!$C$32:F$32),0),"")</f>
        <v/>
      </c>
      <c r="L44" s="59" t="str">
        <f>IF(K44="","",IF(LEFT($F44,1)="R",$G44*VLOOKUP($F44,'Blend Breakout'!$C$33:$I$55,COLUMNS('Blend Breakout'!$C$32:G$32),0),""))</f>
        <v/>
      </c>
      <c r="M44" s="217" t="str">
        <f>IF(LEFT($F44,1)="R",VLOOKUP($F44,'Blend Breakout'!$C$33:$I$55,COLUMNS('Blend Breakout'!$C$32:H$32),0),"")</f>
        <v/>
      </c>
      <c r="N44" s="59" t="str">
        <f>IF(M44="","",IF(LEFT($F44,1)="R",$G44*VLOOKUP($F44,'Blend Breakout'!$C$33:$I$55,COLUMNS('Blend Breakout'!$C$32:I$32),0),""))</f>
        <v/>
      </c>
      <c r="O44" s="215"/>
      <c r="P44" s="215"/>
      <c r="Q44" s="220" t="s">
        <v>491</v>
      </c>
      <c r="R44" s="215"/>
      <c r="S44" s="215"/>
      <c r="T44" s="206"/>
      <c r="U44" s="154"/>
      <c r="W44" s="161" t="str">
        <f t="shared" ca="1" si="4"/>
        <v/>
      </c>
      <c r="Y44" s="64" t="str">
        <f t="shared" si="5"/>
        <v>N</v>
      </c>
      <c r="Z44" s="64">
        <f t="shared" ca="1" si="0"/>
        <v>0</v>
      </c>
      <c r="AA44" s="64">
        <f>IF(C44="",0,IF(OR(D44=0,E44=0,F44=0,G44=0,H44=0,O44=0,Q44=0,Q44="",R44=0,S44=0,AND(OR(R44=Lists!$L$3,R44=Lists!$L$4),P44=0),AND(R44=Lists!$L$4,T44=0)),1,0))</f>
        <v>0</v>
      </c>
      <c r="AB44" s="64">
        <f t="shared" si="1"/>
        <v>0</v>
      </c>
      <c r="AC44" s="64">
        <f t="shared" si="6"/>
        <v>0</v>
      </c>
      <c r="AD44" s="64">
        <f>IF(OR(S44=Lists!$M$6,S44=Lists!$M$8),IF(OR(COUNTIF('Section 3'!$D$16:$D$28,I44)=0,COUNTIF('Section 3'!$D$16:$D$28,K44)=0,COUNTIF('Section 3'!$D$16:$D$28,M44)=0),1,0),0)</f>
        <v>0</v>
      </c>
      <c r="AE44" s="64">
        <f>IF(AND(COUNTIF(Lists!$D$3:$D$69,F44)&gt;0,COUNTIF(Lists!$E$3:$E$46,I44)&gt;0,COUNTIF(Lists!$E$3:$E$46,K44)&gt;0,COUNTIF(Lists!$E$3:$E$46,M44)&gt;0),0,1)</f>
        <v>0</v>
      </c>
      <c r="AF44" s="64">
        <f>IF(E44=0,0,IF(COUNTIF(Lists!$B$3:$B$203,E44)&gt;0,0,1))</f>
        <v>0</v>
      </c>
      <c r="AG44" s="64">
        <f>IF(E44=0,0,IF(AND('Section 1'!$D$12&lt;&gt;4,R44="Heels"),1,0))</f>
        <v>0</v>
      </c>
      <c r="AH44" s="57">
        <f t="shared" si="2"/>
        <v>0</v>
      </c>
      <c r="AI44" s="57">
        <f t="shared" si="3"/>
        <v>0</v>
      </c>
    </row>
    <row r="45" spans="2:35" x14ac:dyDescent="0.25">
      <c r="B45" s="116"/>
      <c r="C45" s="205" t="str">
        <f>IF(F45=0,"",MAX($C$18:C44)+1)</f>
        <v/>
      </c>
      <c r="D45" s="60"/>
      <c r="E45" s="214"/>
      <c r="F45" s="215"/>
      <c r="G45" s="218"/>
      <c r="H45" s="216"/>
      <c r="I45" s="217" t="str">
        <f>IF(LEFT($F45,1)="R",VLOOKUP($F45,'Blend Breakout'!$C$33:$I$55,COLUMNS('Blend Breakout'!$C$32:D$32),0),IF(LEFT($F45,1)="H",$F45,""))</f>
        <v/>
      </c>
      <c r="J45" s="59" t="str">
        <f>IF(I45="","",IF(LEFT($F45,1)="R",$G45*VLOOKUP($F45,'Blend Breakout'!$C$33:$I$55,COLUMNS('Blend Breakout'!$C$32:E$32),0),IF(LEFT($F45,1)="H",$G45,"")))</f>
        <v/>
      </c>
      <c r="K45" s="217" t="str">
        <f>IF(LEFT($F45,1)="R",VLOOKUP($F45,'Blend Breakout'!$C$33:$I$55,COLUMNS('Blend Breakout'!$C$32:F$32),0),"")</f>
        <v/>
      </c>
      <c r="L45" s="59" t="str">
        <f>IF(K45="","",IF(LEFT($F45,1)="R",$G45*VLOOKUP($F45,'Blend Breakout'!$C$33:$I$55,COLUMNS('Blend Breakout'!$C$32:G$32),0),""))</f>
        <v/>
      </c>
      <c r="M45" s="217" t="str">
        <f>IF(LEFT($F45,1)="R",VLOOKUP($F45,'Blend Breakout'!$C$33:$I$55,COLUMNS('Blend Breakout'!$C$32:H$32),0),"")</f>
        <v/>
      </c>
      <c r="N45" s="59" t="str">
        <f>IF(M45="","",IF(LEFT($F45,1)="R",$G45*VLOOKUP($F45,'Blend Breakout'!$C$33:$I$55,COLUMNS('Blend Breakout'!$C$32:I$32),0),""))</f>
        <v/>
      </c>
      <c r="O45" s="215"/>
      <c r="P45" s="215"/>
      <c r="Q45" s="220" t="s">
        <v>491</v>
      </c>
      <c r="R45" s="215"/>
      <c r="S45" s="215"/>
      <c r="T45" s="206"/>
      <c r="U45" s="154"/>
      <c r="W45" s="161" t="str">
        <f t="shared" ca="1" si="4"/>
        <v/>
      </c>
      <c r="Y45" s="64" t="str">
        <f t="shared" si="5"/>
        <v>N</v>
      </c>
      <c r="Z45" s="64">
        <f t="shared" ca="1" si="0"/>
        <v>0</v>
      </c>
      <c r="AA45" s="64">
        <f>IF(C45="",0,IF(OR(D45=0,E45=0,F45=0,G45=0,H45=0,O45=0,Q45=0,Q45="",R45=0,S45=0,AND(OR(R45=Lists!$L$3,R45=Lists!$L$4),P45=0),AND(R45=Lists!$L$4,T45=0)),1,0))</f>
        <v>0</v>
      </c>
      <c r="AB45" s="64">
        <f t="shared" si="1"/>
        <v>0</v>
      </c>
      <c r="AC45" s="64">
        <f t="shared" si="6"/>
        <v>0</v>
      </c>
      <c r="AD45" s="64">
        <f>IF(OR(S45=Lists!$M$6,S45=Lists!$M$8),IF(OR(COUNTIF('Section 3'!$D$16:$D$28,I45)=0,COUNTIF('Section 3'!$D$16:$D$28,K45)=0,COUNTIF('Section 3'!$D$16:$D$28,M45)=0),1,0),0)</f>
        <v>0</v>
      </c>
      <c r="AE45" s="64">
        <f>IF(AND(COUNTIF(Lists!$D$3:$D$69,F45)&gt;0,COUNTIF(Lists!$E$3:$E$46,I45)&gt;0,COUNTIF(Lists!$E$3:$E$46,K45)&gt;0,COUNTIF(Lists!$E$3:$E$46,M45)&gt;0),0,1)</f>
        <v>0</v>
      </c>
      <c r="AF45" s="64">
        <f>IF(E45=0,0,IF(COUNTIF(Lists!$B$3:$B$203,E45)&gt;0,0,1))</f>
        <v>0</v>
      </c>
      <c r="AG45" s="64">
        <f>IF(E45=0,0,IF(AND('Section 1'!$D$12&lt;&gt;4,R45="Heels"),1,0))</f>
        <v>0</v>
      </c>
      <c r="AH45" s="57">
        <f t="shared" si="2"/>
        <v>0</v>
      </c>
      <c r="AI45" s="57">
        <f t="shared" si="3"/>
        <v>0</v>
      </c>
    </row>
    <row r="46" spans="2:35" x14ac:dyDescent="0.25">
      <c r="B46" s="116"/>
      <c r="C46" s="205" t="str">
        <f>IF(F46=0,"",MAX($C$18:C45)+1)</f>
        <v/>
      </c>
      <c r="D46" s="60"/>
      <c r="E46" s="214"/>
      <c r="F46" s="215"/>
      <c r="G46" s="218"/>
      <c r="H46" s="216"/>
      <c r="I46" s="217" t="str">
        <f>IF(LEFT($F46,1)="R",VLOOKUP($F46,'Blend Breakout'!$C$33:$I$55,COLUMNS('Blend Breakout'!$C$32:D$32),0),IF(LEFT($F46,1)="H",$F46,""))</f>
        <v/>
      </c>
      <c r="J46" s="59" t="str">
        <f>IF(I46="","",IF(LEFT($F46,1)="R",$G46*VLOOKUP($F46,'Blend Breakout'!$C$33:$I$55,COLUMNS('Blend Breakout'!$C$32:E$32),0),IF(LEFT($F46,1)="H",$G46,"")))</f>
        <v/>
      </c>
      <c r="K46" s="217" t="str">
        <f>IF(LEFT($F46,1)="R",VLOOKUP($F46,'Blend Breakout'!$C$33:$I$55,COLUMNS('Blend Breakout'!$C$32:F$32),0),"")</f>
        <v/>
      </c>
      <c r="L46" s="59" t="str">
        <f>IF(K46="","",IF(LEFT($F46,1)="R",$G46*VLOOKUP($F46,'Blend Breakout'!$C$33:$I$55,COLUMNS('Blend Breakout'!$C$32:G$32),0),""))</f>
        <v/>
      </c>
      <c r="M46" s="217" t="str">
        <f>IF(LEFT($F46,1)="R",VLOOKUP($F46,'Blend Breakout'!$C$33:$I$55,COLUMNS('Blend Breakout'!$C$32:H$32),0),"")</f>
        <v/>
      </c>
      <c r="N46" s="59" t="str">
        <f>IF(M46="","",IF(LEFT($F46,1)="R",$G46*VLOOKUP($F46,'Blend Breakout'!$C$33:$I$55,COLUMNS('Blend Breakout'!$C$32:I$32),0),""))</f>
        <v/>
      </c>
      <c r="O46" s="215"/>
      <c r="P46" s="215"/>
      <c r="Q46" s="220"/>
      <c r="R46" s="215"/>
      <c r="S46" s="215"/>
      <c r="T46" s="206"/>
      <c r="U46" s="154"/>
      <c r="W46" s="161" t="str">
        <f t="shared" ca="1" si="4"/>
        <v/>
      </c>
      <c r="Y46" s="64" t="str">
        <f t="shared" si="5"/>
        <v>N</v>
      </c>
      <c r="Z46" s="64">
        <f t="shared" ca="1" si="0"/>
        <v>0</v>
      </c>
      <c r="AA46" s="64">
        <f>IF(C46="",0,IF(OR(D46=0,E46=0,F46=0,G46=0,H46=0,O46=0,Q46=0,Q46="",R46=0,S46=0,AND(OR(R46=Lists!$L$3,R46=Lists!$L$4),P46=0),AND(R46=Lists!$L$4,T46=0)),1,0))</f>
        <v>0</v>
      </c>
      <c r="AB46" s="64">
        <f t="shared" si="1"/>
        <v>0</v>
      </c>
      <c r="AC46" s="64">
        <f t="shared" si="6"/>
        <v>0</v>
      </c>
      <c r="AD46" s="64">
        <f>IF(OR(S46=Lists!$M$6,S46=Lists!$M$8),IF(OR(COUNTIF('Section 3'!$D$16:$D$28,I46)=0,COUNTIF('Section 3'!$D$16:$D$28,K46)=0,COUNTIF('Section 3'!$D$16:$D$28,M46)=0),1,0),0)</f>
        <v>0</v>
      </c>
      <c r="AE46" s="64">
        <f>IF(AND(COUNTIF(Lists!$D$3:$D$69,F46)&gt;0,COUNTIF(Lists!$E$3:$E$46,I46)&gt;0,COUNTIF(Lists!$E$3:$E$46,K46)&gt;0,COUNTIF(Lists!$E$3:$E$46,M46)&gt;0),0,1)</f>
        <v>0</v>
      </c>
      <c r="AF46" s="64">
        <f>IF(E46=0,0,IF(COUNTIF(Lists!$B$3:$B$203,E46)&gt;0,0,1))</f>
        <v>0</v>
      </c>
      <c r="AG46" s="64">
        <f>IF(E46=0,0,IF(AND('Section 1'!$D$12&lt;&gt;4,R46="Heels"),1,0))</f>
        <v>0</v>
      </c>
      <c r="AH46" s="57">
        <f t="shared" si="2"/>
        <v>0</v>
      </c>
      <c r="AI46" s="57">
        <f t="shared" si="3"/>
        <v>0</v>
      </c>
    </row>
    <row r="47" spans="2:35" x14ac:dyDescent="0.25">
      <c r="B47" s="116"/>
      <c r="C47" s="205" t="str">
        <f>IF(F47=0,"",MAX($C$18:C46)+1)</f>
        <v/>
      </c>
      <c r="D47" s="60"/>
      <c r="E47" s="214"/>
      <c r="F47" s="215"/>
      <c r="G47" s="218"/>
      <c r="H47" s="216"/>
      <c r="I47" s="217" t="str">
        <f>IF(LEFT($F47,1)="R",VLOOKUP($F47,'Blend Breakout'!$C$33:$I$55,COLUMNS('Blend Breakout'!$C$32:D$32),0),IF(LEFT($F47,1)="H",$F47,""))</f>
        <v/>
      </c>
      <c r="J47" s="59" t="str">
        <f>IF(I47="","",IF(LEFT($F47,1)="R",$G47*VLOOKUP($F47,'Blend Breakout'!$C$33:$I$55,COLUMNS('Blend Breakout'!$C$32:E$32),0),IF(LEFT($F47,1)="H",$G47,"")))</f>
        <v/>
      </c>
      <c r="K47" s="217" t="str">
        <f>IF(LEFT($F47,1)="R",VLOOKUP($F47,'Blend Breakout'!$C$33:$I$55,COLUMNS('Blend Breakout'!$C$32:F$32),0),"")</f>
        <v/>
      </c>
      <c r="L47" s="59" t="str">
        <f>IF(K47="","",IF(LEFT($F47,1)="R",$G47*VLOOKUP($F47,'Blend Breakout'!$C$33:$I$55,COLUMNS('Blend Breakout'!$C$32:G$32),0),""))</f>
        <v/>
      </c>
      <c r="M47" s="217" t="str">
        <f>IF(LEFT($F47,1)="R",VLOOKUP($F47,'Blend Breakout'!$C$33:$I$55,COLUMNS('Blend Breakout'!$C$32:H$32),0),"")</f>
        <v/>
      </c>
      <c r="N47" s="59" t="str">
        <f>IF(M47="","",IF(LEFT($F47,1)="R",$G47*VLOOKUP($F47,'Blend Breakout'!$C$33:$I$55,COLUMNS('Blend Breakout'!$C$32:I$32),0),""))</f>
        <v/>
      </c>
      <c r="O47" s="215"/>
      <c r="P47" s="215"/>
      <c r="Q47" s="220"/>
      <c r="R47" s="215"/>
      <c r="S47" s="215"/>
      <c r="T47" s="206"/>
      <c r="U47" s="154"/>
      <c r="W47" s="161" t="str">
        <f t="shared" ca="1" si="4"/>
        <v/>
      </c>
      <c r="Y47" s="64" t="str">
        <f t="shared" si="5"/>
        <v>N</v>
      </c>
      <c r="Z47" s="64">
        <f t="shared" ca="1" si="0"/>
        <v>0</v>
      </c>
      <c r="AA47" s="64">
        <f>IF(C47="",0,IF(OR(D47=0,E47=0,F47=0,G47=0,H47=0,O47=0,Q47=0,Q47="",R47=0,S47=0,AND(OR(R47=Lists!$L$3,R47=Lists!$L$4),P47=0),AND(R47=Lists!$L$4,T47=0)),1,0))</f>
        <v>0</v>
      </c>
      <c r="AB47" s="64">
        <f t="shared" si="1"/>
        <v>0</v>
      </c>
      <c r="AC47" s="64">
        <f t="shared" si="6"/>
        <v>0</v>
      </c>
      <c r="AD47" s="64">
        <f>IF(OR(S47=Lists!$M$6,S47=Lists!$M$8),IF(OR(COUNTIF('Section 3'!$D$16:$D$28,I47)=0,COUNTIF('Section 3'!$D$16:$D$28,K47)=0,COUNTIF('Section 3'!$D$16:$D$28,M47)=0),1,0),0)</f>
        <v>0</v>
      </c>
      <c r="AE47" s="64">
        <f>IF(AND(COUNTIF(Lists!$D$3:$D$69,F47)&gt;0,COUNTIF(Lists!$E$3:$E$46,I47)&gt;0,COUNTIF(Lists!$E$3:$E$46,K47)&gt;0,COUNTIF(Lists!$E$3:$E$46,M47)&gt;0),0,1)</f>
        <v>0</v>
      </c>
      <c r="AF47" s="64">
        <f>IF(E47=0,0,IF(COUNTIF(Lists!$B$3:$B$203,E47)&gt;0,0,1))</f>
        <v>0</v>
      </c>
      <c r="AG47" s="64">
        <f>IF(E47=0,0,IF(AND('Section 1'!$D$12&lt;&gt;4,R47="Heels"),1,0))</f>
        <v>0</v>
      </c>
      <c r="AH47" s="57">
        <f t="shared" si="2"/>
        <v>0</v>
      </c>
      <c r="AI47" s="57">
        <f t="shared" si="3"/>
        <v>0</v>
      </c>
    </row>
    <row r="48" spans="2:35" x14ac:dyDescent="0.25">
      <c r="B48" s="116"/>
      <c r="C48" s="205" t="str">
        <f>IF(F48=0,"",MAX($C$18:C47)+1)</f>
        <v/>
      </c>
      <c r="D48" s="60"/>
      <c r="E48" s="214"/>
      <c r="F48" s="215"/>
      <c r="G48" s="218"/>
      <c r="H48" s="216"/>
      <c r="I48" s="217" t="str">
        <f>IF(LEFT($F48,1)="R",VLOOKUP($F48,'Blend Breakout'!$C$33:$I$55,COLUMNS('Blend Breakout'!$C$32:D$32),0),IF(LEFT($F48,1)="H",$F48,""))</f>
        <v/>
      </c>
      <c r="J48" s="59" t="str">
        <f>IF(I48="","",IF(LEFT($F48,1)="R",$G48*VLOOKUP($F48,'Blend Breakout'!$C$33:$I$55,COLUMNS('Blend Breakout'!$C$32:E$32),0),IF(LEFT($F48,1)="H",$G48,"")))</f>
        <v/>
      </c>
      <c r="K48" s="217" t="str">
        <f>IF(LEFT($F48,1)="R",VLOOKUP($F48,'Blend Breakout'!$C$33:$I$55,COLUMNS('Blend Breakout'!$C$32:F$32),0),"")</f>
        <v/>
      </c>
      <c r="L48" s="59" t="str">
        <f>IF(K48="","",IF(LEFT($F48,1)="R",$G48*VLOOKUP($F48,'Blend Breakout'!$C$33:$I$55,COLUMNS('Blend Breakout'!$C$32:G$32),0),""))</f>
        <v/>
      </c>
      <c r="M48" s="217" t="str">
        <f>IF(LEFT($F48,1)="R",VLOOKUP($F48,'Blend Breakout'!$C$33:$I$55,COLUMNS('Blend Breakout'!$C$32:H$32),0),"")</f>
        <v/>
      </c>
      <c r="N48" s="59" t="str">
        <f>IF(M48="","",IF(LEFT($F48,1)="R",$G48*VLOOKUP($F48,'Blend Breakout'!$C$33:$I$55,COLUMNS('Blend Breakout'!$C$32:I$32),0),""))</f>
        <v/>
      </c>
      <c r="O48" s="215"/>
      <c r="P48" s="215"/>
      <c r="Q48" s="220"/>
      <c r="R48" s="215"/>
      <c r="S48" s="215"/>
      <c r="T48" s="206"/>
      <c r="U48" s="154"/>
      <c r="W48" s="161" t="str">
        <f t="shared" ca="1" si="4"/>
        <v/>
      </c>
      <c r="Y48" s="64" t="str">
        <f t="shared" si="5"/>
        <v>N</v>
      </c>
      <c r="Z48" s="64">
        <f t="shared" ca="1" si="0"/>
        <v>0</v>
      </c>
      <c r="AA48" s="64">
        <f>IF(C48="",0,IF(OR(D48=0,E48=0,F48=0,G48=0,H48=0,O48=0,Q48=0,Q48="",R48=0,S48=0,AND(OR(R48=Lists!$L$3,R48=Lists!$L$4),P48=0),AND(R48=Lists!$L$4,T48=0)),1,0))</f>
        <v>0</v>
      </c>
      <c r="AB48" s="64">
        <f t="shared" si="1"/>
        <v>0</v>
      </c>
      <c r="AC48" s="64">
        <f t="shared" si="6"/>
        <v>0</v>
      </c>
      <c r="AD48" s="64">
        <f>IF(OR(S48=Lists!$M$6,S48=Lists!$M$8),IF(OR(COUNTIF('Section 3'!$D$16:$D$28,I48)=0,COUNTIF('Section 3'!$D$16:$D$28,K48)=0,COUNTIF('Section 3'!$D$16:$D$28,M48)=0),1,0),0)</f>
        <v>0</v>
      </c>
      <c r="AE48" s="64">
        <f>IF(AND(COUNTIF(Lists!$D$3:$D$69,F48)&gt;0,COUNTIF(Lists!$E$3:$E$46,I48)&gt;0,COUNTIF(Lists!$E$3:$E$46,K48)&gt;0,COUNTIF(Lists!$E$3:$E$46,M48)&gt;0),0,1)</f>
        <v>0</v>
      </c>
      <c r="AF48" s="64">
        <f>IF(E48=0,0,IF(COUNTIF(Lists!$B$3:$B$203,E48)&gt;0,0,1))</f>
        <v>0</v>
      </c>
      <c r="AG48" s="64">
        <f>IF(E48=0,0,IF(AND('Section 1'!$D$12&lt;&gt;4,R48="Heels"),1,0))</f>
        <v>0</v>
      </c>
      <c r="AH48" s="57">
        <f t="shared" si="2"/>
        <v>0</v>
      </c>
      <c r="AI48" s="57">
        <f t="shared" si="3"/>
        <v>0</v>
      </c>
    </row>
    <row r="49" spans="2:35" x14ac:dyDescent="0.25">
      <c r="B49" s="116"/>
      <c r="C49" s="205" t="str">
        <f>IF(F49=0,"",MAX($C$18:C48)+1)</f>
        <v/>
      </c>
      <c r="D49" s="60"/>
      <c r="E49" s="214"/>
      <c r="F49" s="215"/>
      <c r="G49" s="218"/>
      <c r="H49" s="216"/>
      <c r="I49" s="217" t="str">
        <f>IF(LEFT($F49,1)="R",VLOOKUP($F49,'Blend Breakout'!$C$33:$I$55,COLUMNS('Blend Breakout'!$C$32:D$32),0),IF(LEFT($F49,1)="H",$F49,""))</f>
        <v/>
      </c>
      <c r="J49" s="59" t="str">
        <f>IF(I49="","",IF(LEFT($F49,1)="R",$G49*VLOOKUP($F49,'Blend Breakout'!$C$33:$I$55,COLUMNS('Blend Breakout'!$C$32:E$32),0),IF(LEFT($F49,1)="H",$G49,"")))</f>
        <v/>
      </c>
      <c r="K49" s="217" t="str">
        <f>IF(LEFT($F49,1)="R",VLOOKUP($F49,'Blend Breakout'!$C$33:$I$55,COLUMNS('Blend Breakout'!$C$32:F$32),0),"")</f>
        <v/>
      </c>
      <c r="L49" s="59" t="str">
        <f>IF(K49="","",IF(LEFT($F49,1)="R",$G49*VLOOKUP($F49,'Blend Breakout'!$C$33:$I$55,COLUMNS('Blend Breakout'!$C$32:G$32),0),""))</f>
        <v/>
      </c>
      <c r="M49" s="217" t="str">
        <f>IF(LEFT($F49,1)="R",VLOOKUP($F49,'Blend Breakout'!$C$33:$I$55,COLUMNS('Blend Breakout'!$C$32:H$32),0),"")</f>
        <v/>
      </c>
      <c r="N49" s="59" t="str">
        <f>IF(M49="","",IF(LEFT($F49,1)="R",$G49*VLOOKUP($F49,'Blend Breakout'!$C$33:$I$55,COLUMNS('Blend Breakout'!$C$32:I$32),0),""))</f>
        <v/>
      </c>
      <c r="O49" s="215"/>
      <c r="P49" s="215"/>
      <c r="Q49" s="220"/>
      <c r="R49" s="215"/>
      <c r="S49" s="215"/>
      <c r="T49" s="206"/>
      <c r="U49" s="154"/>
      <c r="W49" s="161" t="str">
        <f t="shared" ca="1" si="4"/>
        <v/>
      </c>
      <c r="Y49" s="64" t="str">
        <f t="shared" si="5"/>
        <v>N</v>
      </c>
      <c r="Z49" s="64">
        <f t="shared" ca="1" si="0"/>
        <v>0</v>
      </c>
      <c r="AA49" s="64">
        <f>IF(C49="",0,IF(OR(D49=0,E49=0,F49=0,G49=0,H49=0,O49=0,Q49=0,Q49="",R49=0,S49=0,AND(OR(R49=Lists!$L$3,R49=Lists!$L$4),P49=0),AND(R49=Lists!$L$4,T49=0)),1,0))</f>
        <v>0</v>
      </c>
      <c r="AB49" s="64">
        <f t="shared" si="1"/>
        <v>0</v>
      </c>
      <c r="AC49" s="64">
        <f t="shared" si="6"/>
        <v>0</v>
      </c>
      <c r="AD49" s="64">
        <f>IF(OR(S49=Lists!$M$6,S49=Lists!$M$8),IF(OR(COUNTIF('Section 3'!$D$16:$D$28,I49)=0,COUNTIF('Section 3'!$D$16:$D$28,K49)=0,COUNTIF('Section 3'!$D$16:$D$28,M49)=0),1,0),0)</f>
        <v>0</v>
      </c>
      <c r="AE49" s="64">
        <f>IF(AND(COUNTIF(Lists!$D$3:$D$69,F49)&gt;0,COUNTIF(Lists!$E$3:$E$46,I49)&gt;0,COUNTIF(Lists!$E$3:$E$46,K49)&gt;0,COUNTIF(Lists!$E$3:$E$46,M49)&gt;0),0,1)</f>
        <v>0</v>
      </c>
      <c r="AF49" s="64">
        <f>IF(E49=0,0,IF(COUNTIF(Lists!$B$3:$B$203,E49)&gt;0,0,1))</f>
        <v>0</v>
      </c>
      <c r="AG49" s="64">
        <f>IF(E49=0,0,IF(AND('Section 1'!$D$12&lt;&gt;4,R49="Heels"),1,0))</f>
        <v>0</v>
      </c>
      <c r="AH49" s="57">
        <f t="shared" si="2"/>
        <v>0</v>
      </c>
      <c r="AI49" s="57">
        <f t="shared" si="3"/>
        <v>0</v>
      </c>
    </row>
    <row r="50" spans="2:35" x14ac:dyDescent="0.25">
      <c r="B50" s="116"/>
      <c r="C50" s="205" t="str">
        <f>IF(F50=0,"",MAX($C$18:C49)+1)</f>
        <v/>
      </c>
      <c r="D50" s="60"/>
      <c r="E50" s="214"/>
      <c r="F50" s="215"/>
      <c r="G50" s="218"/>
      <c r="H50" s="216"/>
      <c r="I50" s="217" t="str">
        <f>IF(LEFT($F50,1)="R",VLOOKUP($F50,'Blend Breakout'!$C$33:$I$55,COLUMNS('Blend Breakout'!$C$32:D$32),0),IF(LEFT($F50,1)="H",$F50,""))</f>
        <v/>
      </c>
      <c r="J50" s="59" t="str">
        <f>IF(I50="","",IF(LEFT($F50,1)="R",$G50*VLOOKUP($F50,'Blend Breakout'!$C$33:$I$55,COLUMNS('Blend Breakout'!$C$32:E$32),0),IF(LEFT($F50,1)="H",$G50,"")))</f>
        <v/>
      </c>
      <c r="K50" s="217" t="str">
        <f>IF(LEFT($F50,1)="R",VLOOKUP($F50,'Blend Breakout'!$C$33:$I$55,COLUMNS('Blend Breakout'!$C$32:F$32),0),"")</f>
        <v/>
      </c>
      <c r="L50" s="59" t="str">
        <f>IF(K50="","",IF(LEFT($F50,1)="R",$G50*VLOOKUP($F50,'Blend Breakout'!$C$33:$I$55,COLUMNS('Blend Breakout'!$C$32:G$32),0),""))</f>
        <v/>
      </c>
      <c r="M50" s="217" t="str">
        <f>IF(LEFT($F50,1)="R",VLOOKUP($F50,'Blend Breakout'!$C$33:$I$55,COLUMNS('Blend Breakout'!$C$32:H$32),0),"")</f>
        <v/>
      </c>
      <c r="N50" s="59" t="str">
        <f>IF(M50="","",IF(LEFT($F50,1)="R",$G50*VLOOKUP($F50,'Blend Breakout'!$C$33:$I$55,COLUMNS('Blend Breakout'!$C$32:I$32),0),""))</f>
        <v/>
      </c>
      <c r="O50" s="215"/>
      <c r="P50" s="215"/>
      <c r="Q50" s="220"/>
      <c r="R50" s="215"/>
      <c r="S50" s="215"/>
      <c r="T50" s="206"/>
      <c r="U50" s="154"/>
      <c r="W50" s="161" t="str">
        <f t="shared" ca="1" si="4"/>
        <v/>
      </c>
      <c r="Y50" s="64" t="str">
        <f t="shared" si="5"/>
        <v>N</v>
      </c>
      <c r="Z50" s="64">
        <f t="shared" ca="1" si="0"/>
        <v>0</v>
      </c>
      <c r="AA50" s="64">
        <f>IF(C50="",0,IF(OR(D50=0,E50=0,F50=0,G50=0,H50=0,O50=0,Q50=0,Q50="",R50=0,S50=0,AND(OR(R50=Lists!$L$3,R50=Lists!$L$4),P50=0),AND(R50=Lists!$L$4,T50=0)),1,0))</f>
        <v>0</v>
      </c>
      <c r="AB50" s="64">
        <f t="shared" si="1"/>
        <v>0</v>
      </c>
      <c r="AC50" s="64">
        <f t="shared" si="6"/>
        <v>0</v>
      </c>
      <c r="AD50" s="64">
        <f>IF(OR(S50=Lists!$M$6,S50=Lists!$M$8),IF(OR(COUNTIF('Section 3'!$D$16:$D$28,I50)=0,COUNTIF('Section 3'!$D$16:$D$28,K50)=0,COUNTIF('Section 3'!$D$16:$D$28,M50)=0),1,0),0)</f>
        <v>0</v>
      </c>
      <c r="AE50" s="64">
        <f>IF(AND(COUNTIF(Lists!$D$3:$D$69,F50)&gt;0,COUNTIF(Lists!$E$3:$E$46,I50)&gt;0,COUNTIF(Lists!$E$3:$E$46,K50)&gt;0,COUNTIF(Lists!$E$3:$E$46,M50)&gt;0),0,1)</f>
        <v>0</v>
      </c>
      <c r="AF50" s="64">
        <f>IF(E50=0,0,IF(COUNTIF(Lists!$B$3:$B$203,E50)&gt;0,0,1))</f>
        <v>0</v>
      </c>
      <c r="AG50" s="64">
        <f>IF(E50=0,0,IF(AND('Section 1'!$D$12&lt;&gt;4,R50="Heels"),1,0))</f>
        <v>0</v>
      </c>
      <c r="AH50" s="57">
        <f t="shared" si="2"/>
        <v>0</v>
      </c>
      <c r="AI50" s="57">
        <f t="shared" si="3"/>
        <v>0</v>
      </c>
    </row>
    <row r="51" spans="2:35" x14ac:dyDescent="0.25">
      <c r="B51" s="116"/>
      <c r="C51" s="205" t="str">
        <f>IF(F51=0,"",MAX($C$18:C50)+1)</f>
        <v/>
      </c>
      <c r="D51" s="60"/>
      <c r="E51" s="214"/>
      <c r="F51" s="215"/>
      <c r="G51" s="218"/>
      <c r="H51" s="216"/>
      <c r="I51" s="217" t="str">
        <f>IF(LEFT($F51,1)="R",VLOOKUP($F51,'Blend Breakout'!$C$33:$I$55,COLUMNS('Blend Breakout'!$C$32:D$32),0),IF(LEFT($F51,1)="H",$F51,""))</f>
        <v/>
      </c>
      <c r="J51" s="59" t="str">
        <f>IF(I51="","",IF(LEFT($F51,1)="R",$G51*VLOOKUP($F51,'Blend Breakout'!$C$33:$I$55,COLUMNS('Blend Breakout'!$C$32:E$32),0),IF(LEFT($F51,1)="H",$G51,"")))</f>
        <v/>
      </c>
      <c r="K51" s="217" t="str">
        <f>IF(LEFT($F51,1)="R",VLOOKUP($F51,'Blend Breakout'!$C$33:$I$55,COLUMNS('Blend Breakout'!$C$32:F$32),0),"")</f>
        <v/>
      </c>
      <c r="L51" s="59" t="str">
        <f>IF(K51="","",IF(LEFT($F51,1)="R",$G51*VLOOKUP($F51,'Blend Breakout'!$C$33:$I$55,COLUMNS('Blend Breakout'!$C$32:G$32),0),""))</f>
        <v/>
      </c>
      <c r="M51" s="217" t="str">
        <f>IF(LEFT($F51,1)="R",VLOOKUP($F51,'Blend Breakout'!$C$33:$I$55,COLUMNS('Blend Breakout'!$C$32:H$32),0),"")</f>
        <v/>
      </c>
      <c r="N51" s="59" t="str">
        <f>IF(M51="","",IF(LEFT($F51,1)="R",$G51*VLOOKUP($F51,'Blend Breakout'!$C$33:$I$55,COLUMNS('Blend Breakout'!$C$32:I$32),0),""))</f>
        <v/>
      </c>
      <c r="O51" s="215"/>
      <c r="P51" s="215"/>
      <c r="Q51" s="220"/>
      <c r="R51" s="215"/>
      <c r="S51" s="215"/>
      <c r="T51" s="206"/>
      <c r="U51" s="154"/>
      <c r="W51" s="161" t="str">
        <f t="shared" ca="1" si="4"/>
        <v/>
      </c>
      <c r="Y51" s="64" t="str">
        <f t="shared" si="5"/>
        <v>N</v>
      </c>
      <c r="Z51" s="64">
        <f t="shared" ca="1" si="0"/>
        <v>0</v>
      </c>
      <c r="AA51" s="64">
        <f>IF(C51="",0,IF(OR(D51=0,E51=0,F51=0,G51=0,H51=0,O51=0,Q51=0,Q51="",R51=0,S51=0,AND(OR(R51=Lists!$L$3,R51=Lists!$L$4),P51=0),AND(R51=Lists!$L$4,T51=0)),1,0))</f>
        <v>0</v>
      </c>
      <c r="AB51" s="64">
        <f t="shared" si="1"/>
        <v>0</v>
      </c>
      <c r="AC51" s="64">
        <f t="shared" si="6"/>
        <v>0</v>
      </c>
      <c r="AD51" s="64">
        <f>IF(OR(S51=Lists!$M$6,S51=Lists!$M$8),IF(OR(COUNTIF('Section 3'!$D$16:$D$28,I51)=0,COUNTIF('Section 3'!$D$16:$D$28,K51)=0,COUNTIF('Section 3'!$D$16:$D$28,M51)=0),1,0),0)</f>
        <v>0</v>
      </c>
      <c r="AE51" s="64">
        <f>IF(AND(COUNTIF(Lists!$D$3:$D$69,F51)&gt;0,COUNTIF(Lists!$E$3:$E$46,I51)&gt;0,COUNTIF(Lists!$E$3:$E$46,K51)&gt;0,COUNTIF(Lists!$E$3:$E$46,M51)&gt;0),0,1)</f>
        <v>0</v>
      </c>
      <c r="AF51" s="64">
        <f>IF(E51=0,0,IF(COUNTIF(Lists!$B$3:$B$203,E51)&gt;0,0,1))</f>
        <v>0</v>
      </c>
      <c r="AG51" s="64">
        <f>IF(E51=0,0,IF(AND('Section 1'!$D$12&lt;&gt;4,R51="Heels"),1,0))</f>
        <v>0</v>
      </c>
      <c r="AH51" s="57">
        <f t="shared" si="2"/>
        <v>0</v>
      </c>
      <c r="AI51" s="57">
        <f t="shared" si="3"/>
        <v>0</v>
      </c>
    </row>
    <row r="52" spans="2:35" x14ac:dyDescent="0.25">
      <c r="B52" s="116"/>
      <c r="C52" s="205" t="str">
        <f>IF(F52=0,"",MAX($C$18:C51)+1)</f>
        <v/>
      </c>
      <c r="D52" s="60"/>
      <c r="E52" s="214"/>
      <c r="F52" s="215"/>
      <c r="G52" s="218"/>
      <c r="H52" s="216"/>
      <c r="I52" s="217" t="str">
        <f>IF(LEFT($F52,1)="R",VLOOKUP($F52,'Blend Breakout'!$C$33:$I$55,COLUMNS('Blend Breakout'!$C$32:D$32),0),IF(LEFT($F52,1)="H",$F52,""))</f>
        <v/>
      </c>
      <c r="J52" s="59" t="str">
        <f>IF(I52="","",IF(LEFT($F52,1)="R",$G52*VLOOKUP($F52,'Blend Breakout'!$C$33:$I$55,COLUMNS('Blend Breakout'!$C$32:E$32),0),IF(LEFT($F52,1)="H",$G52,"")))</f>
        <v/>
      </c>
      <c r="K52" s="217" t="str">
        <f>IF(LEFT($F52,1)="R",VLOOKUP($F52,'Blend Breakout'!$C$33:$I$55,COLUMNS('Blend Breakout'!$C$32:F$32),0),"")</f>
        <v/>
      </c>
      <c r="L52" s="59" t="str">
        <f>IF(K52="","",IF(LEFT($F52,1)="R",$G52*VLOOKUP($F52,'Blend Breakout'!$C$33:$I$55,COLUMNS('Blend Breakout'!$C$32:G$32),0),""))</f>
        <v/>
      </c>
      <c r="M52" s="217" t="str">
        <f>IF(LEFT($F52,1)="R",VLOOKUP($F52,'Blend Breakout'!$C$33:$I$55,COLUMNS('Blend Breakout'!$C$32:H$32),0),"")</f>
        <v/>
      </c>
      <c r="N52" s="59" t="str">
        <f>IF(M52="","",IF(LEFT($F52,1)="R",$G52*VLOOKUP($F52,'Blend Breakout'!$C$33:$I$55,COLUMNS('Blend Breakout'!$C$32:I$32),0),""))</f>
        <v/>
      </c>
      <c r="O52" s="215"/>
      <c r="P52" s="215"/>
      <c r="Q52" s="220"/>
      <c r="R52" s="215"/>
      <c r="S52" s="215"/>
      <c r="T52" s="206"/>
      <c r="U52" s="154"/>
      <c r="W52" s="161" t="str">
        <f t="shared" ca="1" si="4"/>
        <v/>
      </c>
      <c r="Y52" s="64" t="str">
        <f t="shared" si="5"/>
        <v>N</v>
      </c>
      <c r="Z52" s="64">
        <f t="shared" ca="1" si="0"/>
        <v>0</v>
      </c>
      <c r="AA52" s="64">
        <f>IF(C52="",0,IF(OR(D52=0,E52=0,F52=0,G52=0,H52=0,O52=0,Q52=0,Q52="",R52=0,S52=0,AND(OR(R52=Lists!$L$3,R52=Lists!$L$4),P52=0),AND(R52=Lists!$L$4,T52=0)),1,0))</f>
        <v>0</v>
      </c>
      <c r="AB52" s="64">
        <f t="shared" si="1"/>
        <v>0</v>
      </c>
      <c r="AC52" s="64">
        <f t="shared" si="6"/>
        <v>0</v>
      </c>
      <c r="AD52" s="64">
        <f>IF(OR(S52=Lists!$M$6,S52=Lists!$M$8),IF(OR(COUNTIF('Section 3'!$D$16:$D$28,I52)=0,COUNTIF('Section 3'!$D$16:$D$28,K52)=0,COUNTIF('Section 3'!$D$16:$D$28,M52)=0),1,0),0)</f>
        <v>0</v>
      </c>
      <c r="AE52" s="64">
        <f>IF(AND(COUNTIF(Lists!$D$3:$D$69,F52)&gt;0,COUNTIF(Lists!$E$3:$E$46,I52)&gt;0,COUNTIF(Lists!$E$3:$E$46,K52)&gt;0,COUNTIF(Lists!$E$3:$E$46,M52)&gt;0),0,1)</f>
        <v>0</v>
      </c>
      <c r="AF52" s="64">
        <f>IF(E52=0,0,IF(COUNTIF(Lists!$B$3:$B$203,E52)&gt;0,0,1))</f>
        <v>0</v>
      </c>
      <c r="AG52" s="64">
        <f>IF(E52=0,0,IF(AND('Section 1'!$D$12&lt;&gt;4,R52="Heels"),1,0))</f>
        <v>0</v>
      </c>
      <c r="AH52" s="57">
        <f t="shared" si="2"/>
        <v>0</v>
      </c>
      <c r="AI52" s="57">
        <f t="shared" si="3"/>
        <v>0</v>
      </c>
    </row>
    <row r="53" spans="2:35" x14ac:dyDescent="0.25">
      <c r="B53" s="116"/>
      <c r="C53" s="205" t="str">
        <f>IF(F53=0,"",MAX($C$18:C52)+1)</f>
        <v/>
      </c>
      <c r="D53" s="60"/>
      <c r="E53" s="214"/>
      <c r="F53" s="215"/>
      <c r="G53" s="218"/>
      <c r="H53" s="216"/>
      <c r="I53" s="217" t="str">
        <f>IF(LEFT($F53,1)="R",VLOOKUP($F53,'Blend Breakout'!$C$33:$I$55,COLUMNS('Blend Breakout'!$C$32:D$32),0),IF(LEFT($F53,1)="H",$F53,""))</f>
        <v/>
      </c>
      <c r="J53" s="59" t="str">
        <f>IF(I53="","",IF(LEFT($F53,1)="R",$G53*VLOOKUP($F53,'Blend Breakout'!$C$33:$I$55,COLUMNS('Blend Breakout'!$C$32:E$32),0),IF(LEFT($F53,1)="H",$G53,"")))</f>
        <v/>
      </c>
      <c r="K53" s="217" t="str">
        <f>IF(LEFT($F53,1)="R",VLOOKUP($F53,'Blend Breakout'!$C$33:$I$55,COLUMNS('Blend Breakout'!$C$32:F$32),0),"")</f>
        <v/>
      </c>
      <c r="L53" s="59" t="str">
        <f>IF(K53="","",IF(LEFT($F53,1)="R",$G53*VLOOKUP($F53,'Blend Breakout'!$C$33:$I$55,COLUMNS('Blend Breakout'!$C$32:G$32),0),""))</f>
        <v/>
      </c>
      <c r="M53" s="217" t="str">
        <f>IF(LEFT($F53,1)="R",VLOOKUP($F53,'Blend Breakout'!$C$33:$I$55,COLUMNS('Blend Breakout'!$C$32:H$32),0),"")</f>
        <v/>
      </c>
      <c r="N53" s="59" t="str">
        <f>IF(M53="","",IF(LEFT($F53,1)="R",$G53*VLOOKUP($F53,'Blend Breakout'!$C$33:$I$55,COLUMNS('Blend Breakout'!$C$32:I$32),0),""))</f>
        <v/>
      </c>
      <c r="O53" s="215"/>
      <c r="P53" s="215"/>
      <c r="Q53" s="220"/>
      <c r="R53" s="215"/>
      <c r="S53" s="215"/>
      <c r="T53" s="206"/>
      <c r="U53" s="154"/>
      <c r="W53" s="161" t="str">
        <f t="shared" ca="1" si="4"/>
        <v/>
      </c>
      <c r="Y53" s="64" t="str">
        <f t="shared" si="5"/>
        <v>N</v>
      </c>
      <c r="Z53" s="64">
        <f t="shared" ca="1" si="0"/>
        <v>0</v>
      </c>
      <c r="AA53" s="64">
        <f>IF(C53="",0,IF(OR(D53=0,E53=0,F53=0,G53=0,H53=0,O53=0,Q53=0,Q53="",R53=0,S53=0,AND(OR(R53=Lists!$L$3,R53=Lists!$L$4),P53=0),AND(R53=Lists!$L$4,T53=0)),1,0))</f>
        <v>0</v>
      </c>
      <c r="AB53" s="64">
        <f t="shared" si="1"/>
        <v>0</v>
      </c>
      <c r="AC53" s="64">
        <f t="shared" si="6"/>
        <v>0</v>
      </c>
      <c r="AD53" s="64">
        <f>IF(OR(S53=Lists!$M$6,S53=Lists!$M$8),IF(OR(COUNTIF('Section 3'!$D$16:$D$28,I53)=0,COUNTIF('Section 3'!$D$16:$D$28,K53)=0,COUNTIF('Section 3'!$D$16:$D$28,M53)=0),1,0),0)</f>
        <v>0</v>
      </c>
      <c r="AE53" s="64">
        <f>IF(AND(COUNTIF(Lists!$D$3:$D$69,F53)&gt;0,COUNTIF(Lists!$E$3:$E$46,I53)&gt;0,COUNTIF(Lists!$E$3:$E$46,K53)&gt;0,COUNTIF(Lists!$E$3:$E$46,M53)&gt;0),0,1)</f>
        <v>0</v>
      </c>
      <c r="AF53" s="64">
        <f>IF(E53=0,0,IF(COUNTIF(Lists!$B$3:$B$203,E53)&gt;0,0,1))</f>
        <v>0</v>
      </c>
      <c r="AG53" s="64">
        <f>IF(E53=0,0,IF(AND('Section 1'!$D$12&lt;&gt;4,R53="Heels"),1,0))</f>
        <v>0</v>
      </c>
      <c r="AH53" s="57">
        <f t="shared" si="2"/>
        <v>0</v>
      </c>
      <c r="AI53" s="57">
        <f t="shared" si="3"/>
        <v>0</v>
      </c>
    </row>
    <row r="54" spans="2:35" x14ac:dyDescent="0.25">
      <c r="B54" s="116"/>
      <c r="C54" s="205" t="str">
        <f>IF(F54=0,"",MAX($C$18:C53)+1)</f>
        <v/>
      </c>
      <c r="D54" s="60"/>
      <c r="E54" s="214"/>
      <c r="F54" s="215"/>
      <c r="G54" s="218"/>
      <c r="H54" s="216"/>
      <c r="I54" s="217" t="str">
        <f>IF(LEFT($F54,1)="R",VLOOKUP($F54,'Blend Breakout'!$C$33:$I$55,COLUMNS('Blend Breakout'!$C$32:D$32),0),IF(LEFT($F54,1)="H",$F54,""))</f>
        <v/>
      </c>
      <c r="J54" s="59" t="str">
        <f>IF(I54="","",IF(LEFT($F54,1)="R",$G54*VLOOKUP($F54,'Blend Breakout'!$C$33:$I$55,COLUMNS('Blend Breakout'!$C$32:E$32),0),IF(LEFT($F54,1)="H",$G54,"")))</f>
        <v/>
      </c>
      <c r="K54" s="217" t="str">
        <f>IF(LEFT($F54,1)="R",VLOOKUP($F54,'Blend Breakout'!$C$33:$I$55,COLUMNS('Blend Breakout'!$C$32:F$32),0),"")</f>
        <v/>
      </c>
      <c r="L54" s="59" t="str">
        <f>IF(K54="","",IF(LEFT($F54,1)="R",$G54*VLOOKUP($F54,'Blend Breakout'!$C$33:$I$55,COLUMNS('Blend Breakout'!$C$32:G$32),0),""))</f>
        <v/>
      </c>
      <c r="M54" s="217" t="str">
        <f>IF(LEFT($F54,1)="R",VLOOKUP($F54,'Blend Breakout'!$C$33:$I$55,COLUMNS('Blend Breakout'!$C$32:H$32),0),"")</f>
        <v/>
      </c>
      <c r="N54" s="59" t="str">
        <f>IF(M54="","",IF(LEFT($F54,1)="R",$G54*VLOOKUP($F54,'Blend Breakout'!$C$33:$I$55,COLUMNS('Blend Breakout'!$C$32:I$32),0),""))</f>
        <v/>
      </c>
      <c r="O54" s="215"/>
      <c r="P54" s="215"/>
      <c r="Q54" s="220"/>
      <c r="R54" s="215"/>
      <c r="S54" s="215"/>
      <c r="T54" s="206"/>
      <c r="U54" s="154"/>
      <c r="W54" s="161" t="str">
        <f t="shared" ca="1" si="4"/>
        <v/>
      </c>
      <c r="Y54" s="64" t="str">
        <f t="shared" si="5"/>
        <v>N</v>
      </c>
      <c r="Z54" s="64">
        <f t="shared" ca="1" si="0"/>
        <v>0</v>
      </c>
      <c r="AA54" s="64">
        <f>IF(C54="",0,IF(OR(D54=0,E54=0,F54=0,G54=0,H54=0,O54=0,Q54=0,Q54="",R54=0,S54=0,AND(OR(R54=Lists!$L$3,R54=Lists!$L$4),P54=0),AND(R54=Lists!$L$4,T54=0)),1,0))</f>
        <v>0</v>
      </c>
      <c r="AB54" s="64">
        <f t="shared" si="1"/>
        <v>0</v>
      </c>
      <c r="AC54" s="64">
        <f t="shared" si="6"/>
        <v>0</v>
      </c>
      <c r="AD54" s="64">
        <f>IF(OR(S54=Lists!$M$6,S54=Lists!$M$8),IF(OR(COUNTIF('Section 3'!$D$16:$D$28,I54)=0,COUNTIF('Section 3'!$D$16:$D$28,K54)=0,COUNTIF('Section 3'!$D$16:$D$28,M54)=0),1,0),0)</f>
        <v>0</v>
      </c>
      <c r="AE54" s="64">
        <f>IF(AND(COUNTIF(Lists!$D$3:$D$69,F54)&gt;0,COUNTIF(Lists!$E$3:$E$46,I54)&gt;0,COUNTIF(Lists!$E$3:$E$46,K54)&gt;0,COUNTIF(Lists!$E$3:$E$46,M54)&gt;0),0,1)</f>
        <v>0</v>
      </c>
      <c r="AF54" s="64">
        <f>IF(E54=0,0,IF(COUNTIF(Lists!$B$3:$B$203,E54)&gt;0,0,1))</f>
        <v>0</v>
      </c>
      <c r="AG54" s="64">
        <f>IF(E54=0,0,IF(AND('Section 1'!$D$12&lt;&gt;4,R54="Heels"),1,0))</f>
        <v>0</v>
      </c>
      <c r="AH54" s="57">
        <f t="shared" si="2"/>
        <v>0</v>
      </c>
      <c r="AI54" s="57">
        <f t="shared" si="3"/>
        <v>0</v>
      </c>
    </row>
    <row r="55" spans="2:35" x14ac:dyDescent="0.25">
      <c r="B55" s="116"/>
      <c r="C55" s="205" t="str">
        <f>IF(F55=0,"",MAX($C$18:C54)+1)</f>
        <v/>
      </c>
      <c r="D55" s="60"/>
      <c r="E55" s="214"/>
      <c r="F55" s="215"/>
      <c r="G55" s="218"/>
      <c r="H55" s="216"/>
      <c r="I55" s="217" t="str">
        <f>IF(LEFT($F55,1)="R",VLOOKUP($F55,'Blend Breakout'!$C$33:$I$55,COLUMNS('Blend Breakout'!$C$32:D$32),0),IF(LEFT($F55,1)="H",$F55,""))</f>
        <v/>
      </c>
      <c r="J55" s="59" t="str">
        <f>IF(I55="","",IF(LEFT($F55,1)="R",$G55*VLOOKUP($F55,'Blend Breakout'!$C$33:$I$55,COLUMNS('Blend Breakout'!$C$32:E$32),0),IF(LEFT($F55,1)="H",$G55,"")))</f>
        <v/>
      </c>
      <c r="K55" s="217" t="str">
        <f>IF(LEFT($F55,1)="R",VLOOKUP($F55,'Blend Breakout'!$C$33:$I$55,COLUMNS('Blend Breakout'!$C$32:F$32),0),"")</f>
        <v/>
      </c>
      <c r="L55" s="59" t="str">
        <f>IF(K55="","",IF(LEFT($F55,1)="R",$G55*VLOOKUP($F55,'Blend Breakout'!$C$33:$I$55,COLUMNS('Blend Breakout'!$C$32:G$32),0),""))</f>
        <v/>
      </c>
      <c r="M55" s="217" t="str">
        <f>IF(LEFT($F55,1)="R",VLOOKUP($F55,'Blend Breakout'!$C$33:$I$55,COLUMNS('Blend Breakout'!$C$32:H$32),0),"")</f>
        <v/>
      </c>
      <c r="N55" s="59" t="str">
        <f>IF(M55="","",IF(LEFT($F55,1)="R",$G55*VLOOKUP($F55,'Blend Breakout'!$C$33:$I$55,COLUMNS('Blend Breakout'!$C$32:I$32),0),""))</f>
        <v/>
      </c>
      <c r="O55" s="215"/>
      <c r="P55" s="215"/>
      <c r="Q55" s="220"/>
      <c r="R55" s="215"/>
      <c r="S55" s="215"/>
      <c r="T55" s="206"/>
      <c r="U55" s="154"/>
      <c r="W55" s="161" t="str">
        <f t="shared" ca="1" si="4"/>
        <v/>
      </c>
      <c r="Y55" s="64" t="str">
        <f t="shared" si="5"/>
        <v>N</v>
      </c>
      <c r="Z55" s="64">
        <f t="shared" ca="1" si="0"/>
        <v>0</v>
      </c>
      <c r="AA55" s="64">
        <f>IF(C55="",0,IF(OR(D55=0,E55=0,F55=0,G55=0,H55=0,O55=0,Q55=0,Q55="",R55=0,S55=0,AND(OR(R55=Lists!$L$3,R55=Lists!$L$4),P55=0),AND(R55=Lists!$L$4,T55=0)),1,0))</f>
        <v>0</v>
      </c>
      <c r="AB55" s="64">
        <f t="shared" si="1"/>
        <v>0</v>
      </c>
      <c r="AC55" s="64">
        <f t="shared" si="6"/>
        <v>0</v>
      </c>
      <c r="AD55" s="64">
        <f>IF(OR(S55=Lists!$M$6,S55=Lists!$M$8),IF(OR(COUNTIF('Section 3'!$D$16:$D$28,I55)=0,COUNTIF('Section 3'!$D$16:$D$28,K55)=0,COUNTIF('Section 3'!$D$16:$D$28,M55)=0),1,0),0)</f>
        <v>0</v>
      </c>
      <c r="AE55" s="64">
        <f>IF(AND(COUNTIF(Lists!$D$3:$D$69,F55)&gt;0,COUNTIF(Lists!$E$3:$E$46,I55)&gt;0,COUNTIF(Lists!$E$3:$E$46,K55)&gt;0,COUNTIF(Lists!$E$3:$E$46,M55)&gt;0),0,1)</f>
        <v>0</v>
      </c>
      <c r="AF55" s="64">
        <f>IF(E55=0,0,IF(COUNTIF(Lists!$B$3:$B$203,E55)&gt;0,0,1))</f>
        <v>0</v>
      </c>
      <c r="AG55" s="64">
        <f>IF(E55=0,0,IF(AND('Section 1'!$D$12&lt;&gt;4,R55="Heels"),1,0))</f>
        <v>0</v>
      </c>
      <c r="AH55" s="57">
        <f t="shared" si="2"/>
        <v>0</v>
      </c>
      <c r="AI55" s="57">
        <f t="shared" si="3"/>
        <v>0</v>
      </c>
    </row>
    <row r="56" spans="2:35" x14ac:dyDescent="0.25">
      <c r="B56" s="116"/>
      <c r="C56" s="205" t="str">
        <f>IF(F56=0,"",MAX($C$18:C55)+1)</f>
        <v/>
      </c>
      <c r="D56" s="60"/>
      <c r="E56" s="214"/>
      <c r="F56" s="215"/>
      <c r="G56" s="218"/>
      <c r="H56" s="216"/>
      <c r="I56" s="217" t="str">
        <f>IF(LEFT($F56,1)="R",VLOOKUP($F56,'Blend Breakout'!$C$33:$I$55,COLUMNS('Blend Breakout'!$C$32:D$32),0),IF(LEFT($F56,1)="H",$F56,""))</f>
        <v/>
      </c>
      <c r="J56" s="59" t="str">
        <f>IF(I56="","",IF(LEFT($F56,1)="R",$G56*VLOOKUP($F56,'Blend Breakout'!$C$33:$I$55,COLUMNS('Blend Breakout'!$C$32:E$32),0),IF(LEFT($F56,1)="H",$G56,"")))</f>
        <v/>
      </c>
      <c r="K56" s="217" t="str">
        <f>IF(LEFT($F56,1)="R",VLOOKUP($F56,'Blend Breakout'!$C$33:$I$55,COLUMNS('Blend Breakout'!$C$32:F$32),0),"")</f>
        <v/>
      </c>
      <c r="L56" s="59" t="str">
        <f>IF(K56="","",IF(LEFT($F56,1)="R",$G56*VLOOKUP($F56,'Blend Breakout'!$C$33:$I$55,COLUMNS('Blend Breakout'!$C$32:G$32),0),""))</f>
        <v/>
      </c>
      <c r="M56" s="217" t="str">
        <f>IF(LEFT($F56,1)="R",VLOOKUP($F56,'Blend Breakout'!$C$33:$I$55,COLUMNS('Blend Breakout'!$C$32:H$32),0),"")</f>
        <v/>
      </c>
      <c r="N56" s="59" t="str">
        <f>IF(M56="","",IF(LEFT($F56,1)="R",$G56*VLOOKUP($F56,'Blend Breakout'!$C$33:$I$55,COLUMNS('Blend Breakout'!$C$32:I$32),0),""))</f>
        <v/>
      </c>
      <c r="O56" s="215"/>
      <c r="P56" s="215"/>
      <c r="Q56" s="220"/>
      <c r="R56" s="215"/>
      <c r="S56" s="215"/>
      <c r="T56" s="206"/>
      <c r="U56" s="154"/>
      <c r="W56" s="161" t="str">
        <f t="shared" ca="1" si="4"/>
        <v/>
      </c>
      <c r="Y56" s="64" t="str">
        <f t="shared" si="5"/>
        <v>N</v>
      </c>
      <c r="Z56" s="64">
        <f t="shared" ca="1" si="0"/>
        <v>0</v>
      </c>
      <c r="AA56" s="64">
        <f>IF(C56="",0,IF(OR(D56=0,E56=0,F56=0,G56=0,H56=0,O56=0,Q56=0,Q56="",R56=0,S56=0,AND(OR(R56=Lists!$L$3,R56=Lists!$L$4),P56=0),AND(R56=Lists!$L$4,T56=0)),1,0))</f>
        <v>0</v>
      </c>
      <c r="AB56" s="64">
        <f t="shared" si="1"/>
        <v>0</v>
      </c>
      <c r="AC56" s="64">
        <f t="shared" si="6"/>
        <v>0</v>
      </c>
      <c r="AD56" s="64">
        <f>IF(OR(S56=Lists!$M$6,S56=Lists!$M$8),IF(OR(COUNTIF('Section 3'!$D$16:$D$28,I56)=0,COUNTIF('Section 3'!$D$16:$D$28,K56)=0,COUNTIF('Section 3'!$D$16:$D$28,M56)=0),1,0),0)</f>
        <v>0</v>
      </c>
      <c r="AE56" s="64">
        <f>IF(AND(COUNTIF(Lists!$D$3:$D$69,F56)&gt;0,COUNTIF(Lists!$E$3:$E$46,I56)&gt;0,COUNTIF(Lists!$E$3:$E$46,K56)&gt;0,COUNTIF(Lists!$E$3:$E$46,M56)&gt;0),0,1)</f>
        <v>0</v>
      </c>
      <c r="AF56" s="64">
        <f>IF(E56=0,0,IF(COUNTIF(Lists!$B$3:$B$203,E56)&gt;0,0,1))</f>
        <v>0</v>
      </c>
      <c r="AG56" s="64">
        <f>IF(E56=0,0,IF(AND('Section 1'!$D$12&lt;&gt;4,R56="Heels"),1,0))</f>
        <v>0</v>
      </c>
      <c r="AH56" s="57">
        <f t="shared" si="2"/>
        <v>0</v>
      </c>
      <c r="AI56" s="57">
        <f t="shared" si="3"/>
        <v>0</v>
      </c>
    </row>
    <row r="57" spans="2:35" x14ac:dyDescent="0.25">
      <c r="B57" s="116"/>
      <c r="C57" s="205" t="str">
        <f>IF(F57=0,"",MAX($C$18:C56)+1)</f>
        <v/>
      </c>
      <c r="D57" s="60"/>
      <c r="E57" s="214"/>
      <c r="F57" s="215"/>
      <c r="G57" s="218"/>
      <c r="H57" s="216"/>
      <c r="I57" s="217" t="str">
        <f>IF(LEFT($F57,1)="R",VLOOKUP($F57,'Blend Breakout'!$C$33:$I$55,COLUMNS('Blend Breakout'!$C$32:D$32),0),IF(LEFT($F57,1)="H",$F57,""))</f>
        <v/>
      </c>
      <c r="J57" s="59" t="str">
        <f>IF(I57="","",IF(LEFT($F57,1)="R",$G57*VLOOKUP($F57,'Blend Breakout'!$C$33:$I$55,COLUMNS('Blend Breakout'!$C$32:E$32),0),IF(LEFT($F57,1)="H",$G57,"")))</f>
        <v/>
      </c>
      <c r="K57" s="217" t="str">
        <f>IF(LEFT($F57,1)="R",VLOOKUP($F57,'Blend Breakout'!$C$33:$I$55,COLUMNS('Blend Breakout'!$C$32:F$32),0),"")</f>
        <v/>
      </c>
      <c r="L57" s="59" t="str">
        <f>IF(K57="","",IF(LEFT($F57,1)="R",$G57*VLOOKUP($F57,'Blend Breakout'!$C$33:$I$55,COLUMNS('Blend Breakout'!$C$32:G$32),0),""))</f>
        <v/>
      </c>
      <c r="M57" s="217" t="str">
        <f>IF(LEFT($F57,1)="R",VLOOKUP($F57,'Blend Breakout'!$C$33:$I$55,COLUMNS('Blend Breakout'!$C$32:H$32),0),"")</f>
        <v/>
      </c>
      <c r="N57" s="59" t="str">
        <f>IF(M57="","",IF(LEFT($F57,1)="R",$G57*VLOOKUP($F57,'Blend Breakout'!$C$33:$I$55,COLUMNS('Blend Breakout'!$C$32:I$32),0),""))</f>
        <v/>
      </c>
      <c r="O57" s="215"/>
      <c r="P57" s="215"/>
      <c r="Q57" s="220"/>
      <c r="R57" s="215"/>
      <c r="S57" s="215"/>
      <c r="T57" s="206"/>
      <c r="U57" s="154"/>
      <c r="W57" s="161" t="str">
        <f t="shared" ca="1" si="4"/>
        <v/>
      </c>
      <c r="Y57" s="64" t="str">
        <f t="shared" si="5"/>
        <v>N</v>
      </c>
      <c r="Z57" s="64">
        <f t="shared" ca="1" si="0"/>
        <v>0</v>
      </c>
      <c r="AA57" s="64">
        <f>IF(C57="",0,IF(OR(D57=0,E57=0,F57=0,G57=0,H57=0,O57=0,Q57=0,Q57="",R57=0,S57=0,AND(OR(R57=Lists!$L$3,R57=Lists!$L$4),P57=0),AND(R57=Lists!$L$4,T57=0)),1,0))</f>
        <v>0</v>
      </c>
      <c r="AB57" s="64">
        <f t="shared" si="1"/>
        <v>0</v>
      </c>
      <c r="AC57" s="64">
        <f t="shared" si="6"/>
        <v>0</v>
      </c>
      <c r="AD57" s="64">
        <f>IF(OR(S57=Lists!$M$6,S57=Lists!$M$8),IF(OR(COUNTIF('Section 3'!$D$16:$D$28,I57)=0,COUNTIF('Section 3'!$D$16:$D$28,K57)=0,COUNTIF('Section 3'!$D$16:$D$28,M57)=0),1,0),0)</f>
        <v>0</v>
      </c>
      <c r="AE57" s="64">
        <f>IF(AND(COUNTIF(Lists!$D$3:$D$69,F57)&gt;0,COUNTIF(Lists!$E$3:$E$46,I57)&gt;0,COUNTIF(Lists!$E$3:$E$46,K57)&gt;0,COUNTIF(Lists!$E$3:$E$46,M57)&gt;0),0,1)</f>
        <v>0</v>
      </c>
      <c r="AF57" s="64">
        <f>IF(E57=0,0,IF(COUNTIF(Lists!$B$3:$B$203,E57)&gt;0,0,1))</f>
        <v>0</v>
      </c>
      <c r="AG57" s="64">
        <f>IF(E57=0,0,IF(AND('Section 1'!$D$12&lt;&gt;4,R57="Heels"),1,0))</f>
        <v>0</v>
      </c>
      <c r="AH57" s="57">
        <f t="shared" si="2"/>
        <v>0</v>
      </c>
      <c r="AI57" s="57">
        <f t="shared" si="3"/>
        <v>0</v>
      </c>
    </row>
    <row r="58" spans="2:35" x14ac:dyDescent="0.25">
      <c r="B58" s="116"/>
      <c r="C58" s="205" t="str">
        <f>IF(F58=0,"",MAX($C$18:C57)+1)</f>
        <v/>
      </c>
      <c r="D58" s="60"/>
      <c r="E58" s="214"/>
      <c r="F58" s="215"/>
      <c r="G58" s="218"/>
      <c r="H58" s="216"/>
      <c r="I58" s="217" t="str">
        <f>IF(LEFT($F58,1)="R",VLOOKUP($F58,'Blend Breakout'!$C$33:$I$55,COLUMNS('Blend Breakout'!$C$32:D$32),0),IF(LEFT($F58,1)="H",$F58,""))</f>
        <v/>
      </c>
      <c r="J58" s="59" t="str">
        <f>IF(I58="","",IF(LEFT($F58,1)="R",$G58*VLOOKUP($F58,'Blend Breakout'!$C$33:$I$55,COLUMNS('Blend Breakout'!$C$32:E$32),0),IF(LEFT($F58,1)="H",$G58,"")))</f>
        <v/>
      </c>
      <c r="K58" s="217" t="str">
        <f>IF(LEFT($F58,1)="R",VLOOKUP($F58,'Blend Breakout'!$C$33:$I$55,COLUMNS('Blend Breakout'!$C$32:F$32),0),"")</f>
        <v/>
      </c>
      <c r="L58" s="59" t="str">
        <f>IF(K58="","",IF(LEFT($F58,1)="R",$G58*VLOOKUP($F58,'Blend Breakout'!$C$33:$I$55,COLUMNS('Blend Breakout'!$C$32:G$32),0),""))</f>
        <v/>
      </c>
      <c r="M58" s="217" t="str">
        <f>IF(LEFT($F58,1)="R",VLOOKUP($F58,'Blend Breakout'!$C$33:$I$55,COLUMNS('Blend Breakout'!$C$32:H$32),0),"")</f>
        <v/>
      </c>
      <c r="N58" s="59" t="str">
        <f>IF(M58="","",IF(LEFT($F58,1)="R",$G58*VLOOKUP($F58,'Blend Breakout'!$C$33:$I$55,COLUMNS('Blend Breakout'!$C$32:I$32),0),""))</f>
        <v/>
      </c>
      <c r="O58" s="215"/>
      <c r="P58" s="215"/>
      <c r="Q58" s="220"/>
      <c r="R58" s="215"/>
      <c r="S58" s="215"/>
      <c r="T58" s="206"/>
      <c r="U58" s="154"/>
      <c r="W58" s="161" t="str">
        <f t="shared" ca="1" si="4"/>
        <v/>
      </c>
      <c r="Y58" s="64" t="str">
        <f t="shared" si="5"/>
        <v>N</v>
      </c>
      <c r="Z58" s="64">
        <f t="shared" ca="1" si="0"/>
        <v>0</v>
      </c>
      <c r="AA58" s="64">
        <f>IF(C58="",0,IF(OR(D58=0,E58=0,F58=0,G58=0,H58=0,O58=0,Q58=0,Q58="",R58=0,S58=0,AND(OR(R58=Lists!$L$3,R58=Lists!$L$4),P58=0),AND(R58=Lists!$L$4,T58=0)),1,0))</f>
        <v>0</v>
      </c>
      <c r="AB58" s="64">
        <f t="shared" si="1"/>
        <v>0</v>
      </c>
      <c r="AC58" s="64">
        <f t="shared" si="6"/>
        <v>0</v>
      </c>
      <c r="AD58" s="64">
        <f>IF(OR(S58=Lists!$M$6,S58=Lists!$M$8),IF(OR(COUNTIF('Section 3'!$D$16:$D$28,I58)=0,COUNTIF('Section 3'!$D$16:$D$28,K58)=0,COUNTIF('Section 3'!$D$16:$D$28,M58)=0),1,0),0)</f>
        <v>0</v>
      </c>
      <c r="AE58" s="64">
        <f>IF(AND(COUNTIF(Lists!$D$3:$D$69,F58)&gt;0,COUNTIF(Lists!$E$3:$E$46,I58)&gt;0,COUNTIF(Lists!$E$3:$E$46,K58)&gt;0,COUNTIF(Lists!$E$3:$E$46,M58)&gt;0),0,1)</f>
        <v>0</v>
      </c>
      <c r="AF58" s="64">
        <f>IF(E58=0,0,IF(COUNTIF(Lists!$B$3:$B$203,E58)&gt;0,0,1))</f>
        <v>0</v>
      </c>
      <c r="AG58" s="64">
        <f>IF(E58=0,0,IF(AND('Section 1'!$D$12&lt;&gt;4,R58="Heels"),1,0))</f>
        <v>0</v>
      </c>
      <c r="AH58" s="57">
        <f t="shared" si="2"/>
        <v>0</v>
      </c>
      <c r="AI58" s="57">
        <f t="shared" si="3"/>
        <v>0</v>
      </c>
    </row>
    <row r="59" spans="2:35" x14ac:dyDescent="0.25">
      <c r="B59" s="116"/>
      <c r="C59" s="205" t="str">
        <f>IF(F59=0,"",MAX($C$18:C58)+1)</f>
        <v/>
      </c>
      <c r="D59" s="60"/>
      <c r="E59" s="214"/>
      <c r="F59" s="215"/>
      <c r="G59" s="218"/>
      <c r="H59" s="216"/>
      <c r="I59" s="217" t="str">
        <f>IF(LEFT($F59,1)="R",VLOOKUP($F59,'Blend Breakout'!$C$33:$I$55,COLUMNS('Blend Breakout'!$C$32:D$32),0),IF(LEFT($F59,1)="H",$F59,""))</f>
        <v/>
      </c>
      <c r="J59" s="59" t="str">
        <f>IF(I59="","",IF(LEFT($F59,1)="R",$G59*VLOOKUP($F59,'Blend Breakout'!$C$33:$I$55,COLUMNS('Blend Breakout'!$C$32:E$32),0),IF(LEFT($F59,1)="H",$G59,"")))</f>
        <v/>
      </c>
      <c r="K59" s="217" t="str">
        <f>IF(LEFT($F59,1)="R",VLOOKUP($F59,'Blend Breakout'!$C$33:$I$55,COLUMNS('Blend Breakout'!$C$32:F$32),0),"")</f>
        <v/>
      </c>
      <c r="L59" s="59" t="str">
        <f>IF(K59="","",IF(LEFT($F59,1)="R",$G59*VLOOKUP($F59,'Blend Breakout'!$C$33:$I$55,COLUMNS('Blend Breakout'!$C$32:G$32),0),""))</f>
        <v/>
      </c>
      <c r="M59" s="217" t="str">
        <f>IF(LEFT($F59,1)="R",VLOOKUP($F59,'Blend Breakout'!$C$33:$I$55,COLUMNS('Blend Breakout'!$C$32:H$32),0),"")</f>
        <v/>
      </c>
      <c r="N59" s="59" t="str">
        <f>IF(M59="","",IF(LEFT($F59,1)="R",$G59*VLOOKUP($F59,'Blend Breakout'!$C$33:$I$55,COLUMNS('Blend Breakout'!$C$32:I$32),0),""))</f>
        <v/>
      </c>
      <c r="O59" s="215"/>
      <c r="P59" s="215"/>
      <c r="Q59" s="220"/>
      <c r="R59" s="215"/>
      <c r="S59" s="215"/>
      <c r="T59" s="206"/>
      <c r="U59" s="154"/>
      <c r="W59" s="161" t="str">
        <f t="shared" ca="1" si="4"/>
        <v/>
      </c>
      <c r="Y59" s="64" t="str">
        <f t="shared" si="5"/>
        <v>N</v>
      </c>
      <c r="Z59" s="64">
        <f t="shared" ca="1" si="0"/>
        <v>0</v>
      </c>
      <c r="AA59" s="64">
        <f>IF(C59="",0,IF(OR(D59=0,E59=0,F59=0,G59=0,H59=0,O59=0,Q59=0,Q59="",R59=0,S59=0,AND(OR(R59=Lists!$L$3,R59=Lists!$L$4),P59=0),AND(R59=Lists!$L$4,T59=0)),1,0))</f>
        <v>0</v>
      </c>
      <c r="AB59" s="64">
        <f t="shared" si="1"/>
        <v>0</v>
      </c>
      <c r="AC59" s="64">
        <f t="shared" si="6"/>
        <v>0</v>
      </c>
      <c r="AD59" s="64">
        <f>IF(OR(S59=Lists!$M$6,S59=Lists!$M$8),IF(OR(COUNTIF('Section 3'!$D$16:$D$28,I59)=0,COUNTIF('Section 3'!$D$16:$D$28,K59)=0,COUNTIF('Section 3'!$D$16:$D$28,M59)=0),1,0),0)</f>
        <v>0</v>
      </c>
      <c r="AE59" s="64">
        <f>IF(AND(COUNTIF(Lists!$D$3:$D$69,F59)&gt;0,COUNTIF(Lists!$E$3:$E$46,I59)&gt;0,COUNTIF(Lists!$E$3:$E$46,K59)&gt;0,COUNTIF(Lists!$E$3:$E$46,M59)&gt;0),0,1)</f>
        <v>0</v>
      </c>
      <c r="AF59" s="64">
        <f>IF(E59=0,0,IF(COUNTIF(Lists!$B$3:$B$203,E59)&gt;0,0,1))</f>
        <v>0</v>
      </c>
      <c r="AG59" s="64">
        <f>IF(E59=0,0,IF(AND('Section 1'!$D$12&lt;&gt;4,R59="Heels"),1,0))</f>
        <v>0</v>
      </c>
      <c r="AH59" s="57">
        <f t="shared" si="2"/>
        <v>0</v>
      </c>
      <c r="AI59" s="57">
        <f t="shared" si="3"/>
        <v>0</v>
      </c>
    </row>
    <row r="60" spans="2:35" x14ac:dyDescent="0.25">
      <c r="B60" s="116"/>
      <c r="C60" s="205" t="str">
        <f>IF(F60=0,"",MAX($C$18:C59)+1)</f>
        <v/>
      </c>
      <c r="D60" s="60"/>
      <c r="E60" s="214"/>
      <c r="F60" s="215"/>
      <c r="G60" s="218"/>
      <c r="H60" s="216"/>
      <c r="I60" s="217" t="str">
        <f>IF(LEFT($F60,1)="R",VLOOKUP($F60,'Blend Breakout'!$C$33:$I$55,COLUMNS('Blend Breakout'!$C$32:D$32),0),IF(LEFT($F60,1)="H",$F60,""))</f>
        <v/>
      </c>
      <c r="J60" s="59" t="str">
        <f>IF(I60="","",IF(LEFT($F60,1)="R",$G60*VLOOKUP($F60,'Blend Breakout'!$C$33:$I$55,COLUMNS('Blend Breakout'!$C$32:E$32),0),IF(LEFT($F60,1)="H",$G60,"")))</f>
        <v/>
      </c>
      <c r="K60" s="217" t="str">
        <f>IF(LEFT($F60,1)="R",VLOOKUP($F60,'Blend Breakout'!$C$33:$I$55,COLUMNS('Blend Breakout'!$C$32:F$32),0),"")</f>
        <v/>
      </c>
      <c r="L60" s="59" t="str">
        <f>IF(K60="","",IF(LEFT($F60,1)="R",$G60*VLOOKUP($F60,'Blend Breakout'!$C$33:$I$55,COLUMNS('Blend Breakout'!$C$32:G$32),0),""))</f>
        <v/>
      </c>
      <c r="M60" s="217" t="str">
        <f>IF(LEFT($F60,1)="R",VLOOKUP($F60,'Blend Breakout'!$C$33:$I$55,COLUMNS('Blend Breakout'!$C$32:H$32),0),"")</f>
        <v/>
      </c>
      <c r="N60" s="59" t="str">
        <f>IF(M60="","",IF(LEFT($F60,1)="R",$G60*VLOOKUP($F60,'Blend Breakout'!$C$33:$I$55,COLUMNS('Blend Breakout'!$C$32:I$32),0),""))</f>
        <v/>
      </c>
      <c r="O60" s="215"/>
      <c r="P60" s="215"/>
      <c r="Q60" s="220"/>
      <c r="R60" s="215"/>
      <c r="S60" s="215"/>
      <c r="T60" s="206"/>
      <c r="U60" s="154"/>
      <c r="W60" s="161" t="str">
        <f t="shared" ca="1" si="4"/>
        <v/>
      </c>
      <c r="Y60" s="64" t="str">
        <f t="shared" si="5"/>
        <v>N</v>
      </c>
      <c r="Z60" s="64">
        <f t="shared" ca="1" si="0"/>
        <v>0</v>
      </c>
      <c r="AA60" s="64">
        <f>IF(C60="",0,IF(OR(D60=0,E60=0,F60=0,G60=0,H60=0,O60=0,Q60=0,Q60="",R60=0,S60=0,AND(OR(R60=Lists!$L$3,R60=Lists!$L$4),P60=0),AND(R60=Lists!$L$4,T60=0)),1,0))</f>
        <v>0</v>
      </c>
      <c r="AB60" s="64">
        <f t="shared" si="1"/>
        <v>0</v>
      </c>
      <c r="AC60" s="64">
        <f t="shared" si="6"/>
        <v>0</v>
      </c>
      <c r="AD60" s="64">
        <f>IF(OR(S60=Lists!$M$6,S60=Lists!$M$8),IF(OR(COUNTIF('Section 3'!$D$16:$D$28,I60)=0,COUNTIF('Section 3'!$D$16:$D$28,K60)=0,COUNTIF('Section 3'!$D$16:$D$28,M60)=0),1,0),0)</f>
        <v>0</v>
      </c>
      <c r="AE60" s="64">
        <f>IF(AND(COUNTIF(Lists!$D$3:$D$69,F60)&gt;0,COUNTIF(Lists!$E$3:$E$46,I60)&gt;0,COUNTIF(Lists!$E$3:$E$46,K60)&gt;0,COUNTIF(Lists!$E$3:$E$46,M60)&gt;0),0,1)</f>
        <v>0</v>
      </c>
      <c r="AF60" s="64">
        <f>IF(E60=0,0,IF(COUNTIF(Lists!$B$3:$B$203,E60)&gt;0,0,1))</f>
        <v>0</v>
      </c>
      <c r="AG60" s="64">
        <f>IF(E60=0,0,IF(AND('Section 1'!$D$12&lt;&gt;4,R60="Heels"),1,0))</f>
        <v>0</v>
      </c>
      <c r="AH60" s="57">
        <f t="shared" si="2"/>
        <v>0</v>
      </c>
      <c r="AI60" s="57">
        <f t="shared" si="3"/>
        <v>0</v>
      </c>
    </row>
    <row r="61" spans="2:35" x14ac:dyDescent="0.25">
      <c r="B61" s="116"/>
      <c r="C61" s="205" t="str">
        <f>IF(F61=0,"",MAX($C$18:C60)+1)</f>
        <v/>
      </c>
      <c r="D61" s="60"/>
      <c r="E61" s="214"/>
      <c r="F61" s="215"/>
      <c r="G61" s="218"/>
      <c r="H61" s="216"/>
      <c r="I61" s="217" t="str">
        <f>IF(LEFT($F61,1)="R",VLOOKUP($F61,'Blend Breakout'!$C$33:$I$55,COLUMNS('Blend Breakout'!$C$32:D$32),0),IF(LEFT($F61,1)="H",$F61,""))</f>
        <v/>
      </c>
      <c r="J61" s="59" t="str">
        <f>IF(I61="","",IF(LEFT($F61,1)="R",$G61*VLOOKUP($F61,'Blend Breakout'!$C$33:$I$55,COLUMNS('Blend Breakout'!$C$32:E$32),0),IF(LEFT($F61,1)="H",$G61,"")))</f>
        <v/>
      </c>
      <c r="K61" s="217" t="str">
        <f>IF(LEFT($F61,1)="R",VLOOKUP($F61,'Blend Breakout'!$C$33:$I$55,COLUMNS('Blend Breakout'!$C$32:F$32),0),"")</f>
        <v/>
      </c>
      <c r="L61" s="59" t="str">
        <f>IF(K61="","",IF(LEFT($F61,1)="R",$G61*VLOOKUP($F61,'Blend Breakout'!$C$33:$I$55,COLUMNS('Blend Breakout'!$C$32:G$32),0),""))</f>
        <v/>
      </c>
      <c r="M61" s="217" t="str">
        <f>IF(LEFT($F61,1)="R",VLOOKUP($F61,'Blend Breakout'!$C$33:$I$55,COLUMNS('Blend Breakout'!$C$32:H$32),0),"")</f>
        <v/>
      </c>
      <c r="N61" s="59" t="str">
        <f>IF(M61="","",IF(LEFT($F61,1)="R",$G61*VLOOKUP($F61,'Blend Breakout'!$C$33:$I$55,COLUMNS('Blend Breakout'!$C$32:I$32),0),""))</f>
        <v/>
      </c>
      <c r="O61" s="215"/>
      <c r="P61" s="215"/>
      <c r="Q61" s="220"/>
      <c r="R61" s="215"/>
      <c r="S61" s="215"/>
      <c r="T61" s="206"/>
      <c r="U61" s="154"/>
      <c r="W61" s="161" t="str">
        <f t="shared" ca="1" si="4"/>
        <v/>
      </c>
      <c r="Y61" s="64" t="str">
        <f t="shared" si="5"/>
        <v>N</v>
      </c>
      <c r="Z61" s="64">
        <f t="shared" ca="1" si="0"/>
        <v>0</v>
      </c>
      <c r="AA61" s="64">
        <f>IF(C61="",0,IF(OR(D61=0,E61=0,F61=0,G61=0,H61=0,O61=0,Q61=0,Q61="",R61=0,S61=0,AND(OR(R61=Lists!$L$3,R61=Lists!$L$4),P61=0),AND(R61=Lists!$L$4,T61=0)),1,0))</f>
        <v>0</v>
      </c>
      <c r="AB61" s="64">
        <f t="shared" si="1"/>
        <v>0</v>
      </c>
      <c r="AC61" s="64">
        <f t="shared" si="6"/>
        <v>0</v>
      </c>
      <c r="AD61" s="64">
        <f>IF(OR(S61=Lists!$M$6,S61=Lists!$M$8),IF(OR(COUNTIF('Section 3'!$D$16:$D$28,I61)=0,COUNTIF('Section 3'!$D$16:$D$28,K61)=0,COUNTIF('Section 3'!$D$16:$D$28,M61)=0),1,0),0)</f>
        <v>0</v>
      </c>
      <c r="AE61" s="64">
        <f>IF(AND(COUNTIF(Lists!$D$3:$D$69,F61)&gt;0,COUNTIF(Lists!$E$3:$E$46,I61)&gt;0,COUNTIF(Lists!$E$3:$E$46,K61)&gt;0,COUNTIF(Lists!$E$3:$E$46,M61)&gt;0),0,1)</f>
        <v>0</v>
      </c>
      <c r="AF61" s="64">
        <f>IF(E61=0,0,IF(COUNTIF(Lists!$B$3:$B$203,E61)&gt;0,0,1))</f>
        <v>0</v>
      </c>
      <c r="AG61" s="64">
        <f>IF(E61=0,0,IF(AND('Section 1'!$D$12&lt;&gt;4,R61="Heels"),1,0))</f>
        <v>0</v>
      </c>
      <c r="AH61" s="57">
        <f t="shared" si="2"/>
        <v>0</v>
      </c>
      <c r="AI61" s="57">
        <f t="shared" si="3"/>
        <v>0</v>
      </c>
    </row>
    <row r="62" spans="2:35" x14ac:dyDescent="0.25">
      <c r="B62" s="116"/>
      <c r="C62" s="205" t="str">
        <f>IF(F62=0,"",MAX($C$18:C61)+1)</f>
        <v/>
      </c>
      <c r="D62" s="60"/>
      <c r="E62" s="214"/>
      <c r="F62" s="215"/>
      <c r="G62" s="218"/>
      <c r="H62" s="216"/>
      <c r="I62" s="217" t="str">
        <f>IF(LEFT($F62,1)="R",VLOOKUP($F62,'Blend Breakout'!$C$33:$I$55,COLUMNS('Blend Breakout'!$C$32:D$32),0),IF(LEFT($F62,1)="H",$F62,""))</f>
        <v/>
      </c>
      <c r="J62" s="59" t="str">
        <f>IF(I62="","",IF(LEFT($F62,1)="R",$G62*VLOOKUP($F62,'Blend Breakout'!$C$33:$I$55,COLUMNS('Blend Breakout'!$C$32:E$32),0),IF(LEFT($F62,1)="H",$G62,"")))</f>
        <v/>
      </c>
      <c r="K62" s="217" t="str">
        <f>IF(LEFT($F62,1)="R",VLOOKUP($F62,'Blend Breakout'!$C$33:$I$55,COLUMNS('Blend Breakout'!$C$32:F$32),0),"")</f>
        <v/>
      </c>
      <c r="L62" s="59" t="str">
        <f>IF(K62="","",IF(LEFT($F62,1)="R",$G62*VLOOKUP($F62,'Blend Breakout'!$C$33:$I$55,COLUMNS('Blend Breakout'!$C$32:G$32),0),""))</f>
        <v/>
      </c>
      <c r="M62" s="217" t="str">
        <f>IF(LEFT($F62,1)="R",VLOOKUP($F62,'Blend Breakout'!$C$33:$I$55,COLUMNS('Blend Breakout'!$C$32:H$32),0),"")</f>
        <v/>
      </c>
      <c r="N62" s="59" t="str">
        <f>IF(M62="","",IF(LEFT($F62,1)="R",$G62*VLOOKUP($F62,'Blend Breakout'!$C$33:$I$55,COLUMNS('Blend Breakout'!$C$32:I$32),0),""))</f>
        <v/>
      </c>
      <c r="O62" s="215"/>
      <c r="P62" s="215"/>
      <c r="Q62" s="220"/>
      <c r="R62" s="215"/>
      <c r="S62" s="215"/>
      <c r="T62" s="206"/>
      <c r="U62" s="154"/>
      <c r="W62" s="161" t="str">
        <f t="shared" ca="1" si="4"/>
        <v/>
      </c>
      <c r="Y62" s="64" t="str">
        <f t="shared" si="5"/>
        <v>N</v>
      </c>
      <c r="Z62" s="64">
        <f t="shared" ca="1" si="0"/>
        <v>0</v>
      </c>
      <c r="AA62" s="64">
        <f>IF(C62="",0,IF(OR(D62=0,E62=0,F62=0,G62=0,H62=0,O62=0,Q62=0,Q62="",R62=0,S62=0,AND(OR(R62=Lists!$L$3,R62=Lists!$L$4),P62=0),AND(R62=Lists!$L$4,T62=0)),1,0))</f>
        <v>0</v>
      </c>
      <c r="AB62" s="64">
        <f t="shared" si="1"/>
        <v>0</v>
      </c>
      <c r="AC62" s="64">
        <f t="shared" si="6"/>
        <v>0</v>
      </c>
      <c r="AD62" s="64">
        <f>IF(OR(S62=Lists!$M$6,S62=Lists!$M$8),IF(OR(COUNTIF('Section 3'!$D$16:$D$28,I62)=0,COUNTIF('Section 3'!$D$16:$D$28,K62)=0,COUNTIF('Section 3'!$D$16:$D$28,M62)=0),1,0),0)</f>
        <v>0</v>
      </c>
      <c r="AE62" s="64">
        <f>IF(AND(COUNTIF(Lists!$D$3:$D$69,F62)&gt;0,COUNTIF(Lists!$E$3:$E$46,I62)&gt;0,COUNTIF(Lists!$E$3:$E$46,K62)&gt;0,COUNTIF(Lists!$E$3:$E$46,M62)&gt;0),0,1)</f>
        <v>0</v>
      </c>
      <c r="AF62" s="64">
        <f>IF(E62=0,0,IF(COUNTIF(Lists!$B$3:$B$203,E62)&gt;0,0,1))</f>
        <v>0</v>
      </c>
      <c r="AG62" s="64">
        <f>IF(E62=0,0,IF(AND('Section 1'!$D$12&lt;&gt;4,R62="Heels"),1,0))</f>
        <v>0</v>
      </c>
      <c r="AH62" s="57">
        <f t="shared" si="2"/>
        <v>0</v>
      </c>
      <c r="AI62" s="57">
        <f t="shared" si="3"/>
        <v>0</v>
      </c>
    </row>
    <row r="63" spans="2:35" x14ac:dyDescent="0.25">
      <c r="B63" s="116"/>
      <c r="C63" s="205" t="str">
        <f>IF(F63=0,"",MAX($C$18:C62)+1)</f>
        <v/>
      </c>
      <c r="D63" s="60"/>
      <c r="E63" s="214"/>
      <c r="F63" s="215"/>
      <c r="G63" s="218"/>
      <c r="H63" s="216"/>
      <c r="I63" s="217" t="str">
        <f>IF(LEFT($F63,1)="R",VLOOKUP($F63,'Blend Breakout'!$C$33:$I$55,COLUMNS('Blend Breakout'!$C$32:D$32),0),IF(LEFT($F63,1)="H",$F63,""))</f>
        <v/>
      </c>
      <c r="J63" s="59" t="str">
        <f>IF(I63="","",IF(LEFT($F63,1)="R",$G63*VLOOKUP($F63,'Blend Breakout'!$C$33:$I$55,COLUMNS('Blend Breakout'!$C$32:E$32),0),IF(LEFT($F63,1)="H",$G63,"")))</f>
        <v/>
      </c>
      <c r="K63" s="217" t="str">
        <f>IF(LEFT($F63,1)="R",VLOOKUP($F63,'Blend Breakout'!$C$33:$I$55,COLUMNS('Blend Breakout'!$C$32:F$32),0),"")</f>
        <v/>
      </c>
      <c r="L63" s="59" t="str">
        <f>IF(K63="","",IF(LEFT($F63,1)="R",$G63*VLOOKUP($F63,'Blend Breakout'!$C$33:$I$55,COLUMNS('Blend Breakout'!$C$32:G$32),0),""))</f>
        <v/>
      </c>
      <c r="M63" s="217" t="str">
        <f>IF(LEFT($F63,1)="R",VLOOKUP($F63,'Blend Breakout'!$C$33:$I$55,COLUMNS('Blend Breakout'!$C$32:H$32),0),"")</f>
        <v/>
      </c>
      <c r="N63" s="59" t="str">
        <f>IF(M63="","",IF(LEFT($F63,1)="R",$G63*VLOOKUP($F63,'Blend Breakout'!$C$33:$I$55,COLUMNS('Blend Breakout'!$C$32:I$32),0),""))</f>
        <v/>
      </c>
      <c r="O63" s="215"/>
      <c r="P63" s="215"/>
      <c r="Q63" s="220"/>
      <c r="R63" s="215"/>
      <c r="S63" s="215"/>
      <c r="T63" s="206"/>
      <c r="U63" s="154"/>
      <c r="W63" s="161" t="str">
        <f t="shared" ca="1" si="4"/>
        <v/>
      </c>
      <c r="Y63" s="64" t="str">
        <f t="shared" si="5"/>
        <v>N</v>
      </c>
      <c r="Z63" s="64">
        <f t="shared" ca="1" si="0"/>
        <v>0</v>
      </c>
      <c r="AA63" s="64">
        <f>IF(C63="",0,IF(OR(D63=0,E63=0,F63=0,G63=0,H63=0,O63=0,Q63=0,Q63="",R63=0,S63=0,AND(OR(R63=Lists!$L$3,R63=Lists!$L$4),P63=0),AND(R63=Lists!$L$4,T63=0)),1,0))</f>
        <v>0</v>
      </c>
      <c r="AB63" s="64">
        <f t="shared" si="1"/>
        <v>0</v>
      </c>
      <c r="AC63" s="64">
        <f t="shared" si="6"/>
        <v>0</v>
      </c>
      <c r="AD63" s="64">
        <f>IF(OR(S63=Lists!$M$6,S63=Lists!$M$8),IF(OR(COUNTIF('Section 3'!$D$16:$D$28,I63)=0,COUNTIF('Section 3'!$D$16:$D$28,K63)=0,COUNTIF('Section 3'!$D$16:$D$28,M63)=0),1,0),0)</f>
        <v>0</v>
      </c>
      <c r="AE63" s="64">
        <f>IF(AND(COUNTIF(Lists!$D$3:$D$69,F63)&gt;0,COUNTIF(Lists!$E$3:$E$46,I63)&gt;0,COUNTIF(Lists!$E$3:$E$46,K63)&gt;0,COUNTIF(Lists!$E$3:$E$46,M63)&gt;0),0,1)</f>
        <v>0</v>
      </c>
      <c r="AF63" s="64">
        <f>IF(E63=0,0,IF(COUNTIF(Lists!$B$3:$B$203,E63)&gt;0,0,1))</f>
        <v>0</v>
      </c>
      <c r="AG63" s="64">
        <f>IF(E63=0,0,IF(AND('Section 1'!$D$12&lt;&gt;4,R63="Heels"),1,0))</f>
        <v>0</v>
      </c>
      <c r="AH63" s="57">
        <f t="shared" si="2"/>
        <v>0</v>
      </c>
      <c r="AI63" s="57">
        <f t="shared" si="3"/>
        <v>0</v>
      </c>
    </row>
    <row r="64" spans="2:35" x14ac:dyDescent="0.25">
      <c r="B64" s="116"/>
      <c r="C64" s="205" t="str">
        <f>IF(F64=0,"",MAX($C$18:C63)+1)</f>
        <v/>
      </c>
      <c r="D64" s="60"/>
      <c r="E64" s="214"/>
      <c r="F64" s="215"/>
      <c r="G64" s="218"/>
      <c r="H64" s="216"/>
      <c r="I64" s="217" t="str">
        <f>IF(LEFT($F64,1)="R",VLOOKUP($F64,'Blend Breakout'!$C$33:$I$55,COLUMNS('Blend Breakout'!$C$32:D$32),0),IF(LEFT($F64,1)="H",$F64,""))</f>
        <v/>
      </c>
      <c r="J64" s="59" t="str">
        <f>IF(I64="","",IF(LEFT($F64,1)="R",$G64*VLOOKUP($F64,'Blend Breakout'!$C$33:$I$55,COLUMNS('Blend Breakout'!$C$32:E$32),0),IF(LEFT($F64,1)="H",$G64,"")))</f>
        <v/>
      </c>
      <c r="K64" s="217" t="str">
        <f>IF(LEFT($F64,1)="R",VLOOKUP($F64,'Blend Breakout'!$C$33:$I$55,COLUMNS('Blend Breakout'!$C$32:F$32),0),"")</f>
        <v/>
      </c>
      <c r="L64" s="59" t="str">
        <f>IF(K64="","",IF(LEFT($F64,1)="R",$G64*VLOOKUP($F64,'Blend Breakout'!$C$33:$I$55,COLUMNS('Blend Breakout'!$C$32:G$32),0),""))</f>
        <v/>
      </c>
      <c r="M64" s="217" t="str">
        <f>IF(LEFT($F64,1)="R",VLOOKUP($F64,'Blend Breakout'!$C$33:$I$55,COLUMNS('Blend Breakout'!$C$32:H$32),0),"")</f>
        <v/>
      </c>
      <c r="N64" s="59" t="str">
        <f>IF(M64="","",IF(LEFT($F64,1)="R",$G64*VLOOKUP($F64,'Blend Breakout'!$C$33:$I$55,COLUMNS('Blend Breakout'!$C$32:I$32),0),""))</f>
        <v/>
      </c>
      <c r="O64" s="215"/>
      <c r="P64" s="215"/>
      <c r="Q64" s="220"/>
      <c r="R64" s="215"/>
      <c r="S64" s="215"/>
      <c r="T64" s="206"/>
      <c r="U64" s="154"/>
      <c r="W64" s="161" t="str">
        <f t="shared" ca="1" si="4"/>
        <v/>
      </c>
      <c r="Y64" s="64" t="str">
        <f t="shared" si="5"/>
        <v>N</v>
      </c>
      <c r="Z64" s="64">
        <f t="shared" ca="1" si="0"/>
        <v>0</v>
      </c>
      <c r="AA64" s="64">
        <f>IF(C64="",0,IF(OR(D64=0,E64=0,F64=0,G64=0,H64=0,O64=0,Q64=0,Q64="",R64=0,S64=0,AND(OR(R64=Lists!$L$3,R64=Lists!$L$4),P64=0),AND(R64=Lists!$L$4,T64=0)),1,0))</f>
        <v>0</v>
      </c>
      <c r="AB64" s="64">
        <f t="shared" si="1"/>
        <v>0</v>
      </c>
      <c r="AC64" s="64">
        <f t="shared" si="6"/>
        <v>0</v>
      </c>
      <c r="AD64" s="64">
        <f>IF(OR(S64=Lists!$M$6,S64=Lists!$M$8),IF(OR(COUNTIF('Section 3'!$D$16:$D$28,I64)=0,COUNTIF('Section 3'!$D$16:$D$28,K64)=0,COUNTIF('Section 3'!$D$16:$D$28,M64)=0),1,0),0)</f>
        <v>0</v>
      </c>
      <c r="AE64" s="64">
        <f>IF(AND(COUNTIF(Lists!$D$3:$D$69,F64)&gt;0,COUNTIF(Lists!$E$3:$E$46,I64)&gt;0,COUNTIF(Lists!$E$3:$E$46,K64)&gt;0,COUNTIF(Lists!$E$3:$E$46,M64)&gt;0),0,1)</f>
        <v>0</v>
      </c>
      <c r="AF64" s="64">
        <f>IF(E64=0,0,IF(COUNTIF(Lists!$B$3:$B$203,E64)&gt;0,0,1))</f>
        <v>0</v>
      </c>
      <c r="AG64" s="64">
        <f>IF(E64=0,0,IF(AND('Section 1'!$D$12&lt;&gt;4,R64="Heels"),1,0))</f>
        <v>0</v>
      </c>
      <c r="AH64" s="57">
        <f t="shared" si="2"/>
        <v>0</v>
      </c>
      <c r="AI64" s="57">
        <f t="shared" si="3"/>
        <v>0</v>
      </c>
    </row>
    <row r="65" spans="2:35" x14ac:dyDescent="0.25">
      <c r="B65" s="116"/>
      <c r="C65" s="205" t="str">
        <f>IF(F65=0,"",MAX($C$18:C64)+1)</f>
        <v/>
      </c>
      <c r="D65" s="60"/>
      <c r="E65" s="214"/>
      <c r="F65" s="215"/>
      <c r="G65" s="218"/>
      <c r="H65" s="216"/>
      <c r="I65" s="217" t="str">
        <f>IF(LEFT($F65,1)="R",VLOOKUP($F65,'Blend Breakout'!$C$33:$I$55,COLUMNS('Blend Breakout'!$C$32:D$32),0),IF(LEFT($F65,1)="H",$F65,""))</f>
        <v/>
      </c>
      <c r="J65" s="59" t="str">
        <f>IF(I65="","",IF(LEFT($F65,1)="R",$G65*VLOOKUP($F65,'Blend Breakout'!$C$33:$I$55,COLUMNS('Blend Breakout'!$C$32:E$32),0),IF(LEFT($F65,1)="H",$G65,"")))</f>
        <v/>
      </c>
      <c r="K65" s="217" t="str">
        <f>IF(LEFT($F65,1)="R",VLOOKUP($F65,'Blend Breakout'!$C$33:$I$55,COLUMNS('Blend Breakout'!$C$32:F$32),0),"")</f>
        <v/>
      </c>
      <c r="L65" s="59" t="str">
        <f>IF(K65="","",IF(LEFT($F65,1)="R",$G65*VLOOKUP($F65,'Blend Breakout'!$C$33:$I$55,COLUMNS('Blend Breakout'!$C$32:G$32),0),""))</f>
        <v/>
      </c>
      <c r="M65" s="217" t="str">
        <f>IF(LEFT($F65,1)="R",VLOOKUP($F65,'Blend Breakout'!$C$33:$I$55,COLUMNS('Blend Breakout'!$C$32:H$32),0),"")</f>
        <v/>
      </c>
      <c r="N65" s="59" t="str">
        <f>IF(M65="","",IF(LEFT($F65,1)="R",$G65*VLOOKUP($F65,'Blend Breakout'!$C$33:$I$55,COLUMNS('Blend Breakout'!$C$32:I$32),0),""))</f>
        <v/>
      </c>
      <c r="O65" s="215"/>
      <c r="P65" s="215"/>
      <c r="Q65" s="220"/>
      <c r="R65" s="215"/>
      <c r="S65" s="215"/>
      <c r="T65" s="206"/>
      <c r="U65" s="154"/>
      <c r="W65" s="161" t="str">
        <f t="shared" ca="1" si="4"/>
        <v/>
      </c>
      <c r="Y65" s="64" t="str">
        <f t="shared" si="5"/>
        <v>N</v>
      </c>
      <c r="Z65" s="64">
        <f t="shared" ca="1" si="0"/>
        <v>0</v>
      </c>
      <c r="AA65" s="64">
        <f>IF(C65="",0,IF(OR(D65=0,E65=0,F65=0,G65=0,H65=0,O65=0,Q65=0,Q65="",R65=0,S65=0,AND(OR(R65=Lists!$L$3,R65=Lists!$L$4),P65=0),AND(R65=Lists!$L$4,T65=0)),1,0))</f>
        <v>0</v>
      </c>
      <c r="AB65" s="64">
        <f t="shared" si="1"/>
        <v>0</v>
      </c>
      <c r="AC65" s="64">
        <f t="shared" si="6"/>
        <v>0</v>
      </c>
      <c r="AD65" s="64">
        <f>IF(OR(S65=Lists!$M$6,S65=Lists!$M$8),IF(OR(COUNTIF('Section 3'!$D$16:$D$28,I65)=0,COUNTIF('Section 3'!$D$16:$D$28,K65)=0,COUNTIF('Section 3'!$D$16:$D$28,M65)=0),1,0),0)</f>
        <v>0</v>
      </c>
      <c r="AE65" s="64">
        <f>IF(AND(COUNTIF(Lists!$D$3:$D$69,F65)&gt;0,COUNTIF(Lists!$E$3:$E$46,I65)&gt;0,COUNTIF(Lists!$E$3:$E$46,K65)&gt;0,COUNTIF(Lists!$E$3:$E$46,M65)&gt;0),0,1)</f>
        <v>0</v>
      </c>
      <c r="AF65" s="64">
        <f>IF(E65=0,0,IF(COUNTIF(Lists!$B$3:$B$203,E65)&gt;0,0,1))</f>
        <v>0</v>
      </c>
      <c r="AG65" s="64">
        <f>IF(E65=0,0,IF(AND('Section 1'!$D$12&lt;&gt;4,R65="Heels"),1,0))</f>
        <v>0</v>
      </c>
      <c r="AH65" s="57">
        <f t="shared" si="2"/>
        <v>0</v>
      </c>
      <c r="AI65" s="57">
        <f t="shared" si="3"/>
        <v>0</v>
      </c>
    </row>
    <row r="66" spans="2:35" x14ac:dyDescent="0.25">
      <c r="B66" s="116"/>
      <c r="C66" s="205" t="str">
        <f>IF(F66=0,"",MAX($C$18:C65)+1)</f>
        <v/>
      </c>
      <c r="D66" s="60"/>
      <c r="E66" s="214"/>
      <c r="F66" s="215"/>
      <c r="G66" s="218"/>
      <c r="H66" s="216"/>
      <c r="I66" s="217" t="str">
        <f>IF(LEFT($F66,1)="R",VLOOKUP($F66,'Blend Breakout'!$C$33:$I$55,COLUMNS('Blend Breakout'!$C$32:D$32),0),IF(LEFT($F66,1)="H",$F66,""))</f>
        <v/>
      </c>
      <c r="J66" s="59" t="str">
        <f>IF(I66="","",IF(LEFT($F66,1)="R",$G66*VLOOKUP($F66,'Blend Breakout'!$C$33:$I$55,COLUMNS('Blend Breakout'!$C$32:E$32),0),IF(LEFT($F66,1)="H",$G66,"")))</f>
        <v/>
      </c>
      <c r="K66" s="217" t="str">
        <f>IF(LEFT($F66,1)="R",VLOOKUP($F66,'Blend Breakout'!$C$33:$I$55,COLUMNS('Blend Breakout'!$C$32:F$32),0),"")</f>
        <v/>
      </c>
      <c r="L66" s="59" t="str">
        <f>IF(K66="","",IF(LEFT($F66,1)="R",$G66*VLOOKUP($F66,'Blend Breakout'!$C$33:$I$55,COLUMNS('Blend Breakout'!$C$32:G$32),0),""))</f>
        <v/>
      </c>
      <c r="M66" s="217" t="str">
        <f>IF(LEFT($F66,1)="R",VLOOKUP($F66,'Blend Breakout'!$C$33:$I$55,COLUMNS('Blend Breakout'!$C$32:H$32),0),"")</f>
        <v/>
      </c>
      <c r="N66" s="59" t="str">
        <f>IF(M66="","",IF(LEFT($F66,1)="R",$G66*VLOOKUP($F66,'Blend Breakout'!$C$33:$I$55,COLUMNS('Blend Breakout'!$C$32:I$32),0),""))</f>
        <v/>
      </c>
      <c r="O66" s="215"/>
      <c r="P66" s="215"/>
      <c r="Q66" s="220"/>
      <c r="R66" s="215"/>
      <c r="S66" s="215"/>
      <c r="T66" s="206"/>
      <c r="U66" s="154"/>
      <c r="W66" s="161" t="str">
        <f t="shared" ca="1" si="4"/>
        <v/>
      </c>
      <c r="Y66" s="64" t="str">
        <f t="shared" si="5"/>
        <v>N</v>
      </c>
      <c r="Z66" s="64">
        <f t="shared" ca="1" si="0"/>
        <v>0</v>
      </c>
      <c r="AA66" s="64">
        <f>IF(C66="",0,IF(OR(D66=0,E66=0,F66=0,G66=0,H66=0,O66=0,Q66=0,Q66="",R66=0,S66=0,AND(OR(R66=Lists!$L$3,R66=Lists!$L$4),P66=0),AND(R66=Lists!$L$4,T66=0)),1,0))</f>
        <v>0</v>
      </c>
      <c r="AB66" s="64">
        <f t="shared" si="1"/>
        <v>0</v>
      </c>
      <c r="AC66" s="64">
        <f t="shared" si="6"/>
        <v>0</v>
      </c>
      <c r="AD66" s="64">
        <f>IF(OR(S66=Lists!$M$6,S66=Lists!$M$8),IF(OR(COUNTIF('Section 3'!$D$16:$D$28,I66)=0,COUNTIF('Section 3'!$D$16:$D$28,K66)=0,COUNTIF('Section 3'!$D$16:$D$28,M66)=0),1,0),0)</f>
        <v>0</v>
      </c>
      <c r="AE66" s="64">
        <f>IF(AND(COUNTIF(Lists!$D$3:$D$69,F66)&gt;0,COUNTIF(Lists!$E$3:$E$46,I66)&gt;0,COUNTIF(Lists!$E$3:$E$46,K66)&gt;0,COUNTIF(Lists!$E$3:$E$46,M66)&gt;0),0,1)</f>
        <v>0</v>
      </c>
      <c r="AF66" s="64">
        <f>IF(E66=0,0,IF(COUNTIF(Lists!$B$3:$B$203,E66)&gt;0,0,1))</f>
        <v>0</v>
      </c>
      <c r="AG66" s="64">
        <f>IF(E66=0,0,IF(AND('Section 1'!$D$12&lt;&gt;4,R66="Heels"),1,0))</f>
        <v>0</v>
      </c>
      <c r="AH66" s="57">
        <f t="shared" si="2"/>
        <v>0</v>
      </c>
      <c r="AI66" s="57">
        <f t="shared" si="3"/>
        <v>0</v>
      </c>
    </row>
    <row r="67" spans="2:35" x14ac:dyDescent="0.25">
      <c r="B67" s="116"/>
      <c r="C67" s="205" t="str">
        <f>IF(F67=0,"",MAX($C$18:C66)+1)</f>
        <v/>
      </c>
      <c r="D67" s="60"/>
      <c r="E67" s="214"/>
      <c r="F67" s="215"/>
      <c r="G67" s="218"/>
      <c r="H67" s="216"/>
      <c r="I67" s="217" t="str">
        <f>IF(LEFT($F67,1)="R",VLOOKUP($F67,'Blend Breakout'!$C$33:$I$55,COLUMNS('Blend Breakout'!$C$32:D$32),0),IF(LEFT($F67,1)="H",$F67,""))</f>
        <v/>
      </c>
      <c r="J67" s="59" t="str">
        <f>IF(I67="","",IF(LEFT($F67,1)="R",$G67*VLOOKUP($F67,'Blend Breakout'!$C$33:$I$55,COLUMNS('Blend Breakout'!$C$32:E$32),0),IF(LEFT($F67,1)="H",$G67,"")))</f>
        <v/>
      </c>
      <c r="K67" s="217" t="str">
        <f>IF(LEFT($F67,1)="R",VLOOKUP($F67,'Blend Breakout'!$C$33:$I$55,COLUMNS('Blend Breakout'!$C$32:F$32),0),"")</f>
        <v/>
      </c>
      <c r="L67" s="59" t="str">
        <f>IF(K67="","",IF(LEFT($F67,1)="R",$G67*VLOOKUP($F67,'Blend Breakout'!$C$33:$I$55,COLUMNS('Blend Breakout'!$C$32:G$32),0),""))</f>
        <v/>
      </c>
      <c r="M67" s="217" t="str">
        <f>IF(LEFT($F67,1)="R",VLOOKUP($F67,'Blend Breakout'!$C$33:$I$55,COLUMNS('Blend Breakout'!$C$32:H$32),0),"")</f>
        <v/>
      </c>
      <c r="N67" s="59" t="str">
        <f>IF(M67="","",IF(LEFT($F67,1)="R",$G67*VLOOKUP($F67,'Blend Breakout'!$C$33:$I$55,COLUMNS('Blend Breakout'!$C$32:I$32),0),""))</f>
        <v/>
      </c>
      <c r="O67" s="215"/>
      <c r="P67" s="215"/>
      <c r="Q67" s="220"/>
      <c r="R67" s="215"/>
      <c r="S67" s="215"/>
      <c r="T67" s="206"/>
      <c r="U67" s="154"/>
      <c r="W67" s="161" t="str">
        <f t="shared" ca="1" si="4"/>
        <v/>
      </c>
      <c r="Y67" s="64" t="str">
        <f t="shared" si="5"/>
        <v>N</v>
      </c>
      <c r="Z67" s="64">
        <f t="shared" ca="1" si="0"/>
        <v>0</v>
      </c>
      <c r="AA67" s="64">
        <f>IF(C67="",0,IF(OR(D67=0,E67=0,F67=0,G67=0,H67=0,O67=0,Q67=0,Q67="",R67=0,S67=0,AND(OR(R67=Lists!$L$3,R67=Lists!$L$4),P67=0),AND(R67=Lists!$L$4,T67=0)),1,0))</f>
        <v>0</v>
      </c>
      <c r="AB67" s="64">
        <f t="shared" si="1"/>
        <v>0</v>
      </c>
      <c r="AC67" s="64">
        <f t="shared" si="6"/>
        <v>0</v>
      </c>
      <c r="AD67" s="64">
        <f>IF(OR(S67=Lists!$M$6,S67=Lists!$M$8),IF(OR(COUNTIF('Section 3'!$D$16:$D$28,I67)=0,COUNTIF('Section 3'!$D$16:$D$28,K67)=0,COUNTIF('Section 3'!$D$16:$D$28,M67)=0),1,0),0)</f>
        <v>0</v>
      </c>
      <c r="AE67" s="64">
        <f>IF(AND(COUNTIF(Lists!$D$3:$D$69,F67)&gt;0,COUNTIF(Lists!$E$3:$E$46,I67)&gt;0,COUNTIF(Lists!$E$3:$E$46,K67)&gt;0,COUNTIF(Lists!$E$3:$E$46,M67)&gt;0),0,1)</f>
        <v>0</v>
      </c>
      <c r="AF67" s="64">
        <f>IF(E67=0,0,IF(COUNTIF(Lists!$B$3:$B$203,E67)&gt;0,0,1))</f>
        <v>0</v>
      </c>
      <c r="AG67" s="64">
        <f>IF(E67=0,0,IF(AND('Section 1'!$D$12&lt;&gt;4,R67="Heels"),1,0))</f>
        <v>0</v>
      </c>
      <c r="AH67" s="57">
        <f t="shared" si="2"/>
        <v>0</v>
      </c>
      <c r="AI67" s="57">
        <f t="shared" si="3"/>
        <v>0</v>
      </c>
    </row>
    <row r="68" spans="2:35" x14ac:dyDescent="0.25">
      <c r="B68" s="116"/>
      <c r="C68" s="205" t="str">
        <f>IF(F68=0,"",MAX($C$18:C67)+1)</f>
        <v/>
      </c>
      <c r="D68" s="60"/>
      <c r="E68" s="214"/>
      <c r="F68" s="215"/>
      <c r="G68" s="218"/>
      <c r="H68" s="216"/>
      <c r="I68" s="217" t="str">
        <f>IF(LEFT($F68,1)="R",VLOOKUP($F68,'Blend Breakout'!$C$33:$I$55,COLUMNS('Blend Breakout'!$C$32:D$32),0),IF(LEFT($F68,1)="H",$F68,""))</f>
        <v/>
      </c>
      <c r="J68" s="59" t="str">
        <f>IF(I68="","",IF(LEFT($F68,1)="R",$G68*VLOOKUP($F68,'Blend Breakout'!$C$33:$I$55,COLUMNS('Blend Breakout'!$C$32:E$32),0),IF(LEFT($F68,1)="H",$G68,"")))</f>
        <v/>
      </c>
      <c r="K68" s="217" t="str">
        <f>IF(LEFT($F68,1)="R",VLOOKUP($F68,'Blend Breakout'!$C$33:$I$55,COLUMNS('Blend Breakout'!$C$32:F$32),0),"")</f>
        <v/>
      </c>
      <c r="L68" s="59" t="str">
        <f>IF(K68="","",IF(LEFT($F68,1)="R",$G68*VLOOKUP($F68,'Blend Breakout'!$C$33:$I$55,COLUMNS('Blend Breakout'!$C$32:G$32),0),""))</f>
        <v/>
      </c>
      <c r="M68" s="217" t="str">
        <f>IF(LEFT($F68,1)="R",VLOOKUP($F68,'Blend Breakout'!$C$33:$I$55,COLUMNS('Blend Breakout'!$C$32:H$32),0),"")</f>
        <v/>
      </c>
      <c r="N68" s="59" t="str">
        <f>IF(M68="","",IF(LEFT($F68,1)="R",$G68*VLOOKUP($F68,'Blend Breakout'!$C$33:$I$55,COLUMNS('Blend Breakout'!$C$32:I$32),0),""))</f>
        <v/>
      </c>
      <c r="O68" s="215"/>
      <c r="P68" s="215"/>
      <c r="Q68" s="220"/>
      <c r="R68" s="215"/>
      <c r="S68" s="215"/>
      <c r="T68" s="206"/>
      <c r="U68" s="154"/>
      <c r="W68" s="161" t="str">
        <f t="shared" ca="1" si="4"/>
        <v/>
      </c>
      <c r="Y68" s="64" t="str">
        <f t="shared" si="5"/>
        <v>N</v>
      </c>
      <c r="Z68" s="64">
        <f t="shared" ca="1" si="0"/>
        <v>0</v>
      </c>
      <c r="AA68" s="64">
        <f>IF(C68="",0,IF(OR(D68=0,E68=0,F68=0,G68=0,H68=0,O68=0,Q68=0,Q68="",R68=0,S68=0,AND(OR(R68=Lists!$L$3,R68=Lists!$L$4),P68=0),AND(R68=Lists!$L$4,T68=0)),1,0))</f>
        <v>0</v>
      </c>
      <c r="AB68" s="64">
        <f t="shared" si="1"/>
        <v>0</v>
      </c>
      <c r="AC68" s="64">
        <f t="shared" si="6"/>
        <v>0</v>
      </c>
      <c r="AD68" s="64">
        <f>IF(OR(S68=Lists!$M$6,S68=Lists!$M$8),IF(OR(COUNTIF('Section 3'!$D$16:$D$28,I68)=0,COUNTIF('Section 3'!$D$16:$D$28,K68)=0,COUNTIF('Section 3'!$D$16:$D$28,M68)=0),1,0),0)</f>
        <v>0</v>
      </c>
      <c r="AE68" s="64">
        <f>IF(AND(COUNTIF(Lists!$D$3:$D$69,F68)&gt;0,COUNTIF(Lists!$E$3:$E$46,I68)&gt;0,COUNTIF(Lists!$E$3:$E$46,K68)&gt;0,COUNTIF(Lists!$E$3:$E$46,M68)&gt;0),0,1)</f>
        <v>0</v>
      </c>
      <c r="AF68" s="64">
        <f>IF(E68=0,0,IF(COUNTIF(Lists!$B$3:$B$203,E68)&gt;0,0,1))</f>
        <v>0</v>
      </c>
      <c r="AG68" s="64">
        <f>IF(E68=0,0,IF(AND('Section 1'!$D$12&lt;&gt;4,R68="Heels"),1,0))</f>
        <v>0</v>
      </c>
      <c r="AH68" s="57">
        <f t="shared" si="2"/>
        <v>0</v>
      </c>
      <c r="AI68" s="57">
        <f t="shared" si="3"/>
        <v>0</v>
      </c>
    </row>
    <row r="69" spans="2:35" x14ac:dyDescent="0.25">
      <c r="B69" s="116"/>
      <c r="C69" s="205" t="str">
        <f>IF(F69=0,"",MAX($C$18:C68)+1)</f>
        <v/>
      </c>
      <c r="D69" s="60"/>
      <c r="E69" s="214"/>
      <c r="F69" s="215"/>
      <c r="G69" s="218"/>
      <c r="H69" s="216"/>
      <c r="I69" s="217" t="str">
        <f>IF(LEFT($F69,1)="R",VLOOKUP($F69,'Blend Breakout'!$C$33:$I$55,COLUMNS('Blend Breakout'!$C$32:D$32),0),IF(LEFT($F69,1)="H",$F69,""))</f>
        <v/>
      </c>
      <c r="J69" s="59" t="str">
        <f>IF(I69="","",IF(LEFT($F69,1)="R",$G69*VLOOKUP($F69,'Blend Breakout'!$C$33:$I$55,COLUMNS('Blend Breakout'!$C$32:E$32),0),IF(LEFT($F69,1)="H",$G69,"")))</f>
        <v/>
      </c>
      <c r="K69" s="217" t="str">
        <f>IF(LEFT($F69,1)="R",VLOOKUP($F69,'Blend Breakout'!$C$33:$I$55,COLUMNS('Blend Breakout'!$C$32:F$32),0),"")</f>
        <v/>
      </c>
      <c r="L69" s="59" t="str">
        <f>IF(K69="","",IF(LEFT($F69,1)="R",$G69*VLOOKUP($F69,'Blend Breakout'!$C$33:$I$55,COLUMNS('Blend Breakout'!$C$32:G$32),0),""))</f>
        <v/>
      </c>
      <c r="M69" s="217" t="str">
        <f>IF(LEFT($F69,1)="R",VLOOKUP($F69,'Blend Breakout'!$C$33:$I$55,COLUMNS('Blend Breakout'!$C$32:H$32),0),"")</f>
        <v/>
      </c>
      <c r="N69" s="59" t="str">
        <f>IF(M69="","",IF(LEFT($F69,1)="R",$G69*VLOOKUP($F69,'Blend Breakout'!$C$33:$I$55,COLUMNS('Blend Breakout'!$C$32:I$32),0),""))</f>
        <v/>
      </c>
      <c r="O69" s="215"/>
      <c r="P69" s="215"/>
      <c r="Q69" s="220"/>
      <c r="R69" s="215"/>
      <c r="S69" s="215"/>
      <c r="T69" s="206"/>
      <c r="U69" s="154"/>
      <c r="W69" s="161" t="str">
        <f t="shared" ca="1" si="4"/>
        <v/>
      </c>
      <c r="Y69" s="64" t="str">
        <f t="shared" si="5"/>
        <v>N</v>
      </c>
      <c r="Z69" s="64">
        <f t="shared" ca="1" si="0"/>
        <v>0</v>
      </c>
      <c r="AA69" s="64">
        <f>IF(C69="",0,IF(OR(D69=0,E69=0,F69=0,G69=0,H69=0,O69=0,Q69=0,Q69="",R69=0,S69=0,AND(OR(R69=Lists!$L$3,R69=Lists!$L$4),P69=0),AND(R69=Lists!$L$4,T69=0)),1,0))</f>
        <v>0</v>
      </c>
      <c r="AB69" s="64">
        <f t="shared" si="1"/>
        <v>0</v>
      </c>
      <c r="AC69" s="64">
        <f t="shared" si="6"/>
        <v>0</v>
      </c>
      <c r="AD69" s="64">
        <f>IF(OR(S69=Lists!$M$6,S69=Lists!$M$8),IF(OR(COUNTIF('Section 3'!$D$16:$D$28,I69)=0,COUNTIF('Section 3'!$D$16:$D$28,K69)=0,COUNTIF('Section 3'!$D$16:$D$28,M69)=0),1,0),0)</f>
        <v>0</v>
      </c>
      <c r="AE69" s="64">
        <f>IF(AND(COUNTIF(Lists!$D$3:$D$69,F69)&gt;0,COUNTIF(Lists!$E$3:$E$46,I69)&gt;0,COUNTIF(Lists!$E$3:$E$46,K69)&gt;0,COUNTIF(Lists!$E$3:$E$46,M69)&gt;0),0,1)</f>
        <v>0</v>
      </c>
      <c r="AF69" s="64">
        <f>IF(E69=0,0,IF(COUNTIF(Lists!$B$3:$B$203,E69)&gt;0,0,1))</f>
        <v>0</v>
      </c>
      <c r="AG69" s="64">
        <f>IF(E69=0,0,IF(AND('Section 1'!$D$12&lt;&gt;4,R69="Heels"),1,0))</f>
        <v>0</v>
      </c>
      <c r="AH69" s="57">
        <f t="shared" si="2"/>
        <v>0</v>
      </c>
      <c r="AI69" s="57">
        <f t="shared" si="3"/>
        <v>0</v>
      </c>
    </row>
    <row r="70" spans="2:35" x14ac:dyDescent="0.25">
      <c r="B70" s="116"/>
      <c r="C70" s="205" t="str">
        <f>IF(F70=0,"",MAX($C$18:C69)+1)</f>
        <v/>
      </c>
      <c r="D70" s="60"/>
      <c r="E70" s="214"/>
      <c r="F70" s="215"/>
      <c r="G70" s="218"/>
      <c r="H70" s="216"/>
      <c r="I70" s="217" t="str">
        <f>IF(LEFT($F70,1)="R",VLOOKUP($F70,'Blend Breakout'!$C$33:$I$55,COLUMNS('Blend Breakout'!$C$32:D$32),0),IF(LEFT($F70,1)="H",$F70,""))</f>
        <v/>
      </c>
      <c r="J70" s="59" t="str">
        <f>IF(I70="","",IF(LEFT($F70,1)="R",$G70*VLOOKUP($F70,'Blend Breakout'!$C$33:$I$55,COLUMNS('Blend Breakout'!$C$32:E$32),0),IF(LEFT($F70,1)="H",$G70,"")))</f>
        <v/>
      </c>
      <c r="K70" s="217" t="str">
        <f>IF(LEFT($F70,1)="R",VLOOKUP($F70,'Blend Breakout'!$C$33:$I$55,COLUMNS('Blend Breakout'!$C$32:F$32),0),"")</f>
        <v/>
      </c>
      <c r="L70" s="59" t="str">
        <f>IF(K70="","",IF(LEFT($F70,1)="R",$G70*VLOOKUP($F70,'Blend Breakout'!$C$33:$I$55,COLUMNS('Blend Breakout'!$C$32:G$32),0),""))</f>
        <v/>
      </c>
      <c r="M70" s="217" t="str">
        <f>IF(LEFT($F70,1)="R",VLOOKUP($F70,'Blend Breakout'!$C$33:$I$55,COLUMNS('Blend Breakout'!$C$32:H$32),0),"")</f>
        <v/>
      </c>
      <c r="N70" s="59" t="str">
        <f>IF(M70="","",IF(LEFT($F70,1)="R",$G70*VLOOKUP($F70,'Blend Breakout'!$C$33:$I$55,COLUMNS('Blend Breakout'!$C$32:I$32),0),""))</f>
        <v/>
      </c>
      <c r="O70" s="215"/>
      <c r="P70" s="215"/>
      <c r="Q70" s="220"/>
      <c r="R70" s="215"/>
      <c r="S70" s="215"/>
      <c r="T70" s="206"/>
      <c r="U70" s="154"/>
      <c r="W70" s="161" t="str">
        <f t="shared" ca="1" si="4"/>
        <v/>
      </c>
      <c r="Y70" s="64" t="str">
        <f t="shared" si="5"/>
        <v>N</v>
      </c>
      <c r="Z70" s="64">
        <f t="shared" ca="1" si="0"/>
        <v>0</v>
      </c>
      <c r="AA70" s="64">
        <f>IF(C70="",0,IF(OR(D70=0,E70=0,F70=0,G70=0,H70=0,O70=0,Q70=0,Q70="",R70=0,S70=0,AND(OR(R70=Lists!$L$3,R70=Lists!$L$4),P70=0),AND(R70=Lists!$L$4,T70=0)),1,0))</f>
        <v>0</v>
      </c>
      <c r="AB70" s="64">
        <f t="shared" si="1"/>
        <v>0</v>
      </c>
      <c r="AC70" s="64">
        <f t="shared" si="6"/>
        <v>0</v>
      </c>
      <c r="AD70" s="64">
        <f>IF(OR(S70=Lists!$M$6,S70=Lists!$M$8),IF(OR(COUNTIF('Section 3'!$D$16:$D$28,I70)=0,COUNTIF('Section 3'!$D$16:$D$28,K70)=0,COUNTIF('Section 3'!$D$16:$D$28,M70)=0),1,0),0)</f>
        <v>0</v>
      </c>
      <c r="AE70" s="64">
        <f>IF(AND(COUNTIF(Lists!$D$3:$D$69,F70)&gt;0,COUNTIF(Lists!$E$3:$E$46,I70)&gt;0,COUNTIF(Lists!$E$3:$E$46,K70)&gt;0,COUNTIF(Lists!$E$3:$E$46,M70)&gt;0),0,1)</f>
        <v>0</v>
      </c>
      <c r="AF70" s="64">
        <f>IF(E70=0,0,IF(COUNTIF(Lists!$B$3:$B$203,E70)&gt;0,0,1))</f>
        <v>0</v>
      </c>
      <c r="AG70" s="64">
        <f>IF(E70=0,0,IF(AND('Section 1'!$D$12&lt;&gt;4,R70="Heels"),1,0))</f>
        <v>0</v>
      </c>
      <c r="AH70" s="57">
        <f t="shared" si="2"/>
        <v>0</v>
      </c>
      <c r="AI70" s="57">
        <f t="shared" si="3"/>
        <v>0</v>
      </c>
    </row>
    <row r="71" spans="2:35" x14ac:dyDescent="0.25">
      <c r="B71" s="116"/>
      <c r="C71" s="205" t="str">
        <f>IF(F71=0,"",MAX($C$18:C70)+1)</f>
        <v/>
      </c>
      <c r="D71" s="60"/>
      <c r="E71" s="214"/>
      <c r="F71" s="215"/>
      <c r="G71" s="218"/>
      <c r="H71" s="216"/>
      <c r="I71" s="217" t="str">
        <f>IF(LEFT($F71,1)="R",VLOOKUP($F71,'Blend Breakout'!$C$33:$I$55,COLUMNS('Blend Breakout'!$C$32:D$32),0),IF(LEFT($F71,1)="H",$F71,""))</f>
        <v/>
      </c>
      <c r="J71" s="59" t="str">
        <f>IF(I71="","",IF(LEFT($F71,1)="R",$G71*VLOOKUP($F71,'Blend Breakout'!$C$33:$I$55,COLUMNS('Blend Breakout'!$C$32:E$32),0),IF(LEFT($F71,1)="H",$G71,"")))</f>
        <v/>
      </c>
      <c r="K71" s="217" t="str">
        <f>IF(LEFT($F71,1)="R",VLOOKUP($F71,'Blend Breakout'!$C$33:$I$55,COLUMNS('Blend Breakout'!$C$32:F$32),0),"")</f>
        <v/>
      </c>
      <c r="L71" s="59" t="str">
        <f>IF(K71="","",IF(LEFT($F71,1)="R",$G71*VLOOKUP($F71,'Blend Breakout'!$C$33:$I$55,COLUMNS('Blend Breakout'!$C$32:G$32),0),""))</f>
        <v/>
      </c>
      <c r="M71" s="217" t="str">
        <f>IF(LEFT($F71,1)="R",VLOOKUP($F71,'Blend Breakout'!$C$33:$I$55,COLUMNS('Blend Breakout'!$C$32:H$32),0),"")</f>
        <v/>
      </c>
      <c r="N71" s="59" t="str">
        <f>IF(M71="","",IF(LEFT($F71,1)="R",$G71*VLOOKUP($F71,'Blend Breakout'!$C$33:$I$55,COLUMNS('Blend Breakout'!$C$32:I$32),0),""))</f>
        <v/>
      </c>
      <c r="O71" s="215"/>
      <c r="P71" s="215"/>
      <c r="Q71" s="220"/>
      <c r="R71" s="215"/>
      <c r="S71" s="215"/>
      <c r="T71" s="206"/>
      <c r="U71" s="154"/>
      <c r="W71" s="161" t="str">
        <f t="shared" ca="1" si="4"/>
        <v/>
      </c>
      <c r="Y71" s="64" t="str">
        <f t="shared" si="5"/>
        <v>N</v>
      </c>
      <c r="Z71" s="64">
        <f t="shared" ca="1" si="0"/>
        <v>0</v>
      </c>
      <c r="AA71" s="64">
        <f>IF(C71="",0,IF(OR(D71=0,E71=0,F71=0,G71=0,H71=0,O71=0,Q71=0,Q71="",R71=0,S71=0,AND(OR(R71=Lists!$L$3,R71=Lists!$L$4),P71=0),AND(R71=Lists!$L$4,T71=0)),1,0))</f>
        <v>0</v>
      </c>
      <c r="AB71" s="64">
        <f t="shared" si="1"/>
        <v>0</v>
      </c>
      <c r="AC71" s="64">
        <f t="shared" si="6"/>
        <v>0</v>
      </c>
      <c r="AD71" s="64">
        <f>IF(OR(S71=Lists!$M$6,S71=Lists!$M$8),IF(OR(COUNTIF('Section 3'!$D$16:$D$28,I71)=0,COUNTIF('Section 3'!$D$16:$D$28,K71)=0,COUNTIF('Section 3'!$D$16:$D$28,M71)=0),1,0),0)</f>
        <v>0</v>
      </c>
      <c r="AE71" s="64">
        <f>IF(AND(COUNTIF(Lists!$D$3:$D$69,F71)&gt;0,COUNTIF(Lists!$E$3:$E$46,I71)&gt;0,COUNTIF(Lists!$E$3:$E$46,K71)&gt;0,COUNTIF(Lists!$E$3:$E$46,M71)&gt;0),0,1)</f>
        <v>0</v>
      </c>
      <c r="AF71" s="64">
        <f>IF(E71=0,0,IF(COUNTIF(Lists!$B$3:$B$203,E71)&gt;0,0,1))</f>
        <v>0</v>
      </c>
      <c r="AG71" s="64">
        <f>IF(E71=0,0,IF(AND('Section 1'!$D$12&lt;&gt;4,R71="Heels"),1,0))</f>
        <v>0</v>
      </c>
      <c r="AH71" s="57">
        <f t="shared" si="2"/>
        <v>0</v>
      </c>
      <c r="AI71" s="57">
        <f t="shared" si="3"/>
        <v>0</v>
      </c>
    </row>
    <row r="72" spans="2:35" x14ac:dyDescent="0.25">
      <c r="B72" s="116"/>
      <c r="C72" s="205" t="str">
        <f>IF(F72=0,"",MAX($C$18:C71)+1)</f>
        <v/>
      </c>
      <c r="D72" s="60"/>
      <c r="E72" s="214"/>
      <c r="F72" s="215"/>
      <c r="G72" s="218"/>
      <c r="H72" s="216"/>
      <c r="I72" s="217" t="str">
        <f>IF(LEFT($F72,1)="R",VLOOKUP($F72,'Blend Breakout'!$C$33:$I$55,COLUMNS('Blend Breakout'!$C$32:D$32),0),IF(LEFT($F72,1)="H",$F72,""))</f>
        <v/>
      </c>
      <c r="J72" s="59" t="str">
        <f>IF(I72="","",IF(LEFT($F72,1)="R",$G72*VLOOKUP($F72,'Blend Breakout'!$C$33:$I$55,COLUMNS('Blend Breakout'!$C$32:E$32),0),IF(LEFT($F72,1)="H",$G72,"")))</f>
        <v/>
      </c>
      <c r="K72" s="217" t="str">
        <f>IF(LEFT($F72,1)="R",VLOOKUP($F72,'Blend Breakout'!$C$33:$I$55,COLUMNS('Blend Breakout'!$C$32:F$32),0),"")</f>
        <v/>
      </c>
      <c r="L72" s="59" t="str">
        <f>IF(K72="","",IF(LEFT($F72,1)="R",$G72*VLOOKUP($F72,'Blend Breakout'!$C$33:$I$55,COLUMNS('Blend Breakout'!$C$32:G$32),0),""))</f>
        <v/>
      </c>
      <c r="M72" s="217" t="str">
        <f>IF(LEFT($F72,1)="R",VLOOKUP($F72,'Blend Breakout'!$C$33:$I$55,COLUMNS('Blend Breakout'!$C$32:H$32),0),"")</f>
        <v/>
      </c>
      <c r="N72" s="59" t="str">
        <f>IF(M72="","",IF(LEFT($F72,1)="R",$G72*VLOOKUP($F72,'Blend Breakout'!$C$33:$I$55,COLUMNS('Blend Breakout'!$C$32:I$32),0),""))</f>
        <v/>
      </c>
      <c r="O72" s="215"/>
      <c r="P72" s="215"/>
      <c r="Q72" s="220"/>
      <c r="R72" s="215"/>
      <c r="S72" s="215"/>
      <c r="T72" s="206"/>
      <c r="U72" s="154"/>
      <c r="W72" s="161" t="str">
        <f t="shared" ca="1" si="4"/>
        <v/>
      </c>
      <c r="Y72" s="64" t="str">
        <f t="shared" si="5"/>
        <v>N</v>
      </c>
      <c r="Z72" s="64">
        <f t="shared" ca="1" si="0"/>
        <v>0</v>
      </c>
      <c r="AA72" s="64">
        <f>IF(C72="",0,IF(OR(D72=0,E72=0,F72=0,G72=0,H72=0,O72=0,Q72=0,Q72="",R72=0,S72=0,AND(OR(R72=Lists!$L$3,R72=Lists!$L$4),P72=0),AND(R72=Lists!$L$4,T72=0)),1,0))</f>
        <v>0</v>
      </c>
      <c r="AB72" s="64">
        <f t="shared" si="1"/>
        <v>0</v>
      </c>
      <c r="AC72" s="64">
        <f t="shared" si="6"/>
        <v>0</v>
      </c>
      <c r="AD72" s="64">
        <f>IF(OR(S72=Lists!$M$6,S72=Lists!$M$8),IF(OR(COUNTIF('Section 3'!$D$16:$D$28,I72)=0,COUNTIF('Section 3'!$D$16:$D$28,K72)=0,COUNTIF('Section 3'!$D$16:$D$28,M72)=0),1,0),0)</f>
        <v>0</v>
      </c>
      <c r="AE72" s="64">
        <f>IF(AND(COUNTIF(Lists!$D$3:$D$69,F72)&gt;0,COUNTIF(Lists!$E$3:$E$46,I72)&gt;0,COUNTIF(Lists!$E$3:$E$46,K72)&gt;0,COUNTIF(Lists!$E$3:$E$46,M72)&gt;0),0,1)</f>
        <v>0</v>
      </c>
      <c r="AF72" s="64">
        <f>IF(E72=0,0,IF(COUNTIF(Lists!$B$3:$B$203,E72)&gt;0,0,1))</f>
        <v>0</v>
      </c>
      <c r="AG72" s="64">
        <f>IF(E72=0,0,IF(AND('Section 1'!$D$12&lt;&gt;4,R72="Heels"),1,0))</f>
        <v>0</v>
      </c>
      <c r="AH72" s="57">
        <f t="shared" si="2"/>
        <v>0</v>
      </c>
      <c r="AI72" s="57">
        <f t="shared" si="3"/>
        <v>0</v>
      </c>
    </row>
    <row r="73" spans="2:35" x14ac:dyDescent="0.25">
      <c r="B73" s="116"/>
      <c r="C73" s="205" t="str">
        <f>IF(F73=0,"",MAX($C$18:C72)+1)</f>
        <v/>
      </c>
      <c r="D73" s="60"/>
      <c r="E73" s="214"/>
      <c r="F73" s="215"/>
      <c r="G73" s="218"/>
      <c r="H73" s="216"/>
      <c r="I73" s="217" t="str">
        <f>IF(LEFT($F73,1)="R",VLOOKUP($F73,'Blend Breakout'!$C$33:$I$55,COLUMNS('Blend Breakout'!$C$32:D$32),0),IF(LEFT($F73,1)="H",$F73,""))</f>
        <v/>
      </c>
      <c r="J73" s="59" t="str">
        <f>IF(I73="","",IF(LEFT($F73,1)="R",$G73*VLOOKUP($F73,'Blend Breakout'!$C$33:$I$55,COLUMNS('Blend Breakout'!$C$32:E$32),0),IF(LEFT($F73,1)="H",$G73,"")))</f>
        <v/>
      </c>
      <c r="K73" s="217" t="str">
        <f>IF(LEFT($F73,1)="R",VLOOKUP($F73,'Blend Breakout'!$C$33:$I$55,COLUMNS('Blend Breakout'!$C$32:F$32),0),"")</f>
        <v/>
      </c>
      <c r="L73" s="59" t="str">
        <f>IF(K73="","",IF(LEFT($F73,1)="R",$G73*VLOOKUP($F73,'Blend Breakout'!$C$33:$I$55,COLUMNS('Blend Breakout'!$C$32:G$32),0),""))</f>
        <v/>
      </c>
      <c r="M73" s="217" t="str">
        <f>IF(LEFT($F73,1)="R",VLOOKUP($F73,'Blend Breakout'!$C$33:$I$55,COLUMNS('Blend Breakout'!$C$32:H$32),0),"")</f>
        <v/>
      </c>
      <c r="N73" s="59" t="str">
        <f>IF(M73="","",IF(LEFT($F73,1)="R",$G73*VLOOKUP($F73,'Blend Breakout'!$C$33:$I$55,COLUMNS('Blend Breakout'!$C$32:I$32),0),""))</f>
        <v/>
      </c>
      <c r="O73" s="215"/>
      <c r="P73" s="215"/>
      <c r="Q73" s="220"/>
      <c r="R73" s="215"/>
      <c r="S73" s="215"/>
      <c r="T73" s="206"/>
      <c r="U73" s="154"/>
      <c r="W73" s="161" t="str">
        <f t="shared" ca="1" si="4"/>
        <v/>
      </c>
      <c r="Y73" s="64" t="str">
        <f t="shared" si="5"/>
        <v>N</v>
      </c>
      <c r="Z73" s="64">
        <f t="shared" ca="1" si="0"/>
        <v>0</v>
      </c>
      <c r="AA73" s="64">
        <f>IF(C73="",0,IF(OR(D73=0,E73=0,F73=0,G73=0,H73=0,O73=0,Q73=0,Q73="",R73=0,S73=0,AND(OR(R73=Lists!$L$3,R73=Lists!$L$4),P73=0),AND(R73=Lists!$L$4,T73=0)),1,0))</f>
        <v>0</v>
      </c>
      <c r="AB73" s="64">
        <f t="shared" si="1"/>
        <v>0</v>
      </c>
      <c r="AC73" s="64">
        <f t="shared" si="6"/>
        <v>0</v>
      </c>
      <c r="AD73" s="64">
        <f>IF(OR(S73=Lists!$M$6,S73=Lists!$M$8),IF(OR(COUNTIF('Section 3'!$D$16:$D$28,I73)=0,COUNTIF('Section 3'!$D$16:$D$28,K73)=0,COUNTIF('Section 3'!$D$16:$D$28,M73)=0),1,0),0)</f>
        <v>0</v>
      </c>
      <c r="AE73" s="64">
        <f>IF(AND(COUNTIF(Lists!$D$3:$D$69,F73)&gt;0,COUNTIF(Lists!$E$3:$E$46,I73)&gt;0,COUNTIF(Lists!$E$3:$E$46,K73)&gt;0,COUNTIF(Lists!$E$3:$E$46,M73)&gt;0),0,1)</f>
        <v>0</v>
      </c>
      <c r="AF73" s="64">
        <f>IF(E73=0,0,IF(COUNTIF(Lists!$B$3:$B$203,E73)&gt;0,0,1))</f>
        <v>0</v>
      </c>
      <c r="AG73" s="64">
        <f>IF(E73=0,0,IF(AND('Section 1'!$D$12&lt;&gt;4,R73="Heels"),1,0))</f>
        <v>0</v>
      </c>
      <c r="AH73" s="57">
        <f t="shared" si="2"/>
        <v>0</v>
      </c>
      <c r="AI73" s="57">
        <f t="shared" si="3"/>
        <v>0</v>
      </c>
    </row>
    <row r="74" spans="2:35" x14ac:dyDescent="0.25">
      <c r="B74" s="116"/>
      <c r="C74" s="205" t="str">
        <f>IF(F74=0,"",MAX($C$18:C73)+1)</f>
        <v/>
      </c>
      <c r="D74" s="60"/>
      <c r="E74" s="214"/>
      <c r="F74" s="215"/>
      <c r="G74" s="218"/>
      <c r="H74" s="216"/>
      <c r="I74" s="217" t="str">
        <f>IF(LEFT($F74,1)="R",VLOOKUP($F74,'Blend Breakout'!$C$33:$I$55,COLUMNS('Blend Breakout'!$C$32:D$32),0),IF(LEFT($F74,1)="H",$F74,""))</f>
        <v/>
      </c>
      <c r="J74" s="59" t="str">
        <f>IF(I74="","",IF(LEFT($F74,1)="R",$G74*VLOOKUP($F74,'Blend Breakout'!$C$33:$I$55,COLUMNS('Blend Breakout'!$C$32:E$32),0),IF(LEFT($F74,1)="H",$G74,"")))</f>
        <v/>
      </c>
      <c r="K74" s="217" t="str">
        <f>IF(LEFT($F74,1)="R",VLOOKUP($F74,'Blend Breakout'!$C$33:$I$55,COLUMNS('Blend Breakout'!$C$32:F$32),0),"")</f>
        <v/>
      </c>
      <c r="L74" s="59" t="str">
        <f>IF(K74="","",IF(LEFT($F74,1)="R",$G74*VLOOKUP($F74,'Blend Breakout'!$C$33:$I$55,COLUMNS('Blend Breakout'!$C$32:G$32),0),""))</f>
        <v/>
      </c>
      <c r="M74" s="217" t="str">
        <f>IF(LEFT($F74,1)="R",VLOOKUP($F74,'Blend Breakout'!$C$33:$I$55,COLUMNS('Blend Breakout'!$C$32:H$32),0),"")</f>
        <v/>
      </c>
      <c r="N74" s="59" t="str">
        <f>IF(M74="","",IF(LEFT($F74,1)="R",$G74*VLOOKUP($F74,'Blend Breakout'!$C$33:$I$55,COLUMNS('Blend Breakout'!$C$32:I$32),0),""))</f>
        <v/>
      </c>
      <c r="O74" s="215"/>
      <c r="P74" s="215"/>
      <c r="Q74" s="220"/>
      <c r="R74" s="215"/>
      <c r="S74" s="215"/>
      <c r="T74" s="206"/>
      <c r="U74" s="154"/>
      <c r="W74" s="161" t="str">
        <f t="shared" ca="1" si="4"/>
        <v/>
      </c>
      <c r="Y74" s="64" t="str">
        <f t="shared" si="5"/>
        <v>N</v>
      </c>
      <c r="Z74" s="64">
        <f t="shared" ca="1" si="0"/>
        <v>0</v>
      </c>
      <c r="AA74" s="64">
        <f>IF(C74="",0,IF(OR(D74=0,E74=0,F74=0,G74=0,H74=0,O74=0,Q74=0,Q74="",R74=0,S74=0,AND(OR(R74=Lists!$L$3,R74=Lists!$L$4),P74=0),AND(R74=Lists!$L$4,T74=0)),1,0))</f>
        <v>0</v>
      </c>
      <c r="AB74" s="64">
        <f t="shared" si="1"/>
        <v>0</v>
      </c>
      <c r="AC74" s="64">
        <f t="shared" si="6"/>
        <v>0</v>
      </c>
      <c r="AD74" s="64">
        <f>IF(OR(S74=Lists!$M$6,S74=Lists!$M$8),IF(OR(COUNTIF('Section 3'!$D$16:$D$28,I74)=0,COUNTIF('Section 3'!$D$16:$D$28,K74)=0,COUNTIF('Section 3'!$D$16:$D$28,M74)=0),1,0),0)</f>
        <v>0</v>
      </c>
      <c r="AE74" s="64">
        <f>IF(AND(COUNTIF(Lists!$D$3:$D$69,F74)&gt;0,COUNTIF(Lists!$E$3:$E$46,I74)&gt;0,COUNTIF(Lists!$E$3:$E$46,K74)&gt;0,COUNTIF(Lists!$E$3:$E$46,M74)&gt;0),0,1)</f>
        <v>0</v>
      </c>
      <c r="AF74" s="64">
        <f>IF(E74=0,0,IF(COUNTIF(Lists!$B$3:$B$203,E74)&gt;0,0,1))</f>
        <v>0</v>
      </c>
      <c r="AG74" s="64">
        <f>IF(E74=0,0,IF(AND('Section 1'!$D$12&lt;&gt;4,R74="Heels"),1,0))</f>
        <v>0</v>
      </c>
      <c r="AH74" s="57">
        <f t="shared" si="2"/>
        <v>0</v>
      </c>
      <c r="AI74" s="57">
        <f t="shared" si="3"/>
        <v>0</v>
      </c>
    </row>
    <row r="75" spans="2:35" x14ac:dyDescent="0.25">
      <c r="B75" s="116"/>
      <c r="C75" s="205" t="str">
        <f>IF(F75=0,"",MAX($C$18:C74)+1)</f>
        <v/>
      </c>
      <c r="D75" s="60"/>
      <c r="E75" s="214"/>
      <c r="F75" s="215"/>
      <c r="G75" s="218"/>
      <c r="H75" s="216"/>
      <c r="I75" s="217" t="str">
        <f>IF(LEFT($F75,1)="R",VLOOKUP($F75,'Blend Breakout'!$C$33:$I$55,COLUMNS('Blend Breakout'!$C$32:D$32),0),IF(LEFT($F75,1)="H",$F75,""))</f>
        <v/>
      </c>
      <c r="J75" s="59" t="str">
        <f>IF(I75="","",IF(LEFT($F75,1)="R",$G75*VLOOKUP($F75,'Blend Breakout'!$C$33:$I$55,COLUMNS('Blend Breakout'!$C$32:E$32),0),IF(LEFT($F75,1)="H",$G75,"")))</f>
        <v/>
      </c>
      <c r="K75" s="217" t="str">
        <f>IF(LEFT($F75,1)="R",VLOOKUP($F75,'Blend Breakout'!$C$33:$I$55,COLUMNS('Blend Breakout'!$C$32:F$32),0),"")</f>
        <v/>
      </c>
      <c r="L75" s="59" t="str">
        <f>IF(K75="","",IF(LEFT($F75,1)="R",$G75*VLOOKUP($F75,'Blend Breakout'!$C$33:$I$55,COLUMNS('Blend Breakout'!$C$32:G$32),0),""))</f>
        <v/>
      </c>
      <c r="M75" s="217" t="str">
        <f>IF(LEFT($F75,1)="R",VLOOKUP($F75,'Blend Breakout'!$C$33:$I$55,COLUMNS('Blend Breakout'!$C$32:H$32),0),"")</f>
        <v/>
      </c>
      <c r="N75" s="59" t="str">
        <f>IF(M75="","",IF(LEFT($F75,1)="R",$G75*VLOOKUP($F75,'Blend Breakout'!$C$33:$I$55,COLUMNS('Blend Breakout'!$C$32:I$32),0),""))</f>
        <v/>
      </c>
      <c r="O75" s="215"/>
      <c r="P75" s="215"/>
      <c r="Q75" s="220"/>
      <c r="R75" s="215"/>
      <c r="S75" s="215"/>
      <c r="T75" s="206"/>
      <c r="U75" s="154"/>
      <c r="W75" s="161" t="str">
        <f t="shared" ca="1" si="4"/>
        <v/>
      </c>
      <c r="Y75" s="64" t="str">
        <f t="shared" si="5"/>
        <v>N</v>
      </c>
      <c r="Z75" s="64">
        <f t="shared" ca="1" si="0"/>
        <v>0</v>
      </c>
      <c r="AA75" s="64">
        <f>IF(C75="",0,IF(OR(D75=0,E75=0,F75=0,G75=0,H75=0,O75=0,Q75=0,Q75="",R75=0,S75=0,AND(OR(R75=Lists!$L$3,R75=Lists!$L$4),P75=0),AND(R75=Lists!$L$4,T75=0)),1,0))</f>
        <v>0</v>
      </c>
      <c r="AB75" s="64">
        <f t="shared" si="1"/>
        <v>0</v>
      </c>
      <c r="AC75" s="64">
        <f t="shared" si="6"/>
        <v>0</v>
      </c>
      <c r="AD75" s="64">
        <f>IF(OR(S75=Lists!$M$6,S75=Lists!$M$8),IF(OR(COUNTIF('Section 3'!$D$16:$D$28,I75)=0,COUNTIF('Section 3'!$D$16:$D$28,K75)=0,COUNTIF('Section 3'!$D$16:$D$28,M75)=0),1,0),0)</f>
        <v>0</v>
      </c>
      <c r="AE75" s="64">
        <f>IF(AND(COUNTIF(Lists!$D$3:$D$69,F75)&gt;0,COUNTIF(Lists!$E$3:$E$46,I75)&gt;0,COUNTIF(Lists!$E$3:$E$46,K75)&gt;0,COUNTIF(Lists!$E$3:$E$46,M75)&gt;0),0,1)</f>
        <v>0</v>
      </c>
      <c r="AF75" s="64">
        <f>IF(E75=0,0,IF(COUNTIF(Lists!$B$3:$B$203,E75)&gt;0,0,1))</f>
        <v>0</v>
      </c>
      <c r="AG75" s="64">
        <f>IF(E75=0,0,IF(AND('Section 1'!$D$12&lt;&gt;4,R75="Heels"),1,0))</f>
        <v>0</v>
      </c>
      <c r="AH75" s="57">
        <f t="shared" si="2"/>
        <v>0</v>
      </c>
      <c r="AI75" s="57">
        <f t="shared" si="3"/>
        <v>0</v>
      </c>
    </row>
    <row r="76" spans="2:35" x14ac:dyDescent="0.25">
      <c r="B76" s="116"/>
      <c r="C76" s="205" t="str">
        <f>IF(F76=0,"",MAX($C$18:C75)+1)</f>
        <v/>
      </c>
      <c r="D76" s="60"/>
      <c r="E76" s="214"/>
      <c r="F76" s="215"/>
      <c r="G76" s="218"/>
      <c r="H76" s="216"/>
      <c r="I76" s="217" t="str">
        <f>IF(LEFT($F76,1)="R",VLOOKUP($F76,'Blend Breakout'!$C$33:$I$55,COLUMNS('Blend Breakout'!$C$32:D$32),0),IF(LEFT($F76,1)="H",$F76,""))</f>
        <v/>
      </c>
      <c r="J76" s="59" t="str">
        <f>IF(I76="","",IF(LEFT($F76,1)="R",$G76*VLOOKUP($F76,'Blend Breakout'!$C$33:$I$55,COLUMNS('Blend Breakout'!$C$32:E$32),0),IF(LEFT($F76,1)="H",$G76,"")))</f>
        <v/>
      </c>
      <c r="K76" s="217" t="str">
        <f>IF(LEFT($F76,1)="R",VLOOKUP($F76,'Blend Breakout'!$C$33:$I$55,COLUMNS('Blend Breakout'!$C$32:F$32),0),"")</f>
        <v/>
      </c>
      <c r="L76" s="59" t="str">
        <f>IF(K76="","",IF(LEFT($F76,1)="R",$G76*VLOOKUP($F76,'Blend Breakout'!$C$33:$I$55,COLUMNS('Blend Breakout'!$C$32:G$32),0),""))</f>
        <v/>
      </c>
      <c r="M76" s="217" t="str">
        <f>IF(LEFT($F76,1)="R",VLOOKUP($F76,'Blend Breakout'!$C$33:$I$55,COLUMNS('Blend Breakout'!$C$32:H$32),0),"")</f>
        <v/>
      </c>
      <c r="N76" s="59" t="str">
        <f>IF(M76="","",IF(LEFT($F76,1)="R",$G76*VLOOKUP($F76,'Blend Breakout'!$C$33:$I$55,COLUMNS('Blend Breakout'!$C$32:I$32),0),""))</f>
        <v/>
      </c>
      <c r="O76" s="215"/>
      <c r="P76" s="215"/>
      <c r="Q76" s="220"/>
      <c r="R76" s="215"/>
      <c r="S76" s="215"/>
      <c r="T76" s="206"/>
      <c r="U76" s="154"/>
      <c r="W76" s="161" t="str">
        <f t="shared" ca="1" si="4"/>
        <v/>
      </c>
      <c r="Y76" s="64" t="str">
        <f t="shared" si="5"/>
        <v>N</v>
      </c>
      <c r="Z76" s="64">
        <f t="shared" ca="1" si="0"/>
        <v>0</v>
      </c>
      <c r="AA76" s="64">
        <f>IF(C76="",0,IF(OR(D76=0,E76=0,F76=0,G76=0,H76=0,O76=0,Q76=0,Q76="",R76=0,S76=0,AND(OR(R76=Lists!$L$3,R76=Lists!$L$4),P76=0),AND(R76=Lists!$L$4,T76=0)),1,0))</f>
        <v>0</v>
      </c>
      <c r="AB76" s="64">
        <f t="shared" si="1"/>
        <v>0</v>
      </c>
      <c r="AC76" s="64">
        <f t="shared" si="6"/>
        <v>0</v>
      </c>
      <c r="AD76" s="64">
        <f>IF(OR(S76=Lists!$M$6,S76=Lists!$M$8),IF(OR(COUNTIF('Section 3'!$D$16:$D$28,I76)=0,COUNTIF('Section 3'!$D$16:$D$28,K76)=0,COUNTIF('Section 3'!$D$16:$D$28,M76)=0),1,0),0)</f>
        <v>0</v>
      </c>
      <c r="AE76" s="64">
        <f>IF(AND(COUNTIF(Lists!$D$3:$D$69,F76)&gt;0,COUNTIF(Lists!$E$3:$E$46,I76)&gt;0,COUNTIF(Lists!$E$3:$E$46,K76)&gt;0,COUNTIF(Lists!$E$3:$E$46,M76)&gt;0),0,1)</f>
        <v>0</v>
      </c>
      <c r="AF76" s="64">
        <f>IF(E76=0,0,IF(COUNTIF(Lists!$B$3:$B$203,E76)&gt;0,0,1))</f>
        <v>0</v>
      </c>
      <c r="AG76" s="64">
        <f>IF(E76=0,0,IF(AND('Section 1'!$D$12&lt;&gt;4,R76="Heels"),1,0))</f>
        <v>0</v>
      </c>
      <c r="AH76" s="57">
        <f t="shared" si="2"/>
        <v>0</v>
      </c>
      <c r="AI76" s="57">
        <f t="shared" si="3"/>
        <v>0</v>
      </c>
    </row>
    <row r="77" spans="2:35" x14ac:dyDescent="0.25">
      <c r="B77" s="116"/>
      <c r="C77" s="205" t="str">
        <f>IF(F77=0,"",MAX($C$18:C76)+1)</f>
        <v/>
      </c>
      <c r="D77" s="60"/>
      <c r="E77" s="214"/>
      <c r="F77" s="215"/>
      <c r="G77" s="218"/>
      <c r="H77" s="216"/>
      <c r="I77" s="217" t="str">
        <f>IF(LEFT($F77,1)="R",VLOOKUP($F77,'Blend Breakout'!$C$33:$I$55,COLUMNS('Blend Breakout'!$C$32:D$32),0),IF(LEFT($F77,1)="H",$F77,""))</f>
        <v/>
      </c>
      <c r="J77" s="59" t="str">
        <f>IF(I77="","",IF(LEFT($F77,1)="R",$G77*VLOOKUP($F77,'Blend Breakout'!$C$33:$I$55,COLUMNS('Blend Breakout'!$C$32:E$32),0),IF(LEFT($F77,1)="H",$G77,"")))</f>
        <v/>
      </c>
      <c r="K77" s="217" t="str">
        <f>IF(LEFT($F77,1)="R",VLOOKUP($F77,'Blend Breakout'!$C$33:$I$55,COLUMNS('Blend Breakout'!$C$32:F$32),0),"")</f>
        <v/>
      </c>
      <c r="L77" s="59" t="str">
        <f>IF(K77="","",IF(LEFT($F77,1)="R",$G77*VLOOKUP($F77,'Blend Breakout'!$C$33:$I$55,COLUMNS('Blend Breakout'!$C$32:G$32),0),""))</f>
        <v/>
      </c>
      <c r="M77" s="217" t="str">
        <f>IF(LEFT($F77,1)="R",VLOOKUP($F77,'Blend Breakout'!$C$33:$I$55,COLUMNS('Blend Breakout'!$C$32:H$32),0),"")</f>
        <v/>
      </c>
      <c r="N77" s="59" t="str">
        <f>IF(M77="","",IF(LEFT($F77,1)="R",$G77*VLOOKUP($F77,'Blend Breakout'!$C$33:$I$55,COLUMNS('Blend Breakout'!$C$32:I$32),0),""))</f>
        <v/>
      </c>
      <c r="O77" s="215"/>
      <c r="P77" s="215"/>
      <c r="Q77" s="220"/>
      <c r="R77" s="215"/>
      <c r="S77" s="215"/>
      <c r="T77" s="206"/>
      <c r="U77" s="154"/>
      <c r="W77" s="161" t="str">
        <f t="shared" ca="1" si="4"/>
        <v/>
      </c>
      <c r="Y77" s="64" t="str">
        <f t="shared" si="5"/>
        <v>N</v>
      </c>
      <c r="Z77" s="64">
        <f t="shared" ca="1" si="0"/>
        <v>0</v>
      </c>
      <c r="AA77" s="64">
        <f>IF(C77="",0,IF(OR(D77=0,E77=0,F77=0,G77=0,H77=0,O77=0,Q77=0,Q77="",R77=0,S77=0,AND(OR(R77=Lists!$L$3,R77=Lists!$L$4),P77=0),AND(R77=Lists!$L$4,T77=0)),1,0))</f>
        <v>0</v>
      </c>
      <c r="AB77" s="64">
        <f t="shared" si="1"/>
        <v>0</v>
      </c>
      <c r="AC77" s="64">
        <f t="shared" si="6"/>
        <v>0</v>
      </c>
      <c r="AD77" s="64">
        <f>IF(OR(S77=Lists!$M$6,S77=Lists!$M$8),IF(OR(COUNTIF('Section 3'!$D$16:$D$28,I77)=0,COUNTIF('Section 3'!$D$16:$D$28,K77)=0,COUNTIF('Section 3'!$D$16:$D$28,M77)=0),1,0),0)</f>
        <v>0</v>
      </c>
      <c r="AE77" s="64">
        <f>IF(AND(COUNTIF(Lists!$D$3:$D$69,F77)&gt;0,COUNTIF(Lists!$E$3:$E$46,I77)&gt;0,COUNTIF(Lists!$E$3:$E$46,K77)&gt;0,COUNTIF(Lists!$E$3:$E$46,M77)&gt;0),0,1)</f>
        <v>0</v>
      </c>
      <c r="AF77" s="64">
        <f>IF(E77=0,0,IF(COUNTIF(Lists!$B$3:$B$203,E77)&gt;0,0,1))</f>
        <v>0</v>
      </c>
      <c r="AG77" s="64">
        <f>IF(E77=0,0,IF(AND('Section 1'!$D$12&lt;&gt;4,R77="Heels"),1,0))</f>
        <v>0</v>
      </c>
      <c r="AH77" s="57">
        <f t="shared" si="2"/>
        <v>0</v>
      </c>
      <c r="AI77" s="57">
        <f t="shared" si="3"/>
        <v>0</v>
      </c>
    </row>
    <row r="78" spans="2:35" x14ac:dyDescent="0.25">
      <c r="B78" s="116"/>
      <c r="C78" s="205" t="str">
        <f>IF(F78=0,"",MAX($C$18:C77)+1)</f>
        <v/>
      </c>
      <c r="D78" s="60"/>
      <c r="E78" s="214"/>
      <c r="F78" s="215"/>
      <c r="G78" s="218"/>
      <c r="H78" s="216"/>
      <c r="I78" s="217" t="str">
        <f>IF(LEFT($F78,1)="R",VLOOKUP($F78,'Blend Breakout'!$C$33:$I$55,COLUMNS('Blend Breakout'!$C$32:D$32),0),IF(LEFT($F78,1)="H",$F78,""))</f>
        <v/>
      </c>
      <c r="J78" s="59" t="str">
        <f>IF(I78="","",IF(LEFT($F78,1)="R",$G78*VLOOKUP($F78,'Blend Breakout'!$C$33:$I$55,COLUMNS('Blend Breakout'!$C$32:E$32),0),IF(LEFT($F78,1)="H",$G78,"")))</f>
        <v/>
      </c>
      <c r="K78" s="217" t="str">
        <f>IF(LEFT($F78,1)="R",VLOOKUP($F78,'Blend Breakout'!$C$33:$I$55,COLUMNS('Blend Breakout'!$C$32:F$32),0),"")</f>
        <v/>
      </c>
      <c r="L78" s="59" t="str">
        <f>IF(K78="","",IF(LEFT($F78,1)="R",$G78*VLOOKUP($F78,'Blend Breakout'!$C$33:$I$55,COLUMNS('Blend Breakout'!$C$32:G$32),0),""))</f>
        <v/>
      </c>
      <c r="M78" s="217" t="str">
        <f>IF(LEFT($F78,1)="R",VLOOKUP($F78,'Blend Breakout'!$C$33:$I$55,COLUMNS('Blend Breakout'!$C$32:H$32),0),"")</f>
        <v/>
      </c>
      <c r="N78" s="59" t="str">
        <f>IF(M78="","",IF(LEFT($F78,1)="R",$G78*VLOOKUP($F78,'Blend Breakout'!$C$33:$I$55,COLUMNS('Blend Breakout'!$C$32:I$32),0),""))</f>
        <v/>
      </c>
      <c r="O78" s="215"/>
      <c r="P78" s="215"/>
      <c r="Q78" s="220"/>
      <c r="R78" s="215"/>
      <c r="S78" s="215"/>
      <c r="T78" s="206"/>
      <c r="U78" s="154"/>
      <c r="W78" s="161" t="str">
        <f t="shared" ca="1" si="4"/>
        <v/>
      </c>
      <c r="Y78" s="64" t="str">
        <f t="shared" si="5"/>
        <v>N</v>
      </c>
      <c r="Z78" s="64">
        <f t="shared" ca="1" si="0"/>
        <v>0</v>
      </c>
      <c r="AA78" s="64">
        <f>IF(C78="",0,IF(OR(D78=0,E78=0,F78=0,G78=0,H78=0,O78=0,Q78=0,Q78="",R78=0,S78=0,AND(OR(R78=Lists!$L$3,R78=Lists!$L$4),P78=0),AND(R78=Lists!$L$4,T78=0)),1,0))</f>
        <v>0</v>
      </c>
      <c r="AB78" s="64">
        <f t="shared" si="1"/>
        <v>0</v>
      </c>
      <c r="AC78" s="64">
        <f t="shared" si="6"/>
        <v>0</v>
      </c>
      <c r="AD78" s="64">
        <f>IF(OR(S78=Lists!$M$6,S78=Lists!$M$8),IF(OR(COUNTIF('Section 3'!$D$16:$D$28,I78)=0,COUNTIF('Section 3'!$D$16:$D$28,K78)=0,COUNTIF('Section 3'!$D$16:$D$28,M78)=0),1,0),0)</f>
        <v>0</v>
      </c>
      <c r="AE78" s="64">
        <f>IF(AND(COUNTIF(Lists!$D$3:$D$69,F78)&gt;0,COUNTIF(Lists!$E$3:$E$46,I78)&gt;0,COUNTIF(Lists!$E$3:$E$46,K78)&gt;0,COUNTIF(Lists!$E$3:$E$46,M78)&gt;0),0,1)</f>
        <v>0</v>
      </c>
      <c r="AF78" s="64">
        <f>IF(E78=0,0,IF(COUNTIF(Lists!$B$3:$B$203,E78)&gt;0,0,1))</f>
        <v>0</v>
      </c>
      <c r="AG78" s="64">
        <f>IF(E78=0,0,IF(AND('Section 1'!$D$12&lt;&gt;4,R78="Heels"),1,0))</f>
        <v>0</v>
      </c>
      <c r="AH78" s="57">
        <f t="shared" si="2"/>
        <v>0</v>
      </c>
      <c r="AI78" s="57">
        <f t="shared" si="3"/>
        <v>0</v>
      </c>
    </row>
    <row r="79" spans="2:35" x14ac:dyDescent="0.25">
      <c r="B79" s="116"/>
      <c r="C79" s="205" t="str">
        <f>IF(F79=0,"",MAX($C$18:C78)+1)</f>
        <v/>
      </c>
      <c r="D79" s="60"/>
      <c r="E79" s="214"/>
      <c r="F79" s="215"/>
      <c r="G79" s="218"/>
      <c r="H79" s="216"/>
      <c r="I79" s="217" t="str">
        <f>IF(LEFT($F79,1)="R",VLOOKUP($F79,'Blend Breakout'!$C$33:$I$55,COLUMNS('Blend Breakout'!$C$32:D$32),0),IF(LEFT($F79,1)="H",$F79,""))</f>
        <v/>
      </c>
      <c r="J79" s="59" t="str">
        <f>IF(I79="","",IF(LEFT($F79,1)="R",$G79*VLOOKUP($F79,'Blend Breakout'!$C$33:$I$55,COLUMNS('Blend Breakout'!$C$32:E$32),0),IF(LEFT($F79,1)="H",$G79,"")))</f>
        <v/>
      </c>
      <c r="K79" s="217" t="str">
        <f>IF(LEFT($F79,1)="R",VLOOKUP($F79,'Blend Breakout'!$C$33:$I$55,COLUMNS('Blend Breakout'!$C$32:F$32),0),"")</f>
        <v/>
      </c>
      <c r="L79" s="59" t="str">
        <f>IF(K79="","",IF(LEFT($F79,1)="R",$G79*VLOOKUP($F79,'Blend Breakout'!$C$33:$I$55,COLUMNS('Blend Breakout'!$C$32:G$32),0),""))</f>
        <v/>
      </c>
      <c r="M79" s="217" t="str">
        <f>IF(LEFT($F79,1)="R",VLOOKUP($F79,'Blend Breakout'!$C$33:$I$55,COLUMNS('Blend Breakout'!$C$32:H$32),0),"")</f>
        <v/>
      </c>
      <c r="N79" s="59" t="str">
        <f>IF(M79="","",IF(LEFT($F79,1)="R",$G79*VLOOKUP($F79,'Blend Breakout'!$C$33:$I$55,COLUMNS('Blend Breakout'!$C$32:I$32),0),""))</f>
        <v/>
      </c>
      <c r="O79" s="215"/>
      <c r="P79" s="215"/>
      <c r="Q79" s="220"/>
      <c r="R79" s="215"/>
      <c r="S79" s="215"/>
      <c r="T79" s="206"/>
      <c r="U79" s="154"/>
      <c r="W79" s="161" t="str">
        <f t="shared" ca="1" si="4"/>
        <v/>
      </c>
      <c r="Y79" s="64" t="str">
        <f t="shared" si="5"/>
        <v>N</v>
      </c>
      <c r="Z79" s="64">
        <f t="shared" ca="1" si="0"/>
        <v>0</v>
      </c>
      <c r="AA79" s="64">
        <f>IF(C79="",0,IF(OR(D79=0,E79=0,F79=0,G79=0,H79=0,O79=0,Q79=0,Q79="",R79=0,S79=0,AND(OR(R79=Lists!$L$3,R79=Lists!$L$4),P79=0),AND(R79=Lists!$L$4,T79=0)),1,0))</f>
        <v>0</v>
      </c>
      <c r="AB79" s="64">
        <f t="shared" si="1"/>
        <v>0</v>
      </c>
      <c r="AC79" s="64">
        <f t="shared" si="6"/>
        <v>0</v>
      </c>
      <c r="AD79" s="64">
        <f>IF(OR(S79=Lists!$M$6,S79=Lists!$M$8),IF(OR(COUNTIF('Section 3'!$D$16:$D$28,I79)=0,COUNTIF('Section 3'!$D$16:$D$28,K79)=0,COUNTIF('Section 3'!$D$16:$D$28,M79)=0),1,0),0)</f>
        <v>0</v>
      </c>
      <c r="AE79" s="64">
        <f>IF(AND(COUNTIF(Lists!$D$3:$D$69,F79)&gt;0,COUNTIF(Lists!$E$3:$E$46,I79)&gt;0,COUNTIF(Lists!$E$3:$E$46,K79)&gt;0,COUNTIF(Lists!$E$3:$E$46,M79)&gt;0),0,1)</f>
        <v>0</v>
      </c>
      <c r="AF79" s="64">
        <f>IF(E79=0,0,IF(COUNTIF(Lists!$B$3:$B$203,E79)&gt;0,0,1))</f>
        <v>0</v>
      </c>
      <c r="AG79" s="64">
        <f>IF(E79=0,0,IF(AND('Section 1'!$D$12&lt;&gt;4,R79="Heels"),1,0))</f>
        <v>0</v>
      </c>
      <c r="AH79" s="57">
        <f t="shared" si="2"/>
        <v>0</v>
      </c>
      <c r="AI79" s="57">
        <f t="shared" si="3"/>
        <v>0</v>
      </c>
    </row>
    <row r="80" spans="2:35" x14ac:dyDescent="0.25">
      <c r="B80" s="116"/>
      <c r="C80" s="205" t="str">
        <f>IF(F80=0,"",MAX($C$18:C79)+1)</f>
        <v/>
      </c>
      <c r="D80" s="60"/>
      <c r="E80" s="214"/>
      <c r="F80" s="215"/>
      <c r="G80" s="218"/>
      <c r="H80" s="216"/>
      <c r="I80" s="217" t="str">
        <f>IF(LEFT($F80,1)="R",VLOOKUP($F80,'Blend Breakout'!$C$33:$I$55,COLUMNS('Blend Breakout'!$C$32:D$32),0),IF(LEFT($F80,1)="H",$F80,""))</f>
        <v/>
      </c>
      <c r="J80" s="59" t="str">
        <f>IF(I80="","",IF(LEFT($F80,1)="R",$G80*VLOOKUP($F80,'Blend Breakout'!$C$33:$I$55,COLUMNS('Blend Breakout'!$C$32:E$32),0),IF(LEFT($F80,1)="H",$G80,"")))</f>
        <v/>
      </c>
      <c r="K80" s="217" t="str">
        <f>IF(LEFT($F80,1)="R",VLOOKUP($F80,'Blend Breakout'!$C$33:$I$55,COLUMNS('Blend Breakout'!$C$32:F$32),0),"")</f>
        <v/>
      </c>
      <c r="L80" s="59" t="str">
        <f>IF(K80="","",IF(LEFT($F80,1)="R",$G80*VLOOKUP($F80,'Blend Breakout'!$C$33:$I$55,COLUMNS('Blend Breakout'!$C$32:G$32),0),""))</f>
        <v/>
      </c>
      <c r="M80" s="217" t="str">
        <f>IF(LEFT($F80,1)="R",VLOOKUP($F80,'Blend Breakout'!$C$33:$I$55,COLUMNS('Blend Breakout'!$C$32:H$32),0),"")</f>
        <v/>
      </c>
      <c r="N80" s="59" t="str">
        <f>IF(M80="","",IF(LEFT($F80,1)="R",$G80*VLOOKUP($F80,'Blend Breakout'!$C$33:$I$55,COLUMNS('Blend Breakout'!$C$32:I$32),0),""))</f>
        <v/>
      </c>
      <c r="O80" s="215"/>
      <c r="P80" s="215"/>
      <c r="Q80" s="220"/>
      <c r="R80" s="215"/>
      <c r="S80" s="215"/>
      <c r="T80" s="206"/>
      <c r="U80" s="154"/>
      <c r="W80" s="161" t="str">
        <f t="shared" ca="1" si="4"/>
        <v/>
      </c>
      <c r="Y80" s="64" t="str">
        <f t="shared" si="5"/>
        <v>N</v>
      </c>
      <c r="Z80" s="64">
        <f t="shared" ca="1" si="0"/>
        <v>0</v>
      </c>
      <c r="AA80" s="64">
        <f>IF(C80="",0,IF(OR(D80=0,E80=0,F80=0,G80=0,H80=0,O80=0,Q80=0,Q80="",R80=0,S80=0,AND(OR(R80=Lists!$L$3,R80=Lists!$L$4),P80=0),AND(R80=Lists!$L$4,T80=0)),1,0))</f>
        <v>0</v>
      </c>
      <c r="AB80" s="64">
        <f t="shared" si="1"/>
        <v>0</v>
      </c>
      <c r="AC80" s="64">
        <f t="shared" si="6"/>
        <v>0</v>
      </c>
      <c r="AD80" s="64">
        <f>IF(OR(S80=Lists!$M$6,S80=Lists!$M$8),IF(OR(COUNTIF('Section 3'!$D$16:$D$28,I80)=0,COUNTIF('Section 3'!$D$16:$D$28,K80)=0,COUNTIF('Section 3'!$D$16:$D$28,M80)=0),1,0),0)</f>
        <v>0</v>
      </c>
      <c r="AE80" s="64">
        <f>IF(AND(COUNTIF(Lists!$D$3:$D$69,F80)&gt;0,COUNTIF(Lists!$E$3:$E$46,I80)&gt;0,COUNTIF(Lists!$E$3:$E$46,K80)&gt;0,COUNTIF(Lists!$E$3:$E$46,M80)&gt;0),0,1)</f>
        <v>0</v>
      </c>
      <c r="AF80" s="64">
        <f>IF(E80=0,0,IF(COUNTIF(Lists!$B$3:$B$203,E80)&gt;0,0,1))</f>
        <v>0</v>
      </c>
      <c r="AG80" s="64">
        <f>IF(E80=0,0,IF(AND('Section 1'!$D$12&lt;&gt;4,R80="Heels"),1,0))</f>
        <v>0</v>
      </c>
      <c r="AH80" s="57">
        <f t="shared" si="2"/>
        <v>0</v>
      </c>
      <c r="AI80" s="57">
        <f t="shared" si="3"/>
        <v>0</v>
      </c>
    </row>
    <row r="81" spans="2:35" x14ac:dyDescent="0.25">
      <c r="B81" s="116"/>
      <c r="C81" s="205" t="str">
        <f>IF(F81=0,"",MAX($C$18:C80)+1)</f>
        <v/>
      </c>
      <c r="D81" s="60"/>
      <c r="E81" s="214"/>
      <c r="F81" s="215"/>
      <c r="G81" s="218"/>
      <c r="H81" s="216"/>
      <c r="I81" s="217" t="str">
        <f>IF(LEFT($F81,1)="R",VLOOKUP($F81,'Blend Breakout'!$C$33:$I$55,COLUMNS('Blend Breakout'!$C$32:D$32),0),IF(LEFT($F81,1)="H",$F81,""))</f>
        <v/>
      </c>
      <c r="J81" s="59" t="str">
        <f>IF(I81="","",IF(LEFT($F81,1)="R",$G81*VLOOKUP($F81,'Blend Breakout'!$C$33:$I$55,COLUMNS('Blend Breakout'!$C$32:E$32),0),IF(LEFT($F81,1)="H",$G81,"")))</f>
        <v/>
      </c>
      <c r="K81" s="217" t="str">
        <f>IF(LEFT($F81,1)="R",VLOOKUP($F81,'Blend Breakout'!$C$33:$I$55,COLUMNS('Blend Breakout'!$C$32:F$32),0),"")</f>
        <v/>
      </c>
      <c r="L81" s="59" t="str">
        <f>IF(K81="","",IF(LEFT($F81,1)="R",$G81*VLOOKUP($F81,'Blend Breakout'!$C$33:$I$55,COLUMNS('Blend Breakout'!$C$32:G$32),0),""))</f>
        <v/>
      </c>
      <c r="M81" s="217" t="str">
        <f>IF(LEFT($F81,1)="R",VLOOKUP($F81,'Blend Breakout'!$C$33:$I$55,COLUMNS('Blend Breakout'!$C$32:H$32),0),"")</f>
        <v/>
      </c>
      <c r="N81" s="59" t="str">
        <f>IF(M81="","",IF(LEFT($F81,1)="R",$G81*VLOOKUP($F81,'Blend Breakout'!$C$33:$I$55,COLUMNS('Blend Breakout'!$C$32:I$32),0),""))</f>
        <v/>
      </c>
      <c r="O81" s="215"/>
      <c r="P81" s="215"/>
      <c r="Q81" s="220"/>
      <c r="R81" s="215"/>
      <c r="S81" s="215"/>
      <c r="T81" s="206"/>
      <c r="U81" s="154"/>
      <c r="W81" s="161" t="str">
        <f t="shared" ca="1" si="4"/>
        <v/>
      </c>
      <c r="Y81" s="64" t="str">
        <f t="shared" si="5"/>
        <v>N</v>
      </c>
      <c r="Z81" s="64">
        <f t="shared" ca="1" si="0"/>
        <v>0</v>
      </c>
      <c r="AA81" s="64">
        <f>IF(C81="",0,IF(OR(D81=0,E81=0,F81=0,G81=0,H81=0,O81=0,Q81=0,Q81="",R81=0,S81=0,AND(OR(R81=Lists!$L$3,R81=Lists!$L$4),P81=0),AND(R81=Lists!$L$4,T81=0)),1,0))</f>
        <v>0</v>
      </c>
      <c r="AB81" s="64">
        <f t="shared" si="1"/>
        <v>0</v>
      </c>
      <c r="AC81" s="64">
        <f t="shared" si="6"/>
        <v>0</v>
      </c>
      <c r="AD81" s="64">
        <f>IF(OR(S81=Lists!$M$6,S81=Lists!$M$8),IF(OR(COUNTIF('Section 3'!$D$16:$D$28,I81)=0,COUNTIF('Section 3'!$D$16:$D$28,K81)=0,COUNTIF('Section 3'!$D$16:$D$28,M81)=0),1,0),0)</f>
        <v>0</v>
      </c>
      <c r="AE81" s="64">
        <f>IF(AND(COUNTIF(Lists!$D$3:$D$69,F81)&gt;0,COUNTIF(Lists!$E$3:$E$46,I81)&gt;0,COUNTIF(Lists!$E$3:$E$46,K81)&gt;0,COUNTIF(Lists!$E$3:$E$46,M81)&gt;0),0,1)</f>
        <v>0</v>
      </c>
      <c r="AF81" s="64">
        <f>IF(E81=0,0,IF(COUNTIF(Lists!$B$3:$B$203,E81)&gt;0,0,1))</f>
        <v>0</v>
      </c>
      <c r="AG81" s="64">
        <f>IF(E81=0,0,IF(AND('Section 1'!$D$12&lt;&gt;4,R81="Heels"),1,0))</f>
        <v>0</v>
      </c>
      <c r="AH81" s="57">
        <f t="shared" si="2"/>
        <v>0</v>
      </c>
      <c r="AI81" s="57">
        <f t="shared" si="3"/>
        <v>0</v>
      </c>
    </row>
    <row r="82" spans="2:35" x14ac:dyDescent="0.25">
      <c r="B82" s="116"/>
      <c r="C82" s="205" t="str">
        <f>IF(F82=0,"",MAX($C$18:C81)+1)</f>
        <v/>
      </c>
      <c r="D82" s="60"/>
      <c r="E82" s="214"/>
      <c r="F82" s="215"/>
      <c r="G82" s="218"/>
      <c r="H82" s="216"/>
      <c r="I82" s="217" t="str">
        <f>IF(LEFT($F82,1)="R",VLOOKUP($F82,'Blend Breakout'!$C$33:$I$55,COLUMNS('Blend Breakout'!$C$32:D$32),0),IF(LEFT($F82,1)="H",$F82,""))</f>
        <v/>
      </c>
      <c r="J82" s="59" t="str">
        <f>IF(I82="","",IF(LEFT($F82,1)="R",$G82*VLOOKUP($F82,'Blend Breakout'!$C$33:$I$55,COLUMNS('Blend Breakout'!$C$32:E$32),0),IF(LEFT($F82,1)="H",$G82,"")))</f>
        <v/>
      </c>
      <c r="K82" s="217" t="str">
        <f>IF(LEFT($F82,1)="R",VLOOKUP($F82,'Blend Breakout'!$C$33:$I$55,COLUMNS('Blend Breakout'!$C$32:F$32),0),"")</f>
        <v/>
      </c>
      <c r="L82" s="59" t="str">
        <f>IF(K82="","",IF(LEFT($F82,1)="R",$G82*VLOOKUP($F82,'Blend Breakout'!$C$33:$I$55,COLUMNS('Blend Breakout'!$C$32:G$32),0),""))</f>
        <v/>
      </c>
      <c r="M82" s="217" t="str">
        <f>IF(LEFT($F82,1)="R",VLOOKUP($F82,'Blend Breakout'!$C$33:$I$55,COLUMNS('Blend Breakout'!$C$32:H$32),0),"")</f>
        <v/>
      </c>
      <c r="N82" s="59" t="str">
        <f>IF(M82="","",IF(LEFT($F82,1)="R",$G82*VLOOKUP($F82,'Blend Breakout'!$C$33:$I$55,COLUMNS('Blend Breakout'!$C$32:I$32),0),""))</f>
        <v/>
      </c>
      <c r="O82" s="215"/>
      <c r="P82" s="215"/>
      <c r="Q82" s="220"/>
      <c r="R82" s="215"/>
      <c r="S82" s="215"/>
      <c r="T82" s="206"/>
      <c r="U82" s="154"/>
      <c r="W82" s="161" t="str">
        <f t="shared" ca="1" si="4"/>
        <v/>
      </c>
      <c r="Y82" s="64" t="str">
        <f t="shared" si="5"/>
        <v>N</v>
      </c>
      <c r="Z82" s="64">
        <f t="shared" ref="Z82:Z145" ca="1" si="7">IF(OR(D82=0,AND(D82&gt;=StartDate,D82&lt;=EndDate)),0,1)</f>
        <v>0</v>
      </c>
      <c r="AA82" s="64">
        <f>IF(C82="",0,IF(OR(D82=0,E82=0,F82=0,G82=0,H82=0,O82=0,Q82=0,Q82="",R82=0,S82=0,AND(OR(R82=Lists!$L$3,R82=Lists!$L$4),P82=0),AND(R82=Lists!$L$4,T82=0)),1,0))</f>
        <v>0</v>
      </c>
      <c r="AB82" s="64">
        <f t="shared" ref="AB82:AB145" si="8">IF(SUM(J82,L82,N82)&lt;=G82,0,1)</f>
        <v>0</v>
      </c>
      <c r="AC82" s="64">
        <f t="shared" ref="AC82:AC145" si="9">IF(F82="Other",IF(OR(I82=0,J82=0,AND(K82=0,L82&lt;&gt;0),AND(L82=0,K82&lt;&gt;0),AND(M82=0,N82&lt;&gt;0),AND(N82=0,M82&lt;&gt;0)),1,0),0)</f>
        <v>0</v>
      </c>
      <c r="AD82" s="64">
        <f>IF(OR(S82=Lists!$M$6,S82=Lists!$M$8),IF(OR(COUNTIF('Section 3'!$D$16:$D$28,I82)=0,COUNTIF('Section 3'!$D$16:$D$28,K82)=0,COUNTIF('Section 3'!$D$16:$D$28,M82)=0),1,0),0)</f>
        <v>0</v>
      </c>
      <c r="AE82" s="64">
        <f>IF(AND(COUNTIF(Lists!$D$3:$D$69,F82)&gt;0,COUNTIF(Lists!$E$3:$E$46,I82)&gt;0,COUNTIF(Lists!$E$3:$E$46,K82)&gt;0,COUNTIF(Lists!$E$3:$E$46,M82)&gt;0),0,1)</f>
        <v>0</v>
      </c>
      <c r="AF82" s="64">
        <f>IF(E82=0,0,IF(COUNTIF(Lists!$B$3:$B$203,E82)&gt;0,0,1))</f>
        <v>0</v>
      </c>
      <c r="AG82" s="64">
        <f>IF(E82=0,0,IF(AND('Section 1'!$D$12&lt;&gt;4,R82="Heels"),1,0))</f>
        <v>0</v>
      </c>
      <c r="AH82" s="57">
        <f t="shared" ref="AH82:AH145" si="10">IF(R82=0,0,IF(COUNTIF(TransactionType,R82)&gt;0,0,1))</f>
        <v>0</v>
      </c>
      <c r="AI82" s="57">
        <f t="shared" ref="AI82:AI145" si="11">IF(S82=0,0,IF(OR(COUNTIF(NewIntendedUses,S82)&gt;0,COUNTIF(UsedIntendedUses,S82)&gt;0,COUNTIF(HeelsIntendedUses,S82)&gt;0),0,1))</f>
        <v>0</v>
      </c>
    </row>
    <row r="83" spans="2:35" x14ac:dyDescent="0.25">
      <c r="B83" s="116"/>
      <c r="C83" s="205" t="str">
        <f>IF(F83=0,"",MAX($C$18:C82)+1)</f>
        <v/>
      </c>
      <c r="D83" s="60"/>
      <c r="E83" s="214"/>
      <c r="F83" s="215"/>
      <c r="G83" s="218"/>
      <c r="H83" s="216"/>
      <c r="I83" s="217" t="str">
        <f>IF(LEFT($F83,1)="R",VLOOKUP($F83,'Blend Breakout'!$C$33:$I$55,COLUMNS('Blend Breakout'!$C$32:D$32),0),IF(LEFT($F83,1)="H",$F83,""))</f>
        <v/>
      </c>
      <c r="J83" s="59" t="str">
        <f>IF(I83="","",IF(LEFT($F83,1)="R",$G83*VLOOKUP($F83,'Blend Breakout'!$C$33:$I$55,COLUMNS('Blend Breakout'!$C$32:E$32),0),IF(LEFT($F83,1)="H",$G83,"")))</f>
        <v/>
      </c>
      <c r="K83" s="217" t="str">
        <f>IF(LEFT($F83,1)="R",VLOOKUP($F83,'Blend Breakout'!$C$33:$I$55,COLUMNS('Blend Breakout'!$C$32:F$32),0),"")</f>
        <v/>
      </c>
      <c r="L83" s="59" t="str">
        <f>IF(K83="","",IF(LEFT($F83,1)="R",$G83*VLOOKUP($F83,'Blend Breakout'!$C$33:$I$55,COLUMNS('Blend Breakout'!$C$32:G$32),0),""))</f>
        <v/>
      </c>
      <c r="M83" s="217" t="str">
        <f>IF(LEFT($F83,1)="R",VLOOKUP($F83,'Blend Breakout'!$C$33:$I$55,COLUMNS('Blend Breakout'!$C$32:H$32),0),"")</f>
        <v/>
      </c>
      <c r="N83" s="59" t="str">
        <f>IF(M83="","",IF(LEFT($F83,1)="R",$G83*VLOOKUP($F83,'Blend Breakout'!$C$33:$I$55,COLUMNS('Blend Breakout'!$C$32:I$32),0),""))</f>
        <v/>
      </c>
      <c r="O83" s="215"/>
      <c r="P83" s="215"/>
      <c r="Q83" s="220"/>
      <c r="R83" s="215"/>
      <c r="S83" s="215"/>
      <c r="T83" s="206"/>
      <c r="U83" s="154"/>
      <c r="W83" s="161" t="str">
        <f t="shared" ref="W83:W146" ca="1" si="12">IF(SUM(Z83:AC83,AE83:AI83)&gt;0,"ROW INCOMPLETE OR INVALID DATA ENTERED; ENTER/EDIT DATA IN REQUIRED FIELDS.","")</f>
        <v/>
      </c>
      <c r="Y83" s="64" t="str">
        <f t="shared" ref="Y83:Y146" si="13">IF(C83="","N","Y")</f>
        <v>N</v>
      </c>
      <c r="Z83" s="64">
        <f t="shared" ca="1" si="7"/>
        <v>0</v>
      </c>
      <c r="AA83" s="64">
        <f>IF(C83="",0,IF(OR(D83=0,E83=0,F83=0,G83=0,H83=0,O83=0,Q83=0,Q83="",R83=0,S83=0,AND(OR(R83=Lists!$L$3,R83=Lists!$L$4),P83=0),AND(R83=Lists!$L$4,T83=0)),1,0))</f>
        <v>0</v>
      </c>
      <c r="AB83" s="64">
        <f t="shared" si="8"/>
        <v>0</v>
      </c>
      <c r="AC83" s="64">
        <f t="shared" si="9"/>
        <v>0</v>
      </c>
      <c r="AD83" s="64">
        <f>IF(OR(S83=Lists!$M$6,S83=Lists!$M$8),IF(OR(COUNTIF('Section 3'!$D$16:$D$28,I83)=0,COUNTIF('Section 3'!$D$16:$D$28,K83)=0,COUNTIF('Section 3'!$D$16:$D$28,M83)=0),1,0),0)</f>
        <v>0</v>
      </c>
      <c r="AE83" s="64">
        <f>IF(AND(COUNTIF(Lists!$D$3:$D$69,F83)&gt;0,COUNTIF(Lists!$E$3:$E$46,I83)&gt;0,COUNTIF(Lists!$E$3:$E$46,K83)&gt;0,COUNTIF(Lists!$E$3:$E$46,M83)&gt;0),0,1)</f>
        <v>0</v>
      </c>
      <c r="AF83" s="64">
        <f>IF(E83=0,0,IF(COUNTIF(Lists!$B$3:$B$203,E83)&gt;0,0,1))</f>
        <v>0</v>
      </c>
      <c r="AG83" s="64">
        <f>IF(E83=0,0,IF(AND('Section 1'!$D$12&lt;&gt;4,R83="Heels"),1,0))</f>
        <v>0</v>
      </c>
      <c r="AH83" s="57">
        <f t="shared" si="10"/>
        <v>0</v>
      </c>
      <c r="AI83" s="57">
        <f t="shared" si="11"/>
        <v>0</v>
      </c>
    </row>
    <row r="84" spans="2:35" x14ac:dyDescent="0.25">
      <c r="B84" s="116"/>
      <c r="C84" s="205" t="str">
        <f>IF(F84=0,"",MAX($C$18:C83)+1)</f>
        <v/>
      </c>
      <c r="D84" s="60"/>
      <c r="E84" s="214"/>
      <c r="F84" s="215"/>
      <c r="G84" s="218"/>
      <c r="H84" s="216"/>
      <c r="I84" s="217" t="str">
        <f>IF(LEFT($F84,1)="R",VLOOKUP($F84,'Blend Breakout'!$C$33:$I$55,COLUMNS('Blend Breakout'!$C$32:D$32),0),IF(LEFT($F84,1)="H",$F84,""))</f>
        <v/>
      </c>
      <c r="J84" s="59" t="str">
        <f>IF(I84="","",IF(LEFT($F84,1)="R",$G84*VLOOKUP($F84,'Blend Breakout'!$C$33:$I$55,COLUMNS('Blend Breakout'!$C$32:E$32),0),IF(LEFT($F84,1)="H",$G84,"")))</f>
        <v/>
      </c>
      <c r="K84" s="217" t="str">
        <f>IF(LEFT($F84,1)="R",VLOOKUP($F84,'Blend Breakout'!$C$33:$I$55,COLUMNS('Blend Breakout'!$C$32:F$32),0),"")</f>
        <v/>
      </c>
      <c r="L84" s="59" t="str">
        <f>IF(K84="","",IF(LEFT($F84,1)="R",$G84*VLOOKUP($F84,'Blend Breakout'!$C$33:$I$55,COLUMNS('Blend Breakout'!$C$32:G$32),0),""))</f>
        <v/>
      </c>
      <c r="M84" s="217" t="str">
        <f>IF(LEFT($F84,1)="R",VLOOKUP($F84,'Blend Breakout'!$C$33:$I$55,COLUMNS('Blend Breakout'!$C$32:H$32),0),"")</f>
        <v/>
      </c>
      <c r="N84" s="59" t="str">
        <f>IF(M84="","",IF(LEFT($F84,1)="R",$G84*VLOOKUP($F84,'Blend Breakout'!$C$33:$I$55,COLUMNS('Blend Breakout'!$C$32:I$32),0),""))</f>
        <v/>
      </c>
      <c r="O84" s="215"/>
      <c r="P84" s="215"/>
      <c r="Q84" s="220"/>
      <c r="R84" s="215"/>
      <c r="S84" s="215"/>
      <c r="T84" s="206"/>
      <c r="U84" s="154"/>
      <c r="W84" s="161" t="str">
        <f t="shared" ca="1" si="12"/>
        <v/>
      </c>
      <c r="Y84" s="64" t="str">
        <f t="shared" si="13"/>
        <v>N</v>
      </c>
      <c r="Z84" s="64">
        <f t="shared" ca="1" si="7"/>
        <v>0</v>
      </c>
      <c r="AA84" s="64">
        <f>IF(C84="",0,IF(OR(D84=0,E84=0,F84=0,G84=0,H84=0,O84=0,Q84=0,Q84="",R84=0,S84=0,AND(OR(R84=Lists!$L$3,R84=Lists!$L$4),P84=0),AND(R84=Lists!$L$4,T84=0)),1,0))</f>
        <v>0</v>
      </c>
      <c r="AB84" s="64">
        <f t="shared" si="8"/>
        <v>0</v>
      </c>
      <c r="AC84" s="64">
        <f t="shared" si="9"/>
        <v>0</v>
      </c>
      <c r="AD84" s="64">
        <f>IF(OR(S84=Lists!$M$6,S84=Lists!$M$8),IF(OR(COUNTIF('Section 3'!$D$16:$D$28,I84)=0,COUNTIF('Section 3'!$D$16:$D$28,K84)=0,COUNTIF('Section 3'!$D$16:$D$28,M84)=0),1,0),0)</f>
        <v>0</v>
      </c>
      <c r="AE84" s="64">
        <f>IF(AND(COUNTIF(Lists!$D$3:$D$69,F84)&gt;0,COUNTIF(Lists!$E$3:$E$46,I84)&gt;0,COUNTIF(Lists!$E$3:$E$46,K84)&gt;0,COUNTIF(Lists!$E$3:$E$46,M84)&gt;0),0,1)</f>
        <v>0</v>
      </c>
      <c r="AF84" s="64">
        <f>IF(E84=0,0,IF(COUNTIF(Lists!$B$3:$B$203,E84)&gt;0,0,1))</f>
        <v>0</v>
      </c>
      <c r="AG84" s="64">
        <f>IF(E84=0,0,IF(AND('Section 1'!$D$12&lt;&gt;4,R84="Heels"),1,0))</f>
        <v>0</v>
      </c>
      <c r="AH84" s="57">
        <f t="shared" si="10"/>
        <v>0</v>
      </c>
      <c r="AI84" s="57">
        <f t="shared" si="11"/>
        <v>0</v>
      </c>
    </row>
    <row r="85" spans="2:35" x14ac:dyDescent="0.25">
      <c r="B85" s="116"/>
      <c r="C85" s="205" t="str">
        <f>IF(F85=0,"",MAX($C$18:C84)+1)</f>
        <v/>
      </c>
      <c r="D85" s="60"/>
      <c r="E85" s="214"/>
      <c r="F85" s="215"/>
      <c r="G85" s="218"/>
      <c r="H85" s="216"/>
      <c r="I85" s="217" t="str">
        <f>IF(LEFT($F85,1)="R",VLOOKUP($F85,'Blend Breakout'!$C$33:$I$55,COLUMNS('Blend Breakout'!$C$32:D$32),0),IF(LEFT($F85,1)="H",$F85,""))</f>
        <v/>
      </c>
      <c r="J85" s="59" t="str">
        <f>IF(I85="","",IF(LEFT($F85,1)="R",$G85*VLOOKUP($F85,'Blend Breakout'!$C$33:$I$55,COLUMNS('Blend Breakout'!$C$32:E$32),0),IF(LEFT($F85,1)="H",$G85,"")))</f>
        <v/>
      </c>
      <c r="K85" s="217" t="str">
        <f>IF(LEFT($F85,1)="R",VLOOKUP($F85,'Blend Breakout'!$C$33:$I$55,COLUMNS('Blend Breakout'!$C$32:F$32),0),"")</f>
        <v/>
      </c>
      <c r="L85" s="59" t="str">
        <f>IF(K85="","",IF(LEFT($F85,1)="R",$G85*VLOOKUP($F85,'Blend Breakout'!$C$33:$I$55,COLUMNS('Blend Breakout'!$C$32:G$32),0),""))</f>
        <v/>
      </c>
      <c r="M85" s="217" t="str">
        <f>IF(LEFT($F85,1)="R",VLOOKUP($F85,'Blend Breakout'!$C$33:$I$55,COLUMNS('Blend Breakout'!$C$32:H$32),0),"")</f>
        <v/>
      </c>
      <c r="N85" s="59" t="str">
        <f>IF(M85="","",IF(LEFT($F85,1)="R",$G85*VLOOKUP($F85,'Blend Breakout'!$C$33:$I$55,COLUMNS('Blend Breakout'!$C$32:I$32),0),""))</f>
        <v/>
      </c>
      <c r="O85" s="215"/>
      <c r="P85" s="215"/>
      <c r="Q85" s="220"/>
      <c r="R85" s="215"/>
      <c r="S85" s="215"/>
      <c r="T85" s="206"/>
      <c r="U85" s="154"/>
      <c r="W85" s="161" t="str">
        <f t="shared" ca="1" si="12"/>
        <v/>
      </c>
      <c r="Y85" s="64" t="str">
        <f t="shared" si="13"/>
        <v>N</v>
      </c>
      <c r="Z85" s="64">
        <f t="shared" ca="1" si="7"/>
        <v>0</v>
      </c>
      <c r="AA85" s="64">
        <f>IF(C85="",0,IF(OR(D85=0,E85=0,F85=0,G85=0,H85=0,O85=0,Q85=0,Q85="",R85=0,S85=0,AND(OR(R85=Lists!$L$3,R85=Lists!$L$4),P85=0),AND(R85=Lists!$L$4,T85=0)),1,0))</f>
        <v>0</v>
      </c>
      <c r="AB85" s="64">
        <f t="shared" si="8"/>
        <v>0</v>
      </c>
      <c r="AC85" s="64">
        <f t="shared" si="9"/>
        <v>0</v>
      </c>
      <c r="AD85" s="64">
        <f>IF(OR(S85=Lists!$M$6,S85=Lists!$M$8),IF(OR(COUNTIF('Section 3'!$D$16:$D$28,I85)=0,COUNTIF('Section 3'!$D$16:$D$28,K85)=0,COUNTIF('Section 3'!$D$16:$D$28,M85)=0),1,0),0)</f>
        <v>0</v>
      </c>
      <c r="AE85" s="64">
        <f>IF(AND(COUNTIF(Lists!$D$3:$D$69,F85)&gt;0,COUNTIF(Lists!$E$3:$E$46,I85)&gt;0,COUNTIF(Lists!$E$3:$E$46,K85)&gt;0,COUNTIF(Lists!$E$3:$E$46,M85)&gt;0),0,1)</f>
        <v>0</v>
      </c>
      <c r="AF85" s="64">
        <f>IF(E85=0,0,IF(COUNTIF(Lists!$B$3:$B$203,E85)&gt;0,0,1))</f>
        <v>0</v>
      </c>
      <c r="AG85" s="64">
        <f>IF(E85=0,0,IF(AND('Section 1'!$D$12&lt;&gt;4,R85="Heels"),1,0))</f>
        <v>0</v>
      </c>
      <c r="AH85" s="57">
        <f t="shared" si="10"/>
        <v>0</v>
      </c>
      <c r="AI85" s="57">
        <f t="shared" si="11"/>
        <v>0</v>
      </c>
    </row>
    <row r="86" spans="2:35" x14ac:dyDescent="0.25">
      <c r="B86" s="116"/>
      <c r="C86" s="205" t="str">
        <f>IF(F86=0,"",MAX($C$18:C85)+1)</f>
        <v/>
      </c>
      <c r="D86" s="60"/>
      <c r="E86" s="214"/>
      <c r="F86" s="215"/>
      <c r="G86" s="218"/>
      <c r="H86" s="216"/>
      <c r="I86" s="217" t="str">
        <f>IF(LEFT($F86,1)="R",VLOOKUP($F86,'Blend Breakout'!$C$33:$I$55,COLUMNS('Blend Breakout'!$C$32:D$32),0),IF(LEFT($F86,1)="H",$F86,""))</f>
        <v/>
      </c>
      <c r="J86" s="59" t="str">
        <f>IF(I86="","",IF(LEFT($F86,1)="R",$G86*VLOOKUP($F86,'Blend Breakout'!$C$33:$I$55,COLUMNS('Blend Breakout'!$C$32:E$32),0),IF(LEFT($F86,1)="H",$G86,"")))</f>
        <v/>
      </c>
      <c r="K86" s="217" t="str">
        <f>IF(LEFT($F86,1)="R",VLOOKUP($F86,'Blend Breakout'!$C$33:$I$55,COLUMNS('Blend Breakout'!$C$32:F$32),0),"")</f>
        <v/>
      </c>
      <c r="L86" s="59" t="str">
        <f>IF(K86="","",IF(LEFT($F86,1)="R",$G86*VLOOKUP($F86,'Blend Breakout'!$C$33:$I$55,COLUMNS('Blend Breakout'!$C$32:G$32),0),""))</f>
        <v/>
      </c>
      <c r="M86" s="217" t="str">
        <f>IF(LEFT($F86,1)="R",VLOOKUP($F86,'Blend Breakout'!$C$33:$I$55,COLUMNS('Blend Breakout'!$C$32:H$32),0),"")</f>
        <v/>
      </c>
      <c r="N86" s="59" t="str">
        <f>IF(M86="","",IF(LEFT($F86,1)="R",$G86*VLOOKUP($F86,'Blend Breakout'!$C$33:$I$55,COLUMNS('Blend Breakout'!$C$32:I$32),0),""))</f>
        <v/>
      </c>
      <c r="O86" s="215"/>
      <c r="P86" s="215"/>
      <c r="Q86" s="220"/>
      <c r="R86" s="215"/>
      <c r="S86" s="215"/>
      <c r="T86" s="206"/>
      <c r="U86" s="154"/>
      <c r="W86" s="161" t="str">
        <f t="shared" ca="1" si="12"/>
        <v/>
      </c>
      <c r="Y86" s="64" t="str">
        <f t="shared" si="13"/>
        <v>N</v>
      </c>
      <c r="Z86" s="64">
        <f t="shared" ca="1" si="7"/>
        <v>0</v>
      </c>
      <c r="AA86" s="64">
        <f>IF(C86="",0,IF(OR(D86=0,E86=0,F86=0,G86=0,H86=0,O86=0,Q86=0,Q86="",R86=0,S86=0,AND(OR(R86=Lists!$L$3,R86=Lists!$L$4),P86=0),AND(R86=Lists!$L$4,T86=0)),1,0))</f>
        <v>0</v>
      </c>
      <c r="AB86" s="64">
        <f t="shared" si="8"/>
        <v>0</v>
      </c>
      <c r="AC86" s="64">
        <f t="shared" si="9"/>
        <v>0</v>
      </c>
      <c r="AD86" s="64">
        <f>IF(OR(S86=Lists!$M$6,S86=Lists!$M$8),IF(OR(COUNTIF('Section 3'!$D$16:$D$28,I86)=0,COUNTIF('Section 3'!$D$16:$D$28,K86)=0,COUNTIF('Section 3'!$D$16:$D$28,M86)=0),1,0),0)</f>
        <v>0</v>
      </c>
      <c r="AE86" s="64">
        <f>IF(AND(COUNTIF(Lists!$D$3:$D$69,F86)&gt;0,COUNTIF(Lists!$E$3:$E$46,I86)&gt;0,COUNTIF(Lists!$E$3:$E$46,K86)&gt;0,COUNTIF(Lists!$E$3:$E$46,M86)&gt;0),0,1)</f>
        <v>0</v>
      </c>
      <c r="AF86" s="64">
        <f>IF(E86=0,0,IF(COUNTIF(Lists!$B$3:$B$203,E86)&gt;0,0,1))</f>
        <v>0</v>
      </c>
      <c r="AG86" s="64">
        <f>IF(E86=0,0,IF(AND('Section 1'!$D$12&lt;&gt;4,R86="Heels"),1,0))</f>
        <v>0</v>
      </c>
      <c r="AH86" s="57">
        <f t="shared" si="10"/>
        <v>0</v>
      </c>
      <c r="AI86" s="57">
        <f t="shared" si="11"/>
        <v>0</v>
      </c>
    </row>
    <row r="87" spans="2:35" x14ac:dyDescent="0.25">
      <c r="B87" s="116"/>
      <c r="C87" s="205" t="str">
        <f>IF(F87=0,"",MAX($C$18:C86)+1)</f>
        <v/>
      </c>
      <c r="D87" s="60"/>
      <c r="E87" s="214"/>
      <c r="F87" s="215"/>
      <c r="G87" s="218"/>
      <c r="H87" s="216"/>
      <c r="I87" s="217" t="str">
        <f>IF(LEFT($F87,1)="R",VLOOKUP($F87,'Blend Breakout'!$C$33:$I$55,COLUMNS('Blend Breakout'!$C$32:D$32),0),IF(LEFT($F87,1)="H",$F87,""))</f>
        <v/>
      </c>
      <c r="J87" s="59" t="str">
        <f>IF(I87="","",IF(LEFT($F87,1)="R",$G87*VLOOKUP($F87,'Blend Breakout'!$C$33:$I$55,COLUMNS('Blend Breakout'!$C$32:E$32),0),IF(LEFT($F87,1)="H",$G87,"")))</f>
        <v/>
      </c>
      <c r="K87" s="217" t="str">
        <f>IF(LEFT($F87,1)="R",VLOOKUP($F87,'Blend Breakout'!$C$33:$I$55,COLUMNS('Blend Breakout'!$C$32:F$32),0),"")</f>
        <v/>
      </c>
      <c r="L87" s="59" t="str">
        <f>IF(K87="","",IF(LEFT($F87,1)="R",$G87*VLOOKUP($F87,'Blend Breakout'!$C$33:$I$55,COLUMNS('Blend Breakout'!$C$32:G$32),0),""))</f>
        <v/>
      </c>
      <c r="M87" s="217" t="str">
        <f>IF(LEFT($F87,1)="R",VLOOKUP($F87,'Blend Breakout'!$C$33:$I$55,COLUMNS('Blend Breakout'!$C$32:H$32),0),"")</f>
        <v/>
      </c>
      <c r="N87" s="59" t="str">
        <f>IF(M87="","",IF(LEFT($F87,1)="R",$G87*VLOOKUP($F87,'Blend Breakout'!$C$33:$I$55,COLUMNS('Blend Breakout'!$C$32:I$32),0),""))</f>
        <v/>
      </c>
      <c r="O87" s="215"/>
      <c r="P87" s="215"/>
      <c r="Q87" s="220"/>
      <c r="R87" s="215"/>
      <c r="S87" s="215"/>
      <c r="T87" s="206"/>
      <c r="U87" s="154"/>
      <c r="W87" s="161" t="str">
        <f t="shared" ca="1" si="12"/>
        <v/>
      </c>
      <c r="Y87" s="64" t="str">
        <f t="shared" si="13"/>
        <v>N</v>
      </c>
      <c r="Z87" s="64">
        <f t="shared" ca="1" si="7"/>
        <v>0</v>
      </c>
      <c r="AA87" s="64">
        <f>IF(C87="",0,IF(OR(D87=0,E87=0,F87=0,G87=0,H87=0,O87=0,Q87=0,Q87="",R87=0,S87=0,AND(OR(R87=Lists!$L$3,R87=Lists!$L$4),P87=0),AND(R87=Lists!$L$4,T87=0)),1,0))</f>
        <v>0</v>
      </c>
      <c r="AB87" s="64">
        <f t="shared" si="8"/>
        <v>0</v>
      </c>
      <c r="AC87" s="64">
        <f t="shared" si="9"/>
        <v>0</v>
      </c>
      <c r="AD87" s="64">
        <f>IF(OR(S87=Lists!$M$6,S87=Lists!$M$8),IF(OR(COUNTIF('Section 3'!$D$16:$D$28,I87)=0,COUNTIF('Section 3'!$D$16:$D$28,K87)=0,COUNTIF('Section 3'!$D$16:$D$28,M87)=0),1,0),0)</f>
        <v>0</v>
      </c>
      <c r="AE87" s="64">
        <f>IF(AND(COUNTIF(Lists!$D$3:$D$69,F87)&gt;0,COUNTIF(Lists!$E$3:$E$46,I87)&gt;0,COUNTIF(Lists!$E$3:$E$46,K87)&gt;0,COUNTIF(Lists!$E$3:$E$46,M87)&gt;0),0,1)</f>
        <v>0</v>
      </c>
      <c r="AF87" s="64">
        <f>IF(E87=0,0,IF(COUNTIF(Lists!$B$3:$B$203,E87)&gt;0,0,1))</f>
        <v>0</v>
      </c>
      <c r="AG87" s="64">
        <f>IF(E87=0,0,IF(AND('Section 1'!$D$12&lt;&gt;4,R87="Heels"),1,0))</f>
        <v>0</v>
      </c>
      <c r="AH87" s="57">
        <f t="shared" si="10"/>
        <v>0</v>
      </c>
      <c r="AI87" s="57">
        <f t="shared" si="11"/>
        <v>0</v>
      </c>
    </row>
    <row r="88" spans="2:35" x14ac:dyDescent="0.25">
      <c r="B88" s="116"/>
      <c r="C88" s="205" t="str">
        <f>IF(F88=0,"",MAX($C$18:C87)+1)</f>
        <v/>
      </c>
      <c r="D88" s="60"/>
      <c r="E88" s="214"/>
      <c r="F88" s="215"/>
      <c r="G88" s="218"/>
      <c r="H88" s="216"/>
      <c r="I88" s="217" t="str">
        <f>IF(LEFT($F88,1)="R",VLOOKUP($F88,'Blend Breakout'!$C$33:$I$55,COLUMNS('Blend Breakout'!$C$32:D$32),0),IF(LEFT($F88,1)="H",$F88,""))</f>
        <v/>
      </c>
      <c r="J88" s="59" t="str">
        <f>IF(I88="","",IF(LEFT($F88,1)="R",$G88*VLOOKUP($F88,'Blend Breakout'!$C$33:$I$55,COLUMNS('Blend Breakout'!$C$32:E$32),0),IF(LEFT($F88,1)="H",$G88,"")))</f>
        <v/>
      </c>
      <c r="K88" s="217" t="str">
        <f>IF(LEFT($F88,1)="R",VLOOKUP($F88,'Blend Breakout'!$C$33:$I$55,COLUMNS('Blend Breakout'!$C$32:F$32),0),"")</f>
        <v/>
      </c>
      <c r="L88" s="59" t="str">
        <f>IF(K88="","",IF(LEFT($F88,1)="R",$G88*VLOOKUP($F88,'Blend Breakout'!$C$33:$I$55,COLUMNS('Blend Breakout'!$C$32:G$32),0),""))</f>
        <v/>
      </c>
      <c r="M88" s="217" t="str">
        <f>IF(LEFT($F88,1)="R",VLOOKUP($F88,'Blend Breakout'!$C$33:$I$55,COLUMNS('Blend Breakout'!$C$32:H$32),0),"")</f>
        <v/>
      </c>
      <c r="N88" s="59" t="str">
        <f>IF(M88="","",IF(LEFT($F88,1)="R",$G88*VLOOKUP($F88,'Blend Breakout'!$C$33:$I$55,COLUMNS('Blend Breakout'!$C$32:I$32),0),""))</f>
        <v/>
      </c>
      <c r="O88" s="215"/>
      <c r="P88" s="215"/>
      <c r="Q88" s="220"/>
      <c r="R88" s="215"/>
      <c r="S88" s="215"/>
      <c r="T88" s="206"/>
      <c r="U88" s="154"/>
      <c r="W88" s="161" t="str">
        <f t="shared" ca="1" si="12"/>
        <v/>
      </c>
      <c r="Y88" s="64" t="str">
        <f t="shared" si="13"/>
        <v>N</v>
      </c>
      <c r="Z88" s="64">
        <f t="shared" ca="1" si="7"/>
        <v>0</v>
      </c>
      <c r="AA88" s="64">
        <f>IF(C88="",0,IF(OR(D88=0,E88=0,F88=0,G88=0,H88=0,O88=0,Q88=0,Q88="",R88=0,S88=0,AND(OR(R88=Lists!$L$3,R88=Lists!$L$4),P88=0),AND(R88=Lists!$L$4,T88=0)),1,0))</f>
        <v>0</v>
      </c>
      <c r="AB88" s="64">
        <f t="shared" si="8"/>
        <v>0</v>
      </c>
      <c r="AC88" s="64">
        <f t="shared" si="9"/>
        <v>0</v>
      </c>
      <c r="AD88" s="64">
        <f>IF(OR(S88=Lists!$M$6,S88=Lists!$M$8),IF(OR(COUNTIF('Section 3'!$D$16:$D$28,I88)=0,COUNTIF('Section 3'!$D$16:$D$28,K88)=0,COUNTIF('Section 3'!$D$16:$D$28,M88)=0),1,0),0)</f>
        <v>0</v>
      </c>
      <c r="AE88" s="64">
        <f>IF(AND(COUNTIF(Lists!$D$3:$D$69,F88)&gt;0,COUNTIF(Lists!$E$3:$E$46,I88)&gt;0,COUNTIF(Lists!$E$3:$E$46,K88)&gt;0,COUNTIF(Lists!$E$3:$E$46,M88)&gt;0),0,1)</f>
        <v>0</v>
      </c>
      <c r="AF88" s="64">
        <f>IF(E88=0,0,IF(COUNTIF(Lists!$B$3:$B$203,E88)&gt;0,0,1))</f>
        <v>0</v>
      </c>
      <c r="AG88" s="64">
        <f>IF(E88=0,0,IF(AND('Section 1'!$D$12&lt;&gt;4,R88="Heels"),1,0))</f>
        <v>0</v>
      </c>
      <c r="AH88" s="57">
        <f t="shared" si="10"/>
        <v>0</v>
      </c>
      <c r="AI88" s="57">
        <f t="shared" si="11"/>
        <v>0</v>
      </c>
    </row>
    <row r="89" spans="2:35" x14ac:dyDescent="0.25">
      <c r="B89" s="116"/>
      <c r="C89" s="205" t="str">
        <f>IF(F89=0,"",MAX($C$18:C88)+1)</f>
        <v/>
      </c>
      <c r="D89" s="60"/>
      <c r="E89" s="214"/>
      <c r="F89" s="215"/>
      <c r="G89" s="218"/>
      <c r="H89" s="216"/>
      <c r="I89" s="217" t="str">
        <f>IF(LEFT($F89,1)="R",VLOOKUP($F89,'Blend Breakout'!$C$33:$I$55,COLUMNS('Blend Breakout'!$C$32:D$32),0),IF(LEFT($F89,1)="H",$F89,""))</f>
        <v/>
      </c>
      <c r="J89" s="59" t="str">
        <f>IF(I89="","",IF(LEFT($F89,1)="R",$G89*VLOOKUP($F89,'Blend Breakout'!$C$33:$I$55,COLUMNS('Blend Breakout'!$C$32:E$32),0),IF(LEFT($F89,1)="H",$G89,"")))</f>
        <v/>
      </c>
      <c r="K89" s="217" t="str">
        <f>IF(LEFT($F89,1)="R",VLOOKUP($F89,'Blend Breakout'!$C$33:$I$55,COLUMNS('Blend Breakout'!$C$32:F$32),0),"")</f>
        <v/>
      </c>
      <c r="L89" s="59" t="str">
        <f>IF(K89="","",IF(LEFT($F89,1)="R",$G89*VLOOKUP($F89,'Blend Breakout'!$C$33:$I$55,COLUMNS('Blend Breakout'!$C$32:G$32),0),""))</f>
        <v/>
      </c>
      <c r="M89" s="217" t="str">
        <f>IF(LEFT($F89,1)="R",VLOOKUP($F89,'Blend Breakout'!$C$33:$I$55,COLUMNS('Blend Breakout'!$C$32:H$32),0),"")</f>
        <v/>
      </c>
      <c r="N89" s="59" t="str">
        <f>IF(M89="","",IF(LEFT($F89,1)="R",$G89*VLOOKUP($F89,'Blend Breakout'!$C$33:$I$55,COLUMNS('Blend Breakout'!$C$32:I$32),0),""))</f>
        <v/>
      </c>
      <c r="O89" s="215"/>
      <c r="P89" s="215"/>
      <c r="Q89" s="220"/>
      <c r="R89" s="215"/>
      <c r="S89" s="215"/>
      <c r="T89" s="206"/>
      <c r="U89" s="154"/>
      <c r="W89" s="161" t="str">
        <f t="shared" ca="1" si="12"/>
        <v/>
      </c>
      <c r="Y89" s="64" t="str">
        <f t="shared" si="13"/>
        <v>N</v>
      </c>
      <c r="Z89" s="64">
        <f t="shared" ca="1" si="7"/>
        <v>0</v>
      </c>
      <c r="AA89" s="64">
        <f>IF(C89="",0,IF(OR(D89=0,E89=0,F89=0,G89=0,H89=0,O89=0,Q89=0,Q89="",R89=0,S89=0,AND(OR(R89=Lists!$L$3,R89=Lists!$L$4),P89=0),AND(R89=Lists!$L$4,T89=0)),1,0))</f>
        <v>0</v>
      </c>
      <c r="AB89" s="64">
        <f t="shared" si="8"/>
        <v>0</v>
      </c>
      <c r="AC89" s="64">
        <f t="shared" si="9"/>
        <v>0</v>
      </c>
      <c r="AD89" s="64">
        <f>IF(OR(S89=Lists!$M$6,S89=Lists!$M$8),IF(OR(COUNTIF('Section 3'!$D$16:$D$28,I89)=0,COUNTIF('Section 3'!$D$16:$D$28,K89)=0,COUNTIF('Section 3'!$D$16:$D$28,M89)=0),1,0),0)</f>
        <v>0</v>
      </c>
      <c r="AE89" s="64">
        <f>IF(AND(COUNTIF(Lists!$D$3:$D$69,F89)&gt;0,COUNTIF(Lists!$E$3:$E$46,I89)&gt;0,COUNTIF(Lists!$E$3:$E$46,K89)&gt;0,COUNTIF(Lists!$E$3:$E$46,M89)&gt;0),0,1)</f>
        <v>0</v>
      </c>
      <c r="AF89" s="64">
        <f>IF(E89=0,0,IF(COUNTIF(Lists!$B$3:$B$203,E89)&gt;0,0,1))</f>
        <v>0</v>
      </c>
      <c r="AG89" s="64">
        <f>IF(E89=0,0,IF(AND('Section 1'!$D$12&lt;&gt;4,R89="Heels"),1,0))</f>
        <v>0</v>
      </c>
      <c r="AH89" s="57">
        <f t="shared" si="10"/>
        <v>0</v>
      </c>
      <c r="AI89" s="57">
        <f t="shared" si="11"/>
        <v>0</v>
      </c>
    </row>
    <row r="90" spans="2:35" x14ac:dyDescent="0.25">
      <c r="B90" s="116"/>
      <c r="C90" s="205" t="str">
        <f>IF(F90=0,"",MAX($C$18:C89)+1)</f>
        <v/>
      </c>
      <c r="D90" s="60"/>
      <c r="E90" s="214"/>
      <c r="F90" s="215"/>
      <c r="G90" s="218"/>
      <c r="H90" s="216"/>
      <c r="I90" s="217" t="str">
        <f>IF(LEFT($F90,1)="R",VLOOKUP($F90,'Blend Breakout'!$C$33:$I$55,COLUMNS('Blend Breakout'!$C$32:D$32),0),IF(LEFT($F90,1)="H",$F90,""))</f>
        <v/>
      </c>
      <c r="J90" s="59" t="str">
        <f>IF(I90="","",IF(LEFT($F90,1)="R",$G90*VLOOKUP($F90,'Blend Breakout'!$C$33:$I$55,COLUMNS('Blend Breakout'!$C$32:E$32),0),IF(LEFT($F90,1)="H",$G90,"")))</f>
        <v/>
      </c>
      <c r="K90" s="217" t="str">
        <f>IF(LEFT($F90,1)="R",VLOOKUP($F90,'Blend Breakout'!$C$33:$I$55,COLUMNS('Blend Breakout'!$C$32:F$32),0),"")</f>
        <v/>
      </c>
      <c r="L90" s="59" t="str">
        <f>IF(K90="","",IF(LEFT($F90,1)="R",$G90*VLOOKUP($F90,'Blend Breakout'!$C$33:$I$55,COLUMNS('Blend Breakout'!$C$32:G$32),0),""))</f>
        <v/>
      </c>
      <c r="M90" s="217" t="str">
        <f>IF(LEFT($F90,1)="R",VLOOKUP($F90,'Blend Breakout'!$C$33:$I$55,COLUMNS('Blend Breakout'!$C$32:H$32),0),"")</f>
        <v/>
      </c>
      <c r="N90" s="59" t="str">
        <f>IF(M90="","",IF(LEFT($F90,1)="R",$G90*VLOOKUP($F90,'Blend Breakout'!$C$33:$I$55,COLUMNS('Blend Breakout'!$C$32:I$32),0),""))</f>
        <v/>
      </c>
      <c r="O90" s="215"/>
      <c r="P90" s="215"/>
      <c r="Q90" s="220"/>
      <c r="R90" s="215"/>
      <c r="S90" s="215"/>
      <c r="T90" s="206"/>
      <c r="U90" s="154"/>
      <c r="W90" s="161" t="str">
        <f t="shared" ca="1" si="12"/>
        <v/>
      </c>
      <c r="Y90" s="64" t="str">
        <f t="shared" si="13"/>
        <v>N</v>
      </c>
      <c r="Z90" s="64">
        <f t="shared" ca="1" si="7"/>
        <v>0</v>
      </c>
      <c r="AA90" s="64">
        <f>IF(C90="",0,IF(OR(D90=0,E90=0,F90=0,G90=0,H90=0,O90=0,Q90=0,Q90="",R90=0,S90=0,AND(OR(R90=Lists!$L$3,R90=Lists!$L$4),P90=0),AND(R90=Lists!$L$4,T90=0)),1,0))</f>
        <v>0</v>
      </c>
      <c r="AB90" s="64">
        <f t="shared" si="8"/>
        <v>0</v>
      </c>
      <c r="AC90" s="64">
        <f t="shared" si="9"/>
        <v>0</v>
      </c>
      <c r="AD90" s="64">
        <f>IF(OR(S90=Lists!$M$6,S90=Lists!$M$8),IF(OR(COUNTIF('Section 3'!$D$16:$D$28,I90)=0,COUNTIF('Section 3'!$D$16:$D$28,K90)=0,COUNTIF('Section 3'!$D$16:$D$28,M90)=0),1,0),0)</f>
        <v>0</v>
      </c>
      <c r="AE90" s="64">
        <f>IF(AND(COUNTIF(Lists!$D$3:$D$69,F90)&gt;0,COUNTIF(Lists!$E$3:$E$46,I90)&gt;0,COUNTIF(Lists!$E$3:$E$46,K90)&gt;0,COUNTIF(Lists!$E$3:$E$46,M90)&gt;0),0,1)</f>
        <v>0</v>
      </c>
      <c r="AF90" s="64">
        <f>IF(E90=0,0,IF(COUNTIF(Lists!$B$3:$B$203,E90)&gt;0,0,1))</f>
        <v>0</v>
      </c>
      <c r="AG90" s="64">
        <f>IF(E90=0,0,IF(AND('Section 1'!$D$12&lt;&gt;4,R90="Heels"),1,0))</f>
        <v>0</v>
      </c>
      <c r="AH90" s="57">
        <f t="shared" si="10"/>
        <v>0</v>
      </c>
      <c r="AI90" s="57">
        <f t="shared" si="11"/>
        <v>0</v>
      </c>
    </row>
    <row r="91" spans="2:35" x14ac:dyDescent="0.25">
      <c r="B91" s="116"/>
      <c r="C91" s="205" t="str">
        <f>IF(F91=0,"",MAX($C$18:C90)+1)</f>
        <v/>
      </c>
      <c r="D91" s="60"/>
      <c r="E91" s="214"/>
      <c r="F91" s="215"/>
      <c r="G91" s="218"/>
      <c r="H91" s="216"/>
      <c r="I91" s="217" t="str">
        <f>IF(LEFT($F91,1)="R",VLOOKUP($F91,'Blend Breakout'!$C$33:$I$55,COLUMNS('Blend Breakout'!$C$32:D$32),0),IF(LEFT($F91,1)="H",$F91,""))</f>
        <v/>
      </c>
      <c r="J91" s="59" t="str">
        <f>IF(I91="","",IF(LEFT($F91,1)="R",$G91*VLOOKUP($F91,'Blend Breakout'!$C$33:$I$55,COLUMNS('Blend Breakout'!$C$32:E$32),0),IF(LEFT($F91,1)="H",$G91,"")))</f>
        <v/>
      </c>
      <c r="K91" s="217" t="str">
        <f>IF(LEFT($F91,1)="R",VLOOKUP($F91,'Blend Breakout'!$C$33:$I$55,COLUMNS('Blend Breakout'!$C$32:F$32),0),"")</f>
        <v/>
      </c>
      <c r="L91" s="59" t="str">
        <f>IF(K91="","",IF(LEFT($F91,1)="R",$G91*VLOOKUP($F91,'Blend Breakout'!$C$33:$I$55,COLUMNS('Blend Breakout'!$C$32:G$32),0),""))</f>
        <v/>
      </c>
      <c r="M91" s="217" t="str">
        <f>IF(LEFT($F91,1)="R",VLOOKUP($F91,'Blend Breakout'!$C$33:$I$55,COLUMNS('Blend Breakout'!$C$32:H$32),0),"")</f>
        <v/>
      </c>
      <c r="N91" s="59" t="str">
        <f>IF(M91="","",IF(LEFT($F91,1)="R",$G91*VLOOKUP($F91,'Blend Breakout'!$C$33:$I$55,COLUMNS('Blend Breakout'!$C$32:I$32),0),""))</f>
        <v/>
      </c>
      <c r="O91" s="215"/>
      <c r="P91" s="215"/>
      <c r="Q91" s="220"/>
      <c r="R91" s="215"/>
      <c r="S91" s="215"/>
      <c r="T91" s="206"/>
      <c r="U91" s="154"/>
      <c r="W91" s="161" t="str">
        <f t="shared" ca="1" si="12"/>
        <v/>
      </c>
      <c r="Y91" s="64" t="str">
        <f t="shared" si="13"/>
        <v>N</v>
      </c>
      <c r="Z91" s="64">
        <f t="shared" ca="1" si="7"/>
        <v>0</v>
      </c>
      <c r="AA91" s="64">
        <f>IF(C91="",0,IF(OR(D91=0,E91=0,F91=0,G91=0,H91=0,O91=0,Q91=0,Q91="",R91=0,S91=0,AND(OR(R91=Lists!$L$3,R91=Lists!$L$4),P91=0),AND(R91=Lists!$L$4,T91=0)),1,0))</f>
        <v>0</v>
      </c>
      <c r="AB91" s="64">
        <f t="shared" si="8"/>
        <v>0</v>
      </c>
      <c r="AC91" s="64">
        <f t="shared" si="9"/>
        <v>0</v>
      </c>
      <c r="AD91" s="64">
        <f>IF(OR(S91=Lists!$M$6,S91=Lists!$M$8),IF(OR(COUNTIF('Section 3'!$D$16:$D$28,I91)=0,COUNTIF('Section 3'!$D$16:$D$28,K91)=0,COUNTIF('Section 3'!$D$16:$D$28,M91)=0),1,0),0)</f>
        <v>0</v>
      </c>
      <c r="AE91" s="64">
        <f>IF(AND(COUNTIF(Lists!$D$3:$D$69,F91)&gt;0,COUNTIF(Lists!$E$3:$E$46,I91)&gt;0,COUNTIF(Lists!$E$3:$E$46,K91)&gt;0,COUNTIF(Lists!$E$3:$E$46,M91)&gt;0),0,1)</f>
        <v>0</v>
      </c>
      <c r="AF91" s="64">
        <f>IF(E91=0,0,IF(COUNTIF(Lists!$B$3:$B$203,E91)&gt;0,0,1))</f>
        <v>0</v>
      </c>
      <c r="AG91" s="64">
        <f>IF(E91=0,0,IF(AND('Section 1'!$D$12&lt;&gt;4,R91="Heels"),1,0))</f>
        <v>0</v>
      </c>
      <c r="AH91" s="57">
        <f t="shared" si="10"/>
        <v>0</v>
      </c>
      <c r="AI91" s="57">
        <f t="shared" si="11"/>
        <v>0</v>
      </c>
    </row>
    <row r="92" spans="2:35" x14ac:dyDescent="0.25">
      <c r="B92" s="116"/>
      <c r="C92" s="205" t="str">
        <f>IF(F92=0,"",MAX($C$18:C91)+1)</f>
        <v/>
      </c>
      <c r="D92" s="60"/>
      <c r="E92" s="214"/>
      <c r="F92" s="215"/>
      <c r="G92" s="218"/>
      <c r="H92" s="216"/>
      <c r="I92" s="217" t="str">
        <f>IF(LEFT($F92,1)="R",VLOOKUP($F92,'Blend Breakout'!$C$33:$I$55,COLUMNS('Blend Breakout'!$C$32:D$32),0),IF(LEFT($F92,1)="H",$F92,""))</f>
        <v/>
      </c>
      <c r="J92" s="59" t="str">
        <f>IF(I92="","",IF(LEFT($F92,1)="R",$G92*VLOOKUP($F92,'Blend Breakout'!$C$33:$I$55,COLUMNS('Blend Breakout'!$C$32:E$32),0),IF(LEFT($F92,1)="H",$G92,"")))</f>
        <v/>
      </c>
      <c r="K92" s="217" t="str">
        <f>IF(LEFT($F92,1)="R",VLOOKUP($F92,'Blend Breakout'!$C$33:$I$55,COLUMNS('Blend Breakout'!$C$32:F$32),0),"")</f>
        <v/>
      </c>
      <c r="L92" s="59" t="str">
        <f>IF(K92="","",IF(LEFT($F92,1)="R",$G92*VLOOKUP($F92,'Blend Breakout'!$C$33:$I$55,COLUMNS('Blend Breakout'!$C$32:G$32),0),""))</f>
        <v/>
      </c>
      <c r="M92" s="217" t="str">
        <f>IF(LEFT($F92,1)="R",VLOOKUP($F92,'Blend Breakout'!$C$33:$I$55,COLUMNS('Blend Breakout'!$C$32:H$32),0),"")</f>
        <v/>
      </c>
      <c r="N92" s="59" t="str">
        <f>IF(M92="","",IF(LEFT($F92,1)="R",$G92*VLOOKUP($F92,'Blend Breakout'!$C$33:$I$55,COLUMNS('Blend Breakout'!$C$32:I$32),0),""))</f>
        <v/>
      </c>
      <c r="O92" s="215"/>
      <c r="P92" s="215"/>
      <c r="Q92" s="220"/>
      <c r="R92" s="215"/>
      <c r="S92" s="215"/>
      <c r="T92" s="206"/>
      <c r="U92" s="154"/>
      <c r="W92" s="161" t="str">
        <f t="shared" ca="1" si="12"/>
        <v/>
      </c>
      <c r="Y92" s="64" t="str">
        <f t="shared" si="13"/>
        <v>N</v>
      </c>
      <c r="Z92" s="64">
        <f t="shared" ca="1" si="7"/>
        <v>0</v>
      </c>
      <c r="AA92" s="64">
        <f>IF(C92="",0,IF(OR(D92=0,E92=0,F92=0,G92=0,H92=0,O92=0,Q92=0,Q92="",R92=0,S92=0,AND(OR(R92=Lists!$L$3,R92=Lists!$L$4),P92=0),AND(R92=Lists!$L$4,T92=0)),1,0))</f>
        <v>0</v>
      </c>
      <c r="AB92" s="64">
        <f t="shared" si="8"/>
        <v>0</v>
      </c>
      <c r="AC92" s="64">
        <f t="shared" si="9"/>
        <v>0</v>
      </c>
      <c r="AD92" s="64">
        <f>IF(OR(S92=Lists!$M$6,S92=Lists!$M$8),IF(OR(COUNTIF('Section 3'!$D$16:$D$28,I92)=0,COUNTIF('Section 3'!$D$16:$D$28,K92)=0,COUNTIF('Section 3'!$D$16:$D$28,M92)=0),1,0),0)</f>
        <v>0</v>
      </c>
      <c r="AE92" s="64">
        <f>IF(AND(COUNTIF(Lists!$D$3:$D$69,F92)&gt;0,COUNTIF(Lists!$E$3:$E$46,I92)&gt;0,COUNTIF(Lists!$E$3:$E$46,K92)&gt;0,COUNTIF(Lists!$E$3:$E$46,M92)&gt;0),0,1)</f>
        <v>0</v>
      </c>
      <c r="AF92" s="64">
        <f>IF(E92=0,0,IF(COUNTIF(Lists!$B$3:$B$203,E92)&gt;0,0,1))</f>
        <v>0</v>
      </c>
      <c r="AG92" s="64">
        <f>IF(E92=0,0,IF(AND('Section 1'!$D$12&lt;&gt;4,R92="Heels"),1,0))</f>
        <v>0</v>
      </c>
      <c r="AH92" s="57">
        <f t="shared" si="10"/>
        <v>0</v>
      </c>
      <c r="AI92" s="57">
        <f t="shared" si="11"/>
        <v>0</v>
      </c>
    </row>
    <row r="93" spans="2:35" x14ac:dyDescent="0.25">
      <c r="B93" s="116"/>
      <c r="C93" s="205" t="str">
        <f>IF(F93=0,"",MAX($C$18:C92)+1)</f>
        <v/>
      </c>
      <c r="D93" s="60"/>
      <c r="E93" s="214"/>
      <c r="F93" s="215"/>
      <c r="G93" s="218"/>
      <c r="H93" s="216"/>
      <c r="I93" s="217" t="str">
        <f>IF(LEFT($F93,1)="R",VLOOKUP($F93,'Blend Breakout'!$C$33:$I$55,COLUMNS('Blend Breakout'!$C$32:D$32),0),IF(LEFT($F93,1)="H",$F93,""))</f>
        <v/>
      </c>
      <c r="J93" s="59" t="str">
        <f>IF(I93="","",IF(LEFT($F93,1)="R",$G93*VLOOKUP($F93,'Blend Breakout'!$C$33:$I$55,COLUMNS('Blend Breakout'!$C$32:E$32),0),IF(LEFT($F93,1)="H",$G93,"")))</f>
        <v/>
      </c>
      <c r="K93" s="217" t="str">
        <f>IF(LEFT($F93,1)="R",VLOOKUP($F93,'Blend Breakout'!$C$33:$I$55,COLUMNS('Blend Breakout'!$C$32:F$32),0),"")</f>
        <v/>
      </c>
      <c r="L93" s="59" t="str">
        <f>IF(K93="","",IF(LEFT($F93,1)="R",$G93*VLOOKUP($F93,'Blend Breakout'!$C$33:$I$55,COLUMNS('Blend Breakout'!$C$32:G$32),0),""))</f>
        <v/>
      </c>
      <c r="M93" s="217" t="str">
        <f>IF(LEFT($F93,1)="R",VLOOKUP($F93,'Blend Breakout'!$C$33:$I$55,COLUMNS('Blend Breakout'!$C$32:H$32),0),"")</f>
        <v/>
      </c>
      <c r="N93" s="59" t="str">
        <f>IF(M93="","",IF(LEFT($F93,1)="R",$G93*VLOOKUP($F93,'Blend Breakout'!$C$33:$I$55,COLUMNS('Blend Breakout'!$C$32:I$32),0),""))</f>
        <v/>
      </c>
      <c r="O93" s="215"/>
      <c r="P93" s="215"/>
      <c r="Q93" s="220"/>
      <c r="R93" s="215"/>
      <c r="S93" s="215"/>
      <c r="T93" s="206"/>
      <c r="U93" s="154"/>
      <c r="W93" s="161" t="str">
        <f t="shared" ca="1" si="12"/>
        <v/>
      </c>
      <c r="Y93" s="64" t="str">
        <f t="shared" si="13"/>
        <v>N</v>
      </c>
      <c r="Z93" s="64">
        <f t="shared" ca="1" si="7"/>
        <v>0</v>
      </c>
      <c r="AA93" s="64">
        <f>IF(C93="",0,IF(OR(D93=0,E93=0,F93=0,G93=0,H93=0,O93=0,Q93=0,Q93="",R93=0,S93=0,AND(OR(R93=Lists!$L$3,R93=Lists!$L$4),P93=0),AND(R93=Lists!$L$4,T93=0)),1,0))</f>
        <v>0</v>
      </c>
      <c r="AB93" s="64">
        <f t="shared" si="8"/>
        <v>0</v>
      </c>
      <c r="AC93" s="64">
        <f t="shared" si="9"/>
        <v>0</v>
      </c>
      <c r="AD93" s="64">
        <f>IF(OR(S93=Lists!$M$6,S93=Lists!$M$8),IF(OR(COUNTIF('Section 3'!$D$16:$D$28,I93)=0,COUNTIF('Section 3'!$D$16:$D$28,K93)=0,COUNTIF('Section 3'!$D$16:$D$28,M93)=0),1,0),0)</f>
        <v>0</v>
      </c>
      <c r="AE93" s="64">
        <f>IF(AND(COUNTIF(Lists!$D$3:$D$69,F93)&gt;0,COUNTIF(Lists!$E$3:$E$46,I93)&gt;0,COUNTIF(Lists!$E$3:$E$46,K93)&gt;0,COUNTIF(Lists!$E$3:$E$46,M93)&gt;0),0,1)</f>
        <v>0</v>
      </c>
      <c r="AF93" s="64">
        <f>IF(E93=0,0,IF(COUNTIF(Lists!$B$3:$B$203,E93)&gt;0,0,1))</f>
        <v>0</v>
      </c>
      <c r="AG93" s="64">
        <f>IF(E93=0,0,IF(AND('Section 1'!$D$12&lt;&gt;4,R93="Heels"),1,0))</f>
        <v>0</v>
      </c>
      <c r="AH93" s="57">
        <f t="shared" si="10"/>
        <v>0</v>
      </c>
      <c r="AI93" s="57">
        <f t="shared" si="11"/>
        <v>0</v>
      </c>
    </row>
    <row r="94" spans="2:35" x14ac:dyDescent="0.25">
      <c r="B94" s="116"/>
      <c r="C94" s="205" t="str">
        <f>IF(F94=0,"",MAX($C$18:C93)+1)</f>
        <v/>
      </c>
      <c r="D94" s="60"/>
      <c r="E94" s="214"/>
      <c r="F94" s="215"/>
      <c r="G94" s="218"/>
      <c r="H94" s="216"/>
      <c r="I94" s="217" t="str">
        <f>IF(LEFT($F94,1)="R",VLOOKUP($F94,'Blend Breakout'!$C$33:$I$55,COLUMNS('Blend Breakout'!$C$32:D$32),0),IF(LEFT($F94,1)="H",$F94,""))</f>
        <v/>
      </c>
      <c r="J94" s="59" t="str">
        <f>IF(I94="","",IF(LEFT($F94,1)="R",$G94*VLOOKUP($F94,'Blend Breakout'!$C$33:$I$55,COLUMNS('Blend Breakout'!$C$32:E$32),0),IF(LEFT($F94,1)="H",$G94,"")))</f>
        <v/>
      </c>
      <c r="K94" s="217" t="str">
        <f>IF(LEFT($F94,1)="R",VLOOKUP($F94,'Blend Breakout'!$C$33:$I$55,COLUMNS('Blend Breakout'!$C$32:F$32),0),"")</f>
        <v/>
      </c>
      <c r="L94" s="59" t="str">
        <f>IF(K94="","",IF(LEFT($F94,1)="R",$G94*VLOOKUP($F94,'Blend Breakout'!$C$33:$I$55,COLUMNS('Blend Breakout'!$C$32:G$32),0),""))</f>
        <v/>
      </c>
      <c r="M94" s="217" t="str">
        <f>IF(LEFT($F94,1)="R",VLOOKUP($F94,'Blend Breakout'!$C$33:$I$55,COLUMNS('Blend Breakout'!$C$32:H$32),0),"")</f>
        <v/>
      </c>
      <c r="N94" s="59" t="str">
        <f>IF(M94="","",IF(LEFT($F94,1)="R",$G94*VLOOKUP($F94,'Blend Breakout'!$C$33:$I$55,COLUMNS('Blend Breakout'!$C$32:I$32),0),""))</f>
        <v/>
      </c>
      <c r="O94" s="215"/>
      <c r="P94" s="215"/>
      <c r="Q94" s="220"/>
      <c r="R94" s="215"/>
      <c r="S94" s="215"/>
      <c r="T94" s="206"/>
      <c r="U94" s="154"/>
      <c r="W94" s="161" t="str">
        <f t="shared" ca="1" si="12"/>
        <v/>
      </c>
      <c r="Y94" s="64" t="str">
        <f t="shared" si="13"/>
        <v>N</v>
      </c>
      <c r="Z94" s="64">
        <f t="shared" ca="1" si="7"/>
        <v>0</v>
      </c>
      <c r="AA94" s="64">
        <f>IF(C94="",0,IF(OR(D94=0,E94=0,F94=0,G94=0,H94=0,O94=0,Q94=0,Q94="",R94=0,S94=0,AND(OR(R94=Lists!$L$3,R94=Lists!$L$4),P94=0),AND(R94=Lists!$L$4,T94=0)),1,0))</f>
        <v>0</v>
      </c>
      <c r="AB94" s="64">
        <f t="shared" si="8"/>
        <v>0</v>
      </c>
      <c r="AC94" s="64">
        <f t="shared" si="9"/>
        <v>0</v>
      </c>
      <c r="AD94" s="64">
        <f>IF(OR(S94=Lists!$M$6,S94=Lists!$M$8),IF(OR(COUNTIF('Section 3'!$D$16:$D$28,I94)=0,COUNTIF('Section 3'!$D$16:$D$28,K94)=0,COUNTIF('Section 3'!$D$16:$D$28,M94)=0),1,0),0)</f>
        <v>0</v>
      </c>
      <c r="AE94" s="64">
        <f>IF(AND(COUNTIF(Lists!$D$3:$D$69,F94)&gt;0,COUNTIF(Lists!$E$3:$E$46,I94)&gt;0,COUNTIF(Lists!$E$3:$E$46,K94)&gt;0,COUNTIF(Lists!$E$3:$E$46,M94)&gt;0),0,1)</f>
        <v>0</v>
      </c>
      <c r="AF94" s="64">
        <f>IF(E94=0,0,IF(COUNTIF(Lists!$B$3:$B$203,E94)&gt;0,0,1))</f>
        <v>0</v>
      </c>
      <c r="AG94" s="64">
        <f>IF(E94=0,0,IF(AND('Section 1'!$D$12&lt;&gt;4,R94="Heels"),1,0))</f>
        <v>0</v>
      </c>
      <c r="AH94" s="57">
        <f t="shared" si="10"/>
        <v>0</v>
      </c>
      <c r="AI94" s="57">
        <f t="shared" si="11"/>
        <v>0</v>
      </c>
    </row>
    <row r="95" spans="2:35" x14ac:dyDescent="0.25">
      <c r="B95" s="116"/>
      <c r="C95" s="205" t="str">
        <f>IF(F95=0,"",MAX($C$18:C94)+1)</f>
        <v/>
      </c>
      <c r="D95" s="60"/>
      <c r="E95" s="214"/>
      <c r="F95" s="215"/>
      <c r="G95" s="218"/>
      <c r="H95" s="216"/>
      <c r="I95" s="217" t="str">
        <f>IF(LEFT($F95,1)="R",VLOOKUP($F95,'Blend Breakout'!$C$33:$I$55,COLUMNS('Blend Breakout'!$C$32:D$32),0),IF(LEFT($F95,1)="H",$F95,""))</f>
        <v/>
      </c>
      <c r="J95" s="59" t="str">
        <f>IF(I95="","",IF(LEFT($F95,1)="R",$G95*VLOOKUP($F95,'Blend Breakout'!$C$33:$I$55,COLUMNS('Blend Breakout'!$C$32:E$32),0),IF(LEFT($F95,1)="H",$G95,"")))</f>
        <v/>
      </c>
      <c r="K95" s="217" t="str">
        <f>IF(LEFT($F95,1)="R",VLOOKUP($F95,'Blend Breakout'!$C$33:$I$55,COLUMNS('Blend Breakout'!$C$32:F$32),0),"")</f>
        <v/>
      </c>
      <c r="L95" s="59" t="str">
        <f>IF(K95="","",IF(LEFT($F95,1)="R",$G95*VLOOKUP($F95,'Blend Breakout'!$C$33:$I$55,COLUMNS('Blend Breakout'!$C$32:G$32),0),""))</f>
        <v/>
      </c>
      <c r="M95" s="217" t="str">
        <f>IF(LEFT($F95,1)="R",VLOOKUP($F95,'Blend Breakout'!$C$33:$I$55,COLUMNS('Blend Breakout'!$C$32:H$32),0),"")</f>
        <v/>
      </c>
      <c r="N95" s="59" t="str">
        <f>IF(M95="","",IF(LEFT($F95,1)="R",$G95*VLOOKUP($F95,'Blend Breakout'!$C$33:$I$55,COLUMNS('Blend Breakout'!$C$32:I$32),0),""))</f>
        <v/>
      </c>
      <c r="O95" s="215"/>
      <c r="P95" s="215"/>
      <c r="Q95" s="220"/>
      <c r="R95" s="215"/>
      <c r="S95" s="215"/>
      <c r="T95" s="206"/>
      <c r="U95" s="154"/>
      <c r="W95" s="161" t="str">
        <f t="shared" ca="1" si="12"/>
        <v/>
      </c>
      <c r="Y95" s="64" t="str">
        <f t="shared" si="13"/>
        <v>N</v>
      </c>
      <c r="Z95" s="64">
        <f t="shared" ca="1" si="7"/>
        <v>0</v>
      </c>
      <c r="AA95" s="64">
        <f>IF(C95="",0,IF(OR(D95=0,E95=0,F95=0,G95=0,H95=0,O95=0,Q95=0,Q95="",R95=0,S95=0,AND(OR(R95=Lists!$L$3,R95=Lists!$L$4),P95=0),AND(R95=Lists!$L$4,T95=0)),1,0))</f>
        <v>0</v>
      </c>
      <c r="AB95" s="64">
        <f t="shared" si="8"/>
        <v>0</v>
      </c>
      <c r="AC95" s="64">
        <f t="shared" si="9"/>
        <v>0</v>
      </c>
      <c r="AD95" s="64">
        <f>IF(OR(S95=Lists!$M$6,S95=Lists!$M$8),IF(OR(COUNTIF('Section 3'!$D$16:$D$28,I95)=0,COUNTIF('Section 3'!$D$16:$D$28,K95)=0,COUNTIF('Section 3'!$D$16:$D$28,M95)=0),1,0),0)</f>
        <v>0</v>
      </c>
      <c r="AE95" s="64">
        <f>IF(AND(COUNTIF(Lists!$D$3:$D$69,F95)&gt;0,COUNTIF(Lists!$E$3:$E$46,I95)&gt;0,COUNTIF(Lists!$E$3:$E$46,K95)&gt;0,COUNTIF(Lists!$E$3:$E$46,M95)&gt;0),0,1)</f>
        <v>0</v>
      </c>
      <c r="AF95" s="64">
        <f>IF(E95=0,0,IF(COUNTIF(Lists!$B$3:$B$203,E95)&gt;0,0,1))</f>
        <v>0</v>
      </c>
      <c r="AG95" s="64">
        <f>IF(E95=0,0,IF(AND('Section 1'!$D$12&lt;&gt;4,R95="Heels"),1,0))</f>
        <v>0</v>
      </c>
      <c r="AH95" s="57">
        <f t="shared" si="10"/>
        <v>0</v>
      </c>
      <c r="AI95" s="57">
        <f t="shared" si="11"/>
        <v>0</v>
      </c>
    </row>
    <row r="96" spans="2:35" x14ac:dyDescent="0.25">
      <c r="B96" s="116"/>
      <c r="C96" s="205" t="str">
        <f>IF(F96=0,"",MAX($C$18:C95)+1)</f>
        <v/>
      </c>
      <c r="D96" s="60"/>
      <c r="E96" s="214"/>
      <c r="F96" s="215"/>
      <c r="G96" s="218"/>
      <c r="H96" s="216"/>
      <c r="I96" s="217" t="str">
        <f>IF(LEFT($F96,1)="R",VLOOKUP($F96,'Blend Breakout'!$C$33:$I$55,COLUMNS('Blend Breakout'!$C$32:D$32),0),IF(LEFT($F96,1)="H",$F96,""))</f>
        <v/>
      </c>
      <c r="J96" s="59" t="str">
        <f>IF(I96="","",IF(LEFT($F96,1)="R",$G96*VLOOKUP($F96,'Blend Breakout'!$C$33:$I$55,COLUMNS('Blend Breakout'!$C$32:E$32),0),IF(LEFT($F96,1)="H",$G96,"")))</f>
        <v/>
      </c>
      <c r="K96" s="217" t="str">
        <f>IF(LEFT($F96,1)="R",VLOOKUP($F96,'Blend Breakout'!$C$33:$I$55,COLUMNS('Blend Breakout'!$C$32:F$32),0),"")</f>
        <v/>
      </c>
      <c r="L96" s="59" t="str">
        <f>IF(K96="","",IF(LEFT($F96,1)="R",$G96*VLOOKUP($F96,'Blend Breakout'!$C$33:$I$55,COLUMNS('Blend Breakout'!$C$32:G$32),0),""))</f>
        <v/>
      </c>
      <c r="M96" s="217" t="str">
        <f>IF(LEFT($F96,1)="R",VLOOKUP($F96,'Blend Breakout'!$C$33:$I$55,COLUMNS('Blend Breakout'!$C$32:H$32),0),"")</f>
        <v/>
      </c>
      <c r="N96" s="59" t="str">
        <f>IF(M96="","",IF(LEFT($F96,1)="R",$G96*VLOOKUP($F96,'Blend Breakout'!$C$33:$I$55,COLUMNS('Blend Breakout'!$C$32:I$32),0),""))</f>
        <v/>
      </c>
      <c r="O96" s="215"/>
      <c r="P96" s="215"/>
      <c r="Q96" s="220"/>
      <c r="R96" s="215"/>
      <c r="S96" s="215"/>
      <c r="T96" s="206"/>
      <c r="U96" s="154"/>
      <c r="W96" s="161" t="str">
        <f t="shared" ca="1" si="12"/>
        <v/>
      </c>
      <c r="Y96" s="64" t="str">
        <f t="shared" si="13"/>
        <v>N</v>
      </c>
      <c r="Z96" s="64">
        <f t="shared" ca="1" si="7"/>
        <v>0</v>
      </c>
      <c r="AA96" s="64">
        <f>IF(C96="",0,IF(OR(D96=0,E96=0,F96=0,G96=0,H96=0,O96=0,Q96=0,Q96="",R96=0,S96=0,AND(OR(R96=Lists!$L$3,R96=Lists!$L$4),P96=0),AND(R96=Lists!$L$4,T96=0)),1,0))</f>
        <v>0</v>
      </c>
      <c r="AB96" s="64">
        <f t="shared" si="8"/>
        <v>0</v>
      </c>
      <c r="AC96" s="64">
        <f t="shared" si="9"/>
        <v>0</v>
      </c>
      <c r="AD96" s="64">
        <f>IF(OR(S96=Lists!$M$6,S96=Lists!$M$8),IF(OR(COUNTIF('Section 3'!$D$16:$D$28,I96)=0,COUNTIF('Section 3'!$D$16:$D$28,K96)=0,COUNTIF('Section 3'!$D$16:$D$28,M96)=0),1,0),0)</f>
        <v>0</v>
      </c>
      <c r="AE96" s="64">
        <f>IF(AND(COUNTIF(Lists!$D$3:$D$69,F96)&gt;0,COUNTIF(Lists!$E$3:$E$46,I96)&gt;0,COUNTIF(Lists!$E$3:$E$46,K96)&gt;0,COUNTIF(Lists!$E$3:$E$46,M96)&gt;0),0,1)</f>
        <v>0</v>
      </c>
      <c r="AF96" s="64">
        <f>IF(E96=0,0,IF(COUNTIF(Lists!$B$3:$B$203,E96)&gt;0,0,1))</f>
        <v>0</v>
      </c>
      <c r="AG96" s="64">
        <f>IF(E96=0,0,IF(AND('Section 1'!$D$12&lt;&gt;4,R96="Heels"),1,0))</f>
        <v>0</v>
      </c>
      <c r="AH96" s="57">
        <f t="shared" si="10"/>
        <v>0</v>
      </c>
      <c r="AI96" s="57">
        <f t="shared" si="11"/>
        <v>0</v>
      </c>
    </row>
    <row r="97" spans="2:35" x14ac:dyDescent="0.25">
      <c r="B97" s="116"/>
      <c r="C97" s="205" t="str">
        <f>IF(F97=0,"",MAX($C$18:C96)+1)</f>
        <v/>
      </c>
      <c r="D97" s="60"/>
      <c r="E97" s="214"/>
      <c r="F97" s="215"/>
      <c r="G97" s="218"/>
      <c r="H97" s="216"/>
      <c r="I97" s="217" t="str">
        <f>IF(LEFT($F97,1)="R",VLOOKUP($F97,'Blend Breakout'!$C$33:$I$55,COLUMNS('Blend Breakout'!$C$32:D$32),0),IF(LEFT($F97,1)="H",$F97,""))</f>
        <v/>
      </c>
      <c r="J97" s="59" t="str">
        <f>IF(I97="","",IF(LEFT($F97,1)="R",$G97*VLOOKUP($F97,'Blend Breakout'!$C$33:$I$55,COLUMNS('Blend Breakout'!$C$32:E$32),0),IF(LEFT($F97,1)="H",$G97,"")))</f>
        <v/>
      </c>
      <c r="K97" s="217" t="str">
        <f>IF(LEFT($F97,1)="R",VLOOKUP($F97,'Blend Breakout'!$C$33:$I$55,COLUMNS('Blend Breakout'!$C$32:F$32),0),"")</f>
        <v/>
      </c>
      <c r="L97" s="59" t="str">
        <f>IF(K97="","",IF(LEFT($F97,1)="R",$G97*VLOOKUP($F97,'Blend Breakout'!$C$33:$I$55,COLUMNS('Blend Breakout'!$C$32:G$32),0),""))</f>
        <v/>
      </c>
      <c r="M97" s="217" t="str">
        <f>IF(LEFT($F97,1)="R",VLOOKUP($F97,'Blend Breakout'!$C$33:$I$55,COLUMNS('Blend Breakout'!$C$32:H$32),0),"")</f>
        <v/>
      </c>
      <c r="N97" s="59" t="str">
        <f>IF(M97="","",IF(LEFT($F97,1)="R",$G97*VLOOKUP($F97,'Blend Breakout'!$C$33:$I$55,COLUMNS('Blend Breakout'!$C$32:I$32),0),""))</f>
        <v/>
      </c>
      <c r="O97" s="215"/>
      <c r="P97" s="215"/>
      <c r="Q97" s="220"/>
      <c r="R97" s="215"/>
      <c r="S97" s="215"/>
      <c r="T97" s="206"/>
      <c r="U97" s="154"/>
      <c r="W97" s="161" t="str">
        <f t="shared" ca="1" si="12"/>
        <v/>
      </c>
      <c r="Y97" s="64" t="str">
        <f t="shared" si="13"/>
        <v>N</v>
      </c>
      <c r="Z97" s="64">
        <f t="shared" ca="1" si="7"/>
        <v>0</v>
      </c>
      <c r="AA97" s="64">
        <f>IF(C97="",0,IF(OR(D97=0,E97=0,F97=0,G97=0,H97=0,O97=0,Q97=0,Q97="",R97=0,S97=0,AND(OR(R97=Lists!$L$3,R97=Lists!$L$4),P97=0),AND(R97=Lists!$L$4,T97=0)),1,0))</f>
        <v>0</v>
      </c>
      <c r="AB97" s="64">
        <f t="shared" si="8"/>
        <v>0</v>
      </c>
      <c r="AC97" s="64">
        <f t="shared" si="9"/>
        <v>0</v>
      </c>
      <c r="AD97" s="64">
        <f>IF(OR(S97=Lists!$M$6,S97=Lists!$M$8),IF(OR(COUNTIF('Section 3'!$D$16:$D$28,I97)=0,COUNTIF('Section 3'!$D$16:$D$28,K97)=0,COUNTIF('Section 3'!$D$16:$D$28,M97)=0),1,0),0)</f>
        <v>0</v>
      </c>
      <c r="AE97" s="64">
        <f>IF(AND(COUNTIF(Lists!$D$3:$D$69,F97)&gt;0,COUNTIF(Lists!$E$3:$E$46,I97)&gt;0,COUNTIF(Lists!$E$3:$E$46,K97)&gt;0,COUNTIF(Lists!$E$3:$E$46,M97)&gt;0),0,1)</f>
        <v>0</v>
      </c>
      <c r="AF97" s="64">
        <f>IF(E97=0,0,IF(COUNTIF(Lists!$B$3:$B$203,E97)&gt;0,0,1))</f>
        <v>0</v>
      </c>
      <c r="AG97" s="64">
        <f>IF(E97=0,0,IF(AND('Section 1'!$D$12&lt;&gt;4,R97="Heels"),1,0))</f>
        <v>0</v>
      </c>
      <c r="AH97" s="57">
        <f t="shared" si="10"/>
        <v>0</v>
      </c>
      <c r="AI97" s="57">
        <f t="shared" si="11"/>
        <v>0</v>
      </c>
    </row>
    <row r="98" spans="2:35" x14ac:dyDescent="0.25">
      <c r="B98" s="116"/>
      <c r="C98" s="205" t="str">
        <f>IF(F98=0,"",MAX($C$18:C97)+1)</f>
        <v/>
      </c>
      <c r="D98" s="60"/>
      <c r="E98" s="214"/>
      <c r="F98" s="215"/>
      <c r="G98" s="218"/>
      <c r="H98" s="216"/>
      <c r="I98" s="217" t="str">
        <f>IF(LEFT($F98,1)="R",VLOOKUP($F98,'Blend Breakout'!$C$33:$I$55,COLUMNS('Blend Breakout'!$C$32:D$32),0),IF(LEFT($F98,1)="H",$F98,""))</f>
        <v/>
      </c>
      <c r="J98" s="59" t="str">
        <f>IF(I98="","",IF(LEFT($F98,1)="R",$G98*VLOOKUP($F98,'Blend Breakout'!$C$33:$I$55,COLUMNS('Blend Breakout'!$C$32:E$32),0),IF(LEFT($F98,1)="H",$G98,"")))</f>
        <v/>
      </c>
      <c r="K98" s="217" t="str">
        <f>IF(LEFT($F98,1)="R",VLOOKUP($F98,'Blend Breakout'!$C$33:$I$55,COLUMNS('Blend Breakout'!$C$32:F$32),0),"")</f>
        <v/>
      </c>
      <c r="L98" s="59" t="str">
        <f>IF(K98="","",IF(LEFT($F98,1)="R",$G98*VLOOKUP($F98,'Blend Breakout'!$C$33:$I$55,COLUMNS('Blend Breakout'!$C$32:G$32),0),""))</f>
        <v/>
      </c>
      <c r="M98" s="217" t="str">
        <f>IF(LEFT($F98,1)="R",VLOOKUP($F98,'Blend Breakout'!$C$33:$I$55,COLUMNS('Blend Breakout'!$C$32:H$32),0),"")</f>
        <v/>
      </c>
      <c r="N98" s="59" t="str">
        <f>IF(M98="","",IF(LEFT($F98,1)="R",$G98*VLOOKUP($F98,'Blend Breakout'!$C$33:$I$55,COLUMNS('Blend Breakout'!$C$32:I$32),0),""))</f>
        <v/>
      </c>
      <c r="O98" s="215"/>
      <c r="P98" s="215"/>
      <c r="Q98" s="220"/>
      <c r="R98" s="215"/>
      <c r="S98" s="215"/>
      <c r="T98" s="206"/>
      <c r="U98" s="154"/>
      <c r="W98" s="161" t="str">
        <f t="shared" ca="1" si="12"/>
        <v/>
      </c>
      <c r="Y98" s="64" t="str">
        <f t="shared" si="13"/>
        <v>N</v>
      </c>
      <c r="Z98" s="64">
        <f t="shared" ca="1" si="7"/>
        <v>0</v>
      </c>
      <c r="AA98" s="64">
        <f>IF(C98="",0,IF(OR(D98=0,E98=0,F98=0,G98=0,H98=0,O98=0,Q98=0,Q98="",R98=0,S98=0,AND(OR(R98=Lists!$L$3,R98=Lists!$L$4),P98=0),AND(R98=Lists!$L$4,T98=0)),1,0))</f>
        <v>0</v>
      </c>
      <c r="AB98" s="64">
        <f t="shared" si="8"/>
        <v>0</v>
      </c>
      <c r="AC98" s="64">
        <f t="shared" si="9"/>
        <v>0</v>
      </c>
      <c r="AD98" s="64">
        <f>IF(OR(S98=Lists!$M$6,S98=Lists!$M$8),IF(OR(COUNTIF('Section 3'!$D$16:$D$28,I98)=0,COUNTIF('Section 3'!$D$16:$D$28,K98)=0,COUNTIF('Section 3'!$D$16:$D$28,M98)=0),1,0),0)</f>
        <v>0</v>
      </c>
      <c r="AE98" s="64">
        <f>IF(AND(COUNTIF(Lists!$D$3:$D$69,F98)&gt;0,COUNTIF(Lists!$E$3:$E$46,I98)&gt;0,COUNTIF(Lists!$E$3:$E$46,K98)&gt;0,COUNTIF(Lists!$E$3:$E$46,M98)&gt;0),0,1)</f>
        <v>0</v>
      </c>
      <c r="AF98" s="64">
        <f>IF(E98=0,0,IF(COUNTIF(Lists!$B$3:$B$203,E98)&gt;0,0,1))</f>
        <v>0</v>
      </c>
      <c r="AG98" s="64">
        <f>IF(E98=0,0,IF(AND('Section 1'!$D$12&lt;&gt;4,R98="Heels"),1,0))</f>
        <v>0</v>
      </c>
      <c r="AH98" s="57">
        <f t="shared" si="10"/>
        <v>0</v>
      </c>
      <c r="AI98" s="57">
        <f t="shared" si="11"/>
        <v>0</v>
      </c>
    </row>
    <row r="99" spans="2:35" x14ac:dyDescent="0.25">
      <c r="B99" s="116"/>
      <c r="C99" s="205" t="str">
        <f>IF(F99=0,"",MAX($C$18:C98)+1)</f>
        <v/>
      </c>
      <c r="D99" s="60"/>
      <c r="E99" s="214"/>
      <c r="F99" s="215"/>
      <c r="G99" s="218"/>
      <c r="H99" s="216"/>
      <c r="I99" s="217" t="str">
        <f>IF(LEFT($F99,1)="R",VLOOKUP($F99,'Blend Breakout'!$C$33:$I$55,COLUMNS('Blend Breakout'!$C$32:D$32),0),IF(LEFT($F99,1)="H",$F99,""))</f>
        <v/>
      </c>
      <c r="J99" s="59" t="str">
        <f>IF(I99="","",IF(LEFT($F99,1)="R",$G99*VLOOKUP($F99,'Blend Breakout'!$C$33:$I$55,COLUMNS('Blend Breakout'!$C$32:E$32),0),IF(LEFT($F99,1)="H",$G99,"")))</f>
        <v/>
      </c>
      <c r="K99" s="217" t="str">
        <f>IF(LEFT($F99,1)="R",VLOOKUP($F99,'Blend Breakout'!$C$33:$I$55,COLUMNS('Blend Breakout'!$C$32:F$32),0),"")</f>
        <v/>
      </c>
      <c r="L99" s="59" t="str">
        <f>IF(K99="","",IF(LEFT($F99,1)="R",$G99*VLOOKUP($F99,'Blend Breakout'!$C$33:$I$55,COLUMNS('Blend Breakout'!$C$32:G$32),0),""))</f>
        <v/>
      </c>
      <c r="M99" s="217" t="str">
        <f>IF(LEFT($F99,1)="R",VLOOKUP($F99,'Blend Breakout'!$C$33:$I$55,COLUMNS('Blend Breakout'!$C$32:H$32),0),"")</f>
        <v/>
      </c>
      <c r="N99" s="59" t="str">
        <f>IF(M99="","",IF(LEFT($F99,1)="R",$G99*VLOOKUP($F99,'Blend Breakout'!$C$33:$I$55,COLUMNS('Blend Breakout'!$C$32:I$32),0),""))</f>
        <v/>
      </c>
      <c r="O99" s="215"/>
      <c r="P99" s="215"/>
      <c r="Q99" s="220"/>
      <c r="R99" s="215"/>
      <c r="S99" s="215"/>
      <c r="T99" s="206"/>
      <c r="U99" s="154"/>
      <c r="W99" s="161" t="str">
        <f t="shared" ca="1" si="12"/>
        <v/>
      </c>
      <c r="Y99" s="64" t="str">
        <f t="shared" si="13"/>
        <v>N</v>
      </c>
      <c r="Z99" s="64">
        <f t="shared" ca="1" si="7"/>
        <v>0</v>
      </c>
      <c r="AA99" s="64">
        <f>IF(C99="",0,IF(OR(D99=0,E99=0,F99=0,G99=0,H99=0,O99=0,Q99=0,Q99="",R99=0,S99=0,AND(OR(R99=Lists!$L$3,R99=Lists!$L$4),P99=0),AND(R99=Lists!$L$4,T99=0)),1,0))</f>
        <v>0</v>
      </c>
      <c r="AB99" s="64">
        <f t="shared" si="8"/>
        <v>0</v>
      </c>
      <c r="AC99" s="64">
        <f t="shared" si="9"/>
        <v>0</v>
      </c>
      <c r="AD99" s="64">
        <f>IF(OR(S99=Lists!$M$6,S99=Lists!$M$8),IF(OR(COUNTIF('Section 3'!$D$16:$D$28,I99)=0,COUNTIF('Section 3'!$D$16:$D$28,K99)=0,COUNTIF('Section 3'!$D$16:$D$28,M99)=0),1,0),0)</f>
        <v>0</v>
      </c>
      <c r="AE99" s="64">
        <f>IF(AND(COUNTIF(Lists!$D$3:$D$69,F99)&gt;0,COUNTIF(Lists!$E$3:$E$46,I99)&gt;0,COUNTIF(Lists!$E$3:$E$46,K99)&gt;0,COUNTIF(Lists!$E$3:$E$46,M99)&gt;0),0,1)</f>
        <v>0</v>
      </c>
      <c r="AF99" s="64">
        <f>IF(E99=0,0,IF(COUNTIF(Lists!$B$3:$B$203,E99)&gt;0,0,1))</f>
        <v>0</v>
      </c>
      <c r="AG99" s="64">
        <f>IF(E99=0,0,IF(AND('Section 1'!$D$12&lt;&gt;4,R99="Heels"),1,0))</f>
        <v>0</v>
      </c>
      <c r="AH99" s="57">
        <f t="shared" si="10"/>
        <v>0</v>
      </c>
      <c r="AI99" s="57">
        <f t="shared" si="11"/>
        <v>0</v>
      </c>
    </row>
    <row r="100" spans="2:35" x14ac:dyDescent="0.25">
      <c r="B100" s="116"/>
      <c r="C100" s="205" t="str">
        <f>IF(F100=0,"",MAX($C$18:C99)+1)</f>
        <v/>
      </c>
      <c r="D100" s="60"/>
      <c r="E100" s="214"/>
      <c r="F100" s="215"/>
      <c r="G100" s="218"/>
      <c r="H100" s="216"/>
      <c r="I100" s="217" t="str">
        <f>IF(LEFT($F100,1)="R",VLOOKUP($F100,'Blend Breakout'!$C$33:$I$55,COLUMNS('Blend Breakout'!$C$32:D$32),0),IF(LEFT($F100,1)="H",$F100,""))</f>
        <v/>
      </c>
      <c r="J100" s="59" t="str">
        <f>IF(I100="","",IF(LEFT($F100,1)="R",$G100*VLOOKUP($F100,'Blend Breakout'!$C$33:$I$55,COLUMNS('Blend Breakout'!$C$32:E$32),0),IF(LEFT($F100,1)="H",$G100,"")))</f>
        <v/>
      </c>
      <c r="K100" s="217" t="str">
        <f>IF(LEFT($F100,1)="R",VLOOKUP($F100,'Blend Breakout'!$C$33:$I$55,COLUMNS('Blend Breakout'!$C$32:F$32),0),"")</f>
        <v/>
      </c>
      <c r="L100" s="59" t="str">
        <f>IF(K100="","",IF(LEFT($F100,1)="R",$G100*VLOOKUP($F100,'Blend Breakout'!$C$33:$I$55,COLUMNS('Blend Breakout'!$C$32:G$32),0),""))</f>
        <v/>
      </c>
      <c r="M100" s="217" t="str">
        <f>IF(LEFT($F100,1)="R",VLOOKUP($F100,'Blend Breakout'!$C$33:$I$55,COLUMNS('Blend Breakout'!$C$32:H$32),0),"")</f>
        <v/>
      </c>
      <c r="N100" s="59" t="str">
        <f>IF(M100="","",IF(LEFT($F100,1)="R",$G100*VLOOKUP($F100,'Blend Breakout'!$C$33:$I$55,COLUMNS('Blend Breakout'!$C$32:I$32),0),""))</f>
        <v/>
      </c>
      <c r="O100" s="215"/>
      <c r="P100" s="215"/>
      <c r="Q100" s="220"/>
      <c r="R100" s="215"/>
      <c r="S100" s="215"/>
      <c r="T100" s="206"/>
      <c r="U100" s="154"/>
      <c r="W100" s="161" t="str">
        <f t="shared" ca="1" si="12"/>
        <v/>
      </c>
      <c r="Y100" s="64" t="str">
        <f t="shared" si="13"/>
        <v>N</v>
      </c>
      <c r="Z100" s="64">
        <f t="shared" ca="1" si="7"/>
        <v>0</v>
      </c>
      <c r="AA100" s="64">
        <f>IF(C100="",0,IF(OR(D100=0,E100=0,F100=0,G100=0,H100=0,O100=0,Q100=0,Q100="",R100=0,S100=0,AND(OR(R100=Lists!$L$3,R100=Lists!$L$4),P100=0),AND(R100=Lists!$L$4,T100=0)),1,0))</f>
        <v>0</v>
      </c>
      <c r="AB100" s="64">
        <f t="shared" si="8"/>
        <v>0</v>
      </c>
      <c r="AC100" s="64">
        <f t="shared" si="9"/>
        <v>0</v>
      </c>
      <c r="AD100" s="64">
        <f>IF(OR(S100=Lists!$M$6,S100=Lists!$M$8),IF(OR(COUNTIF('Section 3'!$D$16:$D$28,I100)=0,COUNTIF('Section 3'!$D$16:$D$28,K100)=0,COUNTIF('Section 3'!$D$16:$D$28,M100)=0),1,0),0)</f>
        <v>0</v>
      </c>
      <c r="AE100" s="64">
        <f>IF(AND(COUNTIF(Lists!$D$3:$D$69,F100)&gt;0,COUNTIF(Lists!$E$3:$E$46,I100)&gt;0,COUNTIF(Lists!$E$3:$E$46,K100)&gt;0,COUNTIF(Lists!$E$3:$E$46,M100)&gt;0),0,1)</f>
        <v>0</v>
      </c>
      <c r="AF100" s="64">
        <f>IF(E100=0,0,IF(COUNTIF(Lists!$B$3:$B$203,E100)&gt;0,0,1))</f>
        <v>0</v>
      </c>
      <c r="AG100" s="64">
        <f>IF(E100=0,0,IF(AND('Section 1'!$D$12&lt;&gt;4,R100="Heels"),1,0))</f>
        <v>0</v>
      </c>
      <c r="AH100" s="57">
        <f t="shared" si="10"/>
        <v>0</v>
      </c>
      <c r="AI100" s="57">
        <f t="shared" si="11"/>
        <v>0</v>
      </c>
    </row>
    <row r="101" spans="2:35" x14ac:dyDescent="0.25">
      <c r="B101" s="116"/>
      <c r="C101" s="205" t="str">
        <f>IF(F101=0,"",MAX($C$18:C100)+1)</f>
        <v/>
      </c>
      <c r="D101" s="60"/>
      <c r="E101" s="214"/>
      <c r="F101" s="215"/>
      <c r="G101" s="218"/>
      <c r="H101" s="216"/>
      <c r="I101" s="217" t="str">
        <f>IF(LEFT($F101,1)="R",VLOOKUP($F101,'Blend Breakout'!$C$33:$I$55,COLUMNS('Blend Breakout'!$C$32:D$32),0),IF(LEFT($F101,1)="H",$F101,""))</f>
        <v/>
      </c>
      <c r="J101" s="59" t="str">
        <f>IF(I101="","",IF(LEFT($F101,1)="R",$G101*VLOOKUP($F101,'Blend Breakout'!$C$33:$I$55,COLUMNS('Blend Breakout'!$C$32:E$32),0),IF(LEFT($F101,1)="H",$G101,"")))</f>
        <v/>
      </c>
      <c r="K101" s="217" t="str">
        <f>IF(LEFT($F101,1)="R",VLOOKUP($F101,'Blend Breakout'!$C$33:$I$55,COLUMNS('Blend Breakout'!$C$32:F$32),0),"")</f>
        <v/>
      </c>
      <c r="L101" s="59" t="str">
        <f>IF(K101="","",IF(LEFT($F101,1)="R",$G101*VLOOKUP($F101,'Blend Breakout'!$C$33:$I$55,COLUMNS('Blend Breakout'!$C$32:G$32),0),""))</f>
        <v/>
      </c>
      <c r="M101" s="217" t="str">
        <f>IF(LEFT($F101,1)="R",VLOOKUP($F101,'Blend Breakout'!$C$33:$I$55,COLUMNS('Blend Breakout'!$C$32:H$32),0),"")</f>
        <v/>
      </c>
      <c r="N101" s="59" t="str">
        <f>IF(M101="","",IF(LEFT($F101,1)="R",$G101*VLOOKUP($F101,'Blend Breakout'!$C$33:$I$55,COLUMNS('Blend Breakout'!$C$32:I$32),0),""))</f>
        <v/>
      </c>
      <c r="O101" s="215"/>
      <c r="P101" s="215"/>
      <c r="Q101" s="220"/>
      <c r="R101" s="215"/>
      <c r="S101" s="215"/>
      <c r="T101" s="206"/>
      <c r="U101" s="154"/>
      <c r="W101" s="161" t="str">
        <f t="shared" ca="1" si="12"/>
        <v/>
      </c>
      <c r="Y101" s="64" t="str">
        <f t="shared" si="13"/>
        <v>N</v>
      </c>
      <c r="Z101" s="64">
        <f t="shared" ca="1" si="7"/>
        <v>0</v>
      </c>
      <c r="AA101" s="64">
        <f>IF(C101="",0,IF(OR(D101=0,E101=0,F101=0,G101=0,H101=0,O101=0,Q101=0,Q101="",R101=0,S101=0,AND(OR(R101=Lists!$L$3,R101=Lists!$L$4),P101=0),AND(R101=Lists!$L$4,T101=0)),1,0))</f>
        <v>0</v>
      </c>
      <c r="AB101" s="64">
        <f t="shared" si="8"/>
        <v>0</v>
      </c>
      <c r="AC101" s="64">
        <f t="shared" si="9"/>
        <v>0</v>
      </c>
      <c r="AD101" s="64">
        <f>IF(OR(S101=Lists!$M$6,S101=Lists!$M$8),IF(OR(COUNTIF('Section 3'!$D$16:$D$28,I101)=0,COUNTIF('Section 3'!$D$16:$D$28,K101)=0,COUNTIF('Section 3'!$D$16:$D$28,M101)=0),1,0),0)</f>
        <v>0</v>
      </c>
      <c r="AE101" s="64">
        <f>IF(AND(COUNTIF(Lists!$D$3:$D$69,F101)&gt;0,COUNTIF(Lists!$E$3:$E$46,I101)&gt;0,COUNTIF(Lists!$E$3:$E$46,K101)&gt;0,COUNTIF(Lists!$E$3:$E$46,M101)&gt;0),0,1)</f>
        <v>0</v>
      </c>
      <c r="AF101" s="64">
        <f>IF(E101=0,0,IF(COUNTIF(Lists!$B$3:$B$203,E101)&gt;0,0,1))</f>
        <v>0</v>
      </c>
      <c r="AG101" s="64">
        <f>IF(E101=0,0,IF(AND('Section 1'!$D$12&lt;&gt;4,R101="Heels"),1,0))</f>
        <v>0</v>
      </c>
      <c r="AH101" s="57">
        <f t="shared" si="10"/>
        <v>0</v>
      </c>
      <c r="AI101" s="57">
        <f t="shared" si="11"/>
        <v>0</v>
      </c>
    </row>
    <row r="102" spans="2:35" x14ac:dyDescent="0.25">
      <c r="B102" s="116"/>
      <c r="C102" s="205" t="str">
        <f>IF(F102=0,"",MAX($C$18:C101)+1)</f>
        <v/>
      </c>
      <c r="D102" s="60"/>
      <c r="E102" s="214"/>
      <c r="F102" s="215"/>
      <c r="G102" s="218"/>
      <c r="H102" s="216"/>
      <c r="I102" s="217" t="str">
        <f>IF(LEFT($F102,1)="R",VLOOKUP($F102,'Blend Breakout'!$C$33:$I$55,COLUMNS('Blend Breakout'!$C$32:D$32),0),IF(LEFT($F102,1)="H",$F102,""))</f>
        <v/>
      </c>
      <c r="J102" s="59" t="str">
        <f>IF(I102="","",IF(LEFT($F102,1)="R",$G102*VLOOKUP($F102,'Blend Breakout'!$C$33:$I$55,COLUMNS('Blend Breakout'!$C$32:E$32),0),IF(LEFT($F102,1)="H",$G102,"")))</f>
        <v/>
      </c>
      <c r="K102" s="217" t="str">
        <f>IF(LEFT($F102,1)="R",VLOOKUP($F102,'Blend Breakout'!$C$33:$I$55,COLUMNS('Blend Breakout'!$C$32:F$32),0),"")</f>
        <v/>
      </c>
      <c r="L102" s="59" t="str">
        <f>IF(K102="","",IF(LEFT($F102,1)="R",$G102*VLOOKUP($F102,'Blend Breakout'!$C$33:$I$55,COLUMNS('Blend Breakout'!$C$32:G$32),0),""))</f>
        <v/>
      </c>
      <c r="M102" s="217" t="str">
        <f>IF(LEFT($F102,1)="R",VLOOKUP($F102,'Blend Breakout'!$C$33:$I$55,COLUMNS('Blend Breakout'!$C$32:H$32),0),"")</f>
        <v/>
      </c>
      <c r="N102" s="59" t="str">
        <f>IF(M102="","",IF(LEFT($F102,1)="R",$G102*VLOOKUP($F102,'Blend Breakout'!$C$33:$I$55,COLUMNS('Blend Breakout'!$C$32:I$32),0),""))</f>
        <v/>
      </c>
      <c r="O102" s="215"/>
      <c r="P102" s="215"/>
      <c r="Q102" s="220"/>
      <c r="R102" s="215"/>
      <c r="S102" s="215"/>
      <c r="T102" s="206"/>
      <c r="U102" s="154"/>
      <c r="W102" s="161" t="str">
        <f t="shared" ca="1" si="12"/>
        <v/>
      </c>
      <c r="Y102" s="64" t="str">
        <f t="shared" si="13"/>
        <v>N</v>
      </c>
      <c r="Z102" s="64">
        <f t="shared" ca="1" si="7"/>
        <v>0</v>
      </c>
      <c r="AA102" s="64">
        <f>IF(C102="",0,IF(OR(D102=0,E102=0,F102=0,G102=0,H102=0,O102=0,Q102=0,Q102="",R102=0,S102=0,AND(OR(R102=Lists!$L$3,R102=Lists!$L$4),P102=0),AND(R102=Lists!$L$4,T102=0)),1,0))</f>
        <v>0</v>
      </c>
      <c r="AB102" s="64">
        <f t="shared" si="8"/>
        <v>0</v>
      </c>
      <c r="AC102" s="64">
        <f t="shared" si="9"/>
        <v>0</v>
      </c>
      <c r="AD102" s="64">
        <f>IF(OR(S102=Lists!$M$6,S102=Lists!$M$8),IF(OR(COUNTIF('Section 3'!$D$16:$D$28,I102)=0,COUNTIF('Section 3'!$D$16:$D$28,K102)=0,COUNTIF('Section 3'!$D$16:$D$28,M102)=0),1,0),0)</f>
        <v>0</v>
      </c>
      <c r="AE102" s="64">
        <f>IF(AND(COUNTIF(Lists!$D$3:$D$69,F102)&gt;0,COUNTIF(Lists!$E$3:$E$46,I102)&gt;0,COUNTIF(Lists!$E$3:$E$46,K102)&gt;0,COUNTIF(Lists!$E$3:$E$46,M102)&gt;0),0,1)</f>
        <v>0</v>
      </c>
      <c r="AF102" s="64">
        <f>IF(E102=0,0,IF(COUNTIF(Lists!$B$3:$B$203,E102)&gt;0,0,1))</f>
        <v>0</v>
      </c>
      <c r="AG102" s="64">
        <f>IF(E102=0,0,IF(AND('Section 1'!$D$12&lt;&gt;4,R102="Heels"),1,0))</f>
        <v>0</v>
      </c>
      <c r="AH102" s="57">
        <f t="shared" si="10"/>
        <v>0</v>
      </c>
      <c r="AI102" s="57">
        <f t="shared" si="11"/>
        <v>0</v>
      </c>
    </row>
    <row r="103" spans="2:35" x14ac:dyDescent="0.25">
      <c r="B103" s="116"/>
      <c r="C103" s="205" t="str">
        <f>IF(F103=0,"",MAX($C$18:C102)+1)</f>
        <v/>
      </c>
      <c r="D103" s="60"/>
      <c r="E103" s="214"/>
      <c r="F103" s="215"/>
      <c r="G103" s="218"/>
      <c r="H103" s="216"/>
      <c r="I103" s="217" t="str">
        <f>IF(LEFT($F103,1)="R",VLOOKUP($F103,'Blend Breakout'!$C$33:$I$55,COLUMNS('Blend Breakout'!$C$32:D$32),0),IF(LEFT($F103,1)="H",$F103,""))</f>
        <v/>
      </c>
      <c r="J103" s="59" t="str">
        <f>IF(I103="","",IF(LEFT($F103,1)="R",$G103*VLOOKUP($F103,'Blend Breakout'!$C$33:$I$55,COLUMNS('Blend Breakout'!$C$32:E$32),0),IF(LEFT($F103,1)="H",$G103,"")))</f>
        <v/>
      </c>
      <c r="K103" s="217" t="str">
        <f>IF(LEFT($F103,1)="R",VLOOKUP($F103,'Blend Breakout'!$C$33:$I$55,COLUMNS('Blend Breakout'!$C$32:F$32),0),"")</f>
        <v/>
      </c>
      <c r="L103" s="59" t="str">
        <f>IF(K103="","",IF(LEFT($F103,1)="R",$G103*VLOOKUP($F103,'Blend Breakout'!$C$33:$I$55,COLUMNS('Blend Breakout'!$C$32:G$32),0),""))</f>
        <v/>
      </c>
      <c r="M103" s="217" t="str">
        <f>IF(LEFT($F103,1)="R",VLOOKUP($F103,'Blend Breakout'!$C$33:$I$55,COLUMNS('Blend Breakout'!$C$32:H$32),0),"")</f>
        <v/>
      </c>
      <c r="N103" s="59" t="str">
        <f>IF(M103="","",IF(LEFT($F103,1)="R",$G103*VLOOKUP($F103,'Blend Breakout'!$C$33:$I$55,COLUMNS('Blend Breakout'!$C$32:I$32),0),""))</f>
        <v/>
      </c>
      <c r="O103" s="215"/>
      <c r="P103" s="215"/>
      <c r="Q103" s="220"/>
      <c r="R103" s="215"/>
      <c r="S103" s="215"/>
      <c r="T103" s="206"/>
      <c r="U103" s="154"/>
      <c r="W103" s="161" t="str">
        <f t="shared" ca="1" si="12"/>
        <v/>
      </c>
      <c r="Y103" s="64" t="str">
        <f t="shared" si="13"/>
        <v>N</v>
      </c>
      <c r="Z103" s="64">
        <f t="shared" ca="1" si="7"/>
        <v>0</v>
      </c>
      <c r="AA103" s="64">
        <f>IF(C103="",0,IF(OR(D103=0,E103=0,F103=0,G103=0,H103=0,O103=0,Q103=0,Q103="",R103=0,S103=0,AND(OR(R103=Lists!$L$3,R103=Lists!$L$4),P103=0),AND(R103=Lists!$L$4,T103=0)),1,0))</f>
        <v>0</v>
      </c>
      <c r="AB103" s="64">
        <f t="shared" si="8"/>
        <v>0</v>
      </c>
      <c r="AC103" s="64">
        <f t="shared" si="9"/>
        <v>0</v>
      </c>
      <c r="AD103" s="64">
        <f>IF(OR(S103=Lists!$M$6,S103=Lists!$M$8),IF(OR(COUNTIF('Section 3'!$D$16:$D$28,I103)=0,COUNTIF('Section 3'!$D$16:$D$28,K103)=0,COUNTIF('Section 3'!$D$16:$D$28,M103)=0),1,0),0)</f>
        <v>0</v>
      </c>
      <c r="AE103" s="64">
        <f>IF(AND(COUNTIF(Lists!$D$3:$D$69,F103)&gt;0,COUNTIF(Lists!$E$3:$E$46,I103)&gt;0,COUNTIF(Lists!$E$3:$E$46,K103)&gt;0,COUNTIF(Lists!$E$3:$E$46,M103)&gt;0),0,1)</f>
        <v>0</v>
      </c>
      <c r="AF103" s="64">
        <f>IF(E103=0,0,IF(COUNTIF(Lists!$B$3:$B$203,E103)&gt;0,0,1))</f>
        <v>0</v>
      </c>
      <c r="AG103" s="64">
        <f>IF(E103=0,0,IF(AND('Section 1'!$D$12&lt;&gt;4,R103="Heels"),1,0))</f>
        <v>0</v>
      </c>
      <c r="AH103" s="57">
        <f t="shared" si="10"/>
        <v>0</v>
      </c>
      <c r="AI103" s="57">
        <f t="shared" si="11"/>
        <v>0</v>
      </c>
    </row>
    <row r="104" spans="2:35" x14ac:dyDescent="0.25">
      <c r="B104" s="116"/>
      <c r="C104" s="205" t="str">
        <f>IF(F104=0,"",MAX($C$18:C103)+1)</f>
        <v/>
      </c>
      <c r="D104" s="60"/>
      <c r="E104" s="214"/>
      <c r="F104" s="215"/>
      <c r="G104" s="218"/>
      <c r="H104" s="216"/>
      <c r="I104" s="217" t="str">
        <f>IF(LEFT($F104,1)="R",VLOOKUP($F104,'Blend Breakout'!$C$33:$I$55,COLUMNS('Blend Breakout'!$C$32:D$32),0),IF(LEFT($F104,1)="H",$F104,""))</f>
        <v/>
      </c>
      <c r="J104" s="59" t="str">
        <f>IF(I104="","",IF(LEFT($F104,1)="R",$G104*VLOOKUP($F104,'Blend Breakout'!$C$33:$I$55,COLUMNS('Blend Breakout'!$C$32:E$32),0),IF(LEFT($F104,1)="H",$G104,"")))</f>
        <v/>
      </c>
      <c r="K104" s="217" t="str">
        <f>IF(LEFT($F104,1)="R",VLOOKUP($F104,'Blend Breakout'!$C$33:$I$55,COLUMNS('Blend Breakout'!$C$32:F$32),0),"")</f>
        <v/>
      </c>
      <c r="L104" s="59" t="str">
        <f>IF(K104="","",IF(LEFT($F104,1)="R",$G104*VLOOKUP($F104,'Blend Breakout'!$C$33:$I$55,COLUMNS('Blend Breakout'!$C$32:G$32),0),""))</f>
        <v/>
      </c>
      <c r="M104" s="217" t="str">
        <f>IF(LEFT($F104,1)="R",VLOOKUP($F104,'Blend Breakout'!$C$33:$I$55,COLUMNS('Blend Breakout'!$C$32:H$32),0),"")</f>
        <v/>
      </c>
      <c r="N104" s="59" t="str">
        <f>IF(M104="","",IF(LEFT($F104,1)="R",$G104*VLOOKUP($F104,'Blend Breakout'!$C$33:$I$55,COLUMNS('Blend Breakout'!$C$32:I$32),0),""))</f>
        <v/>
      </c>
      <c r="O104" s="215"/>
      <c r="P104" s="215"/>
      <c r="Q104" s="220"/>
      <c r="R104" s="215"/>
      <c r="S104" s="215"/>
      <c r="T104" s="206"/>
      <c r="U104" s="154"/>
      <c r="W104" s="161" t="str">
        <f t="shared" ca="1" si="12"/>
        <v/>
      </c>
      <c r="Y104" s="64" t="str">
        <f t="shared" si="13"/>
        <v>N</v>
      </c>
      <c r="Z104" s="64">
        <f t="shared" ca="1" si="7"/>
        <v>0</v>
      </c>
      <c r="AA104" s="64">
        <f>IF(C104="",0,IF(OR(D104=0,E104=0,F104=0,G104=0,H104=0,O104=0,Q104=0,Q104="",R104=0,S104=0,AND(OR(R104=Lists!$L$3,R104=Lists!$L$4),P104=0),AND(R104=Lists!$L$4,T104=0)),1,0))</f>
        <v>0</v>
      </c>
      <c r="AB104" s="64">
        <f t="shared" si="8"/>
        <v>0</v>
      </c>
      <c r="AC104" s="64">
        <f t="shared" si="9"/>
        <v>0</v>
      </c>
      <c r="AD104" s="64">
        <f>IF(OR(S104=Lists!$M$6,S104=Lists!$M$8),IF(OR(COUNTIF('Section 3'!$D$16:$D$28,I104)=0,COUNTIF('Section 3'!$D$16:$D$28,K104)=0,COUNTIF('Section 3'!$D$16:$D$28,M104)=0),1,0),0)</f>
        <v>0</v>
      </c>
      <c r="AE104" s="64">
        <f>IF(AND(COUNTIF(Lists!$D$3:$D$69,F104)&gt;0,COUNTIF(Lists!$E$3:$E$46,I104)&gt;0,COUNTIF(Lists!$E$3:$E$46,K104)&gt;0,COUNTIF(Lists!$E$3:$E$46,M104)&gt;0),0,1)</f>
        <v>0</v>
      </c>
      <c r="AF104" s="64">
        <f>IF(E104=0,0,IF(COUNTIF(Lists!$B$3:$B$203,E104)&gt;0,0,1))</f>
        <v>0</v>
      </c>
      <c r="AG104" s="64">
        <f>IF(E104=0,0,IF(AND('Section 1'!$D$12&lt;&gt;4,R104="Heels"),1,0))</f>
        <v>0</v>
      </c>
      <c r="AH104" s="57">
        <f t="shared" si="10"/>
        <v>0</v>
      </c>
      <c r="AI104" s="57">
        <f t="shared" si="11"/>
        <v>0</v>
      </c>
    </row>
    <row r="105" spans="2:35" x14ac:dyDescent="0.25">
      <c r="B105" s="116"/>
      <c r="C105" s="205" t="str">
        <f>IF(F105=0,"",MAX($C$18:C104)+1)</f>
        <v/>
      </c>
      <c r="D105" s="60"/>
      <c r="E105" s="214"/>
      <c r="F105" s="215"/>
      <c r="G105" s="218"/>
      <c r="H105" s="216"/>
      <c r="I105" s="217" t="str">
        <f>IF(LEFT($F105,1)="R",VLOOKUP($F105,'Blend Breakout'!$C$33:$I$55,COLUMNS('Blend Breakout'!$C$32:D$32),0),IF(LEFT($F105,1)="H",$F105,""))</f>
        <v/>
      </c>
      <c r="J105" s="59" t="str">
        <f>IF(I105="","",IF(LEFT($F105,1)="R",$G105*VLOOKUP($F105,'Blend Breakout'!$C$33:$I$55,COLUMNS('Blend Breakout'!$C$32:E$32),0),IF(LEFT($F105,1)="H",$G105,"")))</f>
        <v/>
      </c>
      <c r="K105" s="217" t="str">
        <f>IF(LEFT($F105,1)="R",VLOOKUP($F105,'Blend Breakout'!$C$33:$I$55,COLUMNS('Blend Breakout'!$C$32:F$32),0),"")</f>
        <v/>
      </c>
      <c r="L105" s="59" t="str">
        <f>IF(K105="","",IF(LEFT($F105,1)="R",$G105*VLOOKUP($F105,'Blend Breakout'!$C$33:$I$55,COLUMNS('Blend Breakout'!$C$32:G$32),0),""))</f>
        <v/>
      </c>
      <c r="M105" s="217" t="str">
        <f>IF(LEFT($F105,1)="R",VLOOKUP($F105,'Blend Breakout'!$C$33:$I$55,COLUMNS('Blend Breakout'!$C$32:H$32),0),"")</f>
        <v/>
      </c>
      <c r="N105" s="59" t="str">
        <f>IF(M105="","",IF(LEFT($F105,1)="R",$G105*VLOOKUP($F105,'Blend Breakout'!$C$33:$I$55,COLUMNS('Blend Breakout'!$C$32:I$32),0),""))</f>
        <v/>
      </c>
      <c r="O105" s="215"/>
      <c r="P105" s="215"/>
      <c r="Q105" s="220"/>
      <c r="R105" s="215"/>
      <c r="S105" s="215"/>
      <c r="T105" s="206"/>
      <c r="U105" s="154"/>
      <c r="W105" s="161" t="str">
        <f t="shared" ca="1" si="12"/>
        <v/>
      </c>
      <c r="Y105" s="64" t="str">
        <f t="shared" si="13"/>
        <v>N</v>
      </c>
      <c r="Z105" s="64">
        <f t="shared" ca="1" si="7"/>
        <v>0</v>
      </c>
      <c r="AA105" s="64">
        <f>IF(C105="",0,IF(OR(D105=0,E105=0,F105=0,G105=0,H105=0,O105=0,Q105=0,Q105="",R105=0,S105=0,AND(OR(R105=Lists!$L$3,R105=Lists!$L$4),P105=0),AND(R105=Lists!$L$4,T105=0)),1,0))</f>
        <v>0</v>
      </c>
      <c r="AB105" s="64">
        <f t="shared" si="8"/>
        <v>0</v>
      </c>
      <c r="AC105" s="64">
        <f t="shared" si="9"/>
        <v>0</v>
      </c>
      <c r="AD105" s="64">
        <f>IF(OR(S105=Lists!$M$6,S105=Lists!$M$8),IF(OR(COUNTIF('Section 3'!$D$16:$D$28,I105)=0,COUNTIF('Section 3'!$D$16:$D$28,K105)=0,COUNTIF('Section 3'!$D$16:$D$28,M105)=0),1,0),0)</f>
        <v>0</v>
      </c>
      <c r="AE105" s="64">
        <f>IF(AND(COUNTIF(Lists!$D$3:$D$69,F105)&gt;0,COUNTIF(Lists!$E$3:$E$46,I105)&gt;0,COUNTIF(Lists!$E$3:$E$46,K105)&gt;0,COUNTIF(Lists!$E$3:$E$46,M105)&gt;0),0,1)</f>
        <v>0</v>
      </c>
      <c r="AF105" s="64">
        <f>IF(E105=0,0,IF(COUNTIF(Lists!$B$3:$B$203,E105)&gt;0,0,1))</f>
        <v>0</v>
      </c>
      <c r="AG105" s="64">
        <f>IF(E105=0,0,IF(AND('Section 1'!$D$12&lt;&gt;4,R105="Heels"),1,0))</f>
        <v>0</v>
      </c>
      <c r="AH105" s="57">
        <f t="shared" si="10"/>
        <v>0</v>
      </c>
      <c r="AI105" s="57">
        <f t="shared" si="11"/>
        <v>0</v>
      </c>
    </row>
    <row r="106" spans="2:35" x14ac:dyDescent="0.25">
      <c r="B106" s="116"/>
      <c r="C106" s="205" t="str">
        <f>IF(F106=0,"",MAX($C$18:C105)+1)</f>
        <v/>
      </c>
      <c r="D106" s="60"/>
      <c r="E106" s="214"/>
      <c r="F106" s="215"/>
      <c r="G106" s="218"/>
      <c r="H106" s="216"/>
      <c r="I106" s="217" t="str">
        <f>IF(LEFT($F106,1)="R",VLOOKUP($F106,'Blend Breakout'!$C$33:$I$55,COLUMNS('Blend Breakout'!$C$32:D$32),0),IF(LEFT($F106,1)="H",$F106,""))</f>
        <v/>
      </c>
      <c r="J106" s="59" t="str">
        <f>IF(I106="","",IF(LEFT($F106,1)="R",$G106*VLOOKUP($F106,'Blend Breakout'!$C$33:$I$55,COLUMNS('Blend Breakout'!$C$32:E$32),0),IF(LEFT($F106,1)="H",$G106,"")))</f>
        <v/>
      </c>
      <c r="K106" s="217" t="str">
        <f>IF(LEFT($F106,1)="R",VLOOKUP($F106,'Blend Breakout'!$C$33:$I$55,COLUMNS('Blend Breakout'!$C$32:F$32),0),"")</f>
        <v/>
      </c>
      <c r="L106" s="59" t="str">
        <f>IF(K106="","",IF(LEFT($F106,1)="R",$G106*VLOOKUP($F106,'Blend Breakout'!$C$33:$I$55,COLUMNS('Blend Breakout'!$C$32:G$32),0),""))</f>
        <v/>
      </c>
      <c r="M106" s="217" t="str">
        <f>IF(LEFT($F106,1)="R",VLOOKUP($F106,'Blend Breakout'!$C$33:$I$55,COLUMNS('Blend Breakout'!$C$32:H$32),0),"")</f>
        <v/>
      </c>
      <c r="N106" s="59" t="str">
        <f>IF(M106="","",IF(LEFT($F106,1)="R",$G106*VLOOKUP($F106,'Blend Breakout'!$C$33:$I$55,COLUMNS('Blend Breakout'!$C$32:I$32),0),""))</f>
        <v/>
      </c>
      <c r="O106" s="215"/>
      <c r="P106" s="215"/>
      <c r="Q106" s="220"/>
      <c r="R106" s="215"/>
      <c r="S106" s="215"/>
      <c r="T106" s="206"/>
      <c r="U106" s="154"/>
      <c r="W106" s="161" t="str">
        <f t="shared" ca="1" si="12"/>
        <v/>
      </c>
      <c r="Y106" s="64" t="str">
        <f t="shared" si="13"/>
        <v>N</v>
      </c>
      <c r="Z106" s="64">
        <f t="shared" ca="1" si="7"/>
        <v>0</v>
      </c>
      <c r="AA106" s="64">
        <f>IF(C106="",0,IF(OR(D106=0,E106=0,F106=0,G106=0,H106=0,O106=0,Q106=0,Q106="",R106=0,S106=0,AND(OR(R106=Lists!$L$3,R106=Lists!$L$4),P106=0),AND(R106=Lists!$L$4,T106=0)),1,0))</f>
        <v>0</v>
      </c>
      <c r="AB106" s="64">
        <f t="shared" si="8"/>
        <v>0</v>
      </c>
      <c r="AC106" s="64">
        <f t="shared" si="9"/>
        <v>0</v>
      </c>
      <c r="AD106" s="64">
        <f>IF(OR(S106=Lists!$M$6,S106=Lists!$M$8),IF(OR(COUNTIF('Section 3'!$D$16:$D$28,I106)=0,COUNTIF('Section 3'!$D$16:$D$28,K106)=0,COUNTIF('Section 3'!$D$16:$D$28,M106)=0),1,0),0)</f>
        <v>0</v>
      </c>
      <c r="AE106" s="64">
        <f>IF(AND(COUNTIF(Lists!$D$3:$D$69,F106)&gt;0,COUNTIF(Lists!$E$3:$E$46,I106)&gt;0,COUNTIF(Lists!$E$3:$E$46,K106)&gt;0,COUNTIF(Lists!$E$3:$E$46,M106)&gt;0),0,1)</f>
        <v>0</v>
      </c>
      <c r="AF106" s="64">
        <f>IF(E106=0,0,IF(COUNTIF(Lists!$B$3:$B$203,E106)&gt;0,0,1))</f>
        <v>0</v>
      </c>
      <c r="AG106" s="64">
        <f>IF(E106=0,0,IF(AND('Section 1'!$D$12&lt;&gt;4,R106="Heels"),1,0))</f>
        <v>0</v>
      </c>
      <c r="AH106" s="57">
        <f t="shared" si="10"/>
        <v>0</v>
      </c>
      <c r="AI106" s="57">
        <f t="shared" si="11"/>
        <v>0</v>
      </c>
    </row>
    <row r="107" spans="2:35" x14ac:dyDescent="0.25">
      <c r="B107" s="116"/>
      <c r="C107" s="205" t="str">
        <f>IF(F107=0,"",MAX($C$18:C106)+1)</f>
        <v/>
      </c>
      <c r="D107" s="60"/>
      <c r="E107" s="214"/>
      <c r="F107" s="215"/>
      <c r="G107" s="218"/>
      <c r="H107" s="216"/>
      <c r="I107" s="217" t="str">
        <f>IF(LEFT($F107,1)="R",VLOOKUP($F107,'Blend Breakout'!$C$33:$I$55,COLUMNS('Blend Breakout'!$C$32:D$32),0),IF(LEFT($F107,1)="H",$F107,""))</f>
        <v/>
      </c>
      <c r="J107" s="59" t="str">
        <f>IF(I107="","",IF(LEFT($F107,1)="R",$G107*VLOOKUP($F107,'Blend Breakout'!$C$33:$I$55,COLUMNS('Blend Breakout'!$C$32:E$32),0),IF(LEFT($F107,1)="H",$G107,"")))</f>
        <v/>
      </c>
      <c r="K107" s="217" t="str">
        <f>IF(LEFT($F107,1)="R",VLOOKUP($F107,'Blend Breakout'!$C$33:$I$55,COLUMNS('Blend Breakout'!$C$32:F$32),0),"")</f>
        <v/>
      </c>
      <c r="L107" s="59" t="str">
        <f>IF(K107="","",IF(LEFT($F107,1)="R",$G107*VLOOKUP($F107,'Blend Breakout'!$C$33:$I$55,COLUMNS('Blend Breakout'!$C$32:G$32),0),""))</f>
        <v/>
      </c>
      <c r="M107" s="217" t="str">
        <f>IF(LEFT($F107,1)="R",VLOOKUP($F107,'Blend Breakout'!$C$33:$I$55,COLUMNS('Blend Breakout'!$C$32:H$32),0),"")</f>
        <v/>
      </c>
      <c r="N107" s="59" t="str">
        <f>IF(M107="","",IF(LEFT($F107,1)="R",$G107*VLOOKUP($F107,'Blend Breakout'!$C$33:$I$55,COLUMNS('Blend Breakout'!$C$32:I$32),0),""))</f>
        <v/>
      </c>
      <c r="O107" s="215"/>
      <c r="P107" s="215"/>
      <c r="Q107" s="220"/>
      <c r="R107" s="215"/>
      <c r="S107" s="215"/>
      <c r="T107" s="206"/>
      <c r="U107" s="154"/>
      <c r="W107" s="161" t="str">
        <f t="shared" ca="1" si="12"/>
        <v/>
      </c>
      <c r="Y107" s="64" t="str">
        <f t="shared" si="13"/>
        <v>N</v>
      </c>
      <c r="Z107" s="64">
        <f t="shared" ca="1" si="7"/>
        <v>0</v>
      </c>
      <c r="AA107" s="64">
        <f>IF(C107="",0,IF(OR(D107=0,E107=0,F107=0,G107=0,H107=0,O107=0,Q107=0,Q107="",R107=0,S107=0,AND(OR(R107=Lists!$L$3,R107=Lists!$L$4),P107=0),AND(R107=Lists!$L$4,T107=0)),1,0))</f>
        <v>0</v>
      </c>
      <c r="AB107" s="64">
        <f t="shared" si="8"/>
        <v>0</v>
      </c>
      <c r="AC107" s="64">
        <f t="shared" si="9"/>
        <v>0</v>
      </c>
      <c r="AD107" s="64">
        <f>IF(OR(S107=Lists!$M$6,S107=Lists!$M$8),IF(OR(COUNTIF('Section 3'!$D$16:$D$28,I107)=0,COUNTIF('Section 3'!$D$16:$D$28,K107)=0,COUNTIF('Section 3'!$D$16:$D$28,M107)=0),1,0),0)</f>
        <v>0</v>
      </c>
      <c r="AE107" s="64">
        <f>IF(AND(COUNTIF(Lists!$D$3:$D$69,F107)&gt;0,COUNTIF(Lists!$E$3:$E$46,I107)&gt;0,COUNTIF(Lists!$E$3:$E$46,K107)&gt;0,COUNTIF(Lists!$E$3:$E$46,M107)&gt;0),0,1)</f>
        <v>0</v>
      </c>
      <c r="AF107" s="64">
        <f>IF(E107=0,0,IF(COUNTIF(Lists!$B$3:$B$203,E107)&gt;0,0,1))</f>
        <v>0</v>
      </c>
      <c r="AG107" s="64">
        <f>IF(E107=0,0,IF(AND('Section 1'!$D$12&lt;&gt;4,R107="Heels"),1,0))</f>
        <v>0</v>
      </c>
      <c r="AH107" s="57">
        <f t="shared" si="10"/>
        <v>0</v>
      </c>
      <c r="AI107" s="57">
        <f t="shared" si="11"/>
        <v>0</v>
      </c>
    </row>
    <row r="108" spans="2:35" x14ac:dyDescent="0.25">
      <c r="B108" s="116"/>
      <c r="C108" s="205" t="str">
        <f>IF(F108=0,"",MAX($C$18:C107)+1)</f>
        <v/>
      </c>
      <c r="D108" s="60"/>
      <c r="E108" s="214"/>
      <c r="F108" s="215"/>
      <c r="G108" s="218"/>
      <c r="H108" s="216"/>
      <c r="I108" s="217" t="str">
        <f>IF(LEFT($F108,1)="R",VLOOKUP($F108,'Blend Breakout'!$C$33:$I$55,COLUMNS('Blend Breakout'!$C$32:D$32),0),IF(LEFT($F108,1)="H",$F108,""))</f>
        <v/>
      </c>
      <c r="J108" s="59" t="str">
        <f>IF(I108="","",IF(LEFT($F108,1)="R",$G108*VLOOKUP($F108,'Blend Breakout'!$C$33:$I$55,COLUMNS('Blend Breakout'!$C$32:E$32),0),IF(LEFT($F108,1)="H",$G108,"")))</f>
        <v/>
      </c>
      <c r="K108" s="217" t="str">
        <f>IF(LEFT($F108,1)="R",VLOOKUP($F108,'Blend Breakout'!$C$33:$I$55,COLUMNS('Blend Breakout'!$C$32:F$32),0),"")</f>
        <v/>
      </c>
      <c r="L108" s="59" t="str">
        <f>IF(K108="","",IF(LEFT($F108,1)="R",$G108*VLOOKUP($F108,'Blend Breakout'!$C$33:$I$55,COLUMNS('Blend Breakout'!$C$32:G$32),0),""))</f>
        <v/>
      </c>
      <c r="M108" s="217" t="str">
        <f>IF(LEFT($F108,1)="R",VLOOKUP($F108,'Blend Breakout'!$C$33:$I$55,COLUMNS('Blend Breakout'!$C$32:H$32),0),"")</f>
        <v/>
      </c>
      <c r="N108" s="59" t="str">
        <f>IF(M108="","",IF(LEFT($F108,1)="R",$G108*VLOOKUP($F108,'Blend Breakout'!$C$33:$I$55,COLUMNS('Blend Breakout'!$C$32:I$32),0),""))</f>
        <v/>
      </c>
      <c r="O108" s="215"/>
      <c r="P108" s="215"/>
      <c r="Q108" s="220"/>
      <c r="R108" s="215"/>
      <c r="S108" s="215"/>
      <c r="T108" s="206"/>
      <c r="U108" s="154"/>
      <c r="W108" s="161" t="str">
        <f t="shared" ca="1" si="12"/>
        <v/>
      </c>
      <c r="Y108" s="64" t="str">
        <f t="shared" si="13"/>
        <v>N</v>
      </c>
      <c r="Z108" s="64">
        <f t="shared" ca="1" si="7"/>
        <v>0</v>
      </c>
      <c r="AA108" s="64">
        <f>IF(C108="",0,IF(OR(D108=0,E108=0,F108=0,G108=0,H108=0,O108=0,Q108=0,Q108="",R108=0,S108=0,AND(OR(R108=Lists!$L$3,R108=Lists!$L$4),P108=0),AND(R108=Lists!$L$4,T108=0)),1,0))</f>
        <v>0</v>
      </c>
      <c r="AB108" s="64">
        <f t="shared" si="8"/>
        <v>0</v>
      </c>
      <c r="AC108" s="64">
        <f t="shared" si="9"/>
        <v>0</v>
      </c>
      <c r="AD108" s="64">
        <f>IF(OR(S108=Lists!$M$6,S108=Lists!$M$8),IF(OR(COUNTIF('Section 3'!$D$16:$D$28,I108)=0,COUNTIF('Section 3'!$D$16:$D$28,K108)=0,COUNTIF('Section 3'!$D$16:$D$28,M108)=0),1,0),0)</f>
        <v>0</v>
      </c>
      <c r="AE108" s="64">
        <f>IF(AND(COUNTIF(Lists!$D$3:$D$69,F108)&gt;0,COUNTIF(Lists!$E$3:$E$46,I108)&gt;0,COUNTIF(Lists!$E$3:$E$46,K108)&gt;0,COUNTIF(Lists!$E$3:$E$46,M108)&gt;0),0,1)</f>
        <v>0</v>
      </c>
      <c r="AF108" s="64">
        <f>IF(E108=0,0,IF(COUNTIF(Lists!$B$3:$B$203,E108)&gt;0,0,1))</f>
        <v>0</v>
      </c>
      <c r="AG108" s="64">
        <f>IF(E108=0,0,IF(AND('Section 1'!$D$12&lt;&gt;4,R108="Heels"),1,0))</f>
        <v>0</v>
      </c>
      <c r="AH108" s="57">
        <f t="shared" si="10"/>
        <v>0</v>
      </c>
      <c r="AI108" s="57">
        <f t="shared" si="11"/>
        <v>0</v>
      </c>
    </row>
    <row r="109" spans="2:35" x14ac:dyDescent="0.25">
      <c r="B109" s="116"/>
      <c r="C109" s="205" t="str">
        <f>IF(F109=0,"",MAX($C$18:C108)+1)</f>
        <v/>
      </c>
      <c r="D109" s="60"/>
      <c r="E109" s="214"/>
      <c r="F109" s="215"/>
      <c r="G109" s="218"/>
      <c r="H109" s="216"/>
      <c r="I109" s="217" t="str">
        <f>IF(LEFT($F109,1)="R",VLOOKUP($F109,'Blend Breakout'!$C$33:$I$55,COLUMNS('Blend Breakout'!$C$32:D$32),0),IF(LEFT($F109,1)="H",$F109,""))</f>
        <v/>
      </c>
      <c r="J109" s="59" t="str">
        <f>IF(I109="","",IF(LEFT($F109,1)="R",$G109*VLOOKUP($F109,'Blend Breakout'!$C$33:$I$55,COLUMNS('Blend Breakout'!$C$32:E$32),0),IF(LEFT($F109,1)="H",$G109,"")))</f>
        <v/>
      </c>
      <c r="K109" s="217" t="str">
        <f>IF(LEFT($F109,1)="R",VLOOKUP($F109,'Blend Breakout'!$C$33:$I$55,COLUMNS('Blend Breakout'!$C$32:F$32),0),"")</f>
        <v/>
      </c>
      <c r="L109" s="59" t="str">
        <f>IF(K109="","",IF(LEFT($F109,1)="R",$G109*VLOOKUP($F109,'Blend Breakout'!$C$33:$I$55,COLUMNS('Blend Breakout'!$C$32:G$32),0),""))</f>
        <v/>
      </c>
      <c r="M109" s="217" t="str">
        <f>IF(LEFT($F109,1)="R",VLOOKUP($F109,'Blend Breakout'!$C$33:$I$55,COLUMNS('Blend Breakout'!$C$32:H$32),0),"")</f>
        <v/>
      </c>
      <c r="N109" s="59" t="str">
        <f>IF(M109="","",IF(LEFT($F109,1)="R",$G109*VLOOKUP($F109,'Blend Breakout'!$C$33:$I$55,COLUMNS('Blend Breakout'!$C$32:I$32),0),""))</f>
        <v/>
      </c>
      <c r="O109" s="215"/>
      <c r="P109" s="215"/>
      <c r="Q109" s="220"/>
      <c r="R109" s="215"/>
      <c r="S109" s="215"/>
      <c r="T109" s="206"/>
      <c r="U109" s="154"/>
      <c r="W109" s="161" t="str">
        <f t="shared" ca="1" si="12"/>
        <v/>
      </c>
      <c r="Y109" s="64" t="str">
        <f t="shared" si="13"/>
        <v>N</v>
      </c>
      <c r="Z109" s="64">
        <f t="shared" ca="1" si="7"/>
        <v>0</v>
      </c>
      <c r="AA109" s="64">
        <f>IF(C109="",0,IF(OR(D109=0,E109=0,F109=0,G109=0,H109=0,O109=0,Q109=0,Q109="",R109=0,S109=0,AND(OR(R109=Lists!$L$3,R109=Lists!$L$4),P109=0),AND(R109=Lists!$L$4,T109=0)),1,0))</f>
        <v>0</v>
      </c>
      <c r="AB109" s="64">
        <f t="shared" si="8"/>
        <v>0</v>
      </c>
      <c r="AC109" s="64">
        <f t="shared" si="9"/>
        <v>0</v>
      </c>
      <c r="AD109" s="64">
        <f>IF(OR(S109=Lists!$M$6,S109=Lists!$M$8),IF(OR(COUNTIF('Section 3'!$D$16:$D$28,I109)=0,COUNTIF('Section 3'!$D$16:$D$28,K109)=0,COUNTIF('Section 3'!$D$16:$D$28,M109)=0),1,0),0)</f>
        <v>0</v>
      </c>
      <c r="AE109" s="64">
        <f>IF(AND(COUNTIF(Lists!$D$3:$D$69,F109)&gt;0,COUNTIF(Lists!$E$3:$E$46,I109)&gt;0,COUNTIF(Lists!$E$3:$E$46,K109)&gt;0,COUNTIF(Lists!$E$3:$E$46,M109)&gt;0),0,1)</f>
        <v>0</v>
      </c>
      <c r="AF109" s="64">
        <f>IF(E109=0,0,IF(COUNTIF(Lists!$B$3:$B$203,E109)&gt;0,0,1))</f>
        <v>0</v>
      </c>
      <c r="AG109" s="64">
        <f>IF(E109=0,0,IF(AND('Section 1'!$D$12&lt;&gt;4,R109="Heels"),1,0))</f>
        <v>0</v>
      </c>
      <c r="AH109" s="57">
        <f t="shared" si="10"/>
        <v>0</v>
      </c>
      <c r="AI109" s="57">
        <f t="shared" si="11"/>
        <v>0</v>
      </c>
    </row>
    <row r="110" spans="2:35" x14ac:dyDescent="0.25">
      <c r="B110" s="116"/>
      <c r="C110" s="205" t="str">
        <f>IF(F110=0,"",MAX($C$18:C109)+1)</f>
        <v/>
      </c>
      <c r="D110" s="60"/>
      <c r="E110" s="214"/>
      <c r="F110" s="215"/>
      <c r="G110" s="218"/>
      <c r="H110" s="216"/>
      <c r="I110" s="217" t="str">
        <f>IF(LEFT($F110,1)="R",VLOOKUP($F110,'Blend Breakout'!$C$33:$I$55,COLUMNS('Blend Breakout'!$C$32:D$32),0),IF(LEFT($F110,1)="H",$F110,""))</f>
        <v/>
      </c>
      <c r="J110" s="59" t="str">
        <f>IF(I110="","",IF(LEFT($F110,1)="R",$G110*VLOOKUP($F110,'Blend Breakout'!$C$33:$I$55,COLUMNS('Blend Breakout'!$C$32:E$32),0),IF(LEFT($F110,1)="H",$G110,"")))</f>
        <v/>
      </c>
      <c r="K110" s="217" t="str">
        <f>IF(LEFT($F110,1)="R",VLOOKUP($F110,'Blend Breakout'!$C$33:$I$55,COLUMNS('Blend Breakout'!$C$32:F$32),0),"")</f>
        <v/>
      </c>
      <c r="L110" s="59" t="str">
        <f>IF(K110="","",IF(LEFT($F110,1)="R",$G110*VLOOKUP($F110,'Blend Breakout'!$C$33:$I$55,COLUMNS('Blend Breakout'!$C$32:G$32),0),""))</f>
        <v/>
      </c>
      <c r="M110" s="217" t="str">
        <f>IF(LEFT($F110,1)="R",VLOOKUP($F110,'Blend Breakout'!$C$33:$I$55,COLUMNS('Blend Breakout'!$C$32:H$32),0),"")</f>
        <v/>
      </c>
      <c r="N110" s="59" t="str">
        <f>IF(M110="","",IF(LEFT($F110,1)="R",$G110*VLOOKUP($F110,'Blend Breakout'!$C$33:$I$55,COLUMNS('Blend Breakout'!$C$32:I$32),0),""))</f>
        <v/>
      </c>
      <c r="O110" s="215"/>
      <c r="P110" s="215"/>
      <c r="Q110" s="220"/>
      <c r="R110" s="215"/>
      <c r="S110" s="215"/>
      <c r="T110" s="206"/>
      <c r="U110" s="154"/>
      <c r="W110" s="161" t="str">
        <f t="shared" ca="1" si="12"/>
        <v/>
      </c>
      <c r="Y110" s="64" t="str">
        <f t="shared" si="13"/>
        <v>N</v>
      </c>
      <c r="Z110" s="64">
        <f t="shared" ca="1" si="7"/>
        <v>0</v>
      </c>
      <c r="AA110" s="64">
        <f>IF(C110="",0,IF(OR(D110=0,E110=0,F110=0,G110=0,H110=0,O110=0,Q110=0,Q110="",R110=0,S110=0,AND(OR(R110=Lists!$L$3,R110=Lists!$L$4),P110=0),AND(R110=Lists!$L$4,T110=0)),1,0))</f>
        <v>0</v>
      </c>
      <c r="AB110" s="64">
        <f t="shared" si="8"/>
        <v>0</v>
      </c>
      <c r="AC110" s="64">
        <f t="shared" si="9"/>
        <v>0</v>
      </c>
      <c r="AD110" s="64">
        <f>IF(OR(S110=Lists!$M$6,S110=Lists!$M$8),IF(OR(COUNTIF('Section 3'!$D$16:$D$28,I110)=0,COUNTIF('Section 3'!$D$16:$D$28,K110)=0,COUNTIF('Section 3'!$D$16:$D$28,M110)=0),1,0),0)</f>
        <v>0</v>
      </c>
      <c r="AE110" s="64">
        <f>IF(AND(COUNTIF(Lists!$D$3:$D$69,F110)&gt;0,COUNTIF(Lists!$E$3:$E$46,I110)&gt;0,COUNTIF(Lists!$E$3:$E$46,K110)&gt;0,COUNTIF(Lists!$E$3:$E$46,M110)&gt;0),0,1)</f>
        <v>0</v>
      </c>
      <c r="AF110" s="64">
        <f>IF(E110=0,0,IF(COUNTIF(Lists!$B$3:$B$203,E110)&gt;0,0,1))</f>
        <v>0</v>
      </c>
      <c r="AG110" s="64">
        <f>IF(E110=0,0,IF(AND('Section 1'!$D$12&lt;&gt;4,R110="Heels"),1,0))</f>
        <v>0</v>
      </c>
      <c r="AH110" s="57">
        <f t="shared" si="10"/>
        <v>0</v>
      </c>
      <c r="AI110" s="57">
        <f t="shared" si="11"/>
        <v>0</v>
      </c>
    </row>
    <row r="111" spans="2:35" x14ac:dyDescent="0.25">
      <c r="B111" s="116"/>
      <c r="C111" s="205" t="str">
        <f>IF(F111=0,"",MAX($C$18:C110)+1)</f>
        <v/>
      </c>
      <c r="D111" s="60"/>
      <c r="E111" s="214"/>
      <c r="F111" s="215"/>
      <c r="G111" s="218"/>
      <c r="H111" s="216"/>
      <c r="I111" s="217" t="str">
        <f>IF(LEFT($F111,1)="R",VLOOKUP($F111,'Blend Breakout'!$C$33:$I$55,COLUMNS('Blend Breakout'!$C$32:D$32),0),IF(LEFT($F111,1)="H",$F111,""))</f>
        <v/>
      </c>
      <c r="J111" s="59" t="str">
        <f>IF(I111="","",IF(LEFT($F111,1)="R",$G111*VLOOKUP($F111,'Blend Breakout'!$C$33:$I$55,COLUMNS('Blend Breakout'!$C$32:E$32),0),IF(LEFT($F111,1)="H",$G111,"")))</f>
        <v/>
      </c>
      <c r="K111" s="217" t="str">
        <f>IF(LEFT($F111,1)="R",VLOOKUP($F111,'Blend Breakout'!$C$33:$I$55,COLUMNS('Blend Breakout'!$C$32:F$32),0),"")</f>
        <v/>
      </c>
      <c r="L111" s="59" t="str">
        <f>IF(K111="","",IF(LEFT($F111,1)="R",$G111*VLOOKUP($F111,'Blend Breakout'!$C$33:$I$55,COLUMNS('Blend Breakout'!$C$32:G$32),0),""))</f>
        <v/>
      </c>
      <c r="M111" s="217" t="str">
        <f>IF(LEFT($F111,1)="R",VLOOKUP($F111,'Blend Breakout'!$C$33:$I$55,COLUMNS('Blend Breakout'!$C$32:H$32),0),"")</f>
        <v/>
      </c>
      <c r="N111" s="59" t="str">
        <f>IF(M111="","",IF(LEFT($F111,1)="R",$G111*VLOOKUP($F111,'Blend Breakout'!$C$33:$I$55,COLUMNS('Blend Breakout'!$C$32:I$32),0),""))</f>
        <v/>
      </c>
      <c r="O111" s="215"/>
      <c r="P111" s="215"/>
      <c r="Q111" s="220"/>
      <c r="R111" s="215"/>
      <c r="S111" s="215"/>
      <c r="T111" s="206"/>
      <c r="U111" s="154"/>
      <c r="W111" s="161" t="str">
        <f t="shared" ca="1" si="12"/>
        <v/>
      </c>
      <c r="Y111" s="64" t="str">
        <f t="shared" si="13"/>
        <v>N</v>
      </c>
      <c r="Z111" s="64">
        <f t="shared" ca="1" si="7"/>
        <v>0</v>
      </c>
      <c r="AA111" s="64">
        <f>IF(C111="",0,IF(OR(D111=0,E111=0,F111=0,G111=0,H111=0,O111=0,Q111=0,Q111="",R111=0,S111=0,AND(OR(R111=Lists!$L$3,R111=Lists!$L$4),P111=0),AND(R111=Lists!$L$4,T111=0)),1,0))</f>
        <v>0</v>
      </c>
      <c r="AB111" s="64">
        <f t="shared" si="8"/>
        <v>0</v>
      </c>
      <c r="AC111" s="64">
        <f t="shared" si="9"/>
        <v>0</v>
      </c>
      <c r="AD111" s="64">
        <f>IF(OR(S111=Lists!$M$6,S111=Lists!$M$8),IF(OR(COUNTIF('Section 3'!$D$16:$D$28,I111)=0,COUNTIF('Section 3'!$D$16:$D$28,K111)=0,COUNTIF('Section 3'!$D$16:$D$28,M111)=0),1,0),0)</f>
        <v>0</v>
      </c>
      <c r="AE111" s="64">
        <f>IF(AND(COUNTIF(Lists!$D$3:$D$69,F111)&gt;0,COUNTIF(Lists!$E$3:$E$46,I111)&gt;0,COUNTIF(Lists!$E$3:$E$46,K111)&gt;0,COUNTIF(Lists!$E$3:$E$46,M111)&gt;0),0,1)</f>
        <v>0</v>
      </c>
      <c r="AF111" s="64">
        <f>IF(E111=0,0,IF(COUNTIF(Lists!$B$3:$B$203,E111)&gt;0,0,1))</f>
        <v>0</v>
      </c>
      <c r="AG111" s="64">
        <f>IF(E111=0,0,IF(AND('Section 1'!$D$12&lt;&gt;4,R111="Heels"),1,0))</f>
        <v>0</v>
      </c>
      <c r="AH111" s="57">
        <f t="shared" si="10"/>
        <v>0</v>
      </c>
      <c r="AI111" s="57">
        <f t="shared" si="11"/>
        <v>0</v>
      </c>
    </row>
    <row r="112" spans="2:35" x14ac:dyDescent="0.25">
      <c r="B112" s="116"/>
      <c r="C112" s="205" t="str">
        <f>IF(F112=0,"",MAX($C$18:C111)+1)</f>
        <v/>
      </c>
      <c r="D112" s="60"/>
      <c r="E112" s="214"/>
      <c r="F112" s="215"/>
      <c r="G112" s="218"/>
      <c r="H112" s="216"/>
      <c r="I112" s="217" t="str">
        <f>IF(LEFT($F112,1)="R",VLOOKUP($F112,'Blend Breakout'!$C$33:$I$55,COLUMNS('Blend Breakout'!$C$32:D$32),0),IF(LEFT($F112,1)="H",$F112,""))</f>
        <v/>
      </c>
      <c r="J112" s="59" t="str">
        <f>IF(I112="","",IF(LEFT($F112,1)="R",$G112*VLOOKUP($F112,'Blend Breakout'!$C$33:$I$55,COLUMNS('Blend Breakout'!$C$32:E$32),0),IF(LEFT($F112,1)="H",$G112,"")))</f>
        <v/>
      </c>
      <c r="K112" s="217" t="str">
        <f>IF(LEFT($F112,1)="R",VLOOKUP($F112,'Blend Breakout'!$C$33:$I$55,COLUMNS('Blend Breakout'!$C$32:F$32),0),"")</f>
        <v/>
      </c>
      <c r="L112" s="59" t="str">
        <f>IF(K112="","",IF(LEFT($F112,1)="R",$G112*VLOOKUP($F112,'Blend Breakout'!$C$33:$I$55,COLUMNS('Blend Breakout'!$C$32:G$32),0),""))</f>
        <v/>
      </c>
      <c r="M112" s="217" t="str">
        <f>IF(LEFT($F112,1)="R",VLOOKUP($F112,'Blend Breakout'!$C$33:$I$55,COLUMNS('Blend Breakout'!$C$32:H$32),0),"")</f>
        <v/>
      </c>
      <c r="N112" s="59" t="str">
        <f>IF(M112="","",IF(LEFT($F112,1)="R",$G112*VLOOKUP($F112,'Blend Breakout'!$C$33:$I$55,COLUMNS('Blend Breakout'!$C$32:I$32),0),""))</f>
        <v/>
      </c>
      <c r="O112" s="215"/>
      <c r="P112" s="215"/>
      <c r="Q112" s="220"/>
      <c r="R112" s="215"/>
      <c r="S112" s="215"/>
      <c r="T112" s="206"/>
      <c r="U112" s="154"/>
      <c r="W112" s="161" t="str">
        <f t="shared" ca="1" si="12"/>
        <v/>
      </c>
      <c r="Y112" s="64" t="str">
        <f t="shared" si="13"/>
        <v>N</v>
      </c>
      <c r="Z112" s="64">
        <f t="shared" ca="1" si="7"/>
        <v>0</v>
      </c>
      <c r="AA112" s="64">
        <f>IF(C112="",0,IF(OR(D112=0,E112=0,F112=0,G112=0,H112=0,O112=0,Q112=0,Q112="",R112=0,S112=0,AND(OR(R112=Lists!$L$3,R112=Lists!$L$4),P112=0),AND(R112=Lists!$L$4,T112=0)),1,0))</f>
        <v>0</v>
      </c>
      <c r="AB112" s="64">
        <f t="shared" si="8"/>
        <v>0</v>
      </c>
      <c r="AC112" s="64">
        <f t="shared" si="9"/>
        <v>0</v>
      </c>
      <c r="AD112" s="64">
        <f>IF(OR(S112=Lists!$M$6,S112=Lists!$M$8),IF(OR(COUNTIF('Section 3'!$D$16:$D$28,I112)=0,COUNTIF('Section 3'!$D$16:$D$28,K112)=0,COUNTIF('Section 3'!$D$16:$D$28,M112)=0),1,0),0)</f>
        <v>0</v>
      </c>
      <c r="AE112" s="64">
        <f>IF(AND(COUNTIF(Lists!$D$3:$D$69,F112)&gt;0,COUNTIF(Lists!$E$3:$E$46,I112)&gt;0,COUNTIF(Lists!$E$3:$E$46,K112)&gt;0,COUNTIF(Lists!$E$3:$E$46,M112)&gt;0),0,1)</f>
        <v>0</v>
      </c>
      <c r="AF112" s="64">
        <f>IF(E112=0,0,IF(COUNTIF(Lists!$B$3:$B$203,E112)&gt;0,0,1))</f>
        <v>0</v>
      </c>
      <c r="AG112" s="64">
        <f>IF(E112=0,0,IF(AND('Section 1'!$D$12&lt;&gt;4,R112="Heels"),1,0))</f>
        <v>0</v>
      </c>
      <c r="AH112" s="57">
        <f t="shared" si="10"/>
        <v>0</v>
      </c>
      <c r="AI112" s="57">
        <f t="shared" si="11"/>
        <v>0</v>
      </c>
    </row>
    <row r="113" spans="2:35" x14ac:dyDescent="0.25">
      <c r="B113" s="116"/>
      <c r="C113" s="205" t="str">
        <f>IF(F113=0,"",MAX($C$18:C112)+1)</f>
        <v/>
      </c>
      <c r="D113" s="60"/>
      <c r="E113" s="214"/>
      <c r="F113" s="215"/>
      <c r="G113" s="218"/>
      <c r="H113" s="216"/>
      <c r="I113" s="217" t="str">
        <f>IF(LEFT($F113,1)="R",VLOOKUP($F113,'Blend Breakout'!$C$33:$I$55,COLUMNS('Blend Breakout'!$C$32:D$32),0),IF(LEFT($F113,1)="H",$F113,""))</f>
        <v/>
      </c>
      <c r="J113" s="59" t="str">
        <f>IF(I113="","",IF(LEFT($F113,1)="R",$G113*VLOOKUP($F113,'Blend Breakout'!$C$33:$I$55,COLUMNS('Blend Breakout'!$C$32:E$32),0),IF(LEFT($F113,1)="H",$G113,"")))</f>
        <v/>
      </c>
      <c r="K113" s="217" t="str">
        <f>IF(LEFT($F113,1)="R",VLOOKUP($F113,'Blend Breakout'!$C$33:$I$55,COLUMNS('Blend Breakout'!$C$32:F$32),0),"")</f>
        <v/>
      </c>
      <c r="L113" s="59" t="str">
        <f>IF(K113="","",IF(LEFT($F113,1)="R",$G113*VLOOKUP($F113,'Blend Breakout'!$C$33:$I$55,COLUMNS('Blend Breakout'!$C$32:G$32),0),""))</f>
        <v/>
      </c>
      <c r="M113" s="217" t="str">
        <f>IF(LEFT($F113,1)="R",VLOOKUP($F113,'Blend Breakout'!$C$33:$I$55,COLUMNS('Blend Breakout'!$C$32:H$32),0),"")</f>
        <v/>
      </c>
      <c r="N113" s="59" t="str">
        <f>IF(M113="","",IF(LEFT($F113,1)="R",$G113*VLOOKUP($F113,'Blend Breakout'!$C$33:$I$55,COLUMNS('Blend Breakout'!$C$32:I$32),0),""))</f>
        <v/>
      </c>
      <c r="O113" s="215"/>
      <c r="P113" s="215"/>
      <c r="Q113" s="220"/>
      <c r="R113" s="215"/>
      <c r="S113" s="215"/>
      <c r="T113" s="206"/>
      <c r="U113" s="154"/>
      <c r="W113" s="161" t="str">
        <f t="shared" ca="1" si="12"/>
        <v/>
      </c>
      <c r="Y113" s="64" t="str">
        <f t="shared" si="13"/>
        <v>N</v>
      </c>
      <c r="Z113" s="64">
        <f t="shared" ca="1" si="7"/>
        <v>0</v>
      </c>
      <c r="AA113" s="64">
        <f>IF(C113="",0,IF(OR(D113=0,E113=0,F113=0,G113=0,H113=0,O113=0,Q113=0,Q113="",R113=0,S113=0,AND(OR(R113=Lists!$L$3,R113=Lists!$L$4),P113=0),AND(R113=Lists!$L$4,T113=0)),1,0))</f>
        <v>0</v>
      </c>
      <c r="AB113" s="64">
        <f t="shared" si="8"/>
        <v>0</v>
      </c>
      <c r="AC113" s="64">
        <f t="shared" si="9"/>
        <v>0</v>
      </c>
      <c r="AD113" s="64">
        <f>IF(OR(S113=Lists!$M$6,S113=Lists!$M$8),IF(OR(COUNTIF('Section 3'!$D$16:$D$28,I113)=0,COUNTIF('Section 3'!$D$16:$D$28,K113)=0,COUNTIF('Section 3'!$D$16:$D$28,M113)=0),1,0),0)</f>
        <v>0</v>
      </c>
      <c r="AE113" s="64">
        <f>IF(AND(COUNTIF(Lists!$D$3:$D$69,F113)&gt;0,COUNTIF(Lists!$E$3:$E$46,I113)&gt;0,COUNTIF(Lists!$E$3:$E$46,K113)&gt;0,COUNTIF(Lists!$E$3:$E$46,M113)&gt;0),0,1)</f>
        <v>0</v>
      </c>
      <c r="AF113" s="64">
        <f>IF(E113=0,0,IF(COUNTIF(Lists!$B$3:$B$203,E113)&gt;0,0,1))</f>
        <v>0</v>
      </c>
      <c r="AG113" s="64">
        <f>IF(E113=0,0,IF(AND('Section 1'!$D$12&lt;&gt;4,R113="Heels"),1,0))</f>
        <v>0</v>
      </c>
      <c r="AH113" s="57">
        <f t="shared" si="10"/>
        <v>0</v>
      </c>
      <c r="AI113" s="57">
        <f t="shared" si="11"/>
        <v>0</v>
      </c>
    </row>
    <row r="114" spans="2:35" x14ac:dyDescent="0.25">
      <c r="B114" s="116"/>
      <c r="C114" s="205" t="str">
        <f>IF(F114=0,"",MAX($C$18:C113)+1)</f>
        <v/>
      </c>
      <c r="D114" s="60"/>
      <c r="E114" s="214"/>
      <c r="F114" s="215"/>
      <c r="G114" s="218"/>
      <c r="H114" s="216"/>
      <c r="I114" s="217" t="str">
        <f>IF(LEFT($F114,1)="R",VLOOKUP($F114,'Blend Breakout'!$C$33:$I$55,COLUMNS('Blend Breakout'!$C$32:D$32),0),IF(LEFT($F114,1)="H",$F114,""))</f>
        <v/>
      </c>
      <c r="J114" s="59" t="str">
        <f>IF(I114="","",IF(LEFT($F114,1)="R",$G114*VLOOKUP($F114,'Blend Breakout'!$C$33:$I$55,COLUMNS('Blend Breakout'!$C$32:E$32),0),IF(LEFT($F114,1)="H",$G114,"")))</f>
        <v/>
      </c>
      <c r="K114" s="217" t="str">
        <f>IF(LEFT($F114,1)="R",VLOOKUP($F114,'Blend Breakout'!$C$33:$I$55,COLUMNS('Blend Breakout'!$C$32:F$32),0),"")</f>
        <v/>
      </c>
      <c r="L114" s="59" t="str">
        <f>IF(K114="","",IF(LEFT($F114,1)="R",$G114*VLOOKUP($F114,'Blend Breakout'!$C$33:$I$55,COLUMNS('Blend Breakout'!$C$32:G$32),0),""))</f>
        <v/>
      </c>
      <c r="M114" s="217" t="str">
        <f>IF(LEFT($F114,1)="R",VLOOKUP($F114,'Blend Breakout'!$C$33:$I$55,COLUMNS('Blend Breakout'!$C$32:H$32),0),"")</f>
        <v/>
      </c>
      <c r="N114" s="59" t="str">
        <f>IF(M114="","",IF(LEFT($F114,1)="R",$G114*VLOOKUP($F114,'Blend Breakout'!$C$33:$I$55,COLUMNS('Blend Breakout'!$C$32:I$32),0),""))</f>
        <v/>
      </c>
      <c r="O114" s="215"/>
      <c r="P114" s="215"/>
      <c r="Q114" s="220"/>
      <c r="R114" s="215"/>
      <c r="S114" s="215"/>
      <c r="T114" s="206"/>
      <c r="U114" s="154"/>
      <c r="W114" s="161" t="str">
        <f t="shared" ca="1" si="12"/>
        <v/>
      </c>
      <c r="Y114" s="64" t="str">
        <f t="shared" si="13"/>
        <v>N</v>
      </c>
      <c r="Z114" s="64">
        <f t="shared" ca="1" si="7"/>
        <v>0</v>
      </c>
      <c r="AA114" s="64">
        <f>IF(C114="",0,IF(OR(D114=0,E114=0,F114=0,G114=0,H114=0,O114=0,Q114=0,Q114="",R114=0,S114=0,AND(OR(R114=Lists!$L$3,R114=Lists!$L$4),P114=0),AND(R114=Lists!$L$4,T114=0)),1,0))</f>
        <v>0</v>
      </c>
      <c r="AB114" s="64">
        <f t="shared" si="8"/>
        <v>0</v>
      </c>
      <c r="AC114" s="64">
        <f t="shared" si="9"/>
        <v>0</v>
      </c>
      <c r="AD114" s="64">
        <f>IF(OR(S114=Lists!$M$6,S114=Lists!$M$8),IF(OR(COUNTIF('Section 3'!$D$16:$D$28,I114)=0,COUNTIF('Section 3'!$D$16:$D$28,K114)=0,COUNTIF('Section 3'!$D$16:$D$28,M114)=0),1,0),0)</f>
        <v>0</v>
      </c>
      <c r="AE114" s="64">
        <f>IF(AND(COUNTIF(Lists!$D$3:$D$69,F114)&gt;0,COUNTIF(Lists!$E$3:$E$46,I114)&gt;0,COUNTIF(Lists!$E$3:$E$46,K114)&gt;0,COUNTIF(Lists!$E$3:$E$46,M114)&gt;0),0,1)</f>
        <v>0</v>
      </c>
      <c r="AF114" s="64">
        <f>IF(E114=0,0,IF(COUNTIF(Lists!$B$3:$B$203,E114)&gt;0,0,1))</f>
        <v>0</v>
      </c>
      <c r="AG114" s="64">
        <f>IF(E114=0,0,IF(AND('Section 1'!$D$12&lt;&gt;4,R114="Heels"),1,0))</f>
        <v>0</v>
      </c>
      <c r="AH114" s="57">
        <f t="shared" si="10"/>
        <v>0</v>
      </c>
      <c r="AI114" s="57">
        <f t="shared" si="11"/>
        <v>0</v>
      </c>
    </row>
    <row r="115" spans="2:35" x14ac:dyDescent="0.25">
      <c r="B115" s="116"/>
      <c r="C115" s="205" t="str">
        <f>IF(F115=0,"",MAX($C$18:C114)+1)</f>
        <v/>
      </c>
      <c r="D115" s="60"/>
      <c r="E115" s="214"/>
      <c r="F115" s="215"/>
      <c r="G115" s="218"/>
      <c r="H115" s="216"/>
      <c r="I115" s="217" t="str">
        <f>IF(LEFT($F115,1)="R",VLOOKUP($F115,'Blend Breakout'!$C$33:$I$55,COLUMNS('Blend Breakout'!$C$32:D$32),0),IF(LEFT($F115,1)="H",$F115,""))</f>
        <v/>
      </c>
      <c r="J115" s="59" t="str">
        <f>IF(I115="","",IF(LEFT($F115,1)="R",$G115*VLOOKUP($F115,'Blend Breakout'!$C$33:$I$55,COLUMNS('Blend Breakout'!$C$32:E$32),0),IF(LEFT($F115,1)="H",$G115,"")))</f>
        <v/>
      </c>
      <c r="K115" s="217" t="str">
        <f>IF(LEFT($F115,1)="R",VLOOKUP($F115,'Blend Breakout'!$C$33:$I$55,COLUMNS('Blend Breakout'!$C$32:F$32),0),"")</f>
        <v/>
      </c>
      <c r="L115" s="59" t="str">
        <f>IF(K115="","",IF(LEFT($F115,1)="R",$G115*VLOOKUP($F115,'Blend Breakout'!$C$33:$I$55,COLUMNS('Blend Breakout'!$C$32:G$32),0),""))</f>
        <v/>
      </c>
      <c r="M115" s="217" t="str">
        <f>IF(LEFT($F115,1)="R",VLOOKUP($F115,'Blend Breakout'!$C$33:$I$55,COLUMNS('Blend Breakout'!$C$32:H$32),0),"")</f>
        <v/>
      </c>
      <c r="N115" s="59" t="str">
        <f>IF(M115="","",IF(LEFT($F115,1)="R",$G115*VLOOKUP($F115,'Blend Breakout'!$C$33:$I$55,COLUMNS('Blend Breakout'!$C$32:I$32),0),""))</f>
        <v/>
      </c>
      <c r="O115" s="215"/>
      <c r="P115" s="215"/>
      <c r="Q115" s="220"/>
      <c r="R115" s="215"/>
      <c r="S115" s="215"/>
      <c r="T115" s="206"/>
      <c r="U115" s="154"/>
      <c r="W115" s="161" t="str">
        <f t="shared" ca="1" si="12"/>
        <v/>
      </c>
      <c r="Y115" s="64" t="str">
        <f t="shared" si="13"/>
        <v>N</v>
      </c>
      <c r="Z115" s="64">
        <f t="shared" ca="1" si="7"/>
        <v>0</v>
      </c>
      <c r="AA115" s="64">
        <f>IF(C115="",0,IF(OR(D115=0,E115=0,F115=0,G115=0,H115=0,O115=0,Q115=0,Q115="",R115=0,S115=0,AND(OR(R115=Lists!$L$3,R115=Lists!$L$4),P115=0),AND(R115=Lists!$L$4,T115=0)),1,0))</f>
        <v>0</v>
      </c>
      <c r="AB115" s="64">
        <f t="shared" si="8"/>
        <v>0</v>
      </c>
      <c r="AC115" s="64">
        <f t="shared" si="9"/>
        <v>0</v>
      </c>
      <c r="AD115" s="64">
        <f>IF(OR(S115=Lists!$M$6,S115=Lists!$M$8),IF(OR(COUNTIF('Section 3'!$D$16:$D$28,I115)=0,COUNTIF('Section 3'!$D$16:$D$28,K115)=0,COUNTIF('Section 3'!$D$16:$D$28,M115)=0),1,0),0)</f>
        <v>0</v>
      </c>
      <c r="AE115" s="64">
        <f>IF(AND(COUNTIF(Lists!$D$3:$D$69,F115)&gt;0,COUNTIF(Lists!$E$3:$E$46,I115)&gt;0,COUNTIF(Lists!$E$3:$E$46,K115)&gt;0,COUNTIF(Lists!$E$3:$E$46,M115)&gt;0),0,1)</f>
        <v>0</v>
      </c>
      <c r="AF115" s="64">
        <f>IF(E115=0,0,IF(COUNTIF(Lists!$B$3:$B$203,E115)&gt;0,0,1))</f>
        <v>0</v>
      </c>
      <c r="AG115" s="64">
        <f>IF(E115=0,0,IF(AND('Section 1'!$D$12&lt;&gt;4,R115="Heels"),1,0))</f>
        <v>0</v>
      </c>
      <c r="AH115" s="57">
        <f t="shared" si="10"/>
        <v>0</v>
      </c>
      <c r="AI115" s="57">
        <f t="shared" si="11"/>
        <v>0</v>
      </c>
    </row>
    <row r="116" spans="2:35" x14ac:dyDescent="0.25">
      <c r="B116" s="116"/>
      <c r="C116" s="205" t="str">
        <f>IF(F116=0,"",MAX($C$18:C115)+1)</f>
        <v/>
      </c>
      <c r="D116" s="60"/>
      <c r="E116" s="214"/>
      <c r="F116" s="215"/>
      <c r="G116" s="218"/>
      <c r="H116" s="216"/>
      <c r="I116" s="217" t="str">
        <f>IF(LEFT($F116,1)="R",VLOOKUP($F116,'Blend Breakout'!$C$33:$I$55,COLUMNS('Blend Breakout'!$C$32:D$32),0),IF(LEFT($F116,1)="H",$F116,""))</f>
        <v/>
      </c>
      <c r="J116" s="59" t="str">
        <f>IF(I116="","",IF(LEFT($F116,1)="R",$G116*VLOOKUP($F116,'Blend Breakout'!$C$33:$I$55,COLUMNS('Blend Breakout'!$C$32:E$32),0),IF(LEFT($F116,1)="H",$G116,"")))</f>
        <v/>
      </c>
      <c r="K116" s="217" t="str">
        <f>IF(LEFT($F116,1)="R",VLOOKUP($F116,'Blend Breakout'!$C$33:$I$55,COLUMNS('Blend Breakout'!$C$32:F$32),0),"")</f>
        <v/>
      </c>
      <c r="L116" s="59" t="str">
        <f>IF(K116="","",IF(LEFT($F116,1)="R",$G116*VLOOKUP($F116,'Blend Breakout'!$C$33:$I$55,COLUMNS('Blend Breakout'!$C$32:G$32),0),""))</f>
        <v/>
      </c>
      <c r="M116" s="217" t="str">
        <f>IF(LEFT($F116,1)="R",VLOOKUP($F116,'Blend Breakout'!$C$33:$I$55,COLUMNS('Blend Breakout'!$C$32:H$32),0),"")</f>
        <v/>
      </c>
      <c r="N116" s="59" t="str">
        <f>IF(M116="","",IF(LEFT($F116,1)="R",$G116*VLOOKUP($F116,'Blend Breakout'!$C$33:$I$55,COLUMNS('Blend Breakout'!$C$32:I$32),0),""))</f>
        <v/>
      </c>
      <c r="O116" s="215"/>
      <c r="P116" s="215"/>
      <c r="Q116" s="220"/>
      <c r="R116" s="215"/>
      <c r="S116" s="215"/>
      <c r="T116" s="206"/>
      <c r="U116" s="154"/>
      <c r="W116" s="161" t="str">
        <f t="shared" ca="1" si="12"/>
        <v/>
      </c>
      <c r="Y116" s="64" t="str">
        <f t="shared" si="13"/>
        <v>N</v>
      </c>
      <c r="Z116" s="64">
        <f t="shared" ca="1" si="7"/>
        <v>0</v>
      </c>
      <c r="AA116" s="64">
        <f>IF(C116="",0,IF(OR(D116=0,E116=0,F116=0,G116=0,H116=0,O116=0,Q116=0,Q116="",R116=0,S116=0,AND(OR(R116=Lists!$L$3,R116=Lists!$L$4),P116=0),AND(R116=Lists!$L$4,T116=0)),1,0))</f>
        <v>0</v>
      </c>
      <c r="AB116" s="64">
        <f t="shared" si="8"/>
        <v>0</v>
      </c>
      <c r="AC116" s="64">
        <f t="shared" si="9"/>
        <v>0</v>
      </c>
      <c r="AD116" s="64">
        <f>IF(OR(S116=Lists!$M$6,S116=Lists!$M$8),IF(OR(COUNTIF('Section 3'!$D$16:$D$28,I116)=0,COUNTIF('Section 3'!$D$16:$D$28,K116)=0,COUNTIF('Section 3'!$D$16:$D$28,M116)=0),1,0),0)</f>
        <v>0</v>
      </c>
      <c r="AE116" s="64">
        <f>IF(AND(COUNTIF(Lists!$D$3:$D$69,F116)&gt;0,COUNTIF(Lists!$E$3:$E$46,I116)&gt;0,COUNTIF(Lists!$E$3:$E$46,K116)&gt;0,COUNTIF(Lists!$E$3:$E$46,M116)&gt;0),0,1)</f>
        <v>0</v>
      </c>
      <c r="AF116" s="64">
        <f>IF(E116=0,0,IF(COUNTIF(Lists!$B$3:$B$203,E116)&gt;0,0,1))</f>
        <v>0</v>
      </c>
      <c r="AG116" s="64">
        <f>IF(E116=0,0,IF(AND('Section 1'!$D$12&lt;&gt;4,R116="Heels"),1,0))</f>
        <v>0</v>
      </c>
      <c r="AH116" s="57">
        <f t="shared" si="10"/>
        <v>0</v>
      </c>
      <c r="AI116" s="57">
        <f t="shared" si="11"/>
        <v>0</v>
      </c>
    </row>
    <row r="117" spans="2:35" x14ac:dyDescent="0.25">
      <c r="B117" s="116"/>
      <c r="C117" s="205" t="str">
        <f>IF(F117=0,"",MAX($C$18:C116)+1)</f>
        <v/>
      </c>
      <c r="D117" s="60"/>
      <c r="E117" s="214"/>
      <c r="F117" s="215"/>
      <c r="G117" s="218"/>
      <c r="H117" s="216"/>
      <c r="I117" s="217" t="str">
        <f>IF(LEFT($F117,1)="R",VLOOKUP($F117,'Blend Breakout'!$C$33:$I$55,COLUMNS('Blend Breakout'!$C$32:D$32),0),IF(LEFT($F117,1)="H",$F117,""))</f>
        <v/>
      </c>
      <c r="J117" s="59" t="str">
        <f>IF(I117="","",IF(LEFT($F117,1)="R",$G117*VLOOKUP($F117,'Blend Breakout'!$C$33:$I$55,COLUMNS('Blend Breakout'!$C$32:E$32),0),IF(LEFT($F117,1)="H",$G117,"")))</f>
        <v/>
      </c>
      <c r="K117" s="217" t="str">
        <f>IF(LEFT($F117,1)="R",VLOOKUP($F117,'Blend Breakout'!$C$33:$I$55,COLUMNS('Blend Breakout'!$C$32:F$32),0),"")</f>
        <v/>
      </c>
      <c r="L117" s="59" t="str">
        <f>IF(K117="","",IF(LEFT($F117,1)="R",$G117*VLOOKUP($F117,'Blend Breakout'!$C$33:$I$55,COLUMNS('Blend Breakout'!$C$32:G$32),0),""))</f>
        <v/>
      </c>
      <c r="M117" s="217" t="str">
        <f>IF(LEFT($F117,1)="R",VLOOKUP($F117,'Blend Breakout'!$C$33:$I$55,COLUMNS('Blend Breakout'!$C$32:H$32),0),"")</f>
        <v/>
      </c>
      <c r="N117" s="59" t="str">
        <f>IF(M117="","",IF(LEFT($F117,1)="R",$G117*VLOOKUP($F117,'Blend Breakout'!$C$33:$I$55,COLUMNS('Blend Breakout'!$C$32:I$32),0),""))</f>
        <v/>
      </c>
      <c r="O117" s="215"/>
      <c r="P117" s="215"/>
      <c r="Q117" s="220"/>
      <c r="R117" s="215"/>
      <c r="S117" s="215"/>
      <c r="T117" s="206"/>
      <c r="U117" s="154"/>
      <c r="W117" s="161" t="str">
        <f t="shared" ca="1" si="12"/>
        <v/>
      </c>
      <c r="Y117" s="64" t="str">
        <f t="shared" si="13"/>
        <v>N</v>
      </c>
      <c r="Z117" s="64">
        <f t="shared" ca="1" si="7"/>
        <v>0</v>
      </c>
      <c r="AA117" s="64">
        <f>IF(C117="",0,IF(OR(D117=0,E117=0,F117=0,G117=0,H117=0,O117=0,Q117=0,Q117="",R117=0,S117=0,AND(OR(R117=Lists!$L$3,R117=Lists!$L$4),P117=0),AND(R117=Lists!$L$4,T117=0)),1,0))</f>
        <v>0</v>
      </c>
      <c r="AB117" s="64">
        <f t="shared" si="8"/>
        <v>0</v>
      </c>
      <c r="AC117" s="64">
        <f t="shared" si="9"/>
        <v>0</v>
      </c>
      <c r="AD117" s="64">
        <f>IF(OR(S117=Lists!$M$6,S117=Lists!$M$8),IF(OR(COUNTIF('Section 3'!$D$16:$D$28,I117)=0,COUNTIF('Section 3'!$D$16:$D$28,K117)=0,COUNTIF('Section 3'!$D$16:$D$28,M117)=0),1,0),0)</f>
        <v>0</v>
      </c>
      <c r="AE117" s="64">
        <f>IF(AND(COUNTIF(Lists!$D$3:$D$69,F117)&gt;0,COUNTIF(Lists!$E$3:$E$46,I117)&gt;0,COUNTIF(Lists!$E$3:$E$46,K117)&gt;0,COUNTIF(Lists!$E$3:$E$46,M117)&gt;0),0,1)</f>
        <v>0</v>
      </c>
      <c r="AF117" s="64">
        <f>IF(E117=0,0,IF(COUNTIF(Lists!$B$3:$B$203,E117)&gt;0,0,1))</f>
        <v>0</v>
      </c>
      <c r="AG117" s="64">
        <f>IF(E117=0,0,IF(AND('Section 1'!$D$12&lt;&gt;4,R117="Heels"),1,0))</f>
        <v>0</v>
      </c>
      <c r="AH117" s="57">
        <f t="shared" si="10"/>
        <v>0</v>
      </c>
      <c r="AI117" s="57">
        <f t="shared" si="11"/>
        <v>0</v>
      </c>
    </row>
    <row r="118" spans="2:35" x14ac:dyDescent="0.25">
      <c r="B118" s="116"/>
      <c r="C118" s="205" t="str">
        <f>IF(F118=0,"",MAX($C$18:C117)+1)</f>
        <v/>
      </c>
      <c r="D118" s="60"/>
      <c r="E118" s="214"/>
      <c r="F118" s="215"/>
      <c r="G118" s="218"/>
      <c r="H118" s="216"/>
      <c r="I118" s="217" t="str">
        <f>IF(LEFT($F118,1)="R",VLOOKUP($F118,'Blend Breakout'!$C$33:$I$55,COLUMNS('Blend Breakout'!$C$32:D$32),0),IF(LEFT($F118,1)="H",$F118,""))</f>
        <v/>
      </c>
      <c r="J118" s="59" t="str">
        <f>IF(I118="","",IF(LEFT($F118,1)="R",$G118*VLOOKUP($F118,'Blend Breakout'!$C$33:$I$55,COLUMNS('Blend Breakout'!$C$32:E$32),0),IF(LEFT($F118,1)="H",$G118,"")))</f>
        <v/>
      </c>
      <c r="K118" s="217" t="str">
        <f>IF(LEFT($F118,1)="R",VLOOKUP($F118,'Blend Breakout'!$C$33:$I$55,COLUMNS('Blend Breakout'!$C$32:F$32),0),"")</f>
        <v/>
      </c>
      <c r="L118" s="59" t="str">
        <f>IF(K118="","",IF(LEFT($F118,1)="R",$G118*VLOOKUP($F118,'Blend Breakout'!$C$33:$I$55,COLUMNS('Blend Breakout'!$C$32:G$32),0),""))</f>
        <v/>
      </c>
      <c r="M118" s="217" t="str">
        <f>IF(LEFT($F118,1)="R",VLOOKUP($F118,'Blend Breakout'!$C$33:$I$55,COLUMNS('Blend Breakout'!$C$32:H$32),0),"")</f>
        <v/>
      </c>
      <c r="N118" s="59" t="str">
        <f>IF(M118="","",IF(LEFT($F118,1)="R",$G118*VLOOKUP($F118,'Blend Breakout'!$C$33:$I$55,COLUMNS('Blend Breakout'!$C$32:I$32),0),""))</f>
        <v/>
      </c>
      <c r="O118" s="215"/>
      <c r="P118" s="215"/>
      <c r="Q118" s="220"/>
      <c r="R118" s="215"/>
      <c r="S118" s="215"/>
      <c r="T118" s="206"/>
      <c r="U118" s="154"/>
      <c r="W118" s="161" t="str">
        <f t="shared" ca="1" si="12"/>
        <v/>
      </c>
      <c r="Y118" s="64" t="str">
        <f t="shared" si="13"/>
        <v>N</v>
      </c>
      <c r="Z118" s="64">
        <f t="shared" ca="1" si="7"/>
        <v>0</v>
      </c>
      <c r="AA118" s="64">
        <f>IF(C118="",0,IF(OR(D118=0,E118=0,F118=0,G118=0,H118=0,O118=0,Q118=0,Q118="",R118=0,S118=0,AND(OR(R118=Lists!$L$3,R118=Lists!$L$4),P118=0),AND(R118=Lists!$L$4,T118=0)),1,0))</f>
        <v>0</v>
      </c>
      <c r="AB118" s="64">
        <f t="shared" si="8"/>
        <v>0</v>
      </c>
      <c r="AC118" s="64">
        <f t="shared" si="9"/>
        <v>0</v>
      </c>
      <c r="AD118" s="64">
        <f>IF(OR(S118=Lists!$M$6,S118=Lists!$M$8),IF(OR(COUNTIF('Section 3'!$D$16:$D$28,I118)=0,COUNTIF('Section 3'!$D$16:$D$28,K118)=0,COUNTIF('Section 3'!$D$16:$D$28,M118)=0),1,0),0)</f>
        <v>0</v>
      </c>
      <c r="AE118" s="64">
        <f>IF(AND(COUNTIF(Lists!$D$3:$D$69,F118)&gt;0,COUNTIF(Lists!$E$3:$E$46,I118)&gt;0,COUNTIF(Lists!$E$3:$E$46,K118)&gt;0,COUNTIF(Lists!$E$3:$E$46,M118)&gt;0),0,1)</f>
        <v>0</v>
      </c>
      <c r="AF118" s="64">
        <f>IF(E118=0,0,IF(COUNTIF(Lists!$B$3:$B$203,E118)&gt;0,0,1))</f>
        <v>0</v>
      </c>
      <c r="AG118" s="64">
        <f>IF(E118=0,0,IF(AND('Section 1'!$D$12&lt;&gt;4,R118="Heels"),1,0))</f>
        <v>0</v>
      </c>
      <c r="AH118" s="57">
        <f t="shared" si="10"/>
        <v>0</v>
      </c>
      <c r="AI118" s="57">
        <f t="shared" si="11"/>
        <v>0</v>
      </c>
    </row>
    <row r="119" spans="2:35" x14ac:dyDescent="0.25">
      <c r="B119" s="116"/>
      <c r="C119" s="205" t="str">
        <f>IF(F119=0,"",MAX($C$18:C118)+1)</f>
        <v/>
      </c>
      <c r="D119" s="60"/>
      <c r="E119" s="214"/>
      <c r="F119" s="215"/>
      <c r="G119" s="218"/>
      <c r="H119" s="216"/>
      <c r="I119" s="217" t="str">
        <f>IF(LEFT($F119,1)="R",VLOOKUP($F119,'Blend Breakout'!$C$33:$I$55,COLUMNS('Blend Breakout'!$C$32:D$32),0),IF(LEFT($F119,1)="H",$F119,""))</f>
        <v/>
      </c>
      <c r="J119" s="59" t="str">
        <f>IF(I119="","",IF(LEFT($F119,1)="R",$G119*VLOOKUP($F119,'Blend Breakout'!$C$33:$I$55,COLUMNS('Blend Breakout'!$C$32:E$32),0),IF(LEFT($F119,1)="H",$G119,"")))</f>
        <v/>
      </c>
      <c r="K119" s="217" t="str">
        <f>IF(LEFT($F119,1)="R",VLOOKUP($F119,'Blend Breakout'!$C$33:$I$55,COLUMNS('Blend Breakout'!$C$32:F$32),0),"")</f>
        <v/>
      </c>
      <c r="L119" s="59" t="str">
        <f>IF(K119="","",IF(LEFT($F119,1)="R",$G119*VLOOKUP($F119,'Blend Breakout'!$C$33:$I$55,COLUMNS('Blend Breakout'!$C$32:G$32),0),""))</f>
        <v/>
      </c>
      <c r="M119" s="217" t="str">
        <f>IF(LEFT($F119,1)="R",VLOOKUP($F119,'Blend Breakout'!$C$33:$I$55,COLUMNS('Blend Breakout'!$C$32:H$32),0),"")</f>
        <v/>
      </c>
      <c r="N119" s="59" t="str">
        <f>IF(M119="","",IF(LEFT($F119,1)="R",$G119*VLOOKUP($F119,'Blend Breakout'!$C$33:$I$55,COLUMNS('Blend Breakout'!$C$32:I$32),0),""))</f>
        <v/>
      </c>
      <c r="O119" s="215"/>
      <c r="P119" s="215"/>
      <c r="Q119" s="220"/>
      <c r="R119" s="215"/>
      <c r="S119" s="215"/>
      <c r="T119" s="206"/>
      <c r="U119" s="154"/>
      <c r="W119" s="161" t="str">
        <f t="shared" ca="1" si="12"/>
        <v/>
      </c>
      <c r="Y119" s="64" t="str">
        <f t="shared" si="13"/>
        <v>N</v>
      </c>
      <c r="Z119" s="64">
        <f t="shared" ca="1" si="7"/>
        <v>0</v>
      </c>
      <c r="AA119" s="64">
        <f>IF(C119="",0,IF(OR(D119=0,E119=0,F119=0,G119=0,H119=0,O119=0,Q119=0,Q119="",R119=0,S119=0,AND(OR(R119=Lists!$L$3,R119=Lists!$L$4),P119=0),AND(R119=Lists!$L$4,T119=0)),1,0))</f>
        <v>0</v>
      </c>
      <c r="AB119" s="64">
        <f t="shared" si="8"/>
        <v>0</v>
      </c>
      <c r="AC119" s="64">
        <f t="shared" si="9"/>
        <v>0</v>
      </c>
      <c r="AD119" s="64">
        <f>IF(OR(S119=Lists!$M$6,S119=Lists!$M$8),IF(OR(COUNTIF('Section 3'!$D$16:$D$28,I119)=0,COUNTIF('Section 3'!$D$16:$D$28,K119)=0,COUNTIF('Section 3'!$D$16:$D$28,M119)=0),1,0),0)</f>
        <v>0</v>
      </c>
      <c r="AE119" s="64">
        <f>IF(AND(COUNTIF(Lists!$D$3:$D$69,F119)&gt;0,COUNTIF(Lists!$E$3:$E$46,I119)&gt;0,COUNTIF(Lists!$E$3:$E$46,K119)&gt;0,COUNTIF(Lists!$E$3:$E$46,M119)&gt;0),0,1)</f>
        <v>0</v>
      </c>
      <c r="AF119" s="64">
        <f>IF(E119=0,0,IF(COUNTIF(Lists!$B$3:$B$203,E119)&gt;0,0,1))</f>
        <v>0</v>
      </c>
      <c r="AG119" s="64">
        <f>IF(E119=0,0,IF(AND('Section 1'!$D$12&lt;&gt;4,R119="Heels"),1,0))</f>
        <v>0</v>
      </c>
      <c r="AH119" s="57">
        <f t="shared" si="10"/>
        <v>0</v>
      </c>
      <c r="AI119" s="57">
        <f t="shared" si="11"/>
        <v>0</v>
      </c>
    </row>
    <row r="120" spans="2:35" x14ac:dyDescent="0.25">
      <c r="B120" s="116"/>
      <c r="C120" s="205" t="str">
        <f>IF(F120=0,"",MAX($C$18:C119)+1)</f>
        <v/>
      </c>
      <c r="D120" s="60"/>
      <c r="E120" s="214"/>
      <c r="F120" s="215"/>
      <c r="G120" s="218"/>
      <c r="H120" s="216"/>
      <c r="I120" s="217" t="str">
        <f>IF(LEFT($F120,1)="R",VLOOKUP($F120,'Blend Breakout'!$C$33:$I$55,COLUMNS('Blend Breakout'!$C$32:D$32),0),IF(LEFT($F120,1)="H",$F120,""))</f>
        <v/>
      </c>
      <c r="J120" s="59" t="str">
        <f>IF(I120="","",IF(LEFT($F120,1)="R",$G120*VLOOKUP($F120,'Blend Breakout'!$C$33:$I$55,COLUMNS('Blend Breakout'!$C$32:E$32),0),IF(LEFT($F120,1)="H",$G120,"")))</f>
        <v/>
      </c>
      <c r="K120" s="217" t="str">
        <f>IF(LEFT($F120,1)="R",VLOOKUP($F120,'Blend Breakout'!$C$33:$I$55,COLUMNS('Blend Breakout'!$C$32:F$32),0),"")</f>
        <v/>
      </c>
      <c r="L120" s="59" t="str">
        <f>IF(K120="","",IF(LEFT($F120,1)="R",$G120*VLOOKUP($F120,'Blend Breakout'!$C$33:$I$55,COLUMNS('Blend Breakout'!$C$32:G$32),0),""))</f>
        <v/>
      </c>
      <c r="M120" s="217" t="str">
        <f>IF(LEFT($F120,1)="R",VLOOKUP($F120,'Blend Breakout'!$C$33:$I$55,COLUMNS('Blend Breakout'!$C$32:H$32),0),"")</f>
        <v/>
      </c>
      <c r="N120" s="59" t="str">
        <f>IF(M120="","",IF(LEFT($F120,1)="R",$G120*VLOOKUP($F120,'Blend Breakout'!$C$33:$I$55,COLUMNS('Blend Breakout'!$C$32:I$32),0),""))</f>
        <v/>
      </c>
      <c r="O120" s="215"/>
      <c r="P120" s="215"/>
      <c r="Q120" s="220"/>
      <c r="R120" s="215"/>
      <c r="S120" s="215"/>
      <c r="T120" s="206"/>
      <c r="U120" s="154"/>
      <c r="W120" s="161" t="str">
        <f t="shared" ca="1" si="12"/>
        <v/>
      </c>
      <c r="Y120" s="64" t="str">
        <f t="shared" si="13"/>
        <v>N</v>
      </c>
      <c r="Z120" s="64">
        <f t="shared" ca="1" si="7"/>
        <v>0</v>
      </c>
      <c r="AA120" s="64">
        <f>IF(C120="",0,IF(OR(D120=0,E120=0,F120=0,G120=0,H120=0,O120=0,Q120=0,Q120="",R120=0,S120=0,AND(OR(R120=Lists!$L$3,R120=Lists!$L$4),P120=0),AND(R120=Lists!$L$4,T120=0)),1,0))</f>
        <v>0</v>
      </c>
      <c r="AB120" s="64">
        <f t="shared" si="8"/>
        <v>0</v>
      </c>
      <c r="AC120" s="64">
        <f t="shared" si="9"/>
        <v>0</v>
      </c>
      <c r="AD120" s="64">
        <f>IF(OR(S120=Lists!$M$6,S120=Lists!$M$8),IF(OR(COUNTIF('Section 3'!$D$16:$D$28,I120)=0,COUNTIF('Section 3'!$D$16:$D$28,K120)=0,COUNTIF('Section 3'!$D$16:$D$28,M120)=0),1,0),0)</f>
        <v>0</v>
      </c>
      <c r="AE120" s="64">
        <f>IF(AND(COUNTIF(Lists!$D$3:$D$69,F120)&gt;0,COUNTIF(Lists!$E$3:$E$46,I120)&gt;0,COUNTIF(Lists!$E$3:$E$46,K120)&gt;0,COUNTIF(Lists!$E$3:$E$46,M120)&gt;0),0,1)</f>
        <v>0</v>
      </c>
      <c r="AF120" s="64">
        <f>IF(E120=0,0,IF(COUNTIF(Lists!$B$3:$B$203,E120)&gt;0,0,1))</f>
        <v>0</v>
      </c>
      <c r="AG120" s="64">
        <f>IF(E120=0,0,IF(AND('Section 1'!$D$12&lt;&gt;4,R120="Heels"),1,0))</f>
        <v>0</v>
      </c>
      <c r="AH120" s="57">
        <f t="shared" si="10"/>
        <v>0</v>
      </c>
      <c r="AI120" s="57">
        <f t="shared" si="11"/>
        <v>0</v>
      </c>
    </row>
    <row r="121" spans="2:35" x14ac:dyDescent="0.25">
      <c r="B121" s="116"/>
      <c r="C121" s="205" t="str">
        <f>IF(F121=0,"",MAX($C$18:C120)+1)</f>
        <v/>
      </c>
      <c r="D121" s="60"/>
      <c r="E121" s="214"/>
      <c r="F121" s="215"/>
      <c r="G121" s="218"/>
      <c r="H121" s="216"/>
      <c r="I121" s="217" t="str">
        <f>IF(LEFT($F121,1)="R",VLOOKUP($F121,'Blend Breakout'!$C$33:$I$55,COLUMNS('Blend Breakout'!$C$32:D$32),0),IF(LEFT($F121,1)="H",$F121,""))</f>
        <v/>
      </c>
      <c r="J121" s="59" t="str">
        <f>IF(I121="","",IF(LEFT($F121,1)="R",$G121*VLOOKUP($F121,'Blend Breakout'!$C$33:$I$55,COLUMNS('Blend Breakout'!$C$32:E$32),0),IF(LEFT($F121,1)="H",$G121,"")))</f>
        <v/>
      </c>
      <c r="K121" s="217" t="str">
        <f>IF(LEFT($F121,1)="R",VLOOKUP($F121,'Blend Breakout'!$C$33:$I$55,COLUMNS('Blend Breakout'!$C$32:F$32),0),"")</f>
        <v/>
      </c>
      <c r="L121" s="59" t="str">
        <f>IF(K121="","",IF(LEFT($F121,1)="R",$G121*VLOOKUP($F121,'Blend Breakout'!$C$33:$I$55,COLUMNS('Blend Breakout'!$C$32:G$32),0),""))</f>
        <v/>
      </c>
      <c r="M121" s="217" t="str">
        <f>IF(LEFT($F121,1)="R",VLOOKUP($F121,'Blend Breakout'!$C$33:$I$55,COLUMNS('Blend Breakout'!$C$32:H$32),0),"")</f>
        <v/>
      </c>
      <c r="N121" s="59" t="str">
        <f>IF(M121="","",IF(LEFT($F121,1)="R",$G121*VLOOKUP($F121,'Blend Breakout'!$C$33:$I$55,COLUMNS('Blend Breakout'!$C$32:I$32),0),""))</f>
        <v/>
      </c>
      <c r="O121" s="215"/>
      <c r="P121" s="215"/>
      <c r="Q121" s="220"/>
      <c r="R121" s="215"/>
      <c r="S121" s="215"/>
      <c r="T121" s="206"/>
      <c r="U121" s="154"/>
      <c r="W121" s="161" t="str">
        <f t="shared" ca="1" si="12"/>
        <v/>
      </c>
      <c r="Y121" s="64" t="str">
        <f t="shared" si="13"/>
        <v>N</v>
      </c>
      <c r="Z121" s="64">
        <f t="shared" ca="1" si="7"/>
        <v>0</v>
      </c>
      <c r="AA121" s="64">
        <f>IF(C121="",0,IF(OR(D121=0,E121=0,F121=0,G121=0,H121=0,O121=0,Q121=0,Q121="",R121=0,S121=0,AND(OR(R121=Lists!$L$3,R121=Lists!$L$4),P121=0),AND(R121=Lists!$L$4,T121=0)),1,0))</f>
        <v>0</v>
      </c>
      <c r="AB121" s="64">
        <f t="shared" si="8"/>
        <v>0</v>
      </c>
      <c r="AC121" s="64">
        <f t="shared" si="9"/>
        <v>0</v>
      </c>
      <c r="AD121" s="64">
        <f>IF(OR(S121=Lists!$M$6,S121=Lists!$M$8),IF(OR(COUNTIF('Section 3'!$D$16:$D$28,I121)=0,COUNTIF('Section 3'!$D$16:$D$28,K121)=0,COUNTIF('Section 3'!$D$16:$D$28,M121)=0),1,0),0)</f>
        <v>0</v>
      </c>
      <c r="AE121" s="64">
        <f>IF(AND(COUNTIF(Lists!$D$3:$D$69,F121)&gt;0,COUNTIF(Lists!$E$3:$E$46,I121)&gt;0,COUNTIF(Lists!$E$3:$E$46,K121)&gt;0,COUNTIF(Lists!$E$3:$E$46,M121)&gt;0),0,1)</f>
        <v>0</v>
      </c>
      <c r="AF121" s="64">
        <f>IF(E121=0,0,IF(COUNTIF(Lists!$B$3:$B$203,E121)&gt;0,0,1))</f>
        <v>0</v>
      </c>
      <c r="AG121" s="64">
        <f>IF(E121=0,0,IF(AND('Section 1'!$D$12&lt;&gt;4,R121="Heels"),1,0))</f>
        <v>0</v>
      </c>
      <c r="AH121" s="57">
        <f t="shared" si="10"/>
        <v>0</v>
      </c>
      <c r="AI121" s="57">
        <f t="shared" si="11"/>
        <v>0</v>
      </c>
    </row>
    <row r="122" spans="2:35" x14ac:dyDescent="0.25">
      <c r="B122" s="116"/>
      <c r="C122" s="205" t="str">
        <f>IF(F122=0,"",MAX($C$18:C121)+1)</f>
        <v/>
      </c>
      <c r="D122" s="60"/>
      <c r="E122" s="214"/>
      <c r="F122" s="215"/>
      <c r="G122" s="218"/>
      <c r="H122" s="216"/>
      <c r="I122" s="217" t="str">
        <f>IF(LEFT($F122,1)="R",VLOOKUP($F122,'Blend Breakout'!$C$33:$I$55,COLUMNS('Blend Breakout'!$C$32:D$32),0),IF(LEFT($F122,1)="H",$F122,""))</f>
        <v/>
      </c>
      <c r="J122" s="59" t="str">
        <f>IF(I122="","",IF(LEFT($F122,1)="R",$G122*VLOOKUP($F122,'Blend Breakout'!$C$33:$I$55,COLUMNS('Blend Breakout'!$C$32:E$32),0),IF(LEFT($F122,1)="H",$G122,"")))</f>
        <v/>
      </c>
      <c r="K122" s="217" t="str">
        <f>IF(LEFT($F122,1)="R",VLOOKUP($F122,'Blend Breakout'!$C$33:$I$55,COLUMNS('Blend Breakout'!$C$32:F$32),0),"")</f>
        <v/>
      </c>
      <c r="L122" s="59" t="str">
        <f>IF(K122="","",IF(LEFT($F122,1)="R",$G122*VLOOKUP($F122,'Blend Breakout'!$C$33:$I$55,COLUMNS('Blend Breakout'!$C$32:G$32),0),""))</f>
        <v/>
      </c>
      <c r="M122" s="217" t="str">
        <f>IF(LEFT($F122,1)="R",VLOOKUP($F122,'Blend Breakout'!$C$33:$I$55,COLUMNS('Blend Breakout'!$C$32:H$32),0),"")</f>
        <v/>
      </c>
      <c r="N122" s="59" t="str">
        <f>IF(M122="","",IF(LEFT($F122,1)="R",$G122*VLOOKUP($F122,'Blend Breakout'!$C$33:$I$55,COLUMNS('Blend Breakout'!$C$32:I$32),0),""))</f>
        <v/>
      </c>
      <c r="O122" s="215"/>
      <c r="P122" s="215"/>
      <c r="Q122" s="220"/>
      <c r="R122" s="215"/>
      <c r="S122" s="215"/>
      <c r="T122" s="206"/>
      <c r="U122" s="154"/>
      <c r="W122" s="161" t="str">
        <f t="shared" ca="1" si="12"/>
        <v/>
      </c>
      <c r="Y122" s="64" t="str">
        <f t="shared" si="13"/>
        <v>N</v>
      </c>
      <c r="Z122" s="64">
        <f t="shared" ca="1" si="7"/>
        <v>0</v>
      </c>
      <c r="AA122" s="64">
        <f>IF(C122="",0,IF(OR(D122=0,E122=0,F122=0,G122=0,H122=0,O122=0,Q122=0,Q122="",R122=0,S122=0,AND(OR(R122=Lists!$L$3,R122=Lists!$L$4),P122=0),AND(R122=Lists!$L$4,T122=0)),1,0))</f>
        <v>0</v>
      </c>
      <c r="AB122" s="64">
        <f t="shared" si="8"/>
        <v>0</v>
      </c>
      <c r="AC122" s="64">
        <f t="shared" si="9"/>
        <v>0</v>
      </c>
      <c r="AD122" s="64">
        <f>IF(OR(S122=Lists!$M$6,S122=Lists!$M$8),IF(OR(COUNTIF('Section 3'!$D$16:$D$28,I122)=0,COUNTIF('Section 3'!$D$16:$D$28,K122)=0,COUNTIF('Section 3'!$D$16:$D$28,M122)=0),1,0),0)</f>
        <v>0</v>
      </c>
      <c r="AE122" s="64">
        <f>IF(AND(COUNTIF(Lists!$D$3:$D$69,F122)&gt;0,COUNTIF(Lists!$E$3:$E$46,I122)&gt;0,COUNTIF(Lists!$E$3:$E$46,K122)&gt;0,COUNTIF(Lists!$E$3:$E$46,M122)&gt;0),0,1)</f>
        <v>0</v>
      </c>
      <c r="AF122" s="64">
        <f>IF(E122=0,0,IF(COUNTIF(Lists!$B$3:$B$203,E122)&gt;0,0,1))</f>
        <v>0</v>
      </c>
      <c r="AG122" s="64">
        <f>IF(E122=0,0,IF(AND('Section 1'!$D$12&lt;&gt;4,R122="Heels"),1,0))</f>
        <v>0</v>
      </c>
      <c r="AH122" s="57">
        <f t="shared" si="10"/>
        <v>0</v>
      </c>
      <c r="AI122" s="57">
        <f t="shared" si="11"/>
        <v>0</v>
      </c>
    </row>
    <row r="123" spans="2:35" x14ac:dyDescent="0.25">
      <c r="B123" s="116"/>
      <c r="C123" s="205" t="str">
        <f>IF(F123=0,"",MAX($C$18:C122)+1)</f>
        <v/>
      </c>
      <c r="D123" s="60"/>
      <c r="E123" s="214"/>
      <c r="F123" s="215"/>
      <c r="G123" s="218"/>
      <c r="H123" s="216"/>
      <c r="I123" s="217" t="str">
        <f>IF(LEFT($F123,1)="R",VLOOKUP($F123,'Blend Breakout'!$C$33:$I$55,COLUMNS('Blend Breakout'!$C$32:D$32),0),IF(LEFT($F123,1)="H",$F123,""))</f>
        <v/>
      </c>
      <c r="J123" s="59" t="str">
        <f>IF(I123="","",IF(LEFT($F123,1)="R",$G123*VLOOKUP($F123,'Blend Breakout'!$C$33:$I$55,COLUMNS('Blend Breakout'!$C$32:E$32),0),IF(LEFT($F123,1)="H",$G123,"")))</f>
        <v/>
      </c>
      <c r="K123" s="217" t="str">
        <f>IF(LEFT($F123,1)="R",VLOOKUP($F123,'Blend Breakout'!$C$33:$I$55,COLUMNS('Blend Breakout'!$C$32:F$32),0),"")</f>
        <v/>
      </c>
      <c r="L123" s="59" t="str">
        <f>IF(K123="","",IF(LEFT($F123,1)="R",$G123*VLOOKUP($F123,'Blend Breakout'!$C$33:$I$55,COLUMNS('Blend Breakout'!$C$32:G$32),0),""))</f>
        <v/>
      </c>
      <c r="M123" s="217" t="str">
        <f>IF(LEFT($F123,1)="R",VLOOKUP($F123,'Blend Breakout'!$C$33:$I$55,COLUMNS('Blend Breakout'!$C$32:H$32),0),"")</f>
        <v/>
      </c>
      <c r="N123" s="59" t="str">
        <f>IF(M123="","",IF(LEFT($F123,1)="R",$G123*VLOOKUP($F123,'Blend Breakout'!$C$33:$I$55,COLUMNS('Blend Breakout'!$C$32:I$32),0),""))</f>
        <v/>
      </c>
      <c r="O123" s="215"/>
      <c r="P123" s="215"/>
      <c r="Q123" s="220"/>
      <c r="R123" s="215"/>
      <c r="S123" s="215"/>
      <c r="T123" s="206"/>
      <c r="U123" s="154"/>
      <c r="W123" s="161" t="str">
        <f t="shared" ca="1" si="12"/>
        <v/>
      </c>
      <c r="Y123" s="64" t="str">
        <f t="shared" si="13"/>
        <v>N</v>
      </c>
      <c r="Z123" s="64">
        <f t="shared" ca="1" si="7"/>
        <v>0</v>
      </c>
      <c r="AA123" s="64">
        <f>IF(C123="",0,IF(OR(D123=0,E123=0,F123=0,G123=0,H123=0,O123=0,Q123=0,Q123="",R123=0,S123=0,AND(OR(R123=Lists!$L$3,R123=Lists!$L$4),P123=0),AND(R123=Lists!$L$4,T123=0)),1,0))</f>
        <v>0</v>
      </c>
      <c r="AB123" s="64">
        <f t="shared" si="8"/>
        <v>0</v>
      </c>
      <c r="AC123" s="64">
        <f t="shared" si="9"/>
        <v>0</v>
      </c>
      <c r="AD123" s="64">
        <f>IF(OR(S123=Lists!$M$6,S123=Lists!$M$8),IF(OR(COUNTIF('Section 3'!$D$16:$D$28,I123)=0,COUNTIF('Section 3'!$D$16:$D$28,K123)=0,COUNTIF('Section 3'!$D$16:$D$28,M123)=0),1,0),0)</f>
        <v>0</v>
      </c>
      <c r="AE123" s="64">
        <f>IF(AND(COUNTIF(Lists!$D$3:$D$69,F123)&gt;0,COUNTIF(Lists!$E$3:$E$46,I123)&gt;0,COUNTIF(Lists!$E$3:$E$46,K123)&gt;0,COUNTIF(Lists!$E$3:$E$46,M123)&gt;0),0,1)</f>
        <v>0</v>
      </c>
      <c r="AF123" s="64">
        <f>IF(E123=0,0,IF(COUNTIF(Lists!$B$3:$B$203,E123)&gt;0,0,1))</f>
        <v>0</v>
      </c>
      <c r="AG123" s="64">
        <f>IF(E123=0,0,IF(AND('Section 1'!$D$12&lt;&gt;4,R123="Heels"),1,0))</f>
        <v>0</v>
      </c>
      <c r="AH123" s="57">
        <f t="shared" si="10"/>
        <v>0</v>
      </c>
      <c r="AI123" s="57">
        <f t="shared" si="11"/>
        <v>0</v>
      </c>
    </row>
    <row r="124" spans="2:35" x14ac:dyDescent="0.25">
      <c r="B124" s="116"/>
      <c r="C124" s="205" t="str">
        <f>IF(F124=0,"",MAX($C$18:C123)+1)</f>
        <v/>
      </c>
      <c r="D124" s="60"/>
      <c r="E124" s="214"/>
      <c r="F124" s="215"/>
      <c r="G124" s="218"/>
      <c r="H124" s="216"/>
      <c r="I124" s="217" t="str">
        <f>IF(LEFT($F124,1)="R",VLOOKUP($F124,'Blend Breakout'!$C$33:$I$55,COLUMNS('Blend Breakout'!$C$32:D$32),0),IF(LEFT($F124,1)="H",$F124,""))</f>
        <v/>
      </c>
      <c r="J124" s="59" t="str">
        <f>IF(I124="","",IF(LEFT($F124,1)="R",$G124*VLOOKUP($F124,'Blend Breakout'!$C$33:$I$55,COLUMNS('Blend Breakout'!$C$32:E$32),0),IF(LEFT($F124,1)="H",$G124,"")))</f>
        <v/>
      </c>
      <c r="K124" s="217" t="str">
        <f>IF(LEFT($F124,1)="R",VLOOKUP($F124,'Blend Breakout'!$C$33:$I$55,COLUMNS('Blend Breakout'!$C$32:F$32),0),"")</f>
        <v/>
      </c>
      <c r="L124" s="59" t="str">
        <f>IF(K124="","",IF(LEFT($F124,1)="R",$G124*VLOOKUP($F124,'Blend Breakout'!$C$33:$I$55,COLUMNS('Blend Breakout'!$C$32:G$32),0),""))</f>
        <v/>
      </c>
      <c r="M124" s="217" t="str">
        <f>IF(LEFT($F124,1)="R",VLOOKUP($F124,'Blend Breakout'!$C$33:$I$55,COLUMNS('Blend Breakout'!$C$32:H$32),0),"")</f>
        <v/>
      </c>
      <c r="N124" s="59" t="str">
        <f>IF(M124="","",IF(LEFT($F124,1)="R",$G124*VLOOKUP($F124,'Blend Breakout'!$C$33:$I$55,COLUMNS('Blend Breakout'!$C$32:I$32),0),""))</f>
        <v/>
      </c>
      <c r="O124" s="215"/>
      <c r="P124" s="215"/>
      <c r="Q124" s="220"/>
      <c r="R124" s="215"/>
      <c r="S124" s="215"/>
      <c r="T124" s="206"/>
      <c r="U124" s="154"/>
      <c r="W124" s="161" t="str">
        <f t="shared" ca="1" si="12"/>
        <v/>
      </c>
      <c r="Y124" s="64" t="str">
        <f t="shared" si="13"/>
        <v>N</v>
      </c>
      <c r="Z124" s="64">
        <f t="shared" ca="1" si="7"/>
        <v>0</v>
      </c>
      <c r="AA124" s="64">
        <f>IF(C124="",0,IF(OR(D124=0,E124=0,F124=0,G124=0,H124=0,O124=0,Q124=0,Q124="",R124=0,S124=0,AND(OR(R124=Lists!$L$3,R124=Lists!$L$4),P124=0),AND(R124=Lists!$L$4,T124=0)),1,0))</f>
        <v>0</v>
      </c>
      <c r="AB124" s="64">
        <f t="shared" si="8"/>
        <v>0</v>
      </c>
      <c r="AC124" s="64">
        <f t="shared" si="9"/>
        <v>0</v>
      </c>
      <c r="AD124" s="64">
        <f>IF(OR(S124=Lists!$M$6,S124=Lists!$M$8),IF(OR(COUNTIF('Section 3'!$D$16:$D$28,I124)=0,COUNTIF('Section 3'!$D$16:$D$28,K124)=0,COUNTIF('Section 3'!$D$16:$D$28,M124)=0),1,0),0)</f>
        <v>0</v>
      </c>
      <c r="AE124" s="64">
        <f>IF(AND(COUNTIF(Lists!$D$3:$D$69,F124)&gt;0,COUNTIF(Lists!$E$3:$E$46,I124)&gt;0,COUNTIF(Lists!$E$3:$E$46,K124)&gt;0,COUNTIF(Lists!$E$3:$E$46,M124)&gt;0),0,1)</f>
        <v>0</v>
      </c>
      <c r="AF124" s="64">
        <f>IF(E124=0,0,IF(COUNTIF(Lists!$B$3:$B$203,E124)&gt;0,0,1))</f>
        <v>0</v>
      </c>
      <c r="AG124" s="64">
        <f>IF(E124=0,0,IF(AND('Section 1'!$D$12&lt;&gt;4,R124="Heels"),1,0))</f>
        <v>0</v>
      </c>
      <c r="AH124" s="57">
        <f t="shared" si="10"/>
        <v>0</v>
      </c>
      <c r="AI124" s="57">
        <f t="shared" si="11"/>
        <v>0</v>
      </c>
    </row>
    <row r="125" spans="2:35" x14ac:dyDescent="0.25">
      <c r="B125" s="116"/>
      <c r="C125" s="205" t="str">
        <f>IF(F125=0,"",MAX($C$18:C124)+1)</f>
        <v/>
      </c>
      <c r="D125" s="60"/>
      <c r="E125" s="214"/>
      <c r="F125" s="215"/>
      <c r="G125" s="218"/>
      <c r="H125" s="216"/>
      <c r="I125" s="217" t="str">
        <f>IF(LEFT($F125,1)="R",VLOOKUP($F125,'Blend Breakout'!$C$33:$I$55,COLUMNS('Blend Breakout'!$C$32:D$32),0),IF(LEFT($F125,1)="H",$F125,""))</f>
        <v/>
      </c>
      <c r="J125" s="59" t="str">
        <f>IF(I125="","",IF(LEFT($F125,1)="R",$G125*VLOOKUP($F125,'Blend Breakout'!$C$33:$I$55,COLUMNS('Blend Breakout'!$C$32:E$32),0),IF(LEFT($F125,1)="H",$G125,"")))</f>
        <v/>
      </c>
      <c r="K125" s="217" t="str">
        <f>IF(LEFT($F125,1)="R",VLOOKUP($F125,'Blend Breakout'!$C$33:$I$55,COLUMNS('Blend Breakout'!$C$32:F$32),0),"")</f>
        <v/>
      </c>
      <c r="L125" s="59" t="str">
        <f>IF(K125="","",IF(LEFT($F125,1)="R",$G125*VLOOKUP($F125,'Blend Breakout'!$C$33:$I$55,COLUMNS('Blend Breakout'!$C$32:G$32),0),""))</f>
        <v/>
      </c>
      <c r="M125" s="217" t="str">
        <f>IF(LEFT($F125,1)="R",VLOOKUP($F125,'Blend Breakout'!$C$33:$I$55,COLUMNS('Blend Breakout'!$C$32:H$32),0),"")</f>
        <v/>
      </c>
      <c r="N125" s="59" t="str">
        <f>IF(M125="","",IF(LEFT($F125,1)="R",$G125*VLOOKUP($F125,'Blend Breakout'!$C$33:$I$55,COLUMNS('Blend Breakout'!$C$32:I$32),0),""))</f>
        <v/>
      </c>
      <c r="O125" s="215"/>
      <c r="P125" s="215"/>
      <c r="Q125" s="220"/>
      <c r="R125" s="215"/>
      <c r="S125" s="215"/>
      <c r="T125" s="206"/>
      <c r="U125" s="154"/>
      <c r="W125" s="161" t="str">
        <f t="shared" ca="1" si="12"/>
        <v/>
      </c>
      <c r="Y125" s="64" t="str">
        <f t="shared" si="13"/>
        <v>N</v>
      </c>
      <c r="Z125" s="64">
        <f t="shared" ca="1" si="7"/>
        <v>0</v>
      </c>
      <c r="AA125" s="64">
        <f>IF(C125="",0,IF(OR(D125=0,E125=0,F125=0,G125=0,H125=0,O125=0,Q125=0,Q125="",R125=0,S125=0,AND(OR(R125=Lists!$L$3,R125=Lists!$L$4),P125=0),AND(R125=Lists!$L$4,T125=0)),1,0))</f>
        <v>0</v>
      </c>
      <c r="AB125" s="64">
        <f t="shared" si="8"/>
        <v>0</v>
      </c>
      <c r="AC125" s="64">
        <f t="shared" si="9"/>
        <v>0</v>
      </c>
      <c r="AD125" s="64">
        <f>IF(OR(S125=Lists!$M$6,S125=Lists!$M$8),IF(OR(COUNTIF('Section 3'!$D$16:$D$28,I125)=0,COUNTIF('Section 3'!$D$16:$D$28,K125)=0,COUNTIF('Section 3'!$D$16:$D$28,M125)=0),1,0),0)</f>
        <v>0</v>
      </c>
      <c r="AE125" s="64">
        <f>IF(AND(COUNTIF(Lists!$D$3:$D$69,F125)&gt;0,COUNTIF(Lists!$E$3:$E$46,I125)&gt;0,COUNTIF(Lists!$E$3:$E$46,K125)&gt;0,COUNTIF(Lists!$E$3:$E$46,M125)&gt;0),0,1)</f>
        <v>0</v>
      </c>
      <c r="AF125" s="64">
        <f>IF(E125=0,0,IF(COUNTIF(Lists!$B$3:$B$203,E125)&gt;0,0,1))</f>
        <v>0</v>
      </c>
      <c r="AG125" s="64">
        <f>IF(E125=0,0,IF(AND('Section 1'!$D$12&lt;&gt;4,R125="Heels"),1,0))</f>
        <v>0</v>
      </c>
      <c r="AH125" s="57">
        <f t="shared" si="10"/>
        <v>0</v>
      </c>
      <c r="AI125" s="57">
        <f t="shared" si="11"/>
        <v>0</v>
      </c>
    </row>
    <row r="126" spans="2:35" x14ac:dyDescent="0.25">
      <c r="B126" s="116"/>
      <c r="C126" s="205" t="str">
        <f>IF(F126=0,"",MAX($C$18:C125)+1)</f>
        <v/>
      </c>
      <c r="D126" s="60"/>
      <c r="E126" s="214"/>
      <c r="F126" s="215"/>
      <c r="G126" s="218"/>
      <c r="H126" s="216"/>
      <c r="I126" s="217" t="str">
        <f>IF(LEFT($F126,1)="R",VLOOKUP($F126,'Blend Breakout'!$C$33:$I$55,COLUMNS('Blend Breakout'!$C$32:D$32),0),IF(LEFT($F126,1)="H",$F126,""))</f>
        <v/>
      </c>
      <c r="J126" s="59" t="str">
        <f>IF(I126="","",IF(LEFT($F126,1)="R",$G126*VLOOKUP($F126,'Blend Breakout'!$C$33:$I$55,COLUMNS('Blend Breakout'!$C$32:E$32),0),IF(LEFT($F126,1)="H",$G126,"")))</f>
        <v/>
      </c>
      <c r="K126" s="217" t="str">
        <f>IF(LEFT($F126,1)="R",VLOOKUP($F126,'Blend Breakout'!$C$33:$I$55,COLUMNS('Blend Breakout'!$C$32:F$32),0),"")</f>
        <v/>
      </c>
      <c r="L126" s="59" t="str">
        <f>IF(K126="","",IF(LEFT($F126,1)="R",$G126*VLOOKUP($F126,'Blend Breakout'!$C$33:$I$55,COLUMNS('Blend Breakout'!$C$32:G$32),0),""))</f>
        <v/>
      </c>
      <c r="M126" s="217" t="str">
        <f>IF(LEFT($F126,1)="R",VLOOKUP($F126,'Blend Breakout'!$C$33:$I$55,COLUMNS('Blend Breakout'!$C$32:H$32),0),"")</f>
        <v/>
      </c>
      <c r="N126" s="59" t="str">
        <f>IF(M126="","",IF(LEFT($F126,1)="R",$G126*VLOOKUP($F126,'Blend Breakout'!$C$33:$I$55,COLUMNS('Blend Breakout'!$C$32:I$32),0),""))</f>
        <v/>
      </c>
      <c r="O126" s="215"/>
      <c r="P126" s="215"/>
      <c r="Q126" s="220"/>
      <c r="R126" s="215"/>
      <c r="S126" s="215"/>
      <c r="T126" s="206"/>
      <c r="U126" s="154"/>
      <c r="W126" s="161" t="str">
        <f t="shared" ca="1" si="12"/>
        <v/>
      </c>
      <c r="Y126" s="64" t="str">
        <f t="shared" si="13"/>
        <v>N</v>
      </c>
      <c r="Z126" s="64">
        <f t="shared" ca="1" si="7"/>
        <v>0</v>
      </c>
      <c r="AA126" s="64">
        <f>IF(C126="",0,IF(OR(D126=0,E126=0,F126=0,G126=0,H126=0,O126=0,Q126=0,Q126="",R126=0,S126=0,AND(OR(R126=Lists!$L$3,R126=Lists!$L$4),P126=0),AND(R126=Lists!$L$4,T126=0)),1,0))</f>
        <v>0</v>
      </c>
      <c r="AB126" s="64">
        <f t="shared" si="8"/>
        <v>0</v>
      </c>
      <c r="AC126" s="64">
        <f t="shared" si="9"/>
        <v>0</v>
      </c>
      <c r="AD126" s="64">
        <f>IF(OR(S126=Lists!$M$6,S126=Lists!$M$8),IF(OR(COUNTIF('Section 3'!$D$16:$D$28,I126)=0,COUNTIF('Section 3'!$D$16:$D$28,K126)=0,COUNTIF('Section 3'!$D$16:$D$28,M126)=0),1,0),0)</f>
        <v>0</v>
      </c>
      <c r="AE126" s="64">
        <f>IF(AND(COUNTIF(Lists!$D$3:$D$69,F126)&gt;0,COUNTIF(Lists!$E$3:$E$46,I126)&gt;0,COUNTIF(Lists!$E$3:$E$46,K126)&gt;0,COUNTIF(Lists!$E$3:$E$46,M126)&gt;0),0,1)</f>
        <v>0</v>
      </c>
      <c r="AF126" s="64">
        <f>IF(E126=0,0,IF(COUNTIF(Lists!$B$3:$B$203,E126)&gt;0,0,1))</f>
        <v>0</v>
      </c>
      <c r="AG126" s="64">
        <f>IF(E126=0,0,IF(AND('Section 1'!$D$12&lt;&gt;4,R126="Heels"),1,0))</f>
        <v>0</v>
      </c>
      <c r="AH126" s="57">
        <f t="shared" si="10"/>
        <v>0</v>
      </c>
      <c r="AI126" s="57">
        <f t="shared" si="11"/>
        <v>0</v>
      </c>
    </row>
    <row r="127" spans="2:35" x14ac:dyDescent="0.25">
      <c r="B127" s="116"/>
      <c r="C127" s="205" t="str">
        <f>IF(F127=0,"",MAX($C$18:C126)+1)</f>
        <v/>
      </c>
      <c r="D127" s="60"/>
      <c r="E127" s="214"/>
      <c r="F127" s="215"/>
      <c r="G127" s="218"/>
      <c r="H127" s="216"/>
      <c r="I127" s="217" t="str">
        <f>IF(LEFT($F127,1)="R",VLOOKUP($F127,'Blend Breakout'!$C$33:$I$55,COLUMNS('Blend Breakout'!$C$32:D$32),0),IF(LEFT($F127,1)="H",$F127,""))</f>
        <v/>
      </c>
      <c r="J127" s="59" t="str">
        <f>IF(I127="","",IF(LEFT($F127,1)="R",$G127*VLOOKUP($F127,'Blend Breakout'!$C$33:$I$55,COLUMNS('Blend Breakout'!$C$32:E$32),0),IF(LEFT($F127,1)="H",$G127,"")))</f>
        <v/>
      </c>
      <c r="K127" s="217" t="str">
        <f>IF(LEFT($F127,1)="R",VLOOKUP($F127,'Blend Breakout'!$C$33:$I$55,COLUMNS('Blend Breakout'!$C$32:F$32),0),"")</f>
        <v/>
      </c>
      <c r="L127" s="59" t="str">
        <f>IF(K127="","",IF(LEFT($F127,1)="R",$G127*VLOOKUP($F127,'Blend Breakout'!$C$33:$I$55,COLUMNS('Blend Breakout'!$C$32:G$32),0),""))</f>
        <v/>
      </c>
      <c r="M127" s="217" t="str">
        <f>IF(LEFT($F127,1)="R",VLOOKUP($F127,'Blend Breakout'!$C$33:$I$55,COLUMNS('Blend Breakout'!$C$32:H$32),0),"")</f>
        <v/>
      </c>
      <c r="N127" s="59" t="str">
        <f>IF(M127="","",IF(LEFT($F127,1)="R",$G127*VLOOKUP($F127,'Blend Breakout'!$C$33:$I$55,COLUMNS('Blend Breakout'!$C$32:I$32),0),""))</f>
        <v/>
      </c>
      <c r="O127" s="215"/>
      <c r="P127" s="215"/>
      <c r="Q127" s="220"/>
      <c r="R127" s="215"/>
      <c r="S127" s="215"/>
      <c r="T127" s="206"/>
      <c r="U127" s="154"/>
      <c r="W127" s="161" t="str">
        <f t="shared" ca="1" si="12"/>
        <v/>
      </c>
      <c r="Y127" s="64" t="str">
        <f t="shared" si="13"/>
        <v>N</v>
      </c>
      <c r="Z127" s="64">
        <f t="shared" ca="1" si="7"/>
        <v>0</v>
      </c>
      <c r="AA127" s="64">
        <f>IF(C127="",0,IF(OR(D127=0,E127=0,F127=0,G127=0,H127=0,O127=0,Q127=0,Q127="",R127=0,S127=0,AND(OR(R127=Lists!$L$3,R127=Lists!$L$4),P127=0),AND(R127=Lists!$L$4,T127=0)),1,0))</f>
        <v>0</v>
      </c>
      <c r="AB127" s="64">
        <f t="shared" si="8"/>
        <v>0</v>
      </c>
      <c r="AC127" s="64">
        <f t="shared" si="9"/>
        <v>0</v>
      </c>
      <c r="AD127" s="64">
        <f>IF(OR(S127=Lists!$M$6,S127=Lists!$M$8),IF(OR(COUNTIF('Section 3'!$D$16:$D$28,I127)=0,COUNTIF('Section 3'!$D$16:$D$28,K127)=0,COUNTIF('Section 3'!$D$16:$D$28,M127)=0),1,0),0)</f>
        <v>0</v>
      </c>
      <c r="AE127" s="64">
        <f>IF(AND(COUNTIF(Lists!$D$3:$D$69,F127)&gt;0,COUNTIF(Lists!$E$3:$E$46,I127)&gt;0,COUNTIF(Lists!$E$3:$E$46,K127)&gt;0,COUNTIF(Lists!$E$3:$E$46,M127)&gt;0),0,1)</f>
        <v>0</v>
      </c>
      <c r="AF127" s="64">
        <f>IF(E127=0,0,IF(COUNTIF(Lists!$B$3:$B$203,E127)&gt;0,0,1))</f>
        <v>0</v>
      </c>
      <c r="AG127" s="64">
        <f>IF(E127=0,0,IF(AND('Section 1'!$D$12&lt;&gt;4,R127="Heels"),1,0))</f>
        <v>0</v>
      </c>
      <c r="AH127" s="57">
        <f t="shared" si="10"/>
        <v>0</v>
      </c>
      <c r="AI127" s="57">
        <f t="shared" si="11"/>
        <v>0</v>
      </c>
    </row>
    <row r="128" spans="2:35" x14ac:dyDescent="0.25">
      <c r="B128" s="116"/>
      <c r="C128" s="205" t="str">
        <f>IF(F128=0,"",MAX($C$18:C127)+1)</f>
        <v/>
      </c>
      <c r="D128" s="60"/>
      <c r="E128" s="214"/>
      <c r="F128" s="215"/>
      <c r="G128" s="218"/>
      <c r="H128" s="216"/>
      <c r="I128" s="217" t="str">
        <f>IF(LEFT($F128,1)="R",VLOOKUP($F128,'Blend Breakout'!$C$33:$I$55,COLUMNS('Blend Breakout'!$C$32:D$32),0),IF(LEFT($F128,1)="H",$F128,""))</f>
        <v/>
      </c>
      <c r="J128" s="59" t="str">
        <f>IF(I128="","",IF(LEFT($F128,1)="R",$G128*VLOOKUP($F128,'Blend Breakout'!$C$33:$I$55,COLUMNS('Blend Breakout'!$C$32:E$32),0),IF(LEFT($F128,1)="H",$G128,"")))</f>
        <v/>
      </c>
      <c r="K128" s="217" t="str">
        <f>IF(LEFT($F128,1)="R",VLOOKUP($F128,'Blend Breakout'!$C$33:$I$55,COLUMNS('Blend Breakout'!$C$32:F$32),0),"")</f>
        <v/>
      </c>
      <c r="L128" s="59" t="str">
        <f>IF(K128="","",IF(LEFT($F128,1)="R",$G128*VLOOKUP($F128,'Blend Breakout'!$C$33:$I$55,COLUMNS('Blend Breakout'!$C$32:G$32),0),""))</f>
        <v/>
      </c>
      <c r="M128" s="217" t="str">
        <f>IF(LEFT($F128,1)="R",VLOOKUP($F128,'Blend Breakout'!$C$33:$I$55,COLUMNS('Blend Breakout'!$C$32:H$32),0),"")</f>
        <v/>
      </c>
      <c r="N128" s="59" t="str">
        <f>IF(M128="","",IF(LEFT($F128,1)="R",$G128*VLOOKUP($F128,'Blend Breakout'!$C$33:$I$55,COLUMNS('Blend Breakout'!$C$32:I$32),0),""))</f>
        <v/>
      </c>
      <c r="O128" s="215"/>
      <c r="P128" s="215"/>
      <c r="Q128" s="220"/>
      <c r="R128" s="215"/>
      <c r="S128" s="215"/>
      <c r="T128" s="206"/>
      <c r="U128" s="154"/>
      <c r="W128" s="161" t="str">
        <f t="shared" ca="1" si="12"/>
        <v/>
      </c>
      <c r="Y128" s="64" t="str">
        <f t="shared" si="13"/>
        <v>N</v>
      </c>
      <c r="Z128" s="64">
        <f t="shared" ca="1" si="7"/>
        <v>0</v>
      </c>
      <c r="AA128" s="64">
        <f>IF(C128="",0,IF(OR(D128=0,E128=0,F128=0,G128=0,H128=0,O128=0,Q128=0,Q128="",R128=0,S128=0,AND(OR(R128=Lists!$L$3,R128=Lists!$L$4),P128=0),AND(R128=Lists!$L$4,T128=0)),1,0))</f>
        <v>0</v>
      </c>
      <c r="AB128" s="64">
        <f t="shared" si="8"/>
        <v>0</v>
      </c>
      <c r="AC128" s="64">
        <f t="shared" si="9"/>
        <v>0</v>
      </c>
      <c r="AD128" s="64">
        <f>IF(OR(S128=Lists!$M$6,S128=Lists!$M$8),IF(OR(COUNTIF('Section 3'!$D$16:$D$28,I128)=0,COUNTIF('Section 3'!$D$16:$D$28,K128)=0,COUNTIF('Section 3'!$D$16:$D$28,M128)=0),1,0),0)</f>
        <v>0</v>
      </c>
      <c r="AE128" s="64">
        <f>IF(AND(COUNTIF(Lists!$D$3:$D$69,F128)&gt;0,COUNTIF(Lists!$E$3:$E$46,I128)&gt;0,COUNTIF(Lists!$E$3:$E$46,K128)&gt;0,COUNTIF(Lists!$E$3:$E$46,M128)&gt;0),0,1)</f>
        <v>0</v>
      </c>
      <c r="AF128" s="64">
        <f>IF(E128=0,0,IF(COUNTIF(Lists!$B$3:$B$203,E128)&gt;0,0,1))</f>
        <v>0</v>
      </c>
      <c r="AG128" s="64">
        <f>IF(E128=0,0,IF(AND('Section 1'!$D$12&lt;&gt;4,R128="Heels"),1,0))</f>
        <v>0</v>
      </c>
      <c r="AH128" s="57">
        <f t="shared" si="10"/>
        <v>0</v>
      </c>
      <c r="AI128" s="57">
        <f t="shared" si="11"/>
        <v>0</v>
      </c>
    </row>
    <row r="129" spans="2:35" x14ac:dyDescent="0.25">
      <c r="B129" s="116"/>
      <c r="C129" s="205" t="str">
        <f>IF(F129=0,"",MAX($C$18:C128)+1)</f>
        <v/>
      </c>
      <c r="D129" s="60"/>
      <c r="E129" s="214"/>
      <c r="F129" s="215"/>
      <c r="G129" s="218"/>
      <c r="H129" s="216"/>
      <c r="I129" s="217" t="str">
        <f>IF(LEFT($F129,1)="R",VLOOKUP($F129,'Blend Breakout'!$C$33:$I$55,COLUMNS('Blend Breakout'!$C$32:D$32),0),IF(LEFT($F129,1)="H",$F129,""))</f>
        <v/>
      </c>
      <c r="J129" s="59" t="str">
        <f>IF(I129="","",IF(LEFT($F129,1)="R",$G129*VLOOKUP($F129,'Blend Breakout'!$C$33:$I$55,COLUMNS('Blend Breakout'!$C$32:E$32),0),IF(LEFT($F129,1)="H",$G129,"")))</f>
        <v/>
      </c>
      <c r="K129" s="217" t="str">
        <f>IF(LEFT($F129,1)="R",VLOOKUP($F129,'Blend Breakout'!$C$33:$I$55,COLUMNS('Blend Breakout'!$C$32:F$32),0),"")</f>
        <v/>
      </c>
      <c r="L129" s="59" t="str">
        <f>IF(K129="","",IF(LEFT($F129,1)="R",$G129*VLOOKUP($F129,'Blend Breakout'!$C$33:$I$55,COLUMNS('Blend Breakout'!$C$32:G$32),0),""))</f>
        <v/>
      </c>
      <c r="M129" s="217" t="str">
        <f>IF(LEFT($F129,1)="R",VLOOKUP($F129,'Blend Breakout'!$C$33:$I$55,COLUMNS('Blend Breakout'!$C$32:H$32),0),"")</f>
        <v/>
      </c>
      <c r="N129" s="59" t="str">
        <f>IF(M129="","",IF(LEFT($F129,1)="R",$G129*VLOOKUP($F129,'Blend Breakout'!$C$33:$I$55,COLUMNS('Blend Breakout'!$C$32:I$32),0),""))</f>
        <v/>
      </c>
      <c r="O129" s="215"/>
      <c r="P129" s="215"/>
      <c r="Q129" s="220"/>
      <c r="R129" s="215"/>
      <c r="S129" s="215"/>
      <c r="T129" s="206"/>
      <c r="U129" s="154"/>
      <c r="W129" s="161" t="str">
        <f t="shared" ca="1" si="12"/>
        <v/>
      </c>
      <c r="Y129" s="64" t="str">
        <f t="shared" si="13"/>
        <v>N</v>
      </c>
      <c r="Z129" s="64">
        <f t="shared" ca="1" si="7"/>
        <v>0</v>
      </c>
      <c r="AA129" s="64">
        <f>IF(C129="",0,IF(OR(D129=0,E129=0,F129=0,G129=0,H129=0,O129=0,Q129=0,Q129="",R129=0,S129=0,AND(OR(R129=Lists!$L$3,R129=Lists!$L$4),P129=0),AND(R129=Lists!$L$4,T129=0)),1,0))</f>
        <v>0</v>
      </c>
      <c r="AB129" s="64">
        <f t="shared" si="8"/>
        <v>0</v>
      </c>
      <c r="AC129" s="64">
        <f t="shared" si="9"/>
        <v>0</v>
      </c>
      <c r="AD129" s="64">
        <f>IF(OR(S129=Lists!$M$6,S129=Lists!$M$8),IF(OR(COUNTIF('Section 3'!$D$16:$D$28,I129)=0,COUNTIF('Section 3'!$D$16:$D$28,K129)=0,COUNTIF('Section 3'!$D$16:$D$28,M129)=0),1,0),0)</f>
        <v>0</v>
      </c>
      <c r="AE129" s="64">
        <f>IF(AND(COUNTIF(Lists!$D$3:$D$69,F129)&gt;0,COUNTIF(Lists!$E$3:$E$46,I129)&gt;0,COUNTIF(Lists!$E$3:$E$46,K129)&gt;0,COUNTIF(Lists!$E$3:$E$46,M129)&gt;0),0,1)</f>
        <v>0</v>
      </c>
      <c r="AF129" s="64">
        <f>IF(E129=0,0,IF(COUNTIF(Lists!$B$3:$B$203,E129)&gt;0,0,1))</f>
        <v>0</v>
      </c>
      <c r="AG129" s="64">
        <f>IF(E129=0,0,IF(AND('Section 1'!$D$12&lt;&gt;4,R129="Heels"),1,0))</f>
        <v>0</v>
      </c>
      <c r="AH129" s="57">
        <f t="shared" si="10"/>
        <v>0</v>
      </c>
      <c r="AI129" s="57">
        <f t="shared" si="11"/>
        <v>0</v>
      </c>
    </row>
    <row r="130" spans="2:35" x14ac:dyDescent="0.25">
      <c r="B130" s="116"/>
      <c r="C130" s="205" t="str">
        <f>IF(F130=0,"",MAX($C$18:C129)+1)</f>
        <v/>
      </c>
      <c r="D130" s="60"/>
      <c r="E130" s="214"/>
      <c r="F130" s="215"/>
      <c r="G130" s="218"/>
      <c r="H130" s="216"/>
      <c r="I130" s="217" t="str">
        <f>IF(LEFT($F130,1)="R",VLOOKUP($F130,'Blend Breakout'!$C$33:$I$55,COLUMNS('Blend Breakout'!$C$32:D$32),0),IF(LEFT($F130,1)="H",$F130,""))</f>
        <v/>
      </c>
      <c r="J130" s="59" t="str">
        <f>IF(I130="","",IF(LEFT($F130,1)="R",$G130*VLOOKUP($F130,'Blend Breakout'!$C$33:$I$55,COLUMNS('Blend Breakout'!$C$32:E$32),0),IF(LEFT($F130,1)="H",$G130,"")))</f>
        <v/>
      </c>
      <c r="K130" s="217" t="str">
        <f>IF(LEFT($F130,1)="R",VLOOKUP($F130,'Blend Breakout'!$C$33:$I$55,COLUMNS('Blend Breakout'!$C$32:F$32),0),"")</f>
        <v/>
      </c>
      <c r="L130" s="59" t="str">
        <f>IF(K130="","",IF(LEFT($F130,1)="R",$G130*VLOOKUP($F130,'Blend Breakout'!$C$33:$I$55,COLUMNS('Blend Breakout'!$C$32:G$32),0),""))</f>
        <v/>
      </c>
      <c r="M130" s="217" t="str">
        <f>IF(LEFT($F130,1)="R",VLOOKUP($F130,'Blend Breakout'!$C$33:$I$55,COLUMNS('Blend Breakout'!$C$32:H$32),0),"")</f>
        <v/>
      </c>
      <c r="N130" s="59" t="str">
        <f>IF(M130="","",IF(LEFT($F130,1)="R",$G130*VLOOKUP($F130,'Blend Breakout'!$C$33:$I$55,COLUMNS('Blend Breakout'!$C$32:I$32),0),""))</f>
        <v/>
      </c>
      <c r="O130" s="215"/>
      <c r="P130" s="215"/>
      <c r="Q130" s="220"/>
      <c r="R130" s="215"/>
      <c r="S130" s="215"/>
      <c r="T130" s="206"/>
      <c r="U130" s="154"/>
      <c r="W130" s="161" t="str">
        <f t="shared" ca="1" si="12"/>
        <v/>
      </c>
      <c r="Y130" s="64" t="str">
        <f t="shared" si="13"/>
        <v>N</v>
      </c>
      <c r="Z130" s="64">
        <f t="shared" ca="1" si="7"/>
        <v>0</v>
      </c>
      <c r="AA130" s="64">
        <f>IF(C130="",0,IF(OR(D130=0,E130=0,F130=0,G130=0,H130=0,O130=0,Q130=0,Q130="",R130=0,S130=0,AND(OR(R130=Lists!$L$3,R130=Lists!$L$4),P130=0),AND(R130=Lists!$L$4,T130=0)),1,0))</f>
        <v>0</v>
      </c>
      <c r="AB130" s="64">
        <f t="shared" si="8"/>
        <v>0</v>
      </c>
      <c r="AC130" s="64">
        <f t="shared" si="9"/>
        <v>0</v>
      </c>
      <c r="AD130" s="64">
        <f>IF(OR(S130=Lists!$M$6,S130=Lists!$M$8),IF(OR(COUNTIF('Section 3'!$D$16:$D$28,I130)=0,COUNTIF('Section 3'!$D$16:$D$28,K130)=0,COUNTIF('Section 3'!$D$16:$D$28,M130)=0),1,0),0)</f>
        <v>0</v>
      </c>
      <c r="AE130" s="64">
        <f>IF(AND(COUNTIF(Lists!$D$3:$D$69,F130)&gt;0,COUNTIF(Lists!$E$3:$E$46,I130)&gt;0,COUNTIF(Lists!$E$3:$E$46,K130)&gt;0,COUNTIF(Lists!$E$3:$E$46,M130)&gt;0),0,1)</f>
        <v>0</v>
      </c>
      <c r="AF130" s="64">
        <f>IF(E130=0,0,IF(COUNTIF(Lists!$B$3:$B$203,E130)&gt;0,0,1))</f>
        <v>0</v>
      </c>
      <c r="AG130" s="64">
        <f>IF(E130=0,0,IF(AND('Section 1'!$D$12&lt;&gt;4,R130="Heels"),1,0))</f>
        <v>0</v>
      </c>
      <c r="AH130" s="57">
        <f t="shared" si="10"/>
        <v>0</v>
      </c>
      <c r="AI130" s="57">
        <f t="shared" si="11"/>
        <v>0</v>
      </c>
    </row>
    <row r="131" spans="2:35" x14ac:dyDescent="0.25">
      <c r="B131" s="116"/>
      <c r="C131" s="205" t="str">
        <f>IF(F131=0,"",MAX($C$18:C130)+1)</f>
        <v/>
      </c>
      <c r="D131" s="60"/>
      <c r="E131" s="214"/>
      <c r="F131" s="215"/>
      <c r="G131" s="218"/>
      <c r="H131" s="216"/>
      <c r="I131" s="217" t="str">
        <f>IF(LEFT($F131,1)="R",VLOOKUP($F131,'Blend Breakout'!$C$33:$I$55,COLUMNS('Blend Breakout'!$C$32:D$32),0),IF(LEFT($F131,1)="H",$F131,""))</f>
        <v/>
      </c>
      <c r="J131" s="59" t="str">
        <f>IF(I131="","",IF(LEFT($F131,1)="R",$G131*VLOOKUP($F131,'Blend Breakout'!$C$33:$I$55,COLUMNS('Blend Breakout'!$C$32:E$32),0),IF(LEFT($F131,1)="H",$G131,"")))</f>
        <v/>
      </c>
      <c r="K131" s="217" t="str">
        <f>IF(LEFT($F131,1)="R",VLOOKUP($F131,'Blend Breakout'!$C$33:$I$55,COLUMNS('Blend Breakout'!$C$32:F$32),0),"")</f>
        <v/>
      </c>
      <c r="L131" s="59" t="str">
        <f>IF(K131="","",IF(LEFT($F131,1)="R",$G131*VLOOKUP($F131,'Blend Breakout'!$C$33:$I$55,COLUMNS('Blend Breakout'!$C$32:G$32),0),""))</f>
        <v/>
      </c>
      <c r="M131" s="217" t="str">
        <f>IF(LEFT($F131,1)="R",VLOOKUP($F131,'Blend Breakout'!$C$33:$I$55,COLUMNS('Blend Breakout'!$C$32:H$32),0),"")</f>
        <v/>
      </c>
      <c r="N131" s="59" t="str">
        <f>IF(M131="","",IF(LEFT($F131,1)="R",$G131*VLOOKUP($F131,'Blend Breakout'!$C$33:$I$55,COLUMNS('Blend Breakout'!$C$32:I$32),0),""))</f>
        <v/>
      </c>
      <c r="O131" s="215"/>
      <c r="P131" s="215"/>
      <c r="Q131" s="220"/>
      <c r="R131" s="215"/>
      <c r="S131" s="215"/>
      <c r="T131" s="206"/>
      <c r="U131" s="154"/>
      <c r="W131" s="161" t="str">
        <f t="shared" ca="1" si="12"/>
        <v/>
      </c>
      <c r="Y131" s="64" t="str">
        <f t="shared" si="13"/>
        <v>N</v>
      </c>
      <c r="Z131" s="64">
        <f t="shared" ca="1" si="7"/>
        <v>0</v>
      </c>
      <c r="AA131" s="64">
        <f>IF(C131="",0,IF(OR(D131=0,E131=0,F131=0,G131=0,H131=0,O131=0,Q131=0,Q131="",R131=0,S131=0,AND(OR(R131=Lists!$L$3,R131=Lists!$L$4),P131=0),AND(R131=Lists!$L$4,T131=0)),1,0))</f>
        <v>0</v>
      </c>
      <c r="AB131" s="64">
        <f t="shared" si="8"/>
        <v>0</v>
      </c>
      <c r="AC131" s="64">
        <f t="shared" si="9"/>
        <v>0</v>
      </c>
      <c r="AD131" s="64">
        <f>IF(OR(S131=Lists!$M$6,S131=Lists!$M$8),IF(OR(COUNTIF('Section 3'!$D$16:$D$28,I131)=0,COUNTIF('Section 3'!$D$16:$D$28,K131)=0,COUNTIF('Section 3'!$D$16:$D$28,M131)=0),1,0),0)</f>
        <v>0</v>
      </c>
      <c r="AE131" s="64">
        <f>IF(AND(COUNTIF(Lists!$D$3:$D$69,F131)&gt;0,COUNTIF(Lists!$E$3:$E$46,I131)&gt;0,COUNTIF(Lists!$E$3:$E$46,K131)&gt;0,COUNTIF(Lists!$E$3:$E$46,M131)&gt;0),0,1)</f>
        <v>0</v>
      </c>
      <c r="AF131" s="64">
        <f>IF(E131=0,0,IF(COUNTIF(Lists!$B$3:$B$203,E131)&gt;0,0,1))</f>
        <v>0</v>
      </c>
      <c r="AG131" s="64">
        <f>IF(E131=0,0,IF(AND('Section 1'!$D$12&lt;&gt;4,R131="Heels"),1,0))</f>
        <v>0</v>
      </c>
      <c r="AH131" s="57">
        <f t="shared" si="10"/>
        <v>0</v>
      </c>
      <c r="AI131" s="57">
        <f t="shared" si="11"/>
        <v>0</v>
      </c>
    </row>
    <row r="132" spans="2:35" x14ac:dyDescent="0.25">
      <c r="B132" s="116"/>
      <c r="C132" s="205" t="str">
        <f>IF(F132=0,"",MAX($C$18:C131)+1)</f>
        <v/>
      </c>
      <c r="D132" s="60"/>
      <c r="E132" s="214"/>
      <c r="F132" s="215"/>
      <c r="G132" s="218"/>
      <c r="H132" s="216"/>
      <c r="I132" s="217" t="str">
        <f>IF(LEFT($F132,1)="R",VLOOKUP($F132,'Blend Breakout'!$C$33:$I$55,COLUMNS('Blend Breakout'!$C$32:D$32),0),IF(LEFT($F132,1)="H",$F132,""))</f>
        <v/>
      </c>
      <c r="J132" s="59" t="str">
        <f>IF(I132="","",IF(LEFT($F132,1)="R",$G132*VLOOKUP($F132,'Blend Breakout'!$C$33:$I$55,COLUMNS('Blend Breakout'!$C$32:E$32),0),IF(LEFT($F132,1)="H",$G132,"")))</f>
        <v/>
      </c>
      <c r="K132" s="217" t="str">
        <f>IF(LEFT($F132,1)="R",VLOOKUP($F132,'Blend Breakout'!$C$33:$I$55,COLUMNS('Blend Breakout'!$C$32:F$32),0),"")</f>
        <v/>
      </c>
      <c r="L132" s="59" t="str">
        <f>IF(K132="","",IF(LEFT($F132,1)="R",$G132*VLOOKUP($F132,'Blend Breakout'!$C$33:$I$55,COLUMNS('Blend Breakout'!$C$32:G$32),0),""))</f>
        <v/>
      </c>
      <c r="M132" s="217" t="str">
        <f>IF(LEFT($F132,1)="R",VLOOKUP($F132,'Blend Breakout'!$C$33:$I$55,COLUMNS('Blend Breakout'!$C$32:H$32),0),"")</f>
        <v/>
      </c>
      <c r="N132" s="59" t="str">
        <f>IF(M132="","",IF(LEFT($F132,1)="R",$G132*VLOOKUP($F132,'Blend Breakout'!$C$33:$I$55,COLUMNS('Blend Breakout'!$C$32:I$32),0),""))</f>
        <v/>
      </c>
      <c r="O132" s="215"/>
      <c r="P132" s="215"/>
      <c r="Q132" s="220"/>
      <c r="R132" s="215"/>
      <c r="S132" s="215"/>
      <c r="T132" s="206"/>
      <c r="U132" s="154"/>
      <c r="W132" s="161" t="str">
        <f t="shared" ca="1" si="12"/>
        <v/>
      </c>
      <c r="Y132" s="64" t="str">
        <f t="shared" si="13"/>
        <v>N</v>
      </c>
      <c r="Z132" s="64">
        <f t="shared" ca="1" si="7"/>
        <v>0</v>
      </c>
      <c r="AA132" s="64">
        <f>IF(C132="",0,IF(OR(D132=0,E132=0,F132=0,G132=0,H132=0,O132=0,Q132=0,Q132="",R132=0,S132=0,AND(OR(R132=Lists!$L$3,R132=Lists!$L$4),P132=0),AND(R132=Lists!$L$4,T132=0)),1,0))</f>
        <v>0</v>
      </c>
      <c r="AB132" s="64">
        <f t="shared" si="8"/>
        <v>0</v>
      </c>
      <c r="AC132" s="64">
        <f t="shared" si="9"/>
        <v>0</v>
      </c>
      <c r="AD132" s="64">
        <f>IF(OR(S132=Lists!$M$6,S132=Lists!$M$8),IF(OR(COUNTIF('Section 3'!$D$16:$D$28,I132)=0,COUNTIF('Section 3'!$D$16:$D$28,K132)=0,COUNTIF('Section 3'!$D$16:$D$28,M132)=0),1,0),0)</f>
        <v>0</v>
      </c>
      <c r="AE132" s="64">
        <f>IF(AND(COUNTIF(Lists!$D$3:$D$69,F132)&gt;0,COUNTIF(Lists!$E$3:$E$46,I132)&gt;0,COUNTIF(Lists!$E$3:$E$46,K132)&gt;0,COUNTIF(Lists!$E$3:$E$46,M132)&gt;0),0,1)</f>
        <v>0</v>
      </c>
      <c r="AF132" s="64">
        <f>IF(E132=0,0,IF(COUNTIF(Lists!$B$3:$B$203,E132)&gt;0,0,1))</f>
        <v>0</v>
      </c>
      <c r="AG132" s="64">
        <f>IF(E132=0,0,IF(AND('Section 1'!$D$12&lt;&gt;4,R132="Heels"),1,0))</f>
        <v>0</v>
      </c>
      <c r="AH132" s="57">
        <f t="shared" si="10"/>
        <v>0</v>
      </c>
      <c r="AI132" s="57">
        <f t="shared" si="11"/>
        <v>0</v>
      </c>
    </row>
    <row r="133" spans="2:35" x14ac:dyDescent="0.25">
      <c r="B133" s="116"/>
      <c r="C133" s="205" t="str">
        <f>IF(F133=0,"",MAX($C$18:C132)+1)</f>
        <v/>
      </c>
      <c r="D133" s="60"/>
      <c r="E133" s="214"/>
      <c r="F133" s="215"/>
      <c r="G133" s="218"/>
      <c r="H133" s="216"/>
      <c r="I133" s="217" t="str">
        <f>IF(LEFT($F133,1)="R",VLOOKUP($F133,'Blend Breakout'!$C$33:$I$55,COLUMNS('Blend Breakout'!$C$32:D$32),0),IF(LEFT($F133,1)="H",$F133,""))</f>
        <v/>
      </c>
      <c r="J133" s="59" t="str">
        <f>IF(I133="","",IF(LEFT($F133,1)="R",$G133*VLOOKUP($F133,'Blend Breakout'!$C$33:$I$55,COLUMNS('Blend Breakout'!$C$32:E$32),0),IF(LEFT($F133,1)="H",$G133,"")))</f>
        <v/>
      </c>
      <c r="K133" s="217" t="str">
        <f>IF(LEFT($F133,1)="R",VLOOKUP($F133,'Blend Breakout'!$C$33:$I$55,COLUMNS('Blend Breakout'!$C$32:F$32),0),"")</f>
        <v/>
      </c>
      <c r="L133" s="59" t="str">
        <f>IF(K133="","",IF(LEFT($F133,1)="R",$G133*VLOOKUP($F133,'Blend Breakout'!$C$33:$I$55,COLUMNS('Blend Breakout'!$C$32:G$32),0),""))</f>
        <v/>
      </c>
      <c r="M133" s="217" t="str">
        <f>IF(LEFT($F133,1)="R",VLOOKUP($F133,'Blend Breakout'!$C$33:$I$55,COLUMNS('Blend Breakout'!$C$32:H$32),0),"")</f>
        <v/>
      </c>
      <c r="N133" s="59" t="str">
        <f>IF(M133="","",IF(LEFT($F133,1)="R",$G133*VLOOKUP($F133,'Blend Breakout'!$C$33:$I$55,COLUMNS('Blend Breakout'!$C$32:I$32),0),""))</f>
        <v/>
      </c>
      <c r="O133" s="215"/>
      <c r="P133" s="215"/>
      <c r="Q133" s="220"/>
      <c r="R133" s="215"/>
      <c r="S133" s="215"/>
      <c r="T133" s="206"/>
      <c r="U133" s="154"/>
      <c r="W133" s="161" t="str">
        <f t="shared" ca="1" si="12"/>
        <v/>
      </c>
      <c r="Y133" s="64" t="str">
        <f t="shared" si="13"/>
        <v>N</v>
      </c>
      <c r="Z133" s="64">
        <f t="shared" ca="1" si="7"/>
        <v>0</v>
      </c>
      <c r="AA133" s="64">
        <f>IF(C133="",0,IF(OR(D133=0,E133=0,F133=0,G133=0,H133=0,O133=0,Q133=0,Q133="",R133=0,S133=0,AND(OR(R133=Lists!$L$3,R133=Lists!$L$4),P133=0),AND(R133=Lists!$L$4,T133=0)),1,0))</f>
        <v>0</v>
      </c>
      <c r="AB133" s="64">
        <f t="shared" si="8"/>
        <v>0</v>
      </c>
      <c r="AC133" s="64">
        <f t="shared" si="9"/>
        <v>0</v>
      </c>
      <c r="AD133" s="64">
        <f>IF(OR(S133=Lists!$M$6,S133=Lists!$M$8),IF(OR(COUNTIF('Section 3'!$D$16:$D$28,I133)=0,COUNTIF('Section 3'!$D$16:$D$28,K133)=0,COUNTIF('Section 3'!$D$16:$D$28,M133)=0),1,0),0)</f>
        <v>0</v>
      </c>
      <c r="AE133" s="64">
        <f>IF(AND(COUNTIF(Lists!$D$3:$D$69,F133)&gt;0,COUNTIF(Lists!$E$3:$E$46,I133)&gt;0,COUNTIF(Lists!$E$3:$E$46,K133)&gt;0,COUNTIF(Lists!$E$3:$E$46,M133)&gt;0),0,1)</f>
        <v>0</v>
      </c>
      <c r="AF133" s="64">
        <f>IF(E133=0,0,IF(COUNTIF(Lists!$B$3:$B$203,E133)&gt;0,0,1))</f>
        <v>0</v>
      </c>
      <c r="AG133" s="64">
        <f>IF(E133=0,0,IF(AND('Section 1'!$D$12&lt;&gt;4,R133="Heels"),1,0))</f>
        <v>0</v>
      </c>
      <c r="AH133" s="57">
        <f t="shared" si="10"/>
        <v>0</v>
      </c>
      <c r="AI133" s="57">
        <f t="shared" si="11"/>
        <v>0</v>
      </c>
    </row>
    <row r="134" spans="2:35" x14ac:dyDescent="0.25">
      <c r="B134" s="116"/>
      <c r="C134" s="205" t="str">
        <f>IF(F134=0,"",MAX($C$18:C133)+1)</f>
        <v/>
      </c>
      <c r="D134" s="60"/>
      <c r="E134" s="214"/>
      <c r="F134" s="215"/>
      <c r="G134" s="218"/>
      <c r="H134" s="216"/>
      <c r="I134" s="217" t="str">
        <f>IF(LEFT($F134,1)="R",VLOOKUP($F134,'Blend Breakout'!$C$33:$I$55,COLUMNS('Blend Breakout'!$C$32:D$32),0),IF(LEFT($F134,1)="H",$F134,""))</f>
        <v/>
      </c>
      <c r="J134" s="59" t="str">
        <f>IF(I134="","",IF(LEFT($F134,1)="R",$G134*VLOOKUP($F134,'Blend Breakout'!$C$33:$I$55,COLUMNS('Blend Breakout'!$C$32:E$32),0),IF(LEFT($F134,1)="H",$G134,"")))</f>
        <v/>
      </c>
      <c r="K134" s="217" t="str">
        <f>IF(LEFT($F134,1)="R",VLOOKUP($F134,'Blend Breakout'!$C$33:$I$55,COLUMNS('Blend Breakout'!$C$32:F$32),0),"")</f>
        <v/>
      </c>
      <c r="L134" s="59" t="str">
        <f>IF(K134="","",IF(LEFT($F134,1)="R",$G134*VLOOKUP($F134,'Blend Breakout'!$C$33:$I$55,COLUMNS('Blend Breakout'!$C$32:G$32),0),""))</f>
        <v/>
      </c>
      <c r="M134" s="217" t="str">
        <f>IF(LEFT($F134,1)="R",VLOOKUP($F134,'Blend Breakout'!$C$33:$I$55,COLUMNS('Blend Breakout'!$C$32:H$32),0),"")</f>
        <v/>
      </c>
      <c r="N134" s="59" t="str">
        <f>IF(M134="","",IF(LEFT($F134,1)="R",$G134*VLOOKUP($F134,'Blend Breakout'!$C$33:$I$55,COLUMNS('Blend Breakout'!$C$32:I$32),0),""))</f>
        <v/>
      </c>
      <c r="O134" s="215"/>
      <c r="P134" s="215"/>
      <c r="Q134" s="220"/>
      <c r="R134" s="215"/>
      <c r="S134" s="215"/>
      <c r="T134" s="206"/>
      <c r="U134" s="154"/>
      <c r="W134" s="161" t="str">
        <f t="shared" ca="1" si="12"/>
        <v/>
      </c>
      <c r="Y134" s="64" t="str">
        <f t="shared" si="13"/>
        <v>N</v>
      </c>
      <c r="Z134" s="64">
        <f t="shared" ca="1" si="7"/>
        <v>0</v>
      </c>
      <c r="AA134" s="64">
        <f>IF(C134="",0,IF(OR(D134=0,E134=0,F134=0,G134=0,H134=0,O134=0,Q134=0,Q134="",R134=0,S134=0,AND(OR(R134=Lists!$L$3,R134=Lists!$L$4),P134=0),AND(R134=Lists!$L$4,T134=0)),1,0))</f>
        <v>0</v>
      </c>
      <c r="AB134" s="64">
        <f t="shared" si="8"/>
        <v>0</v>
      </c>
      <c r="AC134" s="64">
        <f t="shared" si="9"/>
        <v>0</v>
      </c>
      <c r="AD134" s="64">
        <f>IF(OR(S134=Lists!$M$6,S134=Lists!$M$8),IF(OR(COUNTIF('Section 3'!$D$16:$D$28,I134)=0,COUNTIF('Section 3'!$D$16:$D$28,K134)=0,COUNTIF('Section 3'!$D$16:$D$28,M134)=0),1,0),0)</f>
        <v>0</v>
      </c>
      <c r="AE134" s="64">
        <f>IF(AND(COUNTIF(Lists!$D$3:$D$69,F134)&gt;0,COUNTIF(Lists!$E$3:$E$46,I134)&gt;0,COUNTIF(Lists!$E$3:$E$46,K134)&gt;0,COUNTIF(Lists!$E$3:$E$46,M134)&gt;0),0,1)</f>
        <v>0</v>
      </c>
      <c r="AF134" s="64">
        <f>IF(E134=0,0,IF(COUNTIF(Lists!$B$3:$B$203,E134)&gt;0,0,1))</f>
        <v>0</v>
      </c>
      <c r="AG134" s="64">
        <f>IF(E134=0,0,IF(AND('Section 1'!$D$12&lt;&gt;4,R134="Heels"),1,0))</f>
        <v>0</v>
      </c>
      <c r="AH134" s="57">
        <f t="shared" si="10"/>
        <v>0</v>
      </c>
      <c r="AI134" s="57">
        <f t="shared" si="11"/>
        <v>0</v>
      </c>
    </row>
    <row r="135" spans="2:35" x14ac:dyDescent="0.25">
      <c r="B135" s="116"/>
      <c r="C135" s="205" t="str">
        <f>IF(F135=0,"",MAX($C$18:C134)+1)</f>
        <v/>
      </c>
      <c r="D135" s="60"/>
      <c r="E135" s="214"/>
      <c r="F135" s="215"/>
      <c r="G135" s="218"/>
      <c r="H135" s="216"/>
      <c r="I135" s="217" t="str">
        <f>IF(LEFT($F135,1)="R",VLOOKUP($F135,'Blend Breakout'!$C$33:$I$55,COLUMNS('Blend Breakout'!$C$32:D$32),0),IF(LEFT($F135,1)="H",$F135,""))</f>
        <v/>
      </c>
      <c r="J135" s="59" t="str">
        <f>IF(I135="","",IF(LEFT($F135,1)="R",$G135*VLOOKUP($F135,'Blend Breakout'!$C$33:$I$55,COLUMNS('Blend Breakout'!$C$32:E$32),0),IF(LEFT($F135,1)="H",$G135,"")))</f>
        <v/>
      </c>
      <c r="K135" s="217" t="str">
        <f>IF(LEFT($F135,1)="R",VLOOKUP($F135,'Blend Breakout'!$C$33:$I$55,COLUMNS('Blend Breakout'!$C$32:F$32),0),"")</f>
        <v/>
      </c>
      <c r="L135" s="59" t="str">
        <f>IF(K135="","",IF(LEFT($F135,1)="R",$G135*VLOOKUP($F135,'Blend Breakout'!$C$33:$I$55,COLUMNS('Blend Breakout'!$C$32:G$32),0),""))</f>
        <v/>
      </c>
      <c r="M135" s="217" t="str">
        <f>IF(LEFT($F135,1)="R",VLOOKUP($F135,'Blend Breakout'!$C$33:$I$55,COLUMNS('Blend Breakout'!$C$32:H$32),0),"")</f>
        <v/>
      </c>
      <c r="N135" s="59" t="str">
        <f>IF(M135="","",IF(LEFT($F135,1)="R",$G135*VLOOKUP($F135,'Blend Breakout'!$C$33:$I$55,COLUMNS('Blend Breakout'!$C$32:I$32),0),""))</f>
        <v/>
      </c>
      <c r="O135" s="215"/>
      <c r="P135" s="215"/>
      <c r="Q135" s="220"/>
      <c r="R135" s="215"/>
      <c r="S135" s="215"/>
      <c r="T135" s="206"/>
      <c r="U135" s="154"/>
      <c r="W135" s="161" t="str">
        <f t="shared" ca="1" si="12"/>
        <v/>
      </c>
      <c r="Y135" s="64" t="str">
        <f t="shared" si="13"/>
        <v>N</v>
      </c>
      <c r="Z135" s="64">
        <f t="shared" ca="1" si="7"/>
        <v>0</v>
      </c>
      <c r="AA135" s="64">
        <f>IF(C135="",0,IF(OR(D135=0,E135=0,F135=0,G135=0,H135=0,O135=0,Q135=0,Q135="",R135=0,S135=0,AND(OR(R135=Lists!$L$3,R135=Lists!$L$4),P135=0),AND(R135=Lists!$L$4,T135=0)),1,0))</f>
        <v>0</v>
      </c>
      <c r="AB135" s="64">
        <f t="shared" si="8"/>
        <v>0</v>
      </c>
      <c r="AC135" s="64">
        <f t="shared" si="9"/>
        <v>0</v>
      </c>
      <c r="AD135" s="64">
        <f>IF(OR(S135=Lists!$M$6,S135=Lists!$M$8),IF(OR(COUNTIF('Section 3'!$D$16:$D$28,I135)=0,COUNTIF('Section 3'!$D$16:$D$28,K135)=0,COUNTIF('Section 3'!$D$16:$D$28,M135)=0),1,0),0)</f>
        <v>0</v>
      </c>
      <c r="AE135" s="64">
        <f>IF(AND(COUNTIF(Lists!$D$3:$D$69,F135)&gt;0,COUNTIF(Lists!$E$3:$E$46,I135)&gt;0,COUNTIF(Lists!$E$3:$E$46,K135)&gt;0,COUNTIF(Lists!$E$3:$E$46,M135)&gt;0),0,1)</f>
        <v>0</v>
      </c>
      <c r="AF135" s="64">
        <f>IF(E135=0,0,IF(COUNTIF(Lists!$B$3:$B$203,E135)&gt;0,0,1))</f>
        <v>0</v>
      </c>
      <c r="AG135" s="64">
        <f>IF(E135=0,0,IF(AND('Section 1'!$D$12&lt;&gt;4,R135="Heels"),1,0))</f>
        <v>0</v>
      </c>
      <c r="AH135" s="57">
        <f t="shared" si="10"/>
        <v>0</v>
      </c>
      <c r="AI135" s="57">
        <f t="shared" si="11"/>
        <v>0</v>
      </c>
    </row>
    <row r="136" spans="2:35" x14ac:dyDescent="0.25">
      <c r="B136" s="116"/>
      <c r="C136" s="205" t="str">
        <f>IF(F136=0,"",MAX($C$18:C135)+1)</f>
        <v/>
      </c>
      <c r="D136" s="60"/>
      <c r="E136" s="214"/>
      <c r="F136" s="215"/>
      <c r="G136" s="218"/>
      <c r="H136" s="216"/>
      <c r="I136" s="217" t="str">
        <f>IF(LEFT($F136,1)="R",VLOOKUP($F136,'Blend Breakout'!$C$33:$I$55,COLUMNS('Blend Breakout'!$C$32:D$32),0),IF(LEFT($F136,1)="H",$F136,""))</f>
        <v/>
      </c>
      <c r="J136" s="59" t="str">
        <f>IF(I136="","",IF(LEFT($F136,1)="R",$G136*VLOOKUP($F136,'Blend Breakout'!$C$33:$I$55,COLUMNS('Blend Breakout'!$C$32:E$32),0),IF(LEFT($F136,1)="H",$G136,"")))</f>
        <v/>
      </c>
      <c r="K136" s="217" t="str">
        <f>IF(LEFT($F136,1)="R",VLOOKUP($F136,'Blend Breakout'!$C$33:$I$55,COLUMNS('Blend Breakout'!$C$32:F$32),0),"")</f>
        <v/>
      </c>
      <c r="L136" s="59" t="str">
        <f>IF(K136="","",IF(LEFT($F136,1)="R",$G136*VLOOKUP($F136,'Blend Breakout'!$C$33:$I$55,COLUMNS('Blend Breakout'!$C$32:G$32),0),""))</f>
        <v/>
      </c>
      <c r="M136" s="217" t="str">
        <f>IF(LEFT($F136,1)="R",VLOOKUP($F136,'Blend Breakout'!$C$33:$I$55,COLUMNS('Blend Breakout'!$C$32:H$32),0),"")</f>
        <v/>
      </c>
      <c r="N136" s="59" t="str">
        <f>IF(M136="","",IF(LEFT($F136,1)="R",$G136*VLOOKUP($F136,'Blend Breakout'!$C$33:$I$55,COLUMNS('Blend Breakout'!$C$32:I$32),0),""))</f>
        <v/>
      </c>
      <c r="O136" s="215"/>
      <c r="P136" s="215"/>
      <c r="Q136" s="220"/>
      <c r="R136" s="215"/>
      <c r="S136" s="215"/>
      <c r="T136" s="206"/>
      <c r="U136" s="154"/>
      <c r="W136" s="161" t="str">
        <f t="shared" ca="1" si="12"/>
        <v/>
      </c>
      <c r="Y136" s="64" t="str">
        <f t="shared" si="13"/>
        <v>N</v>
      </c>
      <c r="Z136" s="64">
        <f t="shared" ca="1" si="7"/>
        <v>0</v>
      </c>
      <c r="AA136" s="64">
        <f>IF(C136="",0,IF(OR(D136=0,E136=0,F136=0,G136=0,H136=0,O136=0,Q136=0,Q136="",R136=0,S136=0,AND(OR(R136=Lists!$L$3,R136=Lists!$L$4),P136=0),AND(R136=Lists!$L$4,T136=0)),1,0))</f>
        <v>0</v>
      </c>
      <c r="AB136" s="64">
        <f t="shared" si="8"/>
        <v>0</v>
      </c>
      <c r="AC136" s="64">
        <f t="shared" si="9"/>
        <v>0</v>
      </c>
      <c r="AD136" s="64">
        <f>IF(OR(S136=Lists!$M$6,S136=Lists!$M$8),IF(OR(COUNTIF('Section 3'!$D$16:$D$28,I136)=0,COUNTIF('Section 3'!$D$16:$D$28,K136)=0,COUNTIF('Section 3'!$D$16:$D$28,M136)=0),1,0),0)</f>
        <v>0</v>
      </c>
      <c r="AE136" s="64">
        <f>IF(AND(COUNTIF(Lists!$D$3:$D$69,F136)&gt;0,COUNTIF(Lists!$E$3:$E$46,I136)&gt;0,COUNTIF(Lists!$E$3:$E$46,K136)&gt;0,COUNTIF(Lists!$E$3:$E$46,M136)&gt;0),0,1)</f>
        <v>0</v>
      </c>
      <c r="AF136" s="64">
        <f>IF(E136=0,0,IF(COUNTIF(Lists!$B$3:$B$203,E136)&gt;0,0,1))</f>
        <v>0</v>
      </c>
      <c r="AG136" s="64">
        <f>IF(E136=0,0,IF(AND('Section 1'!$D$12&lt;&gt;4,R136="Heels"),1,0))</f>
        <v>0</v>
      </c>
      <c r="AH136" s="57">
        <f t="shared" si="10"/>
        <v>0</v>
      </c>
      <c r="AI136" s="57">
        <f t="shared" si="11"/>
        <v>0</v>
      </c>
    </row>
    <row r="137" spans="2:35" x14ac:dyDescent="0.25">
      <c r="B137" s="116"/>
      <c r="C137" s="205" t="str">
        <f>IF(F137=0,"",MAX($C$18:C136)+1)</f>
        <v/>
      </c>
      <c r="D137" s="60"/>
      <c r="E137" s="214"/>
      <c r="F137" s="215"/>
      <c r="G137" s="218"/>
      <c r="H137" s="216"/>
      <c r="I137" s="217" t="str">
        <f>IF(LEFT($F137,1)="R",VLOOKUP($F137,'Blend Breakout'!$C$33:$I$55,COLUMNS('Blend Breakout'!$C$32:D$32),0),IF(LEFT($F137,1)="H",$F137,""))</f>
        <v/>
      </c>
      <c r="J137" s="59" t="str">
        <f>IF(I137="","",IF(LEFT($F137,1)="R",$G137*VLOOKUP($F137,'Blend Breakout'!$C$33:$I$55,COLUMNS('Blend Breakout'!$C$32:E$32),0),IF(LEFT($F137,1)="H",$G137,"")))</f>
        <v/>
      </c>
      <c r="K137" s="217" t="str">
        <f>IF(LEFT($F137,1)="R",VLOOKUP($F137,'Blend Breakout'!$C$33:$I$55,COLUMNS('Blend Breakout'!$C$32:F$32),0),"")</f>
        <v/>
      </c>
      <c r="L137" s="59" t="str">
        <f>IF(K137="","",IF(LEFT($F137,1)="R",$G137*VLOOKUP($F137,'Blend Breakout'!$C$33:$I$55,COLUMNS('Blend Breakout'!$C$32:G$32),0),""))</f>
        <v/>
      </c>
      <c r="M137" s="217" t="str">
        <f>IF(LEFT($F137,1)="R",VLOOKUP($F137,'Blend Breakout'!$C$33:$I$55,COLUMNS('Blend Breakout'!$C$32:H$32),0),"")</f>
        <v/>
      </c>
      <c r="N137" s="59" t="str">
        <f>IF(M137="","",IF(LEFT($F137,1)="R",$G137*VLOOKUP($F137,'Blend Breakout'!$C$33:$I$55,COLUMNS('Blend Breakout'!$C$32:I$32),0),""))</f>
        <v/>
      </c>
      <c r="O137" s="215"/>
      <c r="P137" s="215"/>
      <c r="Q137" s="220"/>
      <c r="R137" s="215"/>
      <c r="S137" s="215"/>
      <c r="T137" s="206"/>
      <c r="U137" s="154"/>
      <c r="W137" s="161" t="str">
        <f t="shared" ca="1" si="12"/>
        <v/>
      </c>
      <c r="Y137" s="64" t="str">
        <f t="shared" si="13"/>
        <v>N</v>
      </c>
      <c r="Z137" s="64">
        <f t="shared" ca="1" si="7"/>
        <v>0</v>
      </c>
      <c r="AA137" s="64">
        <f>IF(C137="",0,IF(OR(D137=0,E137=0,F137=0,G137=0,H137=0,O137=0,Q137=0,Q137="",R137=0,S137=0,AND(OR(R137=Lists!$L$3,R137=Lists!$L$4),P137=0),AND(R137=Lists!$L$4,T137=0)),1,0))</f>
        <v>0</v>
      </c>
      <c r="AB137" s="64">
        <f t="shared" si="8"/>
        <v>0</v>
      </c>
      <c r="AC137" s="64">
        <f t="shared" si="9"/>
        <v>0</v>
      </c>
      <c r="AD137" s="64">
        <f>IF(OR(S137=Lists!$M$6,S137=Lists!$M$8),IF(OR(COUNTIF('Section 3'!$D$16:$D$28,I137)=0,COUNTIF('Section 3'!$D$16:$D$28,K137)=0,COUNTIF('Section 3'!$D$16:$D$28,M137)=0),1,0),0)</f>
        <v>0</v>
      </c>
      <c r="AE137" s="64">
        <f>IF(AND(COUNTIF(Lists!$D$3:$D$69,F137)&gt;0,COUNTIF(Lists!$E$3:$E$46,I137)&gt;0,COUNTIF(Lists!$E$3:$E$46,K137)&gt;0,COUNTIF(Lists!$E$3:$E$46,M137)&gt;0),0,1)</f>
        <v>0</v>
      </c>
      <c r="AF137" s="64">
        <f>IF(E137=0,0,IF(COUNTIF(Lists!$B$3:$B$203,E137)&gt;0,0,1))</f>
        <v>0</v>
      </c>
      <c r="AG137" s="64">
        <f>IF(E137=0,0,IF(AND('Section 1'!$D$12&lt;&gt;4,R137="Heels"),1,0))</f>
        <v>0</v>
      </c>
      <c r="AH137" s="57">
        <f t="shared" si="10"/>
        <v>0</v>
      </c>
      <c r="AI137" s="57">
        <f t="shared" si="11"/>
        <v>0</v>
      </c>
    </row>
    <row r="138" spans="2:35" x14ac:dyDescent="0.25">
      <c r="B138" s="116"/>
      <c r="C138" s="205" t="str">
        <f>IF(F138=0,"",MAX($C$18:C137)+1)</f>
        <v/>
      </c>
      <c r="D138" s="60"/>
      <c r="E138" s="214"/>
      <c r="F138" s="215"/>
      <c r="G138" s="218"/>
      <c r="H138" s="216"/>
      <c r="I138" s="217" t="str">
        <f>IF(LEFT($F138,1)="R",VLOOKUP($F138,'Blend Breakout'!$C$33:$I$55,COLUMNS('Blend Breakout'!$C$32:D$32),0),IF(LEFT($F138,1)="H",$F138,""))</f>
        <v/>
      </c>
      <c r="J138" s="59" t="str">
        <f>IF(I138="","",IF(LEFT($F138,1)="R",$G138*VLOOKUP($F138,'Blend Breakout'!$C$33:$I$55,COLUMNS('Blend Breakout'!$C$32:E$32),0),IF(LEFT($F138,1)="H",$G138,"")))</f>
        <v/>
      </c>
      <c r="K138" s="217" t="str">
        <f>IF(LEFT($F138,1)="R",VLOOKUP($F138,'Blend Breakout'!$C$33:$I$55,COLUMNS('Blend Breakout'!$C$32:F$32),0),"")</f>
        <v/>
      </c>
      <c r="L138" s="59" t="str">
        <f>IF(K138="","",IF(LEFT($F138,1)="R",$G138*VLOOKUP($F138,'Blend Breakout'!$C$33:$I$55,COLUMNS('Blend Breakout'!$C$32:G$32),0),""))</f>
        <v/>
      </c>
      <c r="M138" s="217" t="str">
        <f>IF(LEFT($F138,1)="R",VLOOKUP($F138,'Blend Breakout'!$C$33:$I$55,COLUMNS('Blend Breakout'!$C$32:H$32),0),"")</f>
        <v/>
      </c>
      <c r="N138" s="59" t="str">
        <f>IF(M138="","",IF(LEFT($F138,1)="R",$G138*VLOOKUP($F138,'Blend Breakout'!$C$33:$I$55,COLUMNS('Blend Breakout'!$C$32:I$32),0),""))</f>
        <v/>
      </c>
      <c r="O138" s="215"/>
      <c r="P138" s="215"/>
      <c r="Q138" s="220"/>
      <c r="R138" s="215"/>
      <c r="S138" s="215"/>
      <c r="T138" s="206"/>
      <c r="U138" s="154"/>
      <c r="W138" s="161" t="str">
        <f t="shared" ca="1" si="12"/>
        <v/>
      </c>
      <c r="Y138" s="64" t="str">
        <f t="shared" si="13"/>
        <v>N</v>
      </c>
      <c r="Z138" s="64">
        <f t="shared" ca="1" si="7"/>
        <v>0</v>
      </c>
      <c r="AA138" s="64">
        <f>IF(C138="",0,IF(OR(D138=0,E138=0,F138=0,G138=0,H138=0,O138=0,Q138=0,Q138="",R138=0,S138=0,AND(OR(R138=Lists!$L$3,R138=Lists!$L$4),P138=0),AND(R138=Lists!$L$4,T138=0)),1,0))</f>
        <v>0</v>
      </c>
      <c r="AB138" s="64">
        <f t="shared" si="8"/>
        <v>0</v>
      </c>
      <c r="AC138" s="64">
        <f t="shared" si="9"/>
        <v>0</v>
      </c>
      <c r="AD138" s="64">
        <f>IF(OR(S138=Lists!$M$6,S138=Lists!$M$8),IF(OR(COUNTIF('Section 3'!$D$16:$D$28,I138)=0,COUNTIF('Section 3'!$D$16:$D$28,K138)=0,COUNTIF('Section 3'!$D$16:$D$28,M138)=0),1,0),0)</f>
        <v>0</v>
      </c>
      <c r="AE138" s="64">
        <f>IF(AND(COUNTIF(Lists!$D$3:$D$69,F138)&gt;0,COUNTIF(Lists!$E$3:$E$46,I138)&gt;0,COUNTIF(Lists!$E$3:$E$46,K138)&gt;0,COUNTIF(Lists!$E$3:$E$46,M138)&gt;0),0,1)</f>
        <v>0</v>
      </c>
      <c r="AF138" s="64">
        <f>IF(E138=0,0,IF(COUNTIF(Lists!$B$3:$B$203,E138)&gt;0,0,1))</f>
        <v>0</v>
      </c>
      <c r="AG138" s="64">
        <f>IF(E138=0,0,IF(AND('Section 1'!$D$12&lt;&gt;4,R138="Heels"),1,0))</f>
        <v>0</v>
      </c>
      <c r="AH138" s="57">
        <f t="shared" si="10"/>
        <v>0</v>
      </c>
      <c r="AI138" s="57">
        <f t="shared" si="11"/>
        <v>0</v>
      </c>
    </row>
    <row r="139" spans="2:35" x14ac:dyDescent="0.25">
      <c r="B139" s="116"/>
      <c r="C139" s="205" t="str">
        <f>IF(F139=0,"",MAX($C$18:C138)+1)</f>
        <v/>
      </c>
      <c r="D139" s="60"/>
      <c r="E139" s="214"/>
      <c r="F139" s="215"/>
      <c r="G139" s="218"/>
      <c r="H139" s="216"/>
      <c r="I139" s="217" t="str">
        <f>IF(LEFT($F139,1)="R",VLOOKUP($F139,'Blend Breakout'!$C$33:$I$55,COLUMNS('Blend Breakout'!$C$32:D$32),0),IF(LEFT($F139,1)="H",$F139,""))</f>
        <v/>
      </c>
      <c r="J139" s="59" t="str">
        <f>IF(I139="","",IF(LEFT($F139,1)="R",$G139*VLOOKUP($F139,'Blend Breakout'!$C$33:$I$55,COLUMNS('Blend Breakout'!$C$32:E$32),0),IF(LEFT($F139,1)="H",$G139,"")))</f>
        <v/>
      </c>
      <c r="K139" s="217" t="str">
        <f>IF(LEFT($F139,1)="R",VLOOKUP($F139,'Blend Breakout'!$C$33:$I$55,COLUMNS('Blend Breakout'!$C$32:F$32),0),"")</f>
        <v/>
      </c>
      <c r="L139" s="59" t="str">
        <f>IF(K139="","",IF(LEFT($F139,1)="R",$G139*VLOOKUP($F139,'Blend Breakout'!$C$33:$I$55,COLUMNS('Blend Breakout'!$C$32:G$32),0),""))</f>
        <v/>
      </c>
      <c r="M139" s="217" t="str">
        <f>IF(LEFT($F139,1)="R",VLOOKUP($F139,'Blend Breakout'!$C$33:$I$55,COLUMNS('Blend Breakout'!$C$32:H$32),0),"")</f>
        <v/>
      </c>
      <c r="N139" s="59" t="str">
        <f>IF(M139="","",IF(LEFT($F139,1)="R",$G139*VLOOKUP($F139,'Blend Breakout'!$C$33:$I$55,COLUMNS('Blend Breakout'!$C$32:I$32),0),""))</f>
        <v/>
      </c>
      <c r="O139" s="215"/>
      <c r="P139" s="215"/>
      <c r="Q139" s="220"/>
      <c r="R139" s="215"/>
      <c r="S139" s="215"/>
      <c r="T139" s="206"/>
      <c r="U139" s="154"/>
      <c r="W139" s="161" t="str">
        <f t="shared" ca="1" si="12"/>
        <v/>
      </c>
      <c r="Y139" s="64" t="str">
        <f t="shared" si="13"/>
        <v>N</v>
      </c>
      <c r="Z139" s="64">
        <f t="shared" ca="1" si="7"/>
        <v>0</v>
      </c>
      <c r="AA139" s="64">
        <f>IF(C139="",0,IF(OR(D139=0,E139=0,F139=0,G139=0,H139=0,O139=0,Q139=0,Q139="",R139=0,S139=0,AND(OR(R139=Lists!$L$3,R139=Lists!$L$4),P139=0),AND(R139=Lists!$L$4,T139=0)),1,0))</f>
        <v>0</v>
      </c>
      <c r="AB139" s="64">
        <f t="shared" si="8"/>
        <v>0</v>
      </c>
      <c r="AC139" s="64">
        <f t="shared" si="9"/>
        <v>0</v>
      </c>
      <c r="AD139" s="64">
        <f>IF(OR(S139=Lists!$M$6,S139=Lists!$M$8),IF(OR(COUNTIF('Section 3'!$D$16:$D$28,I139)=0,COUNTIF('Section 3'!$D$16:$D$28,K139)=0,COUNTIF('Section 3'!$D$16:$D$28,M139)=0),1,0),0)</f>
        <v>0</v>
      </c>
      <c r="AE139" s="64">
        <f>IF(AND(COUNTIF(Lists!$D$3:$D$69,F139)&gt;0,COUNTIF(Lists!$E$3:$E$46,I139)&gt;0,COUNTIF(Lists!$E$3:$E$46,K139)&gt;0,COUNTIF(Lists!$E$3:$E$46,M139)&gt;0),0,1)</f>
        <v>0</v>
      </c>
      <c r="AF139" s="64">
        <f>IF(E139=0,0,IF(COUNTIF(Lists!$B$3:$B$203,E139)&gt;0,0,1))</f>
        <v>0</v>
      </c>
      <c r="AG139" s="64">
        <f>IF(E139=0,0,IF(AND('Section 1'!$D$12&lt;&gt;4,R139="Heels"),1,0))</f>
        <v>0</v>
      </c>
      <c r="AH139" s="57">
        <f t="shared" si="10"/>
        <v>0</v>
      </c>
      <c r="AI139" s="57">
        <f t="shared" si="11"/>
        <v>0</v>
      </c>
    </row>
    <row r="140" spans="2:35" x14ac:dyDescent="0.25">
      <c r="B140" s="116"/>
      <c r="C140" s="205" t="str">
        <f>IF(F140=0,"",MAX($C$18:C139)+1)</f>
        <v/>
      </c>
      <c r="D140" s="60"/>
      <c r="E140" s="214"/>
      <c r="F140" s="215"/>
      <c r="G140" s="218"/>
      <c r="H140" s="216"/>
      <c r="I140" s="217" t="str">
        <f>IF(LEFT($F140,1)="R",VLOOKUP($F140,'Blend Breakout'!$C$33:$I$55,COLUMNS('Blend Breakout'!$C$32:D$32),0),IF(LEFT($F140,1)="H",$F140,""))</f>
        <v/>
      </c>
      <c r="J140" s="59" t="str">
        <f>IF(I140="","",IF(LEFT($F140,1)="R",$G140*VLOOKUP($F140,'Blend Breakout'!$C$33:$I$55,COLUMNS('Blend Breakout'!$C$32:E$32),0),IF(LEFT($F140,1)="H",$G140,"")))</f>
        <v/>
      </c>
      <c r="K140" s="217" t="str">
        <f>IF(LEFT($F140,1)="R",VLOOKUP($F140,'Blend Breakout'!$C$33:$I$55,COLUMNS('Blend Breakout'!$C$32:F$32),0),"")</f>
        <v/>
      </c>
      <c r="L140" s="59" t="str">
        <f>IF(K140="","",IF(LEFT($F140,1)="R",$G140*VLOOKUP($F140,'Blend Breakout'!$C$33:$I$55,COLUMNS('Blend Breakout'!$C$32:G$32),0),""))</f>
        <v/>
      </c>
      <c r="M140" s="217" t="str">
        <f>IF(LEFT($F140,1)="R",VLOOKUP($F140,'Blend Breakout'!$C$33:$I$55,COLUMNS('Blend Breakout'!$C$32:H$32),0),"")</f>
        <v/>
      </c>
      <c r="N140" s="59" t="str">
        <f>IF(M140="","",IF(LEFT($F140,1)="R",$G140*VLOOKUP($F140,'Blend Breakout'!$C$33:$I$55,COLUMNS('Blend Breakout'!$C$32:I$32),0),""))</f>
        <v/>
      </c>
      <c r="O140" s="215"/>
      <c r="P140" s="215"/>
      <c r="Q140" s="220"/>
      <c r="R140" s="215"/>
      <c r="S140" s="215"/>
      <c r="T140" s="206"/>
      <c r="U140" s="154"/>
      <c r="W140" s="161" t="str">
        <f t="shared" ca="1" si="12"/>
        <v/>
      </c>
      <c r="Y140" s="64" t="str">
        <f t="shared" si="13"/>
        <v>N</v>
      </c>
      <c r="Z140" s="64">
        <f t="shared" ca="1" si="7"/>
        <v>0</v>
      </c>
      <c r="AA140" s="64">
        <f>IF(C140="",0,IF(OR(D140=0,E140=0,F140=0,G140=0,H140=0,O140=0,Q140=0,Q140="",R140=0,S140=0,AND(OR(R140=Lists!$L$3,R140=Lists!$L$4),P140=0),AND(R140=Lists!$L$4,T140=0)),1,0))</f>
        <v>0</v>
      </c>
      <c r="AB140" s="64">
        <f t="shared" si="8"/>
        <v>0</v>
      </c>
      <c r="AC140" s="64">
        <f t="shared" si="9"/>
        <v>0</v>
      </c>
      <c r="AD140" s="64">
        <f>IF(OR(S140=Lists!$M$6,S140=Lists!$M$8),IF(OR(COUNTIF('Section 3'!$D$16:$D$28,I140)=0,COUNTIF('Section 3'!$D$16:$D$28,K140)=0,COUNTIF('Section 3'!$D$16:$D$28,M140)=0),1,0),0)</f>
        <v>0</v>
      </c>
      <c r="AE140" s="64">
        <f>IF(AND(COUNTIF(Lists!$D$3:$D$69,F140)&gt;0,COUNTIF(Lists!$E$3:$E$46,I140)&gt;0,COUNTIF(Lists!$E$3:$E$46,K140)&gt;0,COUNTIF(Lists!$E$3:$E$46,M140)&gt;0),0,1)</f>
        <v>0</v>
      </c>
      <c r="AF140" s="64">
        <f>IF(E140=0,0,IF(COUNTIF(Lists!$B$3:$B$203,E140)&gt;0,0,1))</f>
        <v>0</v>
      </c>
      <c r="AG140" s="64">
        <f>IF(E140=0,0,IF(AND('Section 1'!$D$12&lt;&gt;4,R140="Heels"),1,0))</f>
        <v>0</v>
      </c>
      <c r="AH140" s="57">
        <f t="shared" si="10"/>
        <v>0</v>
      </c>
      <c r="AI140" s="57">
        <f t="shared" si="11"/>
        <v>0</v>
      </c>
    </row>
    <row r="141" spans="2:35" x14ac:dyDescent="0.25">
      <c r="B141" s="116"/>
      <c r="C141" s="205" t="str">
        <f>IF(F141=0,"",MAX($C$18:C140)+1)</f>
        <v/>
      </c>
      <c r="D141" s="60"/>
      <c r="E141" s="214"/>
      <c r="F141" s="215"/>
      <c r="G141" s="218"/>
      <c r="H141" s="216"/>
      <c r="I141" s="217" t="str">
        <f>IF(LEFT($F141,1)="R",VLOOKUP($F141,'Blend Breakout'!$C$33:$I$55,COLUMNS('Blend Breakout'!$C$32:D$32),0),IF(LEFT($F141,1)="H",$F141,""))</f>
        <v/>
      </c>
      <c r="J141" s="59" t="str">
        <f>IF(I141="","",IF(LEFT($F141,1)="R",$G141*VLOOKUP($F141,'Blend Breakout'!$C$33:$I$55,COLUMNS('Blend Breakout'!$C$32:E$32),0),IF(LEFT($F141,1)="H",$G141,"")))</f>
        <v/>
      </c>
      <c r="K141" s="217" t="str">
        <f>IF(LEFT($F141,1)="R",VLOOKUP($F141,'Blend Breakout'!$C$33:$I$55,COLUMNS('Blend Breakout'!$C$32:F$32),0),"")</f>
        <v/>
      </c>
      <c r="L141" s="59" t="str">
        <f>IF(K141="","",IF(LEFT($F141,1)="R",$G141*VLOOKUP($F141,'Blend Breakout'!$C$33:$I$55,COLUMNS('Blend Breakout'!$C$32:G$32),0),""))</f>
        <v/>
      </c>
      <c r="M141" s="217" t="str">
        <f>IF(LEFT($F141,1)="R",VLOOKUP($F141,'Blend Breakout'!$C$33:$I$55,COLUMNS('Blend Breakout'!$C$32:H$32),0),"")</f>
        <v/>
      </c>
      <c r="N141" s="59" t="str">
        <f>IF(M141="","",IF(LEFT($F141,1)="R",$G141*VLOOKUP($F141,'Blend Breakout'!$C$33:$I$55,COLUMNS('Blend Breakout'!$C$32:I$32),0),""))</f>
        <v/>
      </c>
      <c r="O141" s="215"/>
      <c r="P141" s="215"/>
      <c r="Q141" s="220"/>
      <c r="R141" s="215"/>
      <c r="S141" s="215"/>
      <c r="T141" s="206"/>
      <c r="U141" s="154"/>
      <c r="W141" s="161" t="str">
        <f t="shared" ca="1" si="12"/>
        <v/>
      </c>
      <c r="Y141" s="64" t="str">
        <f t="shared" si="13"/>
        <v>N</v>
      </c>
      <c r="Z141" s="64">
        <f t="shared" ca="1" si="7"/>
        <v>0</v>
      </c>
      <c r="AA141" s="64">
        <f>IF(C141="",0,IF(OR(D141=0,E141=0,F141=0,G141=0,H141=0,O141=0,Q141=0,Q141="",R141=0,S141=0,AND(OR(R141=Lists!$L$3,R141=Lists!$L$4),P141=0),AND(R141=Lists!$L$4,T141=0)),1,0))</f>
        <v>0</v>
      </c>
      <c r="AB141" s="64">
        <f t="shared" si="8"/>
        <v>0</v>
      </c>
      <c r="AC141" s="64">
        <f t="shared" si="9"/>
        <v>0</v>
      </c>
      <c r="AD141" s="64">
        <f>IF(OR(S141=Lists!$M$6,S141=Lists!$M$8),IF(OR(COUNTIF('Section 3'!$D$16:$D$28,I141)=0,COUNTIF('Section 3'!$D$16:$D$28,K141)=0,COUNTIF('Section 3'!$D$16:$D$28,M141)=0),1,0),0)</f>
        <v>0</v>
      </c>
      <c r="AE141" s="64">
        <f>IF(AND(COUNTIF(Lists!$D$3:$D$69,F141)&gt;0,COUNTIF(Lists!$E$3:$E$46,I141)&gt;0,COUNTIF(Lists!$E$3:$E$46,K141)&gt;0,COUNTIF(Lists!$E$3:$E$46,M141)&gt;0),0,1)</f>
        <v>0</v>
      </c>
      <c r="AF141" s="64">
        <f>IF(E141=0,0,IF(COUNTIF(Lists!$B$3:$B$203,E141)&gt;0,0,1))</f>
        <v>0</v>
      </c>
      <c r="AG141" s="64">
        <f>IF(E141=0,0,IF(AND('Section 1'!$D$12&lt;&gt;4,R141="Heels"),1,0))</f>
        <v>0</v>
      </c>
      <c r="AH141" s="57">
        <f t="shared" si="10"/>
        <v>0</v>
      </c>
      <c r="AI141" s="57">
        <f t="shared" si="11"/>
        <v>0</v>
      </c>
    </row>
    <row r="142" spans="2:35" x14ac:dyDescent="0.25">
      <c r="B142" s="116"/>
      <c r="C142" s="205" t="str">
        <f>IF(F142=0,"",MAX($C$18:C141)+1)</f>
        <v/>
      </c>
      <c r="D142" s="60"/>
      <c r="E142" s="214"/>
      <c r="F142" s="215"/>
      <c r="G142" s="218"/>
      <c r="H142" s="216"/>
      <c r="I142" s="217" t="str">
        <f>IF(LEFT($F142,1)="R",VLOOKUP($F142,'Blend Breakout'!$C$33:$I$55,COLUMNS('Blend Breakout'!$C$32:D$32),0),IF(LEFT($F142,1)="H",$F142,""))</f>
        <v/>
      </c>
      <c r="J142" s="59" t="str">
        <f>IF(I142="","",IF(LEFT($F142,1)="R",$G142*VLOOKUP($F142,'Blend Breakout'!$C$33:$I$55,COLUMNS('Blend Breakout'!$C$32:E$32),0),IF(LEFT($F142,1)="H",$G142,"")))</f>
        <v/>
      </c>
      <c r="K142" s="217" t="str">
        <f>IF(LEFT($F142,1)="R",VLOOKUP($F142,'Blend Breakout'!$C$33:$I$55,COLUMNS('Blend Breakout'!$C$32:F$32),0),"")</f>
        <v/>
      </c>
      <c r="L142" s="59" t="str">
        <f>IF(K142="","",IF(LEFT($F142,1)="R",$G142*VLOOKUP($F142,'Blend Breakout'!$C$33:$I$55,COLUMNS('Blend Breakout'!$C$32:G$32),0),""))</f>
        <v/>
      </c>
      <c r="M142" s="217" t="str">
        <f>IF(LEFT($F142,1)="R",VLOOKUP($F142,'Blend Breakout'!$C$33:$I$55,COLUMNS('Blend Breakout'!$C$32:H$32),0),"")</f>
        <v/>
      </c>
      <c r="N142" s="59" t="str">
        <f>IF(M142="","",IF(LEFT($F142,1)="R",$G142*VLOOKUP($F142,'Blend Breakout'!$C$33:$I$55,COLUMNS('Blend Breakout'!$C$32:I$32),0),""))</f>
        <v/>
      </c>
      <c r="O142" s="215"/>
      <c r="P142" s="215"/>
      <c r="Q142" s="220"/>
      <c r="R142" s="215"/>
      <c r="S142" s="215"/>
      <c r="T142" s="206"/>
      <c r="U142" s="154"/>
      <c r="W142" s="161" t="str">
        <f t="shared" ca="1" si="12"/>
        <v/>
      </c>
      <c r="Y142" s="64" t="str">
        <f t="shared" si="13"/>
        <v>N</v>
      </c>
      <c r="Z142" s="64">
        <f t="shared" ca="1" si="7"/>
        <v>0</v>
      </c>
      <c r="AA142" s="64">
        <f>IF(C142="",0,IF(OR(D142=0,E142=0,F142=0,G142=0,H142=0,O142=0,Q142=0,Q142="",R142=0,S142=0,AND(OR(R142=Lists!$L$3,R142=Lists!$L$4),P142=0),AND(R142=Lists!$L$4,T142=0)),1,0))</f>
        <v>0</v>
      </c>
      <c r="AB142" s="64">
        <f t="shared" si="8"/>
        <v>0</v>
      </c>
      <c r="AC142" s="64">
        <f t="shared" si="9"/>
        <v>0</v>
      </c>
      <c r="AD142" s="64">
        <f>IF(OR(S142=Lists!$M$6,S142=Lists!$M$8),IF(OR(COUNTIF('Section 3'!$D$16:$D$28,I142)=0,COUNTIF('Section 3'!$D$16:$D$28,K142)=0,COUNTIF('Section 3'!$D$16:$D$28,M142)=0),1,0),0)</f>
        <v>0</v>
      </c>
      <c r="AE142" s="64">
        <f>IF(AND(COUNTIF(Lists!$D$3:$D$69,F142)&gt;0,COUNTIF(Lists!$E$3:$E$46,I142)&gt;0,COUNTIF(Lists!$E$3:$E$46,K142)&gt;0,COUNTIF(Lists!$E$3:$E$46,M142)&gt;0),0,1)</f>
        <v>0</v>
      </c>
      <c r="AF142" s="64">
        <f>IF(E142=0,0,IF(COUNTIF(Lists!$B$3:$B$203,E142)&gt;0,0,1))</f>
        <v>0</v>
      </c>
      <c r="AG142" s="64">
        <f>IF(E142=0,0,IF(AND('Section 1'!$D$12&lt;&gt;4,R142="Heels"),1,0))</f>
        <v>0</v>
      </c>
      <c r="AH142" s="57">
        <f t="shared" si="10"/>
        <v>0</v>
      </c>
      <c r="AI142" s="57">
        <f t="shared" si="11"/>
        <v>0</v>
      </c>
    </row>
    <row r="143" spans="2:35" x14ac:dyDescent="0.25">
      <c r="B143" s="116"/>
      <c r="C143" s="205" t="str">
        <f>IF(F143=0,"",MAX($C$18:C142)+1)</f>
        <v/>
      </c>
      <c r="D143" s="60"/>
      <c r="E143" s="214"/>
      <c r="F143" s="215"/>
      <c r="G143" s="218"/>
      <c r="H143" s="216"/>
      <c r="I143" s="217" t="str">
        <f>IF(LEFT($F143,1)="R",VLOOKUP($F143,'Blend Breakout'!$C$33:$I$55,COLUMNS('Blend Breakout'!$C$32:D$32),0),IF(LEFT($F143,1)="H",$F143,""))</f>
        <v/>
      </c>
      <c r="J143" s="59" t="str">
        <f>IF(I143="","",IF(LEFT($F143,1)="R",$G143*VLOOKUP($F143,'Blend Breakout'!$C$33:$I$55,COLUMNS('Blend Breakout'!$C$32:E$32),0),IF(LEFT($F143,1)="H",$G143,"")))</f>
        <v/>
      </c>
      <c r="K143" s="217" t="str">
        <f>IF(LEFT($F143,1)="R",VLOOKUP($F143,'Blend Breakout'!$C$33:$I$55,COLUMNS('Blend Breakout'!$C$32:F$32),0),"")</f>
        <v/>
      </c>
      <c r="L143" s="59" t="str">
        <f>IF(K143="","",IF(LEFT($F143,1)="R",$G143*VLOOKUP($F143,'Blend Breakout'!$C$33:$I$55,COLUMNS('Blend Breakout'!$C$32:G$32),0),""))</f>
        <v/>
      </c>
      <c r="M143" s="217" t="str">
        <f>IF(LEFT($F143,1)="R",VLOOKUP($F143,'Blend Breakout'!$C$33:$I$55,COLUMNS('Blend Breakout'!$C$32:H$32),0),"")</f>
        <v/>
      </c>
      <c r="N143" s="59" t="str">
        <f>IF(M143="","",IF(LEFT($F143,1)="R",$G143*VLOOKUP($F143,'Blend Breakout'!$C$33:$I$55,COLUMNS('Blend Breakout'!$C$32:I$32),0),""))</f>
        <v/>
      </c>
      <c r="O143" s="215"/>
      <c r="P143" s="215"/>
      <c r="Q143" s="220"/>
      <c r="R143" s="215"/>
      <c r="S143" s="215"/>
      <c r="T143" s="206"/>
      <c r="U143" s="154"/>
      <c r="W143" s="161" t="str">
        <f t="shared" ca="1" si="12"/>
        <v/>
      </c>
      <c r="Y143" s="64" t="str">
        <f t="shared" si="13"/>
        <v>N</v>
      </c>
      <c r="Z143" s="64">
        <f t="shared" ca="1" si="7"/>
        <v>0</v>
      </c>
      <c r="AA143" s="64">
        <f>IF(C143="",0,IF(OR(D143=0,E143=0,F143=0,G143=0,H143=0,O143=0,Q143=0,Q143="",R143=0,S143=0,AND(OR(R143=Lists!$L$3,R143=Lists!$L$4),P143=0),AND(R143=Lists!$L$4,T143=0)),1,0))</f>
        <v>0</v>
      </c>
      <c r="AB143" s="64">
        <f t="shared" si="8"/>
        <v>0</v>
      </c>
      <c r="AC143" s="64">
        <f t="shared" si="9"/>
        <v>0</v>
      </c>
      <c r="AD143" s="64">
        <f>IF(OR(S143=Lists!$M$6,S143=Lists!$M$8),IF(OR(COUNTIF('Section 3'!$D$16:$D$28,I143)=0,COUNTIF('Section 3'!$D$16:$D$28,K143)=0,COUNTIF('Section 3'!$D$16:$D$28,M143)=0),1,0),0)</f>
        <v>0</v>
      </c>
      <c r="AE143" s="64">
        <f>IF(AND(COUNTIF(Lists!$D$3:$D$69,F143)&gt;0,COUNTIF(Lists!$E$3:$E$46,I143)&gt;0,COUNTIF(Lists!$E$3:$E$46,K143)&gt;0,COUNTIF(Lists!$E$3:$E$46,M143)&gt;0),0,1)</f>
        <v>0</v>
      </c>
      <c r="AF143" s="64">
        <f>IF(E143=0,0,IF(COUNTIF(Lists!$B$3:$B$203,E143)&gt;0,0,1))</f>
        <v>0</v>
      </c>
      <c r="AG143" s="64">
        <f>IF(E143=0,0,IF(AND('Section 1'!$D$12&lt;&gt;4,R143="Heels"),1,0))</f>
        <v>0</v>
      </c>
      <c r="AH143" s="57">
        <f t="shared" si="10"/>
        <v>0</v>
      </c>
      <c r="AI143" s="57">
        <f t="shared" si="11"/>
        <v>0</v>
      </c>
    </row>
    <row r="144" spans="2:35" x14ac:dyDescent="0.25">
      <c r="B144" s="116"/>
      <c r="C144" s="205" t="str">
        <f>IF(F144=0,"",MAX($C$18:C143)+1)</f>
        <v/>
      </c>
      <c r="D144" s="60"/>
      <c r="E144" s="214"/>
      <c r="F144" s="215"/>
      <c r="G144" s="218"/>
      <c r="H144" s="216"/>
      <c r="I144" s="217" t="str">
        <f>IF(LEFT($F144,1)="R",VLOOKUP($F144,'Blend Breakout'!$C$33:$I$55,COLUMNS('Blend Breakout'!$C$32:D$32),0),IF(LEFT($F144,1)="H",$F144,""))</f>
        <v/>
      </c>
      <c r="J144" s="59" t="str">
        <f>IF(I144="","",IF(LEFT($F144,1)="R",$G144*VLOOKUP($F144,'Blend Breakout'!$C$33:$I$55,COLUMNS('Blend Breakout'!$C$32:E$32),0),IF(LEFT($F144,1)="H",$G144,"")))</f>
        <v/>
      </c>
      <c r="K144" s="217" t="str">
        <f>IF(LEFT($F144,1)="R",VLOOKUP($F144,'Blend Breakout'!$C$33:$I$55,COLUMNS('Blend Breakout'!$C$32:F$32),0),"")</f>
        <v/>
      </c>
      <c r="L144" s="59" t="str">
        <f>IF(K144="","",IF(LEFT($F144,1)="R",$G144*VLOOKUP($F144,'Blend Breakout'!$C$33:$I$55,COLUMNS('Blend Breakout'!$C$32:G$32),0),""))</f>
        <v/>
      </c>
      <c r="M144" s="217" t="str">
        <f>IF(LEFT($F144,1)="R",VLOOKUP($F144,'Blend Breakout'!$C$33:$I$55,COLUMNS('Blend Breakout'!$C$32:H$32),0),"")</f>
        <v/>
      </c>
      <c r="N144" s="59" t="str">
        <f>IF(M144="","",IF(LEFT($F144,1)="R",$G144*VLOOKUP($F144,'Blend Breakout'!$C$33:$I$55,COLUMNS('Blend Breakout'!$C$32:I$32),0),""))</f>
        <v/>
      </c>
      <c r="O144" s="215"/>
      <c r="P144" s="215"/>
      <c r="Q144" s="220"/>
      <c r="R144" s="215"/>
      <c r="S144" s="215"/>
      <c r="T144" s="206"/>
      <c r="U144" s="154"/>
      <c r="W144" s="161" t="str">
        <f t="shared" ca="1" si="12"/>
        <v/>
      </c>
      <c r="Y144" s="64" t="str">
        <f t="shared" si="13"/>
        <v>N</v>
      </c>
      <c r="Z144" s="64">
        <f t="shared" ca="1" si="7"/>
        <v>0</v>
      </c>
      <c r="AA144" s="64">
        <f>IF(C144="",0,IF(OR(D144=0,E144=0,F144=0,G144=0,H144=0,O144=0,Q144=0,Q144="",R144=0,S144=0,AND(OR(R144=Lists!$L$3,R144=Lists!$L$4),P144=0),AND(R144=Lists!$L$4,T144=0)),1,0))</f>
        <v>0</v>
      </c>
      <c r="AB144" s="64">
        <f t="shared" si="8"/>
        <v>0</v>
      </c>
      <c r="AC144" s="64">
        <f t="shared" si="9"/>
        <v>0</v>
      </c>
      <c r="AD144" s="64">
        <f>IF(OR(S144=Lists!$M$6,S144=Lists!$M$8),IF(OR(COUNTIF('Section 3'!$D$16:$D$28,I144)=0,COUNTIF('Section 3'!$D$16:$D$28,K144)=0,COUNTIF('Section 3'!$D$16:$D$28,M144)=0),1,0),0)</f>
        <v>0</v>
      </c>
      <c r="AE144" s="64">
        <f>IF(AND(COUNTIF(Lists!$D$3:$D$69,F144)&gt;0,COUNTIF(Lists!$E$3:$E$46,I144)&gt;0,COUNTIF(Lists!$E$3:$E$46,K144)&gt;0,COUNTIF(Lists!$E$3:$E$46,M144)&gt;0),0,1)</f>
        <v>0</v>
      </c>
      <c r="AF144" s="64">
        <f>IF(E144=0,0,IF(COUNTIF(Lists!$B$3:$B$203,E144)&gt;0,0,1))</f>
        <v>0</v>
      </c>
      <c r="AG144" s="64">
        <f>IF(E144=0,0,IF(AND('Section 1'!$D$12&lt;&gt;4,R144="Heels"),1,0))</f>
        <v>0</v>
      </c>
      <c r="AH144" s="57">
        <f t="shared" si="10"/>
        <v>0</v>
      </c>
      <c r="AI144" s="57">
        <f t="shared" si="11"/>
        <v>0</v>
      </c>
    </row>
    <row r="145" spans="2:35" x14ac:dyDescent="0.25">
      <c r="B145" s="116"/>
      <c r="C145" s="205" t="str">
        <f>IF(F145=0,"",MAX($C$18:C144)+1)</f>
        <v/>
      </c>
      <c r="D145" s="60"/>
      <c r="E145" s="214"/>
      <c r="F145" s="215"/>
      <c r="G145" s="218"/>
      <c r="H145" s="216"/>
      <c r="I145" s="217" t="str">
        <f>IF(LEFT($F145,1)="R",VLOOKUP($F145,'Blend Breakout'!$C$33:$I$55,COLUMNS('Blend Breakout'!$C$32:D$32),0),IF(LEFT($F145,1)="H",$F145,""))</f>
        <v/>
      </c>
      <c r="J145" s="59" t="str">
        <f>IF(I145="","",IF(LEFT($F145,1)="R",$G145*VLOOKUP($F145,'Blend Breakout'!$C$33:$I$55,COLUMNS('Blend Breakout'!$C$32:E$32),0),IF(LEFT($F145,1)="H",$G145,"")))</f>
        <v/>
      </c>
      <c r="K145" s="217" t="str">
        <f>IF(LEFT($F145,1)="R",VLOOKUP($F145,'Blend Breakout'!$C$33:$I$55,COLUMNS('Blend Breakout'!$C$32:F$32),0),"")</f>
        <v/>
      </c>
      <c r="L145" s="59" t="str">
        <f>IF(K145="","",IF(LEFT($F145,1)="R",$G145*VLOOKUP($F145,'Blend Breakout'!$C$33:$I$55,COLUMNS('Blend Breakout'!$C$32:G$32),0),""))</f>
        <v/>
      </c>
      <c r="M145" s="217" t="str">
        <f>IF(LEFT($F145,1)="R",VLOOKUP($F145,'Blend Breakout'!$C$33:$I$55,COLUMNS('Blend Breakout'!$C$32:H$32),0),"")</f>
        <v/>
      </c>
      <c r="N145" s="59" t="str">
        <f>IF(M145="","",IF(LEFT($F145,1)="R",$G145*VLOOKUP($F145,'Blend Breakout'!$C$33:$I$55,COLUMNS('Blend Breakout'!$C$32:I$32),0),""))</f>
        <v/>
      </c>
      <c r="O145" s="215"/>
      <c r="P145" s="215"/>
      <c r="Q145" s="220"/>
      <c r="R145" s="215"/>
      <c r="S145" s="215"/>
      <c r="T145" s="206"/>
      <c r="U145" s="154"/>
      <c r="W145" s="161" t="str">
        <f t="shared" ca="1" si="12"/>
        <v/>
      </c>
      <c r="Y145" s="64" t="str">
        <f t="shared" si="13"/>
        <v>N</v>
      </c>
      <c r="Z145" s="64">
        <f t="shared" ca="1" si="7"/>
        <v>0</v>
      </c>
      <c r="AA145" s="64">
        <f>IF(C145="",0,IF(OR(D145=0,E145=0,F145=0,G145=0,H145=0,O145=0,Q145=0,Q145="",R145=0,S145=0,AND(OR(R145=Lists!$L$3,R145=Lists!$L$4),P145=0),AND(R145=Lists!$L$4,T145=0)),1,0))</f>
        <v>0</v>
      </c>
      <c r="AB145" s="64">
        <f t="shared" si="8"/>
        <v>0</v>
      </c>
      <c r="AC145" s="64">
        <f t="shared" si="9"/>
        <v>0</v>
      </c>
      <c r="AD145" s="64">
        <f>IF(OR(S145=Lists!$M$6,S145=Lists!$M$8),IF(OR(COUNTIF('Section 3'!$D$16:$D$28,I145)=0,COUNTIF('Section 3'!$D$16:$D$28,K145)=0,COUNTIF('Section 3'!$D$16:$D$28,M145)=0),1,0),0)</f>
        <v>0</v>
      </c>
      <c r="AE145" s="64">
        <f>IF(AND(COUNTIF(Lists!$D$3:$D$69,F145)&gt;0,COUNTIF(Lists!$E$3:$E$46,I145)&gt;0,COUNTIF(Lists!$E$3:$E$46,K145)&gt;0,COUNTIF(Lists!$E$3:$E$46,M145)&gt;0),0,1)</f>
        <v>0</v>
      </c>
      <c r="AF145" s="64">
        <f>IF(E145=0,0,IF(COUNTIF(Lists!$B$3:$B$203,E145)&gt;0,0,1))</f>
        <v>0</v>
      </c>
      <c r="AG145" s="64">
        <f>IF(E145=0,0,IF(AND('Section 1'!$D$12&lt;&gt;4,R145="Heels"),1,0))</f>
        <v>0</v>
      </c>
      <c r="AH145" s="57">
        <f t="shared" si="10"/>
        <v>0</v>
      </c>
      <c r="AI145" s="57">
        <f t="shared" si="11"/>
        <v>0</v>
      </c>
    </row>
    <row r="146" spans="2:35" x14ac:dyDescent="0.25">
      <c r="B146" s="116"/>
      <c r="C146" s="205" t="str">
        <f>IF(F146=0,"",MAX($C$18:C145)+1)</f>
        <v/>
      </c>
      <c r="D146" s="60"/>
      <c r="E146" s="214"/>
      <c r="F146" s="215"/>
      <c r="G146" s="218"/>
      <c r="H146" s="216"/>
      <c r="I146" s="217" t="str">
        <f>IF(LEFT($F146,1)="R",VLOOKUP($F146,'Blend Breakout'!$C$33:$I$55,COLUMNS('Blend Breakout'!$C$32:D$32),0),IF(LEFT($F146,1)="H",$F146,""))</f>
        <v/>
      </c>
      <c r="J146" s="59" t="str">
        <f>IF(I146="","",IF(LEFT($F146,1)="R",$G146*VLOOKUP($F146,'Blend Breakout'!$C$33:$I$55,COLUMNS('Blend Breakout'!$C$32:E$32),0),IF(LEFT($F146,1)="H",$G146,"")))</f>
        <v/>
      </c>
      <c r="K146" s="217" t="str">
        <f>IF(LEFT($F146,1)="R",VLOOKUP($F146,'Blend Breakout'!$C$33:$I$55,COLUMNS('Blend Breakout'!$C$32:F$32),0),"")</f>
        <v/>
      </c>
      <c r="L146" s="59" t="str">
        <f>IF(K146="","",IF(LEFT($F146,1)="R",$G146*VLOOKUP($F146,'Blend Breakout'!$C$33:$I$55,COLUMNS('Blend Breakout'!$C$32:G$32),0),""))</f>
        <v/>
      </c>
      <c r="M146" s="217" t="str">
        <f>IF(LEFT($F146,1)="R",VLOOKUP($F146,'Blend Breakout'!$C$33:$I$55,COLUMNS('Blend Breakout'!$C$32:H$32),0),"")</f>
        <v/>
      </c>
      <c r="N146" s="59" t="str">
        <f>IF(M146="","",IF(LEFT($F146,1)="R",$G146*VLOOKUP($F146,'Blend Breakout'!$C$33:$I$55,COLUMNS('Blend Breakout'!$C$32:I$32),0),""))</f>
        <v/>
      </c>
      <c r="O146" s="215"/>
      <c r="P146" s="215"/>
      <c r="Q146" s="220"/>
      <c r="R146" s="215"/>
      <c r="S146" s="215"/>
      <c r="T146" s="206"/>
      <c r="U146" s="154"/>
      <c r="W146" s="161" t="str">
        <f t="shared" ca="1" si="12"/>
        <v/>
      </c>
      <c r="Y146" s="64" t="str">
        <f t="shared" si="13"/>
        <v>N</v>
      </c>
      <c r="Z146" s="64">
        <f t="shared" ref="Z146:Z209" ca="1" si="14">IF(OR(D146=0,AND(D146&gt;=StartDate,D146&lt;=EndDate)),0,1)</f>
        <v>0</v>
      </c>
      <c r="AA146" s="64">
        <f>IF(C146="",0,IF(OR(D146=0,E146=0,F146=0,G146=0,H146=0,O146=0,Q146=0,Q146="",R146=0,S146=0,AND(OR(R146=Lists!$L$3,R146=Lists!$L$4),P146=0),AND(R146=Lists!$L$4,T146=0)),1,0))</f>
        <v>0</v>
      </c>
      <c r="AB146" s="64">
        <f t="shared" ref="AB146:AB209" si="15">IF(SUM(J146,L146,N146)&lt;=G146,0,1)</f>
        <v>0</v>
      </c>
      <c r="AC146" s="64">
        <f t="shared" ref="AC146:AC209" si="16">IF(F146="Other",IF(OR(I146=0,J146=0,AND(K146=0,L146&lt;&gt;0),AND(L146=0,K146&lt;&gt;0),AND(M146=0,N146&lt;&gt;0),AND(N146=0,M146&lt;&gt;0)),1,0),0)</f>
        <v>0</v>
      </c>
      <c r="AD146" s="64">
        <f>IF(OR(S146=Lists!$M$6,S146=Lists!$M$8),IF(OR(COUNTIF('Section 3'!$D$16:$D$28,I146)=0,COUNTIF('Section 3'!$D$16:$D$28,K146)=0,COUNTIF('Section 3'!$D$16:$D$28,M146)=0),1,0),0)</f>
        <v>0</v>
      </c>
      <c r="AE146" s="64">
        <f>IF(AND(COUNTIF(Lists!$D$3:$D$69,F146)&gt;0,COUNTIF(Lists!$E$3:$E$46,I146)&gt;0,COUNTIF(Lists!$E$3:$E$46,K146)&gt;0,COUNTIF(Lists!$E$3:$E$46,M146)&gt;0),0,1)</f>
        <v>0</v>
      </c>
      <c r="AF146" s="64">
        <f>IF(E146=0,0,IF(COUNTIF(Lists!$B$3:$B$203,E146)&gt;0,0,1))</f>
        <v>0</v>
      </c>
      <c r="AG146" s="64">
        <f>IF(E146=0,0,IF(AND('Section 1'!$D$12&lt;&gt;4,R146="Heels"),1,0))</f>
        <v>0</v>
      </c>
      <c r="AH146" s="57">
        <f t="shared" ref="AH146:AH209" si="17">IF(R146=0,0,IF(COUNTIF(TransactionType,R146)&gt;0,0,1))</f>
        <v>0</v>
      </c>
      <c r="AI146" s="57">
        <f t="shared" ref="AI146:AI209" si="18">IF(S146=0,0,IF(OR(COUNTIF(NewIntendedUses,S146)&gt;0,COUNTIF(UsedIntendedUses,S146)&gt;0,COUNTIF(HeelsIntendedUses,S146)&gt;0),0,1))</f>
        <v>0</v>
      </c>
    </row>
    <row r="147" spans="2:35" x14ac:dyDescent="0.25">
      <c r="B147" s="116"/>
      <c r="C147" s="205" t="str">
        <f>IF(F147=0,"",MAX($C$18:C146)+1)</f>
        <v/>
      </c>
      <c r="D147" s="60"/>
      <c r="E147" s="214"/>
      <c r="F147" s="215"/>
      <c r="G147" s="218"/>
      <c r="H147" s="216"/>
      <c r="I147" s="217" t="str">
        <f>IF(LEFT($F147,1)="R",VLOOKUP($F147,'Blend Breakout'!$C$33:$I$55,COLUMNS('Blend Breakout'!$C$32:D$32),0),IF(LEFT($F147,1)="H",$F147,""))</f>
        <v/>
      </c>
      <c r="J147" s="59" t="str">
        <f>IF(I147="","",IF(LEFT($F147,1)="R",$G147*VLOOKUP($F147,'Blend Breakout'!$C$33:$I$55,COLUMNS('Blend Breakout'!$C$32:E$32),0),IF(LEFT($F147,1)="H",$G147,"")))</f>
        <v/>
      </c>
      <c r="K147" s="217" t="str">
        <f>IF(LEFT($F147,1)="R",VLOOKUP($F147,'Blend Breakout'!$C$33:$I$55,COLUMNS('Blend Breakout'!$C$32:F$32),0),"")</f>
        <v/>
      </c>
      <c r="L147" s="59" t="str">
        <f>IF(K147="","",IF(LEFT($F147,1)="R",$G147*VLOOKUP($F147,'Blend Breakout'!$C$33:$I$55,COLUMNS('Blend Breakout'!$C$32:G$32),0),""))</f>
        <v/>
      </c>
      <c r="M147" s="217" t="str">
        <f>IF(LEFT($F147,1)="R",VLOOKUP($F147,'Blend Breakout'!$C$33:$I$55,COLUMNS('Blend Breakout'!$C$32:H$32),0),"")</f>
        <v/>
      </c>
      <c r="N147" s="59" t="str">
        <f>IF(M147="","",IF(LEFT($F147,1)="R",$G147*VLOOKUP($F147,'Blend Breakout'!$C$33:$I$55,COLUMNS('Blend Breakout'!$C$32:I$32),0),""))</f>
        <v/>
      </c>
      <c r="O147" s="215"/>
      <c r="P147" s="215"/>
      <c r="Q147" s="220"/>
      <c r="R147" s="215"/>
      <c r="S147" s="215"/>
      <c r="T147" s="206"/>
      <c r="U147" s="154"/>
      <c r="W147" s="161" t="str">
        <f t="shared" ref="W147:W210" ca="1" si="19">IF(SUM(Z147:AC147,AE147:AI147)&gt;0,"ROW INCOMPLETE OR INVALID DATA ENTERED; ENTER/EDIT DATA IN REQUIRED FIELDS.","")</f>
        <v/>
      </c>
      <c r="Y147" s="64" t="str">
        <f t="shared" ref="Y147:Y210" si="20">IF(C147="","N","Y")</f>
        <v>N</v>
      </c>
      <c r="Z147" s="64">
        <f t="shared" ca="1" si="14"/>
        <v>0</v>
      </c>
      <c r="AA147" s="64">
        <f>IF(C147="",0,IF(OR(D147=0,E147=0,F147=0,G147=0,H147=0,O147=0,Q147=0,Q147="",R147=0,S147=0,AND(OR(R147=Lists!$L$3,R147=Lists!$L$4),P147=0),AND(R147=Lists!$L$4,T147=0)),1,0))</f>
        <v>0</v>
      </c>
      <c r="AB147" s="64">
        <f t="shared" si="15"/>
        <v>0</v>
      </c>
      <c r="AC147" s="64">
        <f t="shared" si="16"/>
        <v>0</v>
      </c>
      <c r="AD147" s="64">
        <f>IF(OR(S147=Lists!$M$6,S147=Lists!$M$8),IF(OR(COUNTIF('Section 3'!$D$16:$D$28,I147)=0,COUNTIF('Section 3'!$D$16:$D$28,K147)=0,COUNTIF('Section 3'!$D$16:$D$28,M147)=0),1,0),0)</f>
        <v>0</v>
      </c>
      <c r="AE147" s="64">
        <f>IF(AND(COUNTIF(Lists!$D$3:$D$69,F147)&gt;0,COUNTIF(Lists!$E$3:$E$46,I147)&gt;0,COUNTIF(Lists!$E$3:$E$46,K147)&gt;0,COUNTIF(Lists!$E$3:$E$46,M147)&gt;0),0,1)</f>
        <v>0</v>
      </c>
      <c r="AF147" s="64">
        <f>IF(E147=0,0,IF(COUNTIF(Lists!$B$3:$B$203,E147)&gt;0,0,1))</f>
        <v>0</v>
      </c>
      <c r="AG147" s="64">
        <f>IF(E147=0,0,IF(AND('Section 1'!$D$12&lt;&gt;4,R147="Heels"),1,0))</f>
        <v>0</v>
      </c>
      <c r="AH147" s="57">
        <f t="shared" si="17"/>
        <v>0</v>
      </c>
      <c r="AI147" s="57">
        <f t="shared" si="18"/>
        <v>0</v>
      </c>
    </row>
    <row r="148" spans="2:35" x14ac:dyDescent="0.25">
      <c r="B148" s="116"/>
      <c r="C148" s="205" t="str">
        <f>IF(F148=0,"",MAX($C$18:C147)+1)</f>
        <v/>
      </c>
      <c r="D148" s="60"/>
      <c r="E148" s="214"/>
      <c r="F148" s="215"/>
      <c r="G148" s="218"/>
      <c r="H148" s="216"/>
      <c r="I148" s="217" t="str">
        <f>IF(LEFT($F148,1)="R",VLOOKUP($F148,'Blend Breakout'!$C$33:$I$55,COLUMNS('Blend Breakout'!$C$32:D$32),0),IF(LEFT($F148,1)="H",$F148,""))</f>
        <v/>
      </c>
      <c r="J148" s="59" t="str">
        <f>IF(I148="","",IF(LEFT($F148,1)="R",$G148*VLOOKUP($F148,'Blend Breakout'!$C$33:$I$55,COLUMNS('Blend Breakout'!$C$32:E$32),0),IF(LEFT($F148,1)="H",$G148,"")))</f>
        <v/>
      </c>
      <c r="K148" s="217" t="str">
        <f>IF(LEFT($F148,1)="R",VLOOKUP($F148,'Blend Breakout'!$C$33:$I$55,COLUMNS('Blend Breakout'!$C$32:F$32),0),"")</f>
        <v/>
      </c>
      <c r="L148" s="59" t="str">
        <f>IF(K148="","",IF(LEFT($F148,1)="R",$G148*VLOOKUP($F148,'Blend Breakout'!$C$33:$I$55,COLUMNS('Blend Breakout'!$C$32:G$32),0),""))</f>
        <v/>
      </c>
      <c r="M148" s="217" t="str">
        <f>IF(LEFT($F148,1)="R",VLOOKUP($F148,'Blend Breakout'!$C$33:$I$55,COLUMNS('Blend Breakout'!$C$32:H$32),0),"")</f>
        <v/>
      </c>
      <c r="N148" s="59" t="str">
        <f>IF(M148="","",IF(LEFT($F148,1)="R",$G148*VLOOKUP($F148,'Blend Breakout'!$C$33:$I$55,COLUMNS('Blend Breakout'!$C$32:I$32),0),""))</f>
        <v/>
      </c>
      <c r="O148" s="215"/>
      <c r="P148" s="215"/>
      <c r="Q148" s="220"/>
      <c r="R148" s="215"/>
      <c r="S148" s="215"/>
      <c r="T148" s="206"/>
      <c r="U148" s="154"/>
      <c r="W148" s="161" t="str">
        <f t="shared" ca="1" si="19"/>
        <v/>
      </c>
      <c r="Y148" s="64" t="str">
        <f t="shared" si="20"/>
        <v>N</v>
      </c>
      <c r="Z148" s="64">
        <f t="shared" ca="1" si="14"/>
        <v>0</v>
      </c>
      <c r="AA148" s="64">
        <f>IF(C148="",0,IF(OR(D148=0,E148=0,F148=0,G148=0,H148=0,O148=0,Q148=0,Q148="",R148=0,S148=0,AND(OR(R148=Lists!$L$3,R148=Lists!$L$4),P148=0),AND(R148=Lists!$L$4,T148=0)),1,0))</f>
        <v>0</v>
      </c>
      <c r="AB148" s="64">
        <f t="shared" si="15"/>
        <v>0</v>
      </c>
      <c r="AC148" s="64">
        <f t="shared" si="16"/>
        <v>0</v>
      </c>
      <c r="AD148" s="64">
        <f>IF(OR(S148=Lists!$M$6,S148=Lists!$M$8),IF(OR(COUNTIF('Section 3'!$D$16:$D$28,I148)=0,COUNTIF('Section 3'!$D$16:$D$28,K148)=0,COUNTIF('Section 3'!$D$16:$D$28,M148)=0),1,0),0)</f>
        <v>0</v>
      </c>
      <c r="AE148" s="64">
        <f>IF(AND(COUNTIF(Lists!$D$3:$D$69,F148)&gt;0,COUNTIF(Lists!$E$3:$E$46,I148)&gt;0,COUNTIF(Lists!$E$3:$E$46,K148)&gt;0,COUNTIF(Lists!$E$3:$E$46,M148)&gt;0),0,1)</f>
        <v>0</v>
      </c>
      <c r="AF148" s="64">
        <f>IF(E148=0,0,IF(COUNTIF(Lists!$B$3:$B$203,E148)&gt;0,0,1))</f>
        <v>0</v>
      </c>
      <c r="AG148" s="64">
        <f>IF(E148=0,0,IF(AND('Section 1'!$D$12&lt;&gt;4,R148="Heels"),1,0))</f>
        <v>0</v>
      </c>
      <c r="AH148" s="57">
        <f t="shared" si="17"/>
        <v>0</v>
      </c>
      <c r="AI148" s="57">
        <f t="shared" si="18"/>
        <v>0</v>
      </c>
    </row>
    <row r="149" spans="2:35" x14ac:dyDescent="0.25">
      <c r="B149" s="116"/>
      <c r="C149" s="205" t="str">
        <f>IF(F149=0,"",MAX($C$18:C148)+1)</f>
        <v/>
      </c>
      <c r="D149" s="60"/>
      <c r="E149" s="214"/>
      <c r="F149" s="215"/>
      <c r="G149" s="218"/>
      <c r="H149" s="216"/>
      <c r="I149" s="217" t="str">
        <f>IF(LEFT($F149,1)="R",VLOOKUP($F149,'Blend Breakout'!$C$33:$I$55,COLUMNS('Blend Breakout'!$C$32:D$32),0),IF(LEFT($F149,1)="H",$F149,""))</f>
        <v/>
      </c>
      <c r="J149" s="59" t="str">
        <f>IF(I149="","",IF(LEFT($F149,1)="R",$G149*VLOOKUP($F149,'Blend Breakout'!$C$33:$I$55,COLUMNS('Blend Breakout'!$C$32:E$32),0),IF(LEFT($F149,1)="H",$G149,"")))</f>
        <v/>
      </c>
      <c r="K149" s="217" t="str">
        <f>IF(LEFT($F149,1)="R",VLOOKUP($F149,'Blend Breakout'!$C$33:$I$55,COLUMNS('Blend Breakout'!$C$32:F$32),0),"")</f>
        <v/>
      </c>
      <c r="L149" s="59" t="str">
        <f>IF(K149="","",IF(LEFT($F149,1)="R",$G149*VLOOKUP($F149,'Blend Breakout'!$C$33:$I$55,COLUMNS('Blend Breakout'!$C$32:G$32),0),""))</f>
        <v/>
      </c>
      <c r="M149" s="217" t="str">
        <f>IF(LEFT($F149,1)="R",VLOOKUP($F149,'Blend Breakout'!$C$33:$I$55,COLUMNS('Blend Breakout'!$C$32:H$32),0),"")</f>
        <v/>
      </c>
      <c r="N149" s="59" t="str">
        <f>IF(M149="","",IF(LEFT($F149,1)="R",$G149*VLOOKUP($F149,'Blend Breakout'!$C$33:$I$55,COLUMNS('Blend Breakout'!$C$32:I$32),0),""))</f>
        <v/>
      </c>
      <c r="O149" s="215"/>
      <c r="P149" s="215"/>
      <c r="Q149" s="220"/>
      <c r="R149" s="215"/>
      <c r="S149" s="215"/>
      <c r="T149" s="206"/>
      <c r="U149" s="154"/>
      <c r="W149" s="161" t="str">
        <f t="shared" ca="1" si="19"/>
        <v/>
      </c>
      <c r="Y149" s="64" t="str">
        <f t="shared" si="20"/>
        <v>N</v>
      </c>
      <c r="Z149" s="64">
        <f t="shared" ca="1" si="14"/>
        <v>0</v>
      </c>
      <c r="AA149" s="64">
        <f>IF(C149="",0,IF(OR(D149=0,E149=0,F149=0,G149=0,H149=0,O149=0,Q149=0,Q149="",R149=0,S149=0,AND(OR(R149=Lists!$L$3,R149=Lists!$L$4),P149=0),AND(R149=Lists!$L$4,T149=0)),1,0))</f>
        <v>0</v>
      </c>
      <c r="AB149" s="64">
        <f t="shared" si="15"/>
        <v>0</v>
      </c>
      <c r="AC149" s="64">
        <f t="shared" si="16"/>
        <v>0</v>
      </c>
      <c r="AD149" s="64">
        <f>IF(OR(S149=Lists!$M$6,S149=Lists!$M$8),IF(OR(COUNTIF('Section 3'!$D$16:$D$28,I149)=0,COUNTIF('Section 3'!$D$16:$D$28,K149)=0,COUNTIF('Section 3'!$D$16:$D$28,M149)=0),1,0),0)</f>
        <v>0</v>
      </c>
      <c r="AE149" s="64">
        <f>IF(AND(COUNTIF(Lists!$D$3:$D$69,F149)&gt;0,COUNTIF(Lists!$E$3:$E$46,I149)&gt;0,COUNTIF(Lists!$E$3:$E$46,K149)&gt;0,COUNTIF(Lists!$E$3:$E$46,M149)&gt;0),0,1)</f>
        <v>0</v>
      </c>
      <c r="AF149" s="64">
        <f>IF(E149=0,0,IF(COUNTIF(Lists!$B$3:$B$203,E149)&gt;0,0,1))</f>
        <v>0</v>
      </c>
      <c r="AG149" s="64">
        <f>IF(E149=0,0,IF(AND('Section 1'!$D$12&lt;&gt;4,R149="Heels"),1,0))</f>
        <v>0</v>
      </c>
      <c r="AH149" s="57">
        <f t="shared" si="17"/>
        <v>0</v>
      </c>
      <c r="AI149" s="57">
        <f t="shared" si="18"/>
        <v>0</v>
      </c>
    </row>
    <row r="150" spans="2:35" x14ac:dyDescent="0.25">
      <c r="B150" s="116"/>
      <c r="C150" s="205" t="str">
        <f>IF(F150=0,"",MAX($C$18:C149)+1)</f>
        <v/>
      </c>
      <c r="D150" s="60"/>
      <c r="E150" s="214"/>
      <c r="F150" s="215"/>
      <c r="G150" s="218"/>
      <c r="H150" s="216"/>
      <c r="I150" s="217" t="str">
        <f>IF(LEFT($F150,1)="R",VLOOKUP($F150,'Blend Breakout'!$C$33:$I$55,COLUMNS('Blend Breakout'!$C$32:D$32),0),IF(LEFT($F150,1)="H",$F150,""))</f>
        <v/>
      </c>
      <c r="J150" s="59" t="str">
        <f>IF(I150="","",IF(LEFT($F150,1)="R",$G150*VLOOKUP($F150,'Blend Breakout'!$C$33:$I$55,COLUMNS('Blend Breakout'!$C$32:E$32),0),IF(LEFT($F150,1)="H",$G150,"")))</f>
        <v/>
      </c>
      <c r="K150" s="217" t="str">
        <f>IF(LEFT($F150,1)="R",VLOOKUP($F150,'Blend Breakout'!$C$33:$I$55,COLUMNS('Blend Breakout'!$C$32:F$32),0),"")</f>
        <v/>
      </c>
      <c r="L150" s="59" t="str">
        <f>IF(K150="","",IF(LEFT($F150,1)="R",$G150*VLOOKUP($F150,'Blend Breakout'!$C$33:$I$55,COLUMNS('Blend Breakout'!$C$32:G$32),0),""))</f>
        <v/>
      </c>
      <c r="M150" s="217" t="str">
        <f>IF(LEFT($F150,1)="R",VLOOKUP($F150,'Blend Breakout'!$C$33:$I$55,COLUMNS('Blend Breakout'!$C$32:H$32),0),"")</f>
        <v/>
      </c>
      <c r="N150" s="59" t="str">
        <f>IF(M150="","",IF(LEFT($F150,1)="R",$G150*VLOOKUP($F150,'Blend Breakout'!$C$33:$I$55,COLUMNS('Blend Breakout'!$C$32:I$32),0),""))</f>
        <v/>
      </c>
      <c r="O150" s="215"/>
      <c r="P150" s="215"/>
      <c r="Q150" s="220"/>
      <c r="R150" s="215"/>
      <c r="S150" s="215"/>
      <c r="T150" s="206"/>
      <c r="U150" s="154"/>
      <c r="W150" s="161" t="str">
        <f t="shared" ca="1" si="19"/>
        <v/>
      </c>
      <c r="Y150" s="64" t="str">
        <f t="shared" si="20"/>
        <v>N</v>
      </c>
      <c r="Z150" s="64">
        <f t="shared" ca="1" si="14"/>
        <v>0</v>
      </c>
      <c r="AA150" s="64">
        <f>IF(C150="",0,IF(OR(D150=0,E150=0,F150=0,G150=0,H150=0,O150=0,Q150=0,Q150="",R150=0,S150=0,AND(OR(R150=Lists!$L$3,R150=Lists!$L$4),P150=0),AND(R150=Lists!$L$4,T150=0)),1,0))</f>
        <v>0</v>
      </c>
      <c r="AB150" s="64">
        <f t="shared" si="15"/>
        <v>0</v>
      </c>
      <c r="AC150" s="64">
        <f t="shared" si="16"/>
        <v>0</v>
      </c>
      <c r="AD150" s="64">
        <f>IF(OR(S150=Lists!$M$6,S150=Lists!$M$8),IF(OR(COUNTIF('Section 3'!$D$16:$D$28,I150)=0,COUNTIF('Section 3'!$D$16:$D$28,K150)=0,COUNTIF('Section 3'!$D$16:$D$28,M150)=0),1,0),0)</f>
        <v>0</v>
      </c>
      <c r="AE150" s="64">
        <f>IF(AND(COUNTIF(Lists!$D$3:$D$69,F150)&gt;0,COUNTIF(Lists!$E$3:$E$46,I150)&gt;0,COUNTIF(Lists!$E$3:$E$46,K150)&gt;0,COUNTIF(Lists!$E$3:$E$46,M150)&gt;0),0,1)</f>
        <v>0</v>
      </c>
      <c r="AF150" s="64">
        <f>IF(E150=0,0,IF(COUNTIF(Lists!$B$3:$B$203,E150)&gt;0,0,1))</f>
        <v>0</v>
      </c>
      <c r="AG150" s="64">
        <f>IF(E150=0,0,IF(AND('Section 1'!$D$12&lt;&gt;4,R150="Heels"),1,0))</f>
        <v>0</v>
      </c>
      <c r="AH150" s="57">
        <f t="shared" si="17"/>
        <v>0</v>
      </c>
      <c r="AI150" s="57">
        <f t="shared" si="18"/>
        <v>0</v>
      </c>
    </row>
    <row r="151" spans="2:35" x14ac:dyDescent="0.25">
      <c r="B151" s="116"/>
      <c r="C151" s="205" t="str">
        <f>IF(F151=0,"",MAX($C$18:C150)+1)</f>
        <v/>
      </c>
      <c r="D151" s="60"/>
      <c r="E151" s="214"/>
      <c r="F151" s="215"/>
      <c r="G151" s="218"/>
      <c r="H151" s="216"/>
      <c r="I151" s="217" t="str">
        <f>IF(LEFT($F151,1)="R",VLOOKUP($F151,'Blend Breakout'!$C$33:$I$55,COLUMNS('Blend Breakout'!$C$32:D$32),0),IF(LEFT($F151,1)="H",$F151,""))</f>
        <v/>
      </c>
      <c r="J151" s="59" t="str">
        <f>IF(I151="","",IF(LEFT($F151,1)="R",$G151*VLOOKUP($F151,'Blend Breakout'!$C$33:$I$55,COLUMNS('Blend Breakout'!$C$32:E$32),0),IF(LEFT($F151,1)="H",$G151,"")))</f>
        <v/>
      </c>
      <c r="K151" s="217" t="str">
        <f>IF(LEFT($F151,1)="R",VLOOKUP($F151,'Blend Breakout'!$C$33:$I$55,COLUMNS('Blend Breakout'!$C$32:F$32),0),"")</f>
        <v/>
      </c>
      <c r="L151" s="59" t="str">
        <f>IF(K151="","",IF(LEFT($F151,1)="R",$G151*VLOOKUP($F151,'Blend Breakout'!$C$33:$I$55,COLUMNS('Blend Breakout'!$C$32:G$32),0),""))</f>
        <v/>
      </c>
      <c r="M151" s="217" t="str">
        <f>IF(LEFT($F151,1)="R",VLOOKUP($F151,'Blend Breakout'!$C$33:$I$55,COLUMNS('Blend Breakout'!$C$32:H$32),0),"")</f>
        <v/>
      </c>
      <c r="N151" s="59" t="str">
        <f>IF(M151="","",IF(LEFT($F151,1)="R",$G151*VLOOKUP($F151,'Blend Breakout'!$C$33:$I$55,COLUMNS('Blend Breakout'!$C$32:I$32),0),""))</f>
        <v/>
      </c>
      <c r="O151" s="215"/>
      <c r="P151" s="215"/>
      <c r="Q151" s="220"/>
      <c r="R151" s="215"/>
      <c r="S151" s="215"/>
      <c r="T151" s="206"/>
      <c r="U151" s="154"/>
      <c r="W151" s="161" t="str">
        <f t="shared" ca="1" si="19"/>
        <v/>
      </c>
      <c r="Y151" s="64" t="str">
        <f t="shared" si="20"/>
        <v>N</v>
      </c>
      <c r="Z151" s="64">
        <f t="shared" ca="1" si="14"/>
        <v>0</v>
      </c>
      <c r="AA151" s="64">
        <f>IF(C151="",0,IF(OR(D151=0,E151=0,F151=0,G151=0,H151=0,O151=0,Q151=0,Q151="",R151=0,S151=0,AND(OR(R151=Lists!$L$3,R151=Lists!$L$4),P151=0),AND(R151=Lists!$L$4,T151=0)),1,0))</f>
        <v>0</v>
      </c>
      <c r="AB151" s="64">
        <f t="shared" si="15"/>
        <v>0</v>
      </c>
      <c r="AC151" s="64">
        <f t="shared" si="16"/>
        <v>0</v>
      </c>
      <c r="AD151" s="64">
        <f>IF(OR(S151=Lists!$M$6,S151=Lists!$M$8),IF(OR(COUNTIF('Section 3'!$D$16:$D$28,I151)=0,COUNTIF('Section 3'!$D$16:$D$28,K151)=0,COUNTIF('Section 3'!$D$16:$D$28,M151)=0),1,0),0)</f>
        <v>0</v>
      </c>
      <c r="AE151" s="64">
        <f>IF(AND(COUNTIF(Lists!$D$3:$D$69,F151)&gt;0,COUNTIF(Lists!$E$3:$E$46,I151)&gt;0,COUNTIF(Lists!$E$3:$E$46,K151)&gt;0,COUNTIF(Lists!$E$3:$E$46,M151)&gt;0),0,1)</f>
        <v>0</v>
      </c>
      <c r="AF151" s="64">
        <f>IF(E151=0,0,IF(COUNTIF(Lists!$B$3:$B$203,E151)&gt;0,0,1))</f>
        <v>0</v>
      </c>
      <c r="AG151" s="64">
        <f>IF(E151=0,0,IF(AND('Section 1'!$D$12&lt;&gt;4,R151="Heels"),1,0))</f>
        <v>0</v>
      </c>
      <c r="AH151" s="57">
        <f t="shared" si="17"/>
        <v>0</v>
      </c>
      <c r="AI151" s="57">
        <f t="shared" si="18"/>
        <v>0</v>
      </c>
    </row>
    <row r="152" spans="2:35" x14ac:dyDescent="0.25">
      <c r="B152" s="116"/>
      <c r="C152" s="205" t="str">
        <f>IF(F152=0,"",MAX($C$18:C151)+1)</f>
        <v/>
      </c>
      <c r="D152" s="60"/>
      <c r="E152" s="214"/>
      <c r="F152" s="215"/>
      <c r="G152" s="218"/>
      <c r="H152" s="216"/>
      <c r="I152" s="217" t="str">
        <f>IF(LEFT($F152,1)="R",VLOOKUP($F152,'Blend Breakout'!$C$33:$I$55,COLUMNS('Blend Breakout'!$C$32:D$32),0),IF(LEFT($F152,1)="H",$F152,""))</f>
        <v/>
      </c>
      <c r="J152" s="59" t="str">
        <f>IF(I152="","",IF(LEFT($F152,1)="R",$G152*VLOOKUP($F152,'Blend Breakout'!$C$33:$I$55,COLUMNS('Blend Breakout'!$C$32:E$32),0),IF(LEFT($F152,1)="H",$G152,"")))</f>
        <v/>
      </c>
      <c r="K152" s="217" t="str">
        <f>IF(LEFT($F152,1)="R",VLOOKUP($F152,'Blend Breakout'!$C$33:$I$55,COLUMNS('Blend Breakout'!$C$32:F$32),0),"")</f>
        <v/>
      </c>
      <c r="L152" s="59" t="str">
        <f>IF(K152="","",IF(LEFT($F152,1)="R",$G152*VLOOKUP($F152,'Blend Breakout'!$C$33:$I$55,COLUMNS('Blend Breakout'!$C$32:G$32),0),""))</f>
        <v/>
      </c>
      <c r="M152" s="217" t="str">
        <f>IF(LEFT($F152,1)="R",VLOOKUP($F152,'Blend Breakout'!$C$33:$I$55,COLUMNS('Blend Breakout'!$C$32:H$32),0),"")</f>
        <v/>
      </c>
      <c r="N152" s="59" t="str">
        <f>IF(M152="","",IF(LEFT($F152,1)="R",$G152*VLOOKUP($F152,'Blend Breakout'!$C$33:$I$55,COLUMNS('Blend Breakout'!$C$32:I$32),0),""))</f>
        <v/>
      </c>
      <c r="O152" s="215"/>
      <c r="P152" s="215"/>
      <c r="Q152" s="220"/>
      <c r="R152" s="215"/>
      <c r="S152" s="215"/>
      <c r="T152" s="206"/>
      <c r="U152" s="154"/>
      <c r="W152" s="161" t="str">
        <f t="shared" ca="1" si="19"/>
        <v/>
      </c>
      <c r="Y152" s="64" t="str">
        <f t="shared" si="20"/>
        <v>N</v>
      </c>
      <c r="Z152" s="64">
        <f t="shared" ca="1" si="14"/>
        <v>0</v>
      </c>
      <c r="AA152" s="64">
        <f>IF(C152="",0,IF(OR(D152=0,E152=0,F152=0,G152=0,H152=0,O152=0,Q152=0,Q152="",R152=0,S152=0,AND(OR(R152=Lists!$L$3,R152=Lists!$L$4),P152=0),AND(R152=Lists!$L$4,T152=0)),1,0))</f>
        <v>0</v>
      </c>
      <c r="AB152" s="64">
        <f t="shared" si="15"/>
        <v>0</v>
      </c>
      <c r="AC152" s="64">
        <f t="shared" si="16"/>
        <v>0</v>
      </c>
      <c r="AD152" s="64">
        <f>IF(OR(S152=Lists!$M$6,S152=Lists!$M$8),IF(OR(COUNTIF('Section 3'!$D$16:$D$28,I152)=0,COUNTIF('Section 3'!$D$16:$D$28,K152)=0,COUNTIF('Section 3'!$D$16:$D$28,M152)=0),1,0),0)</f>
        <v>0</v>
      </c>
      <c r="AE152" s="64">
        <f>IF(AND(COUNTIF(Lists!$D$3:$D$69,F152)&gt;0,COUNTIF(Lists!$E$3:$E$46,I152)&gt;0,COUNTIF(Lists!$E$3:$E$46,K152)&gt;0,COUNTIF(Lists!$E$3:$E$46,M152)&gt;0),0,1)</f>
        <v>0</v>
      </c>
      <c r="AF152" s="64">
        <f>IF(E152=0,0,IF(COUNTIF(Lists!$B$3:$B$203,E152)&gt;0,0,1))</f>
        <v>0</v>
      </c>
      <c r="AG152" s="64">
        <f>IF(E152=0,0,IF(AND('Section 1'!$D$12&lt;&gt;4,R152="Heels"),1,0))</f>
        <v>0</v>
      </c>
      <c r="AH152" s="57">
        <f t="shared" si="17"/>
        <v>0</v>
      </c>
      <c r="AI152" s="57">
        <f t="shared" si="18"/>
        <v>0</v>
      </c>
    </row>
    <row r="153" spans="2:35" x14ac:dyDescent="0.25">
      <c r="B153" s="116"/>
      <c r="C153" s="205" t="str">
        <f>IF(F153=0,"",MAX($C$18:C152)+1)</f>
        <v/>
      </c>
      <c r="D153" s="60"/>
      <c r="E153" s="214"/>
      <c r="F153" s="215"/>
      <c r="G153" s="218"/>
      <c r="H153" s="216"/>
      <c r="I153" s="217" t="str">
        <f>IF(LEFT($F153,1)="R",VLOOKUP($F153,'Blend Breakout'!$C$33:$I$55,COLUMNS('Blend Breakout'!$C$32:D$32),0),IF(LEFT($F153,1)="H",$F153,""))</f>
        <v/>
      </c>
      <c r="J153" s="59" t="str">
        <f>IF(I153="","",IF(LEFT($F153,1)="R",$G153*VLOOKUP($F153,'Blend Breakout'!$C$33:$I$55,COLUMNS('Blend Breakout'!$C$32:E$32),0),IF(LEFT($F153,1)="H",$G153,"")))</f>
        <v/>
      </c>
      <c r="K153" s="217" t="str">
        <f>IF(LEFT($F153,1)="R",VLOOKUP($F153,'Blend Breakout'!$C$33:$I$55,COLUMNS('Blend Breakout'!$C$32:F$32),0),"")</f>
        <v/>
      </c>
      <c r="L153" s="59" t="str">
        <f>IF(K153="","",IF(LEFT($F153,1)="R",$G153*VLOOKUP($F153,'Blend Breakout'!$C$33:$I$55,COLUMNS('Blend Breakout'!$C$32:G$32),0),""))</f>
        <v/>
      </c>
      <c r="M153" s="217" t="str">
        <f>IF(LEFT($F153,1)="R",VLOOKUP($F153,'Blend Breakout'!$C$33:$I$55,COLUMNS('Blend Breakout'!$C$32:H$32),0),"")</f>
        <v/>
      </c>
      <c r="N153" s="59" t="str">
        <f>IF(M153="","",IF(LEFT($F153,1)="R",$G153*VLOOKUP($F153,'Blend Breakout'!$C$33:$I$55,COLUMNS('Blend Breakout'!$C$32:I$32),0),""))</f>
        <v/>
      </c>
      <c r="O153" s="215"/>
      <c r="P153" s="215"/>
      <c r="Q153" s="220"/>
      <c r="R153" s="215"/>
      <c r="S153" s="215"/>
      <c r="T153" s="206"/>
      <c r="U153" s="154"/>
      <c r="W153" s="161" t="str">
        <f t="shared" ca="1" si="19"/>
        <v/>
      </c>
      <c r="Y153" s="64" t="str">
        <f t="shared" si="20"/>
        <v>N</v>
      </c>
      <c r="Z153" s="64">
        <f t="shared" ca="1" si="14"/>
        <v>0</v>
      </c>
      <c r="AA153" s="64">
        <f>IF(C153="",0,IF(OR(D153=0,E153=0,F153=0,G153=0,H153=0,O153=0,Q153=0,Q153="",R153=0,S153=0,AND(OR(R153=Lists!$L$3,R153=Lists!$L$4),P153=0),AND(R153=Lists!$L$4,T153=0)),1,0))</f>
        <v>0</v>
      </c>
      <c r="AB153" s="64">
        <f t="shared" si="15"/>
        <v>0</v>
      </c>
      <c r="AC153" s="64">
        <f t="shared" si="16"/>
        <v>0</v>
      </c>
      <c r="AD153" s="64">
        <f>IF(OR(S153=Lists!$M$6,S153=Lists!$M$8),IF(OR(COUNTIF('Section 3'!$D$16:$D$28,I153)=0,COUNTIF('Section 3'!$D$16:$D$28,K153)=0,COUNTIF('Section 3'!$D$16:$D$28,M153)=0),1,0),0)</f>
        <v>0</v>
      </c>
      <c r="AE153" s="64">
        <f>IF(AND(COUNTIF(Lists!$D$3:$D$69,F153)&gt;0,COUNTIF(Lists!$E$3:$E$46,I153)&gt;0,COUNTIF(Lists!$E$3:$E$46,K153)&gt;0,COUNTIF(Lists!$E$3:$E$46,M153)&gt;0),0,1)</f>
        <v>0</v>
      </c>
      <c r="AF153" s="64">
        <f>IF(E153=0,0,IF(COUNTIF(Lists!$B$3:$B$203,E153)&gt;0,0,1))</f>
        <v>0</v>
      </c>
      <c r="AG153" s="64">
        <f>IF(E153=0,0,IF(AND('Section 1'!$D$12&lt;&gt;4,R153="Heels"),1,0))</f>
        <v>0</v>
      </c>
      <c r="AH153" s="57">
        <f t="shared" si="17"/>
        <v>0</v>
      </c>
      <c r="AI153" s="57">
        <f t="shared" si="18"/>
        <v>0</v>
      </c>
    </row>
    <row r="154" spans="2:35" x14ac:dyDescent="0.25">
      <c r="B154" s="116"/>
      <c r="C154" s="205" t="str">
        <f>IF(F154=0,"",MAX($C$18:C153)+1)</f>
        <v/>
      </c>
      <c r="D154" s="60"/>
      <c r="E154" s="214"/>
      <c r="F154" s="215"/>
      <c r="G154" s="218"/>
      <c r="H154" s="216"/>
      <c r="I154" s="217" t="str">
        <f>IF(LEFT($F154,1)="R",VLOOKUP($F154,'Blend Breakout'!$C$33:$I$55,COLUMNS('Blend Breakout'!$C$32:D$32),0),IF(LEFT($F154,1)="H",$F154,""))</f>
        <v/>
      </c>
      <c r="J154" s="59" t="str">
        <f>IF(I154="","",IF(LEFT($F154,1)="R",$G154*VLOOKUP($F154,'Blend Breakout'!$C$33:$I$55,COLUMNS('Blend Breakout'!$C$32:E$32),0),IF(LEFT($F154,1)="H",$G154,"")))</f>
        <v/>
      </c>
      <c r="K154" s="217" t="str">
        <f>IF(LEFT($F154,1)="R",VLOOKUP($F154,'Blend Breakout'!$C$33:$I$55,COLUMNS('Blend Breakout'!$C$32:F$32),0),"")</f>
        <v/>
      </c>
      <c r="L154" s="59" t="str">
        <f>IF(K154="","",IF(LEFT($F154,1)="R",$G154*VLOOKUP($F154,'Blend Breakout'!$C$33:$I$55,COLUMNS('Blend Breakout'!$C$32:G$32),0),""))</f>
        <v/>
      </c>
      <c r="M154" s="217" t="str">
        <f>IF(LEFT($F154,1)="R",VLOOKUP($F154,'Blend Breakout'!$C$33:$I$55,COLUMNS('Blend Breakout'!$C$32:H$32),0),"")</f>
        <v/>
      </c>
      <c r="N154" s="59" t="str">
        <f>IF(M154="","",IF(LEFT($F154,1)="R",$G154*VLOOKUP($F154,'Blend Breakout'!$C$33:$I$55,COLUMNS('Blend Breakout'!$C$32:I$32),0),""))</f>
        <v/>
      </c>
      <c r="O154" s="215"/>
      <c r="P154" s="215"/>
      <c r="Q154" s="220"/>
      <c r="R154" s="215"/>
      <c r="S154" s="215"/>
      <c r="T154" s="206"/>
      <c r="U154" s="154"/>
      <c r="W154" s="161" t="str">
        <f t="shared" ca="1" si="19"/>
        <v/>
      </c>
      <c r="Y154" s="64" t="str">
        <f t="shared" si="20"/>
        <v>N</v>
      </c>
      <c r="Z154" s="64">
        <f t="shared" ca="1" si="14"/>
        <v>0</v>
      </c>
      <c r="AA154" s="64">
        <f>IF(C154="",0,IF(OR(D154=0,E154=0,F154=0,G154=0,H154=0,O154=0,Q154=0,Q154="",R154=0,S154=0,AND(OR(R154=Lists!$L$3,R154=Lists!$L$4),P154=0),AND(R154=Lists!$L$4,T154=0)),1,0))</f>
        <v>0</v>
      </c>
      <c r="AB154" s="64">
        <f t="shared" si="15"/>
        <v>0</v>
      </c>
      <c r="AC154" s="64">
        <f t="shared" si="16"/>
        <v>0</v>
      </c>
      <c r="AD154" s="64">
        <f>IF(OR(S154=Lists!$M$6,S154=Lists!$M$8),IF(OR(COUNTIF('Section 3'!$D$16:$D$28,I154)=0,COUNTIF('Section 3'!$D$16:$D$28,K154)=0,COUNTIF('Section 3'!$D$16:$D$28,M154)=0),1,0),0)</f>
        <v>0</v>
      </c>
      <c r="AE154" s="64">
        <f>IF(AND(COUNTIF(Lists!$D$3:$D$69,F154)&gt;0,COUNTIF(Lists!$E$3:$E$46,I154)&gt;0,COUNTIF(Lists!$E$3:$E$46,K154)&gt;0,COUNTIF(Lists!$E$3:$E$46,M154)&gt;0),0,1)</f>
        <v>0</v>
      </c>
      <c r="AF154" s="64">
        <f>IF(E154=0,0,IF(COUNTIF(Lists!$B$3:$B$203,E154)&gt;0,0,1))</f>
        <v>0</v>
      </c>
      <c r="AG154" s="64">
        <f>IF(E154=0,0,IF(AND('Section 1'!$D$12&lt;&gt;4,R154="Heels"),1,0))</f>
        <v>0</v>
      </c>
      <c r="AH154" s="57">
        <f t="shared" si="17"/>
        <v>0</v>
      </c>
      <c r="AI154" s="57">
        <f t="shared" si="18"/>
        <v>0</v>
      </c>
    </row>
    <row r="155" spans="2:35" x14ac:dyDescent="0.25">
      <c r="B155" s="116"/>
      <c r="C155" s="205" t="str">
        <f>IF(F155=0,"",MAX($C$18:C154)+1)</f>
        <v/>
      </c>
      <c r="D155" s="60"/>
      <c r="E155" s="214"/>
      <c r="F155" s="215"/>
      <c r="G155" s="218"/>
      <c r="H155" s="216"/>
      <c r="I155" s="217" t="str">
        <f>IF(LEFT($F155,1)="R",VLOOKUP($F155,'Blend Breakout'!$C$33:$I$55,COLUMNS('Blend Breakout'!$C$32:D$32),0),IF(LEFT($F155,1)="H",$F155,""))</f>
        <v/>
      </c>
      <c r="J155" s="59" t="str">
        <f>IF(I155="","",IF(LEFT($F155,1)="R",$G155*VLOOKUP($F155,'Blend Breakout'!$C$33:$I$55,COLUMNS('Blend Breakout'!$C$32:E$32),0),IF(LEFT($F155,1)="H",$G155,"")))</f>
        <v/>
      </c>
      <c r="K155" s="217" t="str">
        <f>IF(LEFT($F155,1)="R",VLOOKUP($F155,'Blend Breakout'!$C$33:$I$55,COLUMNS('Blend Breakout'!$C$32:F$32),0),"")</f>
        <v/>
      </c>
      <c r="L155" s="59" t="str">
        <f>IF(K155="","",IF(LEFT($F155,1)="R",$G155*VLOOKUP($F155,'Blend Breakout'!$C$33:$I$55,COLUMNS('Blend Breakout'!$C$32:G$32),0),""))</f>
        <v/>
      </c>
      <c r="M155" s="217" t="str">
        <f>IF(LEFT($F155,1)="R",VLOOKUP($F155,'Blend Breakout'!$C$33:$I$55,COLUMNS('Blend Breakout'!$C$32:H$32),0),"")</f>
        <v/>
      </c>
      <c r="N155" s="59" t="str">
        <f>IF(M155="","",IF(LEFT($F155,1)="R",$G155*VLOOKUP($F155,'Blend Breakout'!$C$33:$I$55,COLUMNS('Blend Breakout'!$C$32:I$32),0),""))</f>
        <v/>
      </c>
      <c r="O155" s="215"/>
      <c r="P155" s="215"/>
      <c r="Q155" s="220"/>
      <c r="R155" s="215"/>
      <c r="S155" s="215"/>
      <c r="T155" s="206"/>
      <c r="U155" s="154"/>
      <c r="W155" s="161" t="str">
        <f t="shared" ca="1" si="19"/>
        <v/>
      </c>
      <c r="Y155" s="64" t="str">
        <f t="shared" si="20"/>
        <v>N</v>
      </c>
      <c r="Z155" s="64">
        <f t="shared" ca="1" si="14"/>
        <v>0</v>
      </c>
      <c r="AA155" s="64">
        <f>IF(C155="",0,IF(OR(D155=0,E155=0,F155=0,G155=0,H155=0,O155=0,Q155=0,Q155="",R155=0,S155=0,AND(OR(R155=Lists!$L$3,R155=Lists!$L$4),P155=0),AND(R155=Lists!$L$4,T155=0)),1,0))</f>
        <v>0</v>
      </c>
      <c r="AB155" s="64">
        <f t="shared" si="15"/>
        <v>0</v>
      </c>
      <c r="AC155" s="64">
        <f t="shared" si="16"/>
        <v>0</v>
      </c>
      <c r="AD155" s="64">
        <f>IF(OR(S155=Lists!$M$6,S155=Lists!$M$8),IF(OR(COUNTIF('Section 3'!$D$16:$D$28,I155)=0,COUNTIF('Section 3'!$D$16:$D$28,K155)=0,COUNTIF('Section 3'!$D$16:$D$28,M155)=0),1,0),0)</f>
        <v>0</v>
      </c>
      <c r="AE155" s="64">
        <f>IF(AND(COUNTIF(Lists!$D$3:$D$69,F155)&gt;0,COUNTIF(Lists!$E$3:$E$46,I155)&gt;0,COUNTIF(Lists!$E$3:$E$46,K155)&gt;0,COUNTIF(Lists!$E$3:$E$46,M155)&gt;0),0,1)</f>
        <v>0</v>
      </c>
      <c r="AF155" s="64">
        <f>IF(E155=0,0,IF(COUNTIF(Lists!$B$3:$B$203,E155)&gt;0,0,1))</f>
        <v>0</v>
      </c>
      <c r="AG155" s="64">
        <f>IF(E155=0,0,IF(AND('Section 1'!$D$12&lt;&gt;4,R155="Heels"),1,0))</f>
        <v>0</v>
      </c>
      <c r="AH155" s="57">
        <f t="shared" si="17"/>
        <v>0</v>
      </c>
      <c r="AI155" s="57">
        <f t="shared" si="18"/>
        <v>0</v>
      </c>
    </row>
    <row r="156" spans="2:35" x14ac:dyDescent="0.25">
      <c r="B156" s="116"/>
      <c r="C156" s="205" t="str">
        <f>IF(F156=0,"",MAX($C$18:C155)+1)</f>
        <v/>
      </c>
      <c r="D156" s="60"/>
      <c r="E156" s="214"/>
      <c r="F156" s="215"/>
      <c r="G156" s="218"/>
      <c r="H156" s="216"/>
      <c r="I156" s="217" t="str">
        <f>IF(LEFT($F156,1)="R",VLOOKUP($F156,'Blend Breakout'!$C$33:$I$55,COLUMNS('Blend Breakout'!$C$32:D$32),0),IF(LEFT($F156,1)="H",$F156,""))</f>
        <v/>
      </c>
      <c r="J156" s="59" t="str">
        <f>IF(I156="","",IF(LEFT($F156,1)="R",$G156*VLOOKUP($F156,'Blend Breakout'!$C$33:$I$55,COLUMNS('Blend Breakout'!$C$32:E$32),0),IF(LEFT($F156,1)="H",$G156,"")))</f>
        <v/>
      </c>
      <c r="K156" s="217" t="str">
        <f>IF(LEFT($F156,1)="R",VLOOKUP($F156,'Blend Breakout'!$C$33:$I$55,COLUMNS('Blend Breakout'!$C$32:F$32),0),"")</f>
        <v/>
      </c>
      <c r="L156" s="59" t="str">
        <f>IF(K156="","",IF(LEFT($F156,1)="R",$G156*VLOOKUP($F156,'Blend Breakout'!$C$33:$I$55,COLUMNS('Blend Breakout'!$C$32:G$32),0),""))</f>
        <v/>
      </c>
      <c r="M156" s="217" t="str">
        <f>IF(LEFT($F156,1)="R",VLOOKUP($F156,'Blend Breakout'!$C$33:$I$55,COLUMNS('Blend Breakout'!$C$32:H$32),0),"")</f>
        <v/>
      </c>
      <c r="N156" s="59" t="str">
        <f>IF(M156="","",IF(LEFT($F156,1)="R",$G156*VLOOKUP($F156,'Blend Breakout'!$C$33:$I$55,COLUMNS('Blend Breakout'!$C$32:I$32),0),""))</f>
        <v/>
      </c>
      <c r="O156" s="215"/>
      <c r="P156" s="215"/>
      <c r="Q156" s="220"/>
      <c r="R156" s="215"/>
      <c r="S156" s="215"/>
      <c r="T156" s="206"/>
      <c r="U156" s="154"/>
      <c r="W156" s="161" t="str">
        <f t="shared" ca="1" si="19"/>
        <v/>
      </c>
      <c r="Y156" s="64" t="str">
        <f t="shared" si="20"/>
        <v>N</v>
      </c>
      <c r="Z156" s="64">
        <f t="shared" ca="1" si="14"/>
        <v>0</v>
      </c>
      <c r="AA156" s="64">
        <f>IF(C156="",0,IF(OR(D156=0,E156=0,F156=0,G156=0,H156=0,O156=0,Q156=0,Q156="",R156=0,S156=0,AND(OR(R156=Lists!$L$3,R156=Lists!$L$4),P156=0),AND(R156=Lists!$L$4,T156=0)),1,0))</f>
        <v>0</v>
      </c>
      <c r="AB156" s="64">
        <f t="shared" si="15"/>
        <v>0</v>
      </c>
      <c r="AC156" s="64">
        <f t="shared" si="16"/>
        <v>0</v>
      </c>
      <c r="AD156" s="64">
        <f>IF(OR(S156=Lists!$M$6,S156=Lists!$M$8),IF(OR(COUNTIF('Section 3'!$D$16:$D$28,I156)=0,COUNTIF('Section 3'!$D$16:$D$28,K156)=0,COUNTIF('Section 3'!$D$16:$D$28,M156)=0),1,0),0)</f>
        <v>0</v>
      </c>
      <c r="AE156" s="64">
        <f>IF(AND(COUNTIF(Lists!$D$3:$D$69,F156)&gt;0,COUNTIF(Lists!$E$3:$E$46,I156)&gt;0,COUNTIF(Lists!$E$3:$E$46,K156)&gt;0,COUNTIF(Lists!$E$3:$E$46,M156)&gt;0),0,1)</f>
        <v>0</v>
      </c>
      <c r="AF156" s="64">
        <f>IF(E156=0,0,IF(COUNTIF(Lists!$B$3:$B$203,E156)&gt;0,0,1))</f>
        <v>0</v>
      </c>
      <c r="AG156" s="64">
        <f>IF(E156=0,0,IF(AND('Section 1'!$D$12&lt;&gt;4,R156="Heels"),1,0))</f>
        <v>0</v>
      </c>
      <c r="AH156" s="57">
        <f t="shared" si="17"/>
        <v>0</v>
      </c>
      <c r="AI156" s="57">
        <f t="shared" si="18"/>
        <v>0</v>
      </c>
    </row>
    <row r="157" spans="2:35" x14ac:dyDescent="0.25">
      <c r="B157" s="116"/>
      <c r="C157" s="205" t="str">
        <f>IF(F157=0,"",MAX($C$18:C156)+1)</f>
        <v/>
      </c>
      <c r="D157" s="60"/>
      <c r="E157" s="214"/>
      <c r="F157" s="215"/>
      <c r="G157" s="218"/>
      <c r="H157" s="216"/>
      <c r="I157" s="217" t="str">
        <f>IF(LEFT($F157,1)="R",VLOOKUP($F157,'Blend Breakout'!$C$33:$I$55,COLUMNS('Blend Breakout'!$C$32:D$32),0),IF(LEFT($F157,1)="H",$F157,""))</f>
        <v/>
      </c>
      <c r="J157" s="59" t="str">
        <f>IF(I157="","",IF(LEFT($F157,1)="R",$G157*VLOOKUP($F157,'Blend Breakout'!$C$33:$I$55,COLUMNS('Blend Breakout'!$C$32:E$32),0),IF(LEFT($F157,1)="H",$G157,"")))</f>
        <v/>
      </c>
      <c r="K157" s="217" t="str">
        <f>IF(LEFT($F157,1)="R",VLOOKUP($F157,'Blend Breakout'!$C$33:$I$55,COLUMNS('Blend Breakout'!$C$32:F$32),0),"")</f>
        <v/>
      </c>
      <c r="L157" s="59" t="str">
        <f>IF(K157="","",IF(LEFT($F157,1)="R",$G157*VLOOKUP($F157,'Blend Breakout'!$C$33:$I$55,COLUMNS('Blend Breakout'!$C$32:G$32),0),""))</f>
        <v/>
      </c>
      <c r="M157" s="217" t="str">
        <f>IF(LEFT($F157,1)="R",VLOOKUP($F157,'Blend Breakout'!$C$33:$I$55,COLUMNS('Blend Breakout'!$C$32:H$32),0),"")</f>
        <v/>
      </c>
      <c r="N157" s="59" t="str">
        <f>IF(M157="","",IF(LEFT($F157,1)="R",$G157*VLOOKUP($F157,'Blend Breakout'!$C$33:$I$55,COLUMNS('Blend Breakout'!$C$32:I$32),0),""))</f>
        <v/>
      </c>
      <c r="O157" s="215"/>
      <c r="P157" s="215"/>
      <c r="Q157" s="220"/>
      <c r="R157" s="215"/>
      <c r="S157" s="215"/>
      <c r="T157" s="206"/>
      <c r="U157" s="154"/>
      <c r="W157" s="161" t="str">
        <f t="shared" ca="1" si="19"/>
        <v/>
      </c>
      <c r="Y157" s="64" t="str">
        <f t="shared" si="20"/>
        <v>N</v>
      </c>
      <c r="Z157" s="64">
        <f t="shared" ca="1" si="14"/>
        <v>0</v>
      </c>
      <c r="AA157" s="64">
        <f>IF(C157="",0,IF(OR(D157=0,E157=0,F157=0,G157=0,H157=0,O157=0,Q157=0,Q157="",R157=0,S157=0,AND(OR(R157=Lists!$L$3,R157=Lists!$L$4),P157=0),AND(R157=Lists!$L$4,T157=0)),1,0))</f>
        <v>0</v>
      </c>
      <c r="AB157" s="64">
        <f t="shared" si="15"/>
        <v>0</v>
      </c>
      <c r="AC157" s="64">
        <f t="shared" si="16"/>
        <v>0</v>
      </c>
      <c r="AD157" s="64">
        <f>IF(OR(S157=Lists!$M$6,S157=Lists!$M$8),IF(OR(COUNTIF('Section 3'!$D$16:$D$28,I157)=0,COUNTIF('Section 3'!$D$16:$D$28,K157)=0,COUNTIF('Section 3'!$D$16:$D$28,M157)=0),1,0),0)</f>
        <v>0</v>
      </c>
      <c r="AE157" s="64">
        <f>IF(AND(COUNTIF(Lists!$D$3:$D$69,F157)&gt;0,COUNTIF(Lists!$E$3:$E$46,I157)&gt;0,COUNTIF(Lists!$E$3:$E$46,K157)&gt;0,COUNTIF(Lists!$E$3:$E$46,M157)&gt;0),0,1)</f>
        <v>0</v>
      </c>
      <c r="AF157" s="64">
        <f>IF(E157=0,0,IF(COUNTIF(Lists!$B$3:$B$203,E157)&gt;0,0,1))</f>
        <v>0</v>
      </c>
      <c r="AG157" s="64">
        <f>IF(E157=0,0,IF(AND('Section 1'!$D$12&lt;&gt;4,R157="Heels"),1,0))</f>
        <v>0</v>
      </c>
      <c r="AH157" s="57">
        <f t="shared" si="17"/>
        <v>0</v>
      </c>
      <c r="AI157" s="57">
        <f t="shared" si="18"/>
        <v>0</v>
      </c>
    </row>
    <row r="158" spans="2:35" x14ac:dyDescent="0.25">
      <c r="B158" s="116"/>
      <c r="C158" s="205" t="str">
        <f>IF(F158=0,"",MAX($C$18:C157)+1)</f>
        <v/>
      </c>
      <c r="D158" s="60"/>
      <c r="E158" s="214"/>
      <c r="F158" s="215"/>
      <c r="G158" s="218"/>
      <c r="H158" s="216"/>
      <c r="I158" s="217" t="str">
        <f>IF(LEFT($F158,1)="R",VLOOKUP($F158,'Blend Breakout'!$C$33:$I$55,COLUMNS('Blend Breakout'!$C$32:D$32),0),IF(LEFT($F158,1)="H",$F158,""))</f>
        <v/>
      </c>
      <c r="J158" s="59" t="str">
        <f>IF(I158="","",IF(LEFT($F158,1)="R",$G158*VLOOKUP($F158,'Blend Breakout'!$C$33:$I$55,COLUMNS('Blend Breakout'!$C$32:E$32),0),IF(LEFT($F158,1)="H",$G158,"")))</f>
        <v/>
      </c>
      <c r="K158" s="217" t="str">
        <f>IF(LEFT($F158,1)="R",VLOOKUP($F158,'Blend Breakout'!$C$33:$I$55,COLUMNS('Blend Breakout'!$C$32:F$32),0),"")</f>
        <v/>
      </c>
      <c r="L158" s="59" t="str">
        <f>IF(K158="","",IF(LEFT($F158,1)="R",$G158*VLOOKUP($F158,'Blend Breakout'!$C$33:$I$55,COLUMNS('Blend Breakout'!$C$32:G$32),0),""))</f>
        <v/>
      </c>
      <c r="M158" s="217" t="str">
        <f>IF(LEFT($F158,1)="R",VLOOKUP($F158,'Blend Breakout'!$C$33:$I$55,COLUMNS('Blend Breakout'!$C$32:H$32),0),"")</f>
        <v/>
      </c>
      <c r="N158" s="59" t="str">
        <f>IF(M158="","",IF(LEFT($F158,1)="R",$G158*VLOOKUP($F158,'Blend Breakout'!$C$33:$I$55,COLUMNS('Blend Breakout'!$C$32:I$32),0),""))</f>
        <v/>
      </c>
      <c r="O158" s="215"/>
      <c r="P158" s="215"/>
      <c r="Q158" s="220"/>
      <c r="R158" s="215"/>
      <c r="S158" s="215"/>
      <c r="T158" s="206"/>
      <c r="U158" s="154"/>
      <c r="W158" s="161" t="str">
        <f t="shared" ca="1" si="19"/>
        <v/>
      </c>
      <c r="Y158" s="64" t="str">
        <f t="shared" si="20"/>
        <v>N</v>
      </c>
      <c r="Z158" s="64">
        <f t="shared" ca="1" si="14"/>
        <v>0</v>
      </c>
      <c r="AA158" s="64">
        <f>IF(C158="",0,IF(OR(D158=0,E158=0,F158=0,G158=0,H158=0,O158=0,Q158=0,Q158="",R158=0,S158=0,AND(OR(R158=Lists!$L$3,R158=Lists!$L$4),P158=0),AND(R158=Lists!$L$4,T158=0)),1,0))</f>
        <v>0</v>
      </c>
      <c r="AB158" s="64">
        <f t="shared" si="15"/>
        <v>0</v>
      </c>
      <c r="AC158" s="64">
        <f t="shared" si="16"/>
        <v>0</v>
      </c>
      <c r="AD158" s="64">
        <f>IF(OR(S158=Lists!$M$6,S158=Lists!$M$8),IF(OR(COUNTIF('Section 3'!$D$16:$D$28,I158)=0,COUNTIF('Section 3'!$D$16:$D$28,K158)=0,COUNTIF('Section 3'!$D$16:$D$28,M158)=0),1,0),0)</f>
        <v>0</v>
      </c>
      <c r="AE158" s="64">
        <f>IF(AND(COUNTIF(Lists!$D$3:$D$69,F158)&gt;0,COUNTIF(Lists!$E$3:$E$46,I158)&gt;0,COUNTIF(Lists!$E$3:$E$46,K158)&gt;0,COUNTIF(Lists!$E$3:$E$46,M158)&gt;0),0,1)</f>
        <v>0</v>
      </c>
      <c r="AF158" s="64">
        <f>IF(E158=0,0,IF(COUNTIF(Lists!$B$3:$B$203,E158)&gt;0,0,1))</f>
        <v>0</v>
      </c>
      <c r="AG158" s="64">
        <f>IF(E158=0,0,IF(AND('Section 1'!$D$12&lt;&gt;4,R158="Heels"),1,0))</f>
        <v>0</v>
      </c>
      <c r="AH158" s="57">
        <f t="shared" si="17"/>
        <v>0</v>
      </c>
      <c r="AI158" s="57">
        <f t="shared" si="18"/>
        <v>0</v>
      </c>
    </row>
    <row r="159" spans="2:35" x14ac:dyDescent="0.25">
      <c r="B159" s="116"/>
      <c r="C159" s="205" t="str">
        <f>IF(F159=0,"",MAX($C$18:C158)+1)</f>
        <v/>
      </c>
      <c r="D159" s="60"/>
      <c r="E159" s="214"/>
      <c r="F159" s="215"/>
      <c r="G159" s="218"/>
      <c r="H159" s="216"/>
      <c r="I159" s="217" t="str">
        <f>IF(LEFT($F159,1)="R",VLOOKUP($F159,'Blend Breakout'!$C$33:$I$55,COLUMNS('Blend Breakout'!$C$32:D$32),0),IF(LEFT($F159,1)="H",$F159,""))</f>
        <v/>
      </c>
      <c r="J159" s="59" t="str">
        <f>IF(I159="","",IF(LEFT($F159,1)="R",$G159*VLOOKUP($F159,'Blend Breakout'!$C$33:$I$55,COLUMNS('Blend Breakout'!$C$32:E$32),0),IF(LEFT($F159,1)="H",$G159,"")))</f>
        <v/>
      </c>
      <c r="K159" s="217" t="str">
        <f>IF(LEFT($F159,1)="R",VLOOKUP($F159,'Blend Breakout'!$C$33:$I$55,COLUMNS('Blend Breakout'!$C$32:F$32),0),"")</f>
        <v/>
      </c>
      <c r="L159" s="59" t="str">
        <f>IF(K159="","",IF(LEFT($F159,1)="R",$G159*VLOOKUP($F159,'Blend Breakout'!$C$33:$I$55,COLUMNS('Blend Breakout'!$C$32:G$32),0),""))</f>
        <v/>
      </c>
      <c r="M159" s="217" t="str">
        <f>IF(LEFT($F159,1)="R",VLOOKUP($F159,'Blend Breakout'!$C$33:$I$55,COLUMNS('Blend Breakout'!$C$32:H$32),0),"")</f>
        <v/>
      </c>
      <c r="N159" s="59" t="str">
        <f>IF(M159="","",IF(LEFT($F159,1)="R",$G159*VLOOKUP($F159,'Blend Breakout'!$C$33:$I$55,COLUMNS('Blend Breakout'!$C$32:I$32),0),""))</f>
        <v/>
      </c>
      <c r="O159" s="215"/>
      <c r="P159" s="215"/>
      <c r="Q159" s="220"/>
      <c r="R159" s="215"/>
      <c r="S159" s="215"/>
      <c r="T159" s="206"/>
      <c r="U159" s="154"/>
      <c r="W159" s="161" t="str">
        <f t="shared" ca="1" si="19"/>
        <v/>
      </c>
      <c r="Y159" s="64" t="str">
        <f t="shared" si="20"/>
        <v>N</v>
      </c>
      <c r="Z159" s="64">
        <f t="shared" ca="1" si="14"/>
        <v>0</v>
      </c>
      <c r="AA159" s="64">
        <f>IF(C159="",0,IF(OR(D159=0,E159=0,F159=0,G159=0,H159=0,O159=0,Q159=0,Q159="",R159=0,S159=0,AND(OR(R159=Lists!$L$3,R159=Lists!$L$4),P159=0),AND(R159=Lists!$L$4,T159=0)),1,0))</f>
        <v>0</v>
      </c>
      <c r="AB159" s="64">
        <f t="shared" si="15"/>
        <v>0</v>
      </c>
      <c r="AC159" s="64">
        <f t="shared" si="16"/>
        <v>0</v>
      </c>
      <c r="AD159" s="64">
        <f>IF(OR(S159=Lists!$M$6,S159=Lists!$M$8),IF(OR(COUNTIF('Section 3'!$D$16:$D$28,I159)=0,COUNTIF('Section 3'!$D$16:$D$28,K159)=0,COUNTIF('Section 3'!$D$16:$D$28,M159)=0),1,0),0)</f>
        <v>0</v>
      </c>
      <c r="AE159" s="64">
        <f>IF(AND(COUNTIF(Lists!$D$3:$D$69,F159)&gt;0,COUNTIF(Lists!$E$3:$E$46,I159)&gt;0,COUNTIF(Lists!$E$3:$E$46,K159)&gt;0,COUNTIF(Lists!$E$3:$E$46,M159)&gt;0),0,1)</f>
        <v>0</v>
      </c>
      <c r="AF159" s="64">
        <f>IF(E159=0,0,IF(COUNTIF(Lists!$B$3:$B$203,E159)&gt;0,0,1))</f>
        <v>0</v>
      </c>
      <c r="AG159" s="64">
        <f>IF(E159=0,0,IF(AND('Section 1'!$D$12&lt;&gt;4,R159="Heels"),1,0))</f>
        <v>0</v>
      </c>
      <c r="AH159" s="57">
        <f t="shared" si="17"/>
        <v>0</v>
      </c>
      <c r="AI159" s="57">
        <f t="shared" si="18"/>
        <v>0</v>
      </c>
    </row>
    <row r="160" spans="2:35" x14ac:dyDescent="0.25">
      <c r="B160" s="116"/>
      <c r="C160" s="205" t="str">
        <f>IF(F160=0,"",MAX($C$18:C159)+1)</f>
        <v/>
      </c>
      <c r="D160" s="60"/>
      <c r="E160" s="214"/>
      <c r="F160" s="215"/>
      <c r="G160" s="218"/>
      <c r="H160" s="216"/>
      <c r="I160" s="217" t="str">
        <f>IF(LEFT($F160,1)="R",VLOOKUP($F160,'Blend Breakout'!$C$33:$I$55,COLUMNS('Blend Breakout'!$C$32:D$32),0),IF(LEFT($F160,1)="H",$F160,""))</f>
        <v/>
      </c>
      <c r="J160" s="59" t="str">
        <f>IF(I160="","",IF(LEFT($F160,1)="R",$G160*VLOOKUP($F160,'Blend Breakout'!$C$33:$I$55,COLUMNS('Blend Breakout'!$C$32:E$32),0),IF(LEFT($F160,1)="H",$G160,"")))</f>
        <v/>
      </c>
      <c r="K160" s="217" t="str">
        <f>IF(LEFT($F160,1)="R",VLOOKUP($F160,'Blend Breakout'!$C$33:$I$55,COLUMNS('Blend Breakout'!$C$32:F$32),0),"")</f>
        <v/>
      </c>
      <c r="L160" s="59" t="str">
        <f>IF(K160="","",IF(LEFT($F160,1)="R",$G160*VLOOKUP($F160,'Blend Breakout'!$C$33:$I$55,COLUMNS('Blend Breakout'!$C$32:G$32),0),""))</f>
        <v/>
      </c>
      <c r="M160" s="217" t="str">
        <f>IF(LEFT($F160,1)="R",VLOOKUP($F160,'Blend Breakout'!$C$33:$I$55,COLUMNS('Blend Breakout'!$C$32:H$32),0),"")</f>
        <v/>
      </c>
      <c r="N160" s="59" t="str">
        <f>IF(M160="","",IF(LEFT($F160,1)="R",$G160*VLOOKUP($F160,'Blend Breakout'!$C$33:$I$55,COLUMNS('Blend Breakout'!$C$32:I$32),0),""))</f>
        <v/>
      </c>
      <c r="O160" s="215"/>
      <c r="P160" s="215"/>
      <c r="Q160" s="220"/>
      <c r="R160" s="215"/>
      <c r="S160" s="215"/>
      <c r="T160" s="206"/>
      <c r="U160" s="154"/>
      <c r="W160" s="161" t="str">
        <f t="shared" ca="1" si="19"/>
        <v/>
      </c>
      <c r="Y160" s="64" t="str">
        <f t="shared" si="20"/>
        <v>N</v>
      </c>
      <c r="Z160" s="64">
        <f t="shared" ca="1" si="14"/>
        <v>0</v>
      </c>
      <c r="AA160" s="64">
        <f>IF(C160="",0,IF(OR(D160=0,E160=0,F160=0,G160=0,H160=0,O160=0,Q160=0,Q160="",R160=0,S160=0,AND(OR(R160=Lists!$L$3,R160=Lists!$L$4),P160=0),AND(R160=Lists!$L$4,T160=0)),1,0))</f>
        <v>0</v>
      </c>
      <c r="AB160" s="64">
        <f t="shared" si="15"/>
        <v>0</v>
      </c>
      <c r="AC160" s="64">
        <f t="shared" si="16"/>
        <v>0</v>
      </c>
      <c r="AD160" s="64">
        <f>IF(OR(S160=Lists!$M$6,S160=Lists!$M$8),IF(OR(COUNTIF('Section 3'!$D$16:$D$28,I160)=0,COUNTIF('Section 3'!$D$16:$D$28,K160)=0,COUNTIF('Section 3'!$D$16:$D$28,M160)=0),1,0),0)</f>
        <v>0</v>
      </c>
      <c r="AE160" s="64">
        <f>IF(AND(COUNTIF(Lists!$D$3:$D$69,F160)&gt;0,COUNTIF(Lists!$E$3:$E$46,I160)&gt;0,COUNTIF(Lists!$E$3:$E$46,K160)&gt;0,COUNTIF(Lists!$E$3:$E$46,M160)&gt;0),0,1)</f>
        <v>0</v>
      </c>
      <c r="AF160" s="64">
        <f>IF(E160=0,0,IF(COUNTIF(Lists!$B$3:$B$203,E160)&gt;0,0,1))</f>
        <v>0</v>
      </c>
      <c r="AG160" s="64">
        <f>IF(E160=0,0,IF(AND('Section 1'!$D$12&lt;&gt;4,R160="Heels"),1,0))</f>
        <v>0</v>
      </c>
      <c r="AH160" s="57">
        <f t="shared" si="17"/>
        <v>0</v>
      </c>
      <c r="AI160" s="57">
        <f t="shared" si="18"/>
        <v>0</v>
      </c>
    </row>
    <row r="161" spans="2:35" x14ac:dyDescent="0.25">
      <c r="B161" s="116"/>
      <c r="C161" s="205" t="str">
        <f>IF(F161=0,"",MAX($C$18:C160)+1)</f>
        <v/>
      </c>
      <c r="D161" s="60"/>
      <c r="E161" s="214"/>
      <c r="F161" s="215"/>
      <c r="G161" s="218"/>
      <c r="H161" s="216"/>
      <c r="I161" s="217" t="str">
        <f>IF(LEFT($F161,1)="R",VLOOKUP($F161,'Blend Breakout'!$C$33:$I$55,COLUMNS('Blend Breakout'!$C$32:D$32),0),IF(LEFT($F161,1)="H",$F161,""))</f>
        <v/>
      </c>
      <c r="J161" s="59" t="str">
        <f>IF(I161="","",IF(LEFT($F161,1)="R",$G161*VLOOKUP($F161,'Blend Breakout'!$C$33:$I$55,COLUMNS('Blend Breakout'!$C$32:E$32),0),IF(LEFT($F161,1)="H",$G161,"")))</f>
        <v/>
      </c>
      <c r="K161" s="217" t="str">
        <f>IF(LEFT($F161,1)="R",VLOOKUP($F161,'Blend Breakout'!$C$33:$I$55,COLUMNS('Blend Breakout'!$C$32:F$32),0),"")</f>
        <v/>
      </c>
      <c r="L161" s="59" t="str">
        <f>IF(K161="","",IF(LEFT($F161,1)="R",$G161*VLOOKUP($F161,'Blend Breakout'!$C$33:$I$55,COLUMNS('Blend Breakout'!$C$32:G$32),0),""))</f>
        <v/>
      </c>
      <c r="M161" s="217" t="str">
        <f>IF(LEFT($F161,1)="R",VLOOKUP($F161,'Blend Breakout'!$C$33:$I$55,COLUMNS('Blend Breakout'!$C$32:H$32),0),"")</f>
        <v/>
      </c>
      <c r="N161" s="59" t="str">
        <f>IF(M161="","",IF(LEFT($F161,1)="R",$G161*VLOOKUP($F161,'Blend Breakout'!$C$33:$I$55,COLUMNS('Blend Breakout'!$C$32:I$32),0),""))</f>
        <v/>
      </c>
      <c r="O161" s="215"/>
      <c r="P161" s="215"/>
      <c r="Q161" s="220"/>
      <c r="R161" s="215"/>
      <c r="S161" s="215"/>
      <c r="T161" s="206"/>
      <c r="U161" s="154"/>
      <c r="W161" s="161" t="str">
        <f t="shared" ca="1" si="19"/>
        <v/>
      </c>
      <c r="Y161" s="64" t="str">
        <f t="shared" si="20"/>
        <v>N</v>
      </c>
      <c r="Z161" s="64">
        <f t="shared" ca="1" si="14"/>
        <v>0</v>
      </c>
      <c r="AA161" s="64">
        <f>IF(C161="",0,IF(OR(D161=0,E161=0,F161=0,G161=0,H161=0,O161=0,Q161=0,Q161="",R161=0,S161=0,AND(OR(R161=Lists!$L$3,R161=Lists!$L$4),P161=0),AND(R161=Lists!$L$4,T161=0)),1,0))</f>
        <v>0</v>
      </c>
      <c r="AB161" s="64">
        <f t="shared" si="15"/>
        <v>0</v>
      </c>
      <c r="AC161" s="64">
        <f t="shared" si="16"/>
        <v>0</v>
      </c>
      <c r="AD161" s="64">
        <f>IF(OR(S161=Lists!$M$6,S161=Lists!$M$8),IF(OR(COUNTIF('Section 3'!$D$16:$D$28,I161)=0,COUNTIF('Section 3'!$D$16:$D$28,K161)=0,COUNTIF('Section 3'!$D$16:$D$28,M161)=0),1,0),0)</f>
        <v>0</v>
      </c>
      <c r="AE161" s="64">
        <f>IF(AND(COUNTIF(Lists!$D$3:$D$69,F161)&gt;0,COUNTIF(Lists!$E$3:$E$46,I161)&gt;0,COUNTIF(Lists!$E$3:$E$46,K161)&gt;0,COUNTIF(Lists!$E$3:$E$46,M161)&gt;0),0,1)</f>
        <v>0</v>
      </c>
      <c r="AF161" s="64">
        <f>IF(E161=0,0,IF(COUNTIF(Lists!$B$3:$B$203,E161)&gt;0,0,1))</f>
        <v>0</v>
      </c>
      <c r="AG161" s="64">
        <f>IF(E161=0,0,IF(AND('Section 1'!$D$12&lt;&gt;4,R161="Heels"),1,0))</f>
        <v>0</v>
      </c>
      <c r="AH161" s="57">
        <f t="shared" si="17"/>
        <v>0</v>
      </c>
      <c r="AI161" s="57">
        <f t="shared" si="18"/>
        <v>0</v>
      </c>
    </row>
    <row r="162" spans="2:35" x14ac:dyDescent="0.25">
      <c r="B162" s="116"/>
      <c r="C162" s="205" t="str">
        <f>IF(F162=0,"",MAX($C$18:C161)+1)</f>
        <v/>
      </c>
      <c r="D162" s="60"/>
      <c r="E162" s="214"/>
      <c r="F162" s="215"/>
      <c r="G162" s="218"/>
      <c r="H162" s="216"/>
      <c r="I162" s="217" t="str">
        <f>IF(LEFT($F162,1)="R",VLOOKUP($F162,'Blend Breakout'!$C$33:$I$55,COLUMNS('Blend Breakout'!$C$32:D$32),0),IF(LEFT($F162,1)="H",$F162,""))</f>
        <v/>
      </c>
      <c r="J162" s="59" t="str">
        <f>IF(I162="","",IF(LEFT($F162,1)="R",$G162*VLOOKUP($F162,'Blend Breakout'!$C$33:$I$55,COLUMNS('Blend Breakout'!$C$32:E$32),0),IF(LEFT($F162,1)="H",$G162,"")))</f>
        <v/>
      </c>
      <c r="K162" s="217" t="str">
        <f>IF(LEFT($F162,1)="R",VLOOKUP($F162,'Blend Breakout'!$C$33:$I$55,COLUMNS('Blend Breakout'!$C$32:F$32),0),"")</f>
        <v/>
      </c>
      <c r="L162" s="59" t="str">
        <f>IF(K162="","",IF(LEFT($F162,1)="R",$G162*VLOOKUP($F162,'Blend Breakout'!$C$33:$I$55,COLUMNS('Blend Breakout'!$C$32:G$32),0),""))</f>
        <v/>
      </c>
      <c r="M162" s="217" t="str">
        <f>IF(LEFT($F162,1)="R",VLOOKUP($F162,'Blend Breakout'!$C$33:$I$55,COLUMNS('Blend Breakout'!$C$32:H$32),0),"")</f>
        <v/>
      </c>
      <c r="N162" s="59" t="str">
        <f>IF(M162="","",IF(LEFT($F162,1)="R",$G162*VLOOKUP($F162,'Blend Breakout'!$C$33:$I$55,COLUMNS('Blend Breakout'!$C$32:I$32),0),""))</f>
        <v/>
      </c>
      <c r="O162" s="215"/>
      <c r="P162" s="215"/>
      <c r="Q162" s="220"/>
      <c r="R162" s="215"/>
      <c r="S162" s="215"/>
      <c r="T162" s="206"/>
      <c r="U162" s="154"/>
      <c r="W162" s="161" t="str">
        <f t="shared" ca="1" si="19"/>
        <v/>
      </c>
      <c r="Y162" s="64" t="str">
        <f t="shared" si="20"/>
        <v>N</v>
      </c>
      <c r="Z162" s="64">
        <f t="shared" ca="1" si="14"/>
        <v>0</v>
      </c>
      <c r="AA162" s="64">
        <f>IF(C162="",0,IF(OR(D162=0,E162=0,F162=0,G162=0,H162=0,O162=0,Q162=0,Q162="",R162=0,S162=0,AND(OR(R162=Lists!$L$3,R162=Lists!$L$4),P162=0),AND(R162=Lists!$L$4,T162=0)),1,0))</f>
        <v>0</v>
      </c>
      <c r="AB162" s="64">
        <f t="shared" si="15"/>
        <v>0</v>
      </c>
      <c r="AC162" s="64">
        <f t="shared" si="16"/>
        <v>0</v>
      </c>
      <c r="AD162" s="64">
        <f>IF(OR(S162=Lists!$M$6,S162=Lists!$M$8),IF(OR(COUNTIF('Section 3'!$D$16:$D$28,I162)=0,COUNTIF('Section 3'!$D$16:$D$28,K162)=0,COUNTIF('Section 3'!$D$16:$D$28,M162)=0),1,0),0)</f>
        <v>0</v>
      </c>
      <c r="AE162" s="64">
        <f>IF(AND(COUNTIF(Lists!$D$3:$D$69,F162)&gt;0,COUNTIF(Lists!$E$3:$E$46,I162)&gt;0,COUNTIF(Lists!$E$3:$E$46,K162)&gt;0,COUNTIF(Lists!$E$3:$E$46,M162)&gt;0),0,1)</f>
        <v>0</v>
      </c>
      <c r="AF162" s="64">
        <f>IF(E162=0,0,IF(COUNTIF(Lists!$B$3:$B$203,E162)&gt;0,0,1))</f>
        <v>0</v>
      </c>
      <c r="AG162" s="64">
        <f>IF(E162=0,0,IF(AND('Section 1'!$D$12&lt;&gt;4,R162="Heels"),1,0))</f>
        <v>0</v>
      </c>
      <c r="AH162" s="57">
        <f t="shared" si="17"/>
        <v>0</v>
      </c>
      <c r="AI162" s="57">
        <f t="shared" si="18"/>
        <v>0</v>
      </c>
    </row>
    <row r="163" spans="2:35" x14ac:dyDescent="0.25">
      <c r="B163" s="116"/>
      <c r="C163" s="205" t="str">
        <f>IF(F163=0,"",MAX($C$18:C162)+1)</f>
        <v/>
      </c>
      <c r="D163" s="60"/>
      <c r="E163" s="214"/>
      <c r="F163" s="215"/>
      <c r="G163" s="218"/>
      <c r="H163" s="216"/>
      <c r="I163" s="217" t="str">
        <f>IF(LEFT($F163,1)="R",VLOOKUP($F163,'Blend Breakout'!$C$33:$I$55,COLUMNS('Blend Breakout'!$C$32:D$32),0),IF(LEFT($F163,1)="H",$F163,""))</f>
        <v/>
      </c>
      <c r="J163" s="59" t="str">
        <f>IF(I163="","",IF(LEFT($F163,1)="R",$G163*VLOOKUP($F163,'Blend Breakout'!$C$33:$I$55,COLUMNS('Blend Breakout'!$C$32:E$32),0),IF(LEFT($F163,1)="H",$G163,"")))</f>
        <v/>
      </c>
      <c r="K163" s="217" t="str">
        <f>IF(LEFT($F163,1)="R",VLOOKUP($F163,'Blend Breakout'!$C$33:$I$55,COLUMNS('Blend Breakout'!$C$32:F$32),0),"")</f>
        <v/>
      </c>
      <c r="L163" s="59" t="str">
        <f>IF(K163="","",IF(LEFT($F163,1)="R",$G163*VLOOKUP($F163,'Blend Breakout'!$C$33:$I$55,COLUMNS('Blend Breakout'!$C$32:G$32),0),""))</f>
        <v/>
      </c>
      <c r="M163" s="217" t="str">
        <f>IF(LEFT($F163,1)="R",VLOOKUP($F163,'Blend Breakout'!$C$33:$I$55,COLUMNS('Blend Breakout'!$C$32:H$32),0),"")</f>
        <v/>
      </c>
      <c r="N163" s="59" t="str">
        <f>IF(M163="","",IF(LEFT($F163,1)="R",$G163*VLOOKUP($F163,'Blend Breakout'!$C$33:$I$55,COLUMNS('Blend Breakout'!$C$32:I$32),0),""))</f>
        <v/>
      </c>
      <c r="O163" s="215"/>
      <c r="P163" s="215"/>
      <c r="Q163" s="220"/>
      <c r="R163" s="215"/>
      <c r="S163" s="215"/>
      <c r="T163" s="206"/>
      <c r="U163" s="154"/>
      <c r="W163" s="161" t="str">
        <f t="shared" ca="1" si="19"/>
        <v/>
      </c>
      <c r="Y163" s="64" t="str">
        <f t="shared" si="20"/>
        <v>N</v>
      </c>
      <c r="Z163" s="64">
        <f t="shared" ca="1" si="14"/>
        <v>0</v>
      </c>
      <c r="AA163" s="64">
        <f>IF(C163="",0,IF(OR(D163=0,E163=0,F163=0,G163=0,H163=0,O163=0,Q163=0,Q163="",R163=0,S163=0,AND(OR(R163=Lists!$L$3,R163=Lists!$L$4),P163=0),AND(R163=Lists!$L$4,T163=0)),1,0))</f>
        <v>0</v>
      </c>
      <c r="AB163" s="64">
        <f t="shared" si="15"/>
        <v>0</v>
      </c>
      <c r="AC163" s="64">
        <f t="shared" si="16"/>
        <v>0</v>
      </c>
      <c r="AD163" s="64">
        <f>IF(OR(S163=Lists!$M$6,S163=Lists!$M$8),IF(OR(COUNTIF('Section 3'!$D$16:$D$28,I163)=0,COUNTIF('Section 3'!$D$16:$D$28,K163)=0,COUNTIF('Section 3'!$D$16:$D$28,M163)=0),1,0),0)</f>
        <v>0</v>
      </c>
      <c r="AE163" s="64">
        <f>IF(AND(COUNTIF(Lists!$D$3:$D$69,F163)&gt;0,COUNTIF(Lists!$E$3:$E$46,I163)&gt;0,COUNTIF(Lists!$E$3:$E$46,K163)&gt;0,COUNTIF(Lists!$E$3:$E$46,M163)&gt;0),0,1)</f>
        <v>0</v>
      </c>
      <c r="AF163" s="64">
        <f>IF(E163=0,0,IF(COUNTIF(Lists!$B$3:$B$203,E163)&gt;0,0,1))</f>
        <v>0</v>
      </c>
      <c r="AG163" s="64">
        <f>IF(E163=0,0,IF(AND('Section 1'!$D$12&lt;&gt;4,R163="Heels"),1,0))</f>
        <v>0</v>
      </c>
      <c r="AH163" s="57">
        <f t="shared" si="17"/>
        <v>0</v>
      </c>
      <c r="AI163" s="57">
        <f t="shared" si="18"/>
        <v>0</v>
      </c>
    </row>
    <row r="164" spans="2:35" x14ac:dyDescent="0.25">
      <c r="B164" s="116"/>
      <c r="C164" s="205" t="str">
        <f>IF(F164=0,"",MAX($C$18:C163)+1)</f>
        <v/>
      </c>
      <c r="D164" s="60"/>
      <c r="E164" s="214"/>
      <c r="F164" s="215"/>
      <c r="G164" s="218"/>
      <c r="H164" s="216"/>
      <c r="I164" s="217" t="str">
        <f>IF(LEFT($F164,1)="R",VLOOKUP($F164,'Blend Breakout'!$C$33:$I$55,COLUMNS('Blend Breakout'!$C$32:D$32),0),IF(LEFT($F164,1)="H",$F164,""))</f>
        <v/>
      </c>
      <c r="J164" s="59" t="str">
        <f>IF(I164="","",IF(LEFT($F164,1)="R",$G164*VLOOKUP($F164,'Blend Breakout'!$C$33:$I$55,COLUMNS('Blend Breakout'!$C$32:E$32),0),IF(LEFT($F164,1)="H",$G164,"")))</f>
        <v/>
      </c>
      <c r="K164" s="217" t="str">
        <f>IF(LEFT($F164,1)="R",VLOOKUP($F164,'Blend Breakout'!$C$33:$I$55,COLUMNS('Blend Breakout'!$C$32:F$32),0),"")</f>
        <v/>
      </c>
      <c r="L164" s="59" t="str">
        <f>IF(K164="","",IF(LEFT($F164,1)="R",$G164*VLOOKUP($F164,'Blend Breakout'!$C$33:$I$55,COLUMNS('Blend Breakout'!$C$32:G$32),0),""))</f>
        <v/>
      </c>
      <c r="M164" s="217" t="str">
        <f>IF(LEFT($F164,1)="R",VLOOKUP($F164,'Blend Breakout'!$C$33:$I$55,COLUMNS('Blend Breakout'!$C$32:H$32),0),"")</f>
        <v/>
      </c>
      <c r="N164" s="59" t="str">
        <f>IF(M164="","",IF(LEFT($F164,1)="R",$G164*VLOOKUP($F164,'Blend Breakout'!$C$33:$I$55,COLUMNS('Blend Breakout'!$C$32:I$32),0),""))</f>
        <v/>
      </c>
      <c r="O164" s="215"/>
      <c r="P164" s="215"/>
      <c r="Q164" s="220"/>
      <c r="R164" s="215"/>
      <c r="S164" s="215"/>
      <c r="T164" s="206"/>
      <c r="U164" s="154"/>
      <c r="W164" s="161" t="str">
        <f t="shared" ca="1" si="19"/>
        <v/>
      </c>
      <c r="Y164" s="64" t="str">
        <f t="shared" si="20"/>
        <v>N</v>
      </c>
      <c r="Z164" s="64">
        <f t="shared" ca="1" si="14"/>
        <v>0</v>
      </c>
      <c r="AA164" s="64">
        <f>IF(C164="",0,IF(OR(D164=0,E164=0,F164=0,G164=0,H164=0,O164=0,Q164=0,Q164="",R164=0,S164=0,AND(OR(R164=Lists!$L$3,R164=Lists!$L$4),P164=0),AND(R164=Lists!$L$4,T164=0)),1,0))</f>
        <v>0</v>
      </c>
      <c r="AB164" s="64">
        <f t="shared" si="15"/>
        <v>0</v>
      </c>
      <c r="AC164" s="64">
        <f t="shared" si="16"/>
        <v>0</v>
      </c>
      <c r="AD164" s="64">
        <f>IF(OR(S164=Lists!$M$6,S164=Lists!$M$8),IF(OR(COUNTIF('Section 3'!$D$16:$D$28,I164)=0,COUNTIF('Section 3'!$D$16:$D$28,K164)=0,COUNTIF('Section 3'!$D$16:$D$28,M164)=0),1,0),0)</f>
        <v>0</v>
      </c>
      <c r="AE164" s="64">
        <f>IF(AND(COUNTIF(Lists!$D$3:$D$69,F164)&gt;0,COUNTIF(Lists!$E$3:$E$46,I164)&gt;0,COUNTIF(Lists!$E$3:$E$46,K164)&gt;0,COUNTIF(Lists!$E$3:$E$46,M164)&gt;0),0,1)</f>
        <v>0</v>
      </c>
      <c r="AF164" s="64">
        <f>IF(E164=0,0,IF(COUNTIF(Lists!$B$3:$B$203,E164)&gt;0,0,1))</f>
        <v>0</v>
      </c>
      <c r="AG164" s="64">
        <f>IF(E164=0,0,IF(AND('Section 1'!$D$12&lt;&gt;4,R164="Heels"),1,0))</f>
        <v>0</v>
      </c>
      <c r="AH164" s="57">
        <f t="shared" si="17"/>
        <v>0</v>
      </c>
      <c r="AI164" s="57">
        <f t="shared" si="18"/>
        <v>0</v>
      </c>
    </row>
    <row r="165" spans="2:35" x14ac:dyDescent="0.25">
      <c r="B165" s="116"/>
      <c r="C165" s="205" t="str">
        <f>IF(F165=0,"",MAX($C$18:C164)+1)</f>
        <v/>
      </c>
      <c r="D165" s="60"/>
      <c r="E165" s="214"/>
      <c r="F165" s="215"/>
      <c r="G165" s="218"/>
      <c r="H165" s="216"/>
      <c r="I165" s="217" t="str">
        <f>IF(LEFT($F165,1)="R",VLOOKUP($F165,'Blend Breakout'!$C$33:$I$55,COLUMNS('Blend Breakout'!$C$32:D$32),0),IF(LEFT($F165,1)="H",$F165,""))</f>
        <v/>
      </c>
      <c r="J165" s="59" t="str">
        <f>IF(I165="","",IF(LEFT($F165,1)="R",$G165*VLOOKUP($F165,'Blend Breakout'!$C$33:$I$55,COLUMNS('Blend Breakout'!$C$32:E$32),0),IF(LEFT($F165,1)="H",$G165,"")))</f>
        <v/>
      </c>
      <c r="K165" s="217" t="str">
        <f>IF(LEFT($F165,1)="R",VLOOKUP($F165,'Blend Breakout'!$C$33:$I$55,COLUMNS('Blend Breakout'!$C$32:F$32),0),"")</f>
        <v/>
      </c>
      <c r="L165" s="59" t="str">
        <f>IF(K165="","",IF(LEFT($F165,1)="R",$G165*VLOOKUP($F165,'Blend Breakout'!$C$33:$I$55,COLUMNS('Blend Breakout'!$C$32:G$32),0),""))</f>
        <v/>
      </c>
      <c r="M165" s="217" t="str">
        <f>IF(LEFT($F165,1)="R",VLOOKUP($F165,'Blend Breakout'!$C$33:$I$55,COLUMNS('Blend Breakout'!$C$32:H$32),0),"")</f>
        <v/>
      </c>
      <c r="N165" s="59" t="str">
        <f>IF(M165="","",IF(LEFT($F165,1)="R",$G165*VLOOKUP($F165,'Blend Breakout'!$C$33:$I$55,COLUMNS('Blend Breakout'!$C$32:I$32),0),""))</f>
        <v/>
      </c>
      <c r="O165" s="215"/>
      <c r="P165" s="215"/>
      <c r="Q165" s="220"/>
      <c r="R165" s="215"/>
      <c r="S165" s="215"/>
      <c r="T165" s="206"/>
      <c r="U165" s="154"/>
      <c r="W165" s="161" t="str">
        <f t="shared" ca="1" si="19"/>
        <v/>
      </c>
      <c r="Y165" s="64" t="str">
        <f t="shared" si="20"/>
        <v>N</v>
      </c>
      <c r="Z165" s="64">
        <f t="shared" ca="1" si="14"/>
        <v>0</v>
      </c>
      <c r="AA165" s="64">
        <f>IF(C165="",0,IF(OR(D165=0,E165=0,F165=0,G165=0,H165=0,O165=0,Q165=0,Q165="",R165=0,S165=0,AND(OR(R165=Lists!$L$3,R165=Lists!$L$4),P165=0),AND(R165=Lists!$L$4,T165=0)),1,0))</f>
        <v>0</v>
      </c>
      <c r="AB165" s="64">
        <f t="shared" si="15"/>
        <v>0</v>
      </c>
      <c r="AC165" s="64">
        <f t="shared" si="16"/>
        <v>0</v>
      </c>
      <c r="AD165" s="64">
        <f>IF(OR(S165=Lists!$M$6,S165=Lists!$M$8),IF(OR(COUNTIF('Section 3'!$D$16:$D$28,I165)=0,COUNTIF('Section 3'!$D$16:$D$28,K165)=0,COUNTIF('Section 3'!$D$16:$D$28,M165)=0),1,0),0)</f>
        <v>0</v>
      </c>
      <c r="AE165" s="64">
        <f>IF(AND(COUNTIF(Lists!$D$3:$D$69,F165)&gt;0,COUNTIF(Lists!$E$3:$E$46,I165)&gt;0,COUNTIF(Lists!$E$3:$E$46,K165)&gt;0,COUNTIF(Lists!$E$3:$E$46,M165)&gt;0),0,1)</f>
        <v>0</v>
      </c>
      <c r="AF165" s="64">
        <f>IF(E165=0,0,IF(COUNTIF(Lists!$B$3:$B$203,E165)&gt;0,0,1))</f>
        <v>0</v>
      </c>
      <c r="AG165" s="64">
        <f>IF(E165=0,0,IF(AND('Section 1'!$D$12&lt;&gt;4,R165="Heels"),1,0))</f>
        <v>0</v>
      </c>
      <c r="AH165" s="57">
        <f t="shared" si="17"/>
        <v>0</v>
      </c>
      <c r="AI165" s="57">
        <f t="shared" si="18"/>
        <v>0</v>
      </c>
    </row>
    <row r="166" spans="2:35" x14ac:dyDescent="0.25">
      <c r="B166" s="116"/>
      <c r="C166" s="205" t="str">
        <f>IF(F166=0,"",MAX($C$18:C165)+1)</f>
        <v/>
      </c>
      <c r="D166" s="60"/>
      <c r="E166" s="214"/>
      <c r="F166" s="215"/>
      <c r="G166" s="218"/>
      <c r="H166" s="216"/>
      <c r="I166" s="217" t="str">
        <f>IF(LEFT($F166,1)="R",VLOOKUP($F166,'Blend Breakout'!$C$33:$I$55,COLUMNS('Blend Breakout'!$C$32:D$32),0),IF(LEFT($F166,1)="H",$F166,""))</f>
        <v/>
      </c>
      <c r="J166" s="59" t="str">
        <f>IF(I166="","",IF(LEFT($F166,1)="R",$G166*VLOOKUP($F166,'Blend Breakout'!$C$33:$I$55,COLUMNS('Blend Breakout'!$C$32:E$32),0),IF(LEFT($F166,1)="H",$G166,"")))</f>
        <v/>
      </c>
      <c r="K166" s="217" t="str">
        <f>IF(LEFT($F166,1)="R",VLOOKUP($F166,'Blend Breakout'!$C$33:$I$55,COLUMNS('Blend Breakout'!$C$32:F$32),0),"")</f>
        <v/>
      </c>
      <c r="L166" s="59" t="str">
        <f>IF(K166="","",IF(LEFT($F166,1)="R",$G166*VLOOKUP($F166,'Blend Breakout'!$C$33:$I$55,COLUMNS('Blend Breakout'!$C$32:G$32),0),""))</f>
        <v/>
      </c>
      <c r="M166" s="217" t="str">
        <f>IF(LEFT($F166,1)="R",VLOOKUP($F166,'Blend Breakout'!$C$33:$I$55,COLUMNS('Blend Breakout'!$C$32:H$32),0),"")</f>
        <v/>
      </c>
      <c r="N166" s="59" t="str">
        <f>IF(M166="","",IF(LEFT($F166,1)="R",$G166*VLOOKUP($F166,'Blend Breakout'!$C$33:$I$55,COLUMNS('Blend Breakout'!$C$32:I$32),0),""))</f>
        <v/>
      </c>
      <c r="O166" s="215"/>
      <c r="P166" s="215"/>
      <c r="Q166" s="220"/>
      <c r="R166" s="215"/>
      <c r="S166" s="215"/>
      <c r="T166" s="206"/>
      <c r="U166" s="154"/>
      <c r="W166" s="161" t="str">
        <f t="shared" ca="1" si="19"/>
        <v/>
      </c>
      <c r="Y166" s="64" t="str">
        <f t="shared" si="20"/>
        <v>N</v>
      </c>
      <c r="Z166" s="64">
        <f t="shared" ca="1" si="14"/>
        <v>0</v>
      </c>
      <c r="AA166" s="64">
        <f>IF(C166="",0,IF(OR(D166=0,E166=0,F166=0,G166=0,H166=0,O166=0,Q166=0,Q166="",R166=0,S166=0,AND(OR(R166=Lists!$L$3,R166=Lists!$L$4),P166=0),AND(R166=Lists!$L$4,T166=0)),1,0))</f>
        <v>0</v>
      </c>
      <c r="AB166" s="64">
        <f t="shared" si="15"/>
        <v>0</v>
      </c>
      <c r="AC166" s="64">
        <f t="shared" si="16"/>
        <v>0</v>
      </c>
      <c r="AD166" s="64">
        <f>IF(OR(S166=Lists!$M$6,S166=Lists!$M$8),IF(OR(COUNTIF('Section 3'!$D$16:$D$28,I166)=0,COUNTIF('Section 3'!$D$16:$D$28,K166)=0,COUNTIF('Section 3'!$D$16:$D$28,M166)=0),1,0),0)</f>
        <v>0</v>
      </c>
      <c r="AE166" s="64">
        <f>IF(AND(COUNTIF(Lists!$D$3:$D$69,F166)&gt;0,COUNTIF(Lists!$E$3:$E$46,I166)&gt;0,COUNTIF(Lists!$E$3:$E$46,K166)&gt;0,COUNTIF(Lists!$E$3:$E$46,M166)&gt;0),0,1)</f>
        <v>0</v>
      </c>
      <c r="AF166" s="64">
        <f>IF(E166=0,0,IF(COUNTIF(Lists!$B$3:$B$203,E166)&gt;0,0,1))</f>
        <v>0</v>
      </c>
      <c r="AG166" s="64">
        <f>IF(E166=0,0,IF(AND('Section 1'!$D$12&lt;&gt;4,R166="Heels"),1,0))</f>
        <v>0</v>
      </c>
      <c r="AH166" s="57">
        <f t="shared" si="17"/>
        <v>0</v>
      </c>
      <c r="AI166" s="57">
        <f t="shared" si="18"/>
        <v>0</v>
      </c>
    </row>
    <row r="167" spans="2:35" x14ac:dyDescent="0.25">
      <c r="B167" s="116"/>
      <c r="C167" s="205" t="str">
        <f>IF(F167=0,"",MAX($C$18:C166)+1)</f>
        <v/>
      </c>
      <c r="D167" s="60"/>
      <c r="E167" s="214"/>
      <c r="F167" s="215"/>
      <c r="G167" s="218"/>
      <c r="H167" s="216"/>
      <c r="I167" s="217" t="str">
        <f>IF(LEFT($F167,1)="R",VLOOKUP($F167,'Blend Breakout'!$C$33:$I$55,COLUMNS('Blend Breakout'!$C$32:D$32),0),IF(LEFT($F167,1)="H",$F167,""))</f>
        <v/>
      </c>
      <c r="J167" s="59" t="str">
        <f>IF(I167="","",IF(LEFT($F167,1)="R",$G167*VLOOKUP($F167,'Blend Breakout'!$C$33:$I$55,COLUMNS('Blend Breakout'!$C$32:E$32),0),IF(LEFT($F167,1)="H",$G167,"")))</f>
        <v/>
      </c>
      <c r="K167" s="217" t="str">
        <f>IF(LEFT($F167,1)="R",VLOOKUP($F167,'Blend Breakout'!$C$33:$I$55,COLUMNS('Blend Breakout'!$C$32:F$32),0),"")</f>
        <v/>
      </c>
      <c r="L167" s="59" t="str">
        <f>IF(K167="","",IF(LEFT($F167,1)="R",$G167*VLOOKUP($F167,'Blend Breakout'!$C$33:$I$55,COLUMNS('Blend Breakout'!$C$32:G$32),0),""))</f>
        <v/>
      </c>
      <c r="M167" s="217" t="str">
        <f>IF(LEFT($F167,1)="R",VLOOKUP($F167,'Blend Breakout'!$C$33:$I$55,COLUMNS('Blend Breakout'!$C$32:H$32),0),"")</f>
        <v/>
      </c>
      <c r="N167" s="59" t="str">
        <f>IF(M167="","",IF(LEFT($F167,1)="R",$G167*VLOOKUP($F167,'Blend Breakout'!$C$33:$I$55,COLUMNS('Blend Breakout'!$C$32:I$32),0),""))</f>
        <v/>
      </c>
      <c r="O167" s="215"/>
      <c r="P167" s="215"/>
      <c r="Q167" s="220"/>
      <c r="R167" s="215"/>
      <c r="S167" s="215"/>
      <c r="T167" s="206"/>
      <c r="U167" s="154"/>
      <c r="W167" s="161" t="str">
        <f t="shared" ca="1" si="19"/>
        <v/>
      </c>
      <c r="Y167" s="64" t="str">
        <f t="shared" si="20"/>
        <v>N</v>
      </c>
      <c r="Z167" s="64">
        <f t="shared" ca="1" si="14"/>
        <v>0</v>
      </c>
      <c r="AA167" s="64">
        <f>IF(C167="",0,IF(OR(D167=0,E167=0,F167=0,G167=0,H167=0,O167=0,Q167=0,Q167="",R167=0,S167=0,AND(OR(R167=Lists!$L$3,R167=Lists!$L$4),P167=0),AND(R167=Lists!$L$4,T167=0)),1,0))</f>
        <v>0</v>
      </c>
      <c r="AB167" s="64">
        <f t="shared" si="15"/>
        <v>0</v>
      </c>
      <c r="AC167" s="64">
        <f t="shared" si="16"/>
        <v>0</v>
      </c>
      <c r="AD167" s="64">
        <f>IF(OR(S167=Lists!$M$6,S167=Lists!$M$8),IF(OR(COUNTIF('Section 3'!$D$16:$D$28,I167)=0,COUNTIF('Section 3'!$D$16:$D$28,K167)=0,COUNTIF('Section 3'!$D$16:$D$28,M167)=0),1,0),0)</f>
        <v>0</v>
      </c>
      <c r="AE167" s="64">
        <f>IF(AND(COUNTIF(Lists!$D$3:$D$69,F167)&gt;0,COUNTIF(Lists!$E$3:$E$46,I167)&gt;0,COUNTIF(Lists!$E$3:$E$46,K167)&gt;0,COUNTIF(Lists!$E$3:$E$46,M167)&gt;0),0,1)</f>
        <v>0</v>
      </c>
      <c r="AF167" s="64">
        <f>IF(E167=0,0,IF(COUNTIF(Lists!$B$3:$B$203,E167)&gt;0,0,1))</f>
        <v>0</v>
      </c>
      <c r="AG167" s="64">
        <f>IF(E167=0,0,IF(AND('Section 1'!$D$12&lt;&gt;4,R167="Heels"),1,0))</f>
        <v>0</v>
      </c>
      <c r="AH167" s="57">
        <f t="shared" si="17"/>
        <v>0</v>
      </c>
      <c r="AI167" s="57">
        <f t="shared" si="18"/>
        <v>0</v>
      </c>
    </row>
    <row r="168" spans="2:35" x14ac:dyDescent="0.25">
      <c r="B168" s="116"/>
      <c r="C168" s="205" t="str">
        <f>IF(F168=0,"",MAX($C$18:C167)+1)</f>
        <v/>
      </c>
      <c r="D168" s="60"/>
      <c r="E168" s="214"/>
      <c r="F168" s="215"/>
      <c r="G168" s="218"/>
      <c r="H168" s="216"/>
      <c r="I168" s="217" t="str">
        <f>IF(LEFT($F168,1)="R",VLOOKUP($F168,'Blend Breakout'!$C$33:$I$55,COLUMNS('Blend Breakout'!$C$32:D$32),0),IF(LEFT($F168,1)="H",$F168,""))</f>
        <v/>
      </c>
      <c r="J168" s="59" t="str">
        <f>IF(I168="","",IF(LEFT($F168,1)="R",$G168*VLOOKUP($F168,'Blend Breakout'!$C$33:$I$55,COLUMNS('Blend Breakout'!$C$32:E$32),0),IF(LEFT($F168,1)="H",$G168,"")))</f>
        <v/>
      </c>
      <c r="K168" s="217" t="str">
        <f>IF(LEFT($F168,1)="R",VLOOKUP($F168,'Blend Breakout'!$C$33:$I$55,COLUMNS('Blend Breakout'!$C$32:F$32),0),"")</f>
        <v/>
      </c>
      <c r="L168" s="59" t="str">
        <f>IF(K168="","",IF(LEFT($F168,1)="R",$G168*VLOOKUP($F168,'Blend Breakout'!$C$33:$I$55,COLUMNS('Blend Breakout'!$C$32:G$32),0),""))</f>
        <v/>
      </c>
      <c r="M168" s="217" t="str">
        <f>IF(LEFT($F168,1)="R",VLOOKUP($F168,'Blend Breakout'!$C$33:$I$55,COLUMNS('Blend Breakout'!$C$32:H$32),0),"")</f>
        <v/>
      </c>
      <c r="N168" s="59" t="str">
        <f>IF(M168="","",IF(LEFT($F168,1)="R",$G168*VLOOKUP($F168,'Blend Breakout'!$C$33:$I$55,COLUMNS('Blend Breakout'!$C$32:I$32),0),""))</f>
        <v/>
      </c>
      <c r="O168" s="215"/>
      <c r="P168" s="215"/>
      <c r="Q168" s="220"/>
      <c r="R168" s="215"/>
      <c r="S168" s="215"/>
      <c r="T168" s="206"/>
      <c r="U168" s="154"/>
      <c r="W168" s="161" t="str">
        <f t="shared" ca="1" si="19"/>
        <v/>
      </c>
      <c r="Y168" s="64" t="str">
        <f t="shared" si="20"/>
        <v>N</v>
      </c>
      <c r="Z168" s="64">
        <f t="shared" ca="1" si="14"/>
        <v>0</v>
      </c>
      <c r="AA168" s="64">
        <f>IF(C168="",0,IF(OR(D168=0,E168=0,F168=0,G168=0,H168=0,O168=0,Q168=0,Q168="",R168=0,S168=0,AND(OR(R168=Lists!$L$3,R168=Lists!$L$4),P168=0),AND(R168=Lists!$L$4,T168=0)),1,0))</f>
        <v>0</v>
      </c>
      <c r="AB168" s="64">
        <f t="shared" si="15"/>
        <v>0</v>
      </c>
      <c r="AC168" s="64">
        <f t="shared" si="16"/>
        <v>0</v>
      </c>
      <c r="AD168" s="64">
        <f>IF(OR(S168=Lists!$M$6,S168=Lists!$M$8),IF(OR(COUNTIF('Section 3'!$D$16:$D$28,I168)=0,COUNTIF('Section 3'!$D$16:$D$28,K168)=0,COUNTIF('Section 3'!$D$16:$D$28,M168)=0),1,0),0)</f>
        <v>0</v>
      </c>
      <c r="AE168" s="64">
        <f>IF(AND(COUNTIF(Lists!$D$3:$D$69,F168)&gt;0,COUNTIF(Lists!$E$3:$E$46,I168)&gt;0,COUNTIF(Lists!$E$3:$E$46,K168)&gt;0,COUNTIF(Lists!$E$3:$E$46,M168)&gt;0),0,1)</f>
        <v>0</v>
      </c>
      <c r="AF168" s="64">
        <f>IF(E168=0,0,IF(COUNTIF(Lists!$B$3:$B$203,E168)&gt;0,0,1))</f>
        <v>0</v>
      </c>
      <c r="AG168" s="64">
        <f>IF(E168=0,0,IF(AND('Section 1'!$D$12&lt;&gt;4,R168="Heels"),1,0))</f>
        <v>0</v>
      </c>
      <c r="AH168" s="57">
        <f t="shared" si="17"/>
        <v>0</v>
      </c>
      <c r="AI168" s="57">
        <f t="shared" si="18"/>
        <v>0</v>
      </c>
    </row>
    <row r="169" spans="2:35" x14ac:dyDescent="0.25">
      <c r="B169" s="116"/>
      <c r="C169" s="205" t="str">
        <f>IF(F169=0,"",MAX($C$18:C168)+1)</f>
        <v/>
      </c>
      <c r="D169" s="60"/>
      <c r="E169" s="214"/>
      <c r="F169" s="215"/>
      <c r="G169" s="218"/>
      <c r="H169" s="216"/>
      <c r="I169" s="217" t="str">
        <f>IF(LEFT($F169,1)="R",VLOOKUP($F169,'Blend Breakout'!$C$33:$I$55,COLUMNS('Blend Breakout'!$C$32:D$32),0),IF(LEFT($F169,1)="H",$F169,""))</f>
        <v/>
      </c>
      <c r="J169" s="59" t="str">
        <f>IF(I169="","",IF(LEFT($F169,1)="R",$G169*VLOOKUP($F169,'Blend Breakout'!$C$33:$I$55,COLUMNS('Blend Breakout'!$C$32:E$32),0),IF(LEFT($F169,1)="H",$G169,"")))</f>
        <v/>
      </c>
      <c r="K169" s="217" t="str">
        <f>IF(LEFT($F169,1)="R",VLOOKUP($F169,'Blend Breakout'!$C$33:$I$55,COLUMNS('Blend Breakout'!$C$32:F$32),0),"")</f>
        <v/>
      </c>
      <c r="L169" s="59" t="str">
        <f>IF(K169="","",IF(LEFT($F169,1)="R",$G169*VLOOKUP($F169,'Blend Breakout'!$C$33:$I$55,COLUMNS('Blend Breakout'!$C$32:G$32),0),""))</f>
        <v/>
      </c>
      <c r="M169" s="217" t="str">
        <f>IF(LEFT($F169,1)="R",VLOOKUP($F169,'Blend Breakout'!$C$33:$I$55,COLUMNS('Blend Breakout'!$C$32:H$32),0),"")</f>
        <v/>
      </c>
      <c r="N169" s="59" t="str">
        <f>IF(M169="","",IF(LEFT($F169,1)="R",$G169*VLOOKUP($F169,'Blend Breakout'!$C$33:$I$55,COLUMNS('Blend Breakout'!$C$32:I$32),0),""))</f>
        <v/>
      </c>
      <c r="O169" s="215"/>
      <c r="P169" s="215"/>
      <c r="Q169" s="220"/>
      <c r="R169" s="215"/>
      <c r="S169" s="215"/>
      <c r="T169" s="206"/>
      <c r="U169" s="154"/>
      <c r="W169" s="161" t="str">
        <f t="shared" ca="1" si="19"/>
        <v/>
      </c>
      <c r="Y169" s="64" t="str">
        <f t="shared" si="20"/>
        <v>N</v>
      </c>
      <c r="Z169" s="64">
        <f t="shared" ca="1" si="14"/>
        <v>0</v>
      </c>
      <c r="AA169" s="64">
        <f>IF(C169="",0,IF(OR(D169=0,E169=0,F169=0,G169=0,H169=0,O169=0,Q169=0,Q169="",R169=0,S169=0,AND(OR(R169=Lists!$L$3,R169=Lists!$L$4),P169=0),AND(R169=Lists!$L$4,T169=0)),1,0))</f>
        <v>0</v>
      </c>
      <c r="AB169" s="64">
        <f t="shared" si="15"/>
        <v>0</v>
      </c>
      <c r="AC169" s="64">
        <f t="shared" si="16"/>
        <v>0</v>
      </c>
      <c r="AD169" s="64">
        <f>IF(OR(S169=Lists!$M$6,S169=Lists!$M$8),IF(OR(COUNTIF('Section 3'!$D$16:$D$28,I169)=0,COUNTIF('Section 3'!$D$16:$D$28,K169)=0,COUNTIF('Section 3'!$D$16:$D$28,M169)=0),1,0),0)</f>
        <v>0</v>
      </c>
      <c r="AE169" s="64">
        <f>IF(AND(COUNTIF(Lists!$D$3:$D$69,F169)&gt;0,COUNTIF(Lists!$E$3:$E$46,I169)&gt;0,COUNTIF(Lists!$E$3:$E$46,K169)&gt;0,COUNTIF(Lists!$E$3:$E$46,M169)&gt;0),0,1)</f>
        <v>0</v>
      </c>
      <c r="AF169" s="64">
        <f>IF(E169=0,0,IF(COUNTIF(Lists!$B$3:$B$203,E169)&gt;0,0,1))</f>
        <v>0</v>
      </c>
      <c r="AG169" s="64">
        <f>IF(E169=0,0,IF(AND('Section 1'!$D$12&lt;&gt;4,R169="Heels"),1,0))</f>
        <v>0</v>
      </c>
      <c r="AH169" s="57">
        <f t="shared" si="17"/>
        <v>0</v>
      </c>
      <c r="AI169" s="57">
        <f t="shared" si="18"/>
        <v>0</v>
      </c>
    </row>
    <row r="170" spans="2:35" x14ac:dyDescent="0.25">
      <c r="B170" s="116"/>
      <c r="C170" s="205" t="str">
        <f>IF(F170=0,"",MAX($C$18:C169)+1)</f>
        <v/>
      </c>
      <c r="D170" s="60"/>
      <c r="E170" s="214"/>
      <c r="F170" s="215"/>
      <c r="G170" s="218"/>
      <c r="H170" s="216"/>
      <c r="I170" s="217" t="str">
        <f>IF(LEFT($F170,1)="R",VLOOKUP($F170,'Blend Breakout'!$C$33:$I$55,COLUMNS('Blend Breakout'!$C$32:D$32),0),IF(LEFT($F170,1)="H",$F170,""))</f>
        <v/>
      </c>
      <c r="J170" s="59" t="str">
        <f>IF(I170="","",IF(LEFT($F170,1)="R",$G170*VLOOKUP($F170,'Blend Breakout'!$C$33:$I$55,COLUMNS('Blend Breakout'!$C$32:E$32),0),IF(LEFT($F170,1)="H",$G170,"")))</f>
        <v/>
      </c>
      <c r="K170" s="217" t="str">
        <f>IF(LEFT($F170,1)="R",VLOOKUP($F170,'Blend Breakout'!$C$33:$I$55,COLUMNS('Blend Breakout'!$C$32:F$32),0),"")</f>
        <v/>
      </c>
      <c r="L170" s="59" t="str">
        <f>IF(K170="","",IF(LEFT($F170,1)="R",$G170*VLOOKUP($F170,'Blend Breakout'!$C$33:$I$55,COLUMNS('Blend Breakout'!$C$32:G$32),0),""))</f>
        <v/>
      </c>
      <c r="M170" s="217" t="str">
        <f>IF(LEFT($F170,1)="R",VLOOKUP($F170,'Blend Breakout'!$C$33:$I$55,COLUMNS('Blend Breakout'!$C$32:H$32),0),"")</f>
        <v/>
      </c>
      <c r="N170" s="59" t="str">
        <f>IF(M170="","",IF(LEFT($F170,1)="R",$G170*VLOOKUP($F170,'Blend Breakout'!$C$33:$I$55,COLUMNS('Blend Breakout'!$C$32:I$32),0),""))</f>
        <v/>
      </c>
      <c r="O170" s="215"/>
      <c r="P170" s="215"/>
      <c r="Q170" s="220"/>
      <c r="R170" s="215"/>
      <c r="S170" s="215"/>
      <c r="T170" s="206"/>
      <c r="U170" s="154"/>
      <c r="W170" s="161" t="str">
        <f t="shared" ca="1" si="19"/>
        <v/>
      </c>
      <c r="Y170" s="64" t="str">
        <f t="shared" si="20"/>
        <v>N</v>
      </c>
      <c r="Z170" s="64">
        <f t="shared" ca="1" si="14"/>
        <v>0</v>
      </c>
      <c r="AA170" s="64">
        <f>IF(C170="",0,IF(OR(D170=0,E170=0,F170=0,G170=0,H170=0,O170=0,Q170=0,Q170="",R170=0,S170=0,AND(OR(R170=Lists!$L$3,R170=Lists!$L$4),P170=0),AND(R170=Lists!$L$4,T170=0)),1,0))</f>
        <v>0</v>
      </c>
      <c r="AB170" s="64">
        <f t="shared" si="15"/>
        <v>0</v>
      </c>
      <c r="AC170" s="64">
        <f t="shared" si="16"/>
        <v>0</v>
      </c>
      <c r="AD170" s="64">
        <f>IF(OR(S170=Lists!$M$6,S170=Lists!$M$8),IF(OR(COUNTIF('Section 3'!$D$16:$D$28,I170)=0,COUNTIF('Section 3'!$D$16:$D$28,K170)=0,COUNTIF('Section 3'!$D$16:$D$28,M170)=0),1,0),0)</f>
        <v>0</v>
      </c>
      <c r="AE170" s="64">
        <f>IF(AND(COUNTIF(Lists!$D$3:$D$69,F170)&gt;0,COUNTIF(Lists!$E$3:$E$46,I170)&gt;0,COUNTIF(Lists!$E$3:$E$46,K170)&gt;0,COUNTIF(Lists!$E$3:$E$46,M170)&gt;0),0,1)</f>
        <v>0</v>
      </c>
      <c r="AF170" s="64">
        <f>IF(E170=0,0,IF(COUNTIF(Lists!$B$3:$B$203,E170)&gt;0,0,1))</f>
        <v>0</v>
      </c>
      <c r="AG170" s="64">
        <f>IF(E170=0,0,IF(AND('Section 1'!$D$12&lt;&gt;4,R170="Heels"),1,0))</f>
        <v>0</v>
      </c>
      <c r="AH170" s="57">
        <f t="shared" si="17"/>
        <v>0</v>
      </c>
      <c r="AI170" s="57">
        <f t="shared" si="18"/>
        <v>0</v>
      </c>
    </row>
    <row r="171" spans="2:35" x14ac:dyDescent="0.25">
      <c r="B171" s="116"/>
      <c r="C171" s="205" t="str">
        <f>IF(F171=0,"",MAX($C$18:C170)+1)</f>
        <v/>
      </c>
      <c r="D171" s="60"/>
      <c r="E171" s="214"/>
      <c r="F171" s="215"/>
      <c r="G171" s="218"/>
      <c r="H171" s="216"/>
      <c r="I171" s="217" t="str">
        <f>IF(LEFT($F171,1)="R",VLOOKUP($F171,'Blend Breakout'!$C$33:$I$55,COLUMNS('Blend Breakout'!$C$32:D$32),0),IF(LEFT($F171,1)="H",$F171,""))</f>
        <v/>
      </c>
      <c r="J171" s="59" t="str">
        <f>IF(I171="","",IF(LEFT($F171,1)="R",$G171*VLOOKUP($F171,'Blend Breakout'!$C$33:$I$55,COLUMNS('Blend Breakout'!$C$32:E$32),0),IF(LEFT($F171,1)="H",$G171,"")))</f>
        <v/>
      </c>
      <c r="K171" s="217" t="str">
        <f>IF(LEFT($F171,1)="R",VLOOKUP($F171,'Blend Breakout'!$C$33:$I$55,COLUMNS('Blend Breakout'!$C$32:F$32),0),"")</f>
        <v/>
      </c>
      <c r="L171" s="59" t="str">
        <f>IF(K171="","",IF(LEFT($F171,1)="R",$G171*VLOOKUP($F171,'Blend Breakout'!$C$33:$I$55,COLUMNS('Blend Breakout'!$C$32:G$32),0),""))</f>
        <v/>
      </c>
      <c r="M171" s="217" t="str">
        <f>IF(LEFT($F171,1)="R",VLOOKUP($F171,'Blend Breakout'!$C$33:$I$55,COLUMNS('Blend Breakout'!$C$32:H$32),0),"")</f>
        <v/>
      </c>
      <c r="N171" s="59" t="str">
        <f>IF(M171="","",IF(LEFT($F171,1)="R",$G171*VLOOKUP($F171,'Blend Breakout'!$C$33:$I$55,COLUMNS('Blend Breakout'!$C$32:I$32),0),""))</f>
        <v/>
      </c>
      <c r="O171" s="215"/>
      <c r="P171" s="215"/>
      <c r="Q171" s="220"/>
      <c r="R171" s="215"/>
      <c r="S171" s="215"/>
      <c r="T171" s="206"/>
      <c r="U171" s="154"/>
      <c r="W171" s="161" t="str">
        <f t="shared" ca="1" si="19"/>
        <v/>
      </c>
      <c r="Y171" s="64" t="str">
        <f t="shared" si="20"/>
        <v>N</v>
      </c>
      <c r="Z171" s="64">
        <f t="shared" ca="1" si="14"/>
        <v>0</v>
      </c>
      <c r="AA171" s="64">
        <f>IF(C171="",0,IF(OR(D171=0,E171=0,F171=0,G171=0,H171=0,O171=0,Q171=0,Q171="",R171=0,S171=0,AND(OR(R171=Lists!$L$3,R171=Lists!$L$4),P171=0),AND(R171=Lists!$L$4,T171=0)),1,0))</f>
        <v>0</v>
      </c>
      <c r="AB171" s="64">
        <f t="shared" si="15"/>
        <v>0</v>
      </c>
      <c r="AC171" s="64">
        <f t="shared" si="16"/>
        <v>0</v>
      </c>
      <c r="AD171" s="64">
        <f>IF(OR(S171=Lists!$M$6,S171=Lists!$M$8),IF(OR(COUNTIF('Section 3'!$D$16:$D$28,I171)=0,COUNTIF('Section 3'!$D$16:$D$28,K171)=0,COUNTIF('Section 3'!$D$16:$D$28,M171)=0),1,0),0)</f>
        <v>0</v>
      </c>
      <c r="AE171" s="64">
        <f>IF(AND(COUNTIF(Lists!$D$3:$D$69,F171)&gt;0,COUNTIF(Lists!$E$3:$E$46,I171)&gt;0,COUNTIF(Lists!$E$3:$E$46,K171)&gt;0,COUNTIF(Lists!$E$3:$E$46,M171)&gt;0),0,1)</f>
        <v>0</v>
      </c>
      <c r="AF171" s="64">
        <f>IF(E171=0,0,IF(COUNTIF(Lists!$B$3:$B$203,E171)&gt;0,0,1))</f>
        <v>0</v>
      </c>
      <c r="AG171" s="64">
        <f>IF(E171=0,0,IF(AND('Section 1'!$D$12&lt;&gt;4,R171="Heels"),1,0))</f>
        <v>0</v>
      </c>
      <c r="AH171" s="57">
        <f t="shared" si="17"/>
        <v>0</v>
      </c>
      <c r="AI171" s="57">
        <f t="shared" si="18"/>
        <v>0</v>
      </c>
    </row>
    <row r="172" spans="2:35" x14ac:dyDescent="0.25">
      <c r="B172" s="116"/>
      <c r="C172" s="205" t="str">
        <f>IF(F172=0,"",MAX($C$18:C171)+1)</f>
        <v/>
      </c>
      <c r="D172" s="60"/>
      <c r="E172" s="214"/>
      <c r="F172" s="215"/>
      <c r="G172" s="218"/>
      <c r="H172" s="216"/>
      <c r="I172" s="217" t="str">
        <f>IF(LEFT($F172,1)="R",VLOOKUP($F172,'Blend Breakout'!$C$33:$I$55,COLUMNS('Blend Breakout'!$C$32:D$32),0),IF(LEFT($F172,1)="H",$F172,""))</f>
        <v/>
      </c>
      <c r="J172" s="59" t="str">
        <f>IF(I172="","",IF(LEFT($F172,1)="R",$G172*VLOOKUP($F172,'Blend Breakout'!$C$33:$I$55,COLUMNS('Blend Breakout'!$C$32:E$32),0),IF(LEFT($F172,1)="H",$G172,"")))</f>
        <v/>
      </c>
      <c r="K172" s="217" t="str">
        <f>IF(LEFT($F172,1)="R",VLOOKUP($F172,'Blend Breakout'!$C$33:$I$55,COLUMNS('Blend Breakout'!$C$32:F$32),0),"")</f>
        <v/>
      </c>
      <c r="L172" s="59" t="str">
        <f>IF(K172="","",IF(LEFT($F172,1)="R",$G172*VLOOKUP($F172,'Blend Breakout'!$C$33:$I$55,COLUMNS('Blend Breakout'!$C$32:G$32),0),""))</f>
        <v/>
      </c>
      <c r="M172" s="217" t="str">
        <f>IF(LEFT($F172,1)="R",VLOOKUP($F172,'Blend Breakout'!$C$33:$I$55,COLUMNS('Blend Breakout'!$C$32:H$32),0),"")</f>
        <v/>
      </c>
      <c r="N172" s="59" t="str">
        <f>IF(M172="","",IF(LEFT($F172,1)="R",$G172*VLOOKUP($F172,'Blend Breakout'!$C$33:$I$55,COLUMNS('Blend Breakout'!$C$32:I$32),0),""))</f>
        <v/>
      </c>
      <c r="O172" s="215"/>
      <c r="P172" s="215"/>
      <c r="Q172" s="220"/>
      <c r="R172" s="215"/>
      <c r="S172" s="215"/>
      <c r="T172" s="206"/>
      <c r="U172" s="154"/>
      <c r="W172" s="161" t="str">
        <f t="shared" ca="1" si="19"/>
        <v/>
      </c>
      <c r="Y172" s="64" t="str">
        <f t="shared" si="20"/>
        <v>N</v>
      </c>
      <c r="Z172" s="64">
        <f t="shared" ca="1" si="14"/>
        <v>0</v>
      </c>
      <c r="AA172" s="64">
        <f>IF(C172="",0,IF(OR(D172=0,E172=0,F172=0,G172=0,H172=0,O172=0,Q172=0,Q172="",R172=0,S172=0,AND(OR(R172=Lists!$L$3,R172=Lists!$L$4),P172=0),AND(R172=Lists!$L$4,T172=0)),1,0))</f>
        <v>0</v>
      </c>
      <c r="AB172" s="64">
        <f t="shared" si="15"/>
        <v>0</v>
      </c>
      <c r="AC172" s="64">
        <f t="shared" si="16"/>
        <v>0</v>
      </c>
      <c r="AD172" s="64">
        <f>IF(OR(S172=Lists!$M$6,S172=Lists!$M$8),IF(OR(COUNTIF('Section 3'!$D$16:$D$28,I172)=0,COUNTIF('Section 3'!$D$16:$D$28,K172)=0,COUNTIF('Section 3'!$D$16:$D$28,M172)=0),1,0),0)</f>
        <v>0</v>
      </c>
      <c r="AE172" s="64">
        <f>IF(AND(COUNTIF(Lists!$D$3:$D$69,F172)&gt;0,COUNTIF(Lists!$E$3:$E$46,I172)&gt;0,COUNTIF(Lists!$E$3:$E$46,K172)&gt;0,COUNTIF(Lists!$E$3:$E$46,M172)&gt;0),0,1)</f>
        <v>0</v>
      </c>
      <c r="AF172" s="64">
        <f>IF(E172=0,0,IF(COUNTIF(Lists!$B$3:$B$203,E172)&gt;0,0,1))</f>
        <v>0</v>
      </c>
      <c r="AG172" s="64">
        <f>IF(E172=0,0,IF(AND('Section 1'!$D$12&lt;&gt;4,R172="Heels"),1,0))</f>
        <v>0</v>
      </c>
      <c r="AH172" s="57">
        <f t="shared" si="17"/>
        <v>0</v>
      </c>
      <c r="AI172" s="57">
        <f t="shared" si="18"/>
        <v>0</v>
      </c>
    </row>
    <row r="173" spans="2:35" x14ac:dyDescent="0.25">
      <c r="B173" s="116"/>
      <c r="C173" s="205" t="str">
        <f>IF(F173=0,"",MAX($C$18:C172)+1)</f>
        <v/>
      </c>
      <c r="D173" s="60"/>
      <c r="E173" s="214"/>
      <c r="F173" s="215"/>
      <c r="G173" s="218"/>
      <c r="H173" s="216"/>
      <c r="I173" s="217" t="str">
        <f>IF(LEFT($F173,1)="R",VLOOKUP($F173,'Blend Breakout'!$C$33:$I$55,COLUMNS('Blend Breakout'!$C$32:D$32),0),IF(LEFT($F173,1)="H",$F173,""))</f>
        <v/>
      </c>
      <c r="J173" s="59" t="str">
        <f>IF(I173="","",IF(LEFT($F173,1)="R",$G173*VLOOKUP($F173,'Blend Breakout'!$C$33:$I$55,COLUMNS('Blend Breakout'!$C$32:E$32),0),IF(LEFT($F173,1)="H",$G173,"")))</f>
        <v/>
      </c>
      <c r="K173" s="217" t="str">
        <f>IF(LEFT($F173,1)="R",VLOOKUP($F173,'Blend Breakout'!$C$33:$I$55,COLUMNS('Blend Breakout'!$C$32:F$32),0),"")</f>
        <v/>
      </c>
      <c r="L173" s="59" t="str">
        <f>IF(K173="","",IF(LEFT($F173,1)="R",$G173*VLOOKUP($F173,'Blend Breakout'!$C$33:$I$55,COLUMNS('Blend Breakout'!$C$32:G$32),0),""))</f>
        <v/>
      </c>
      <c r="M173" s="217" t="str">
        <f>IF(LEFT($F173,1)="R",VLOOKUP($F173,'Blend Breakout'!$C$33:$I$55,COLUMNS('Blend Breakout'!$C$32:H$32),0),"")</f>
        <v/>
      </c>
      <c r="N173" s="59" t="str">
        <f>IF(M173="","",IF(LEFT($F173,1)="R",$G173*VLOOKUP($F173,'Blend Breakout'!$C$33:$I$55,COLUMNS('Blend Breakout'!$C$32:I$32),0),""))</f>
        <v/>
      </c>
      <c r="O173" s="215"/>
      <c r="P173" s="215"/>
      <c r="Q173" s="220"/>
      <c r="R173" s="215"/>
      <c r="S173" s="215"/>
      <c r="T173" s="206"/>
      <c r="U173" s="154"/>
      <c r="W173" s="161" t="str">
        <f t="shared" ca="1" si="19"/>
        <v/>
      </c>
      <c r="Y173" s="64" t="str">
        <f t="shared" si="20"/>
        <v>N</v>
      </c>
      <c r="Z173" s="64">
        <f t="shared" ca="1" si="14"/>
        <v>0</v>
      </c>
      <c r="AA173" s="64">
        <f>IF(C173="",0,IF(OR(D173=0,E173=0,F173=0,G173=0,H173=0,O173=0,Q173=0,Q173="",R173=0,S173=0,AND(OR(R173=Lists!$L$3,R173=Lists!$L$4),P173=0),AND(R173=Lists!$L$4,T173=0)),1,0))</f>
        <v>0</v>
      </c>
      <c r="AB173" s="64">
        <f t="shared" si="15"/>
        <v>0</v>
      </c>
      <c r="AC173" s="64">
        <f t="shared" si="16"/>
        <v>0</v>
      </c>
      <c r="AD173" s="64">
        <f>IF(OR(S173=Lists!$M$6,S173=Lists!$M$8),IF(OR(COUNTIF('Section 3'!$D$16:$D$28,I173)=0,COUNTIF('Section 3'!$D$16:$D$28,K173)=0,COUNTIF('Section 3'!$D$16:$D$28,M173)=0),1,0),0)</f>
        <v>0</v>
      </c>
      <c r="AE173" s="64">
        <f>IF(AND(COUNTIF(Lists!$D$3:$D$69,F173)&gt;0,COUNTIF(Lists!$E$3:$E$46,I173)&gt;0,COUNTIF(Lists!$E$3:$E$46,K173)&gt;0,COUNTIF(Lists!$E$3:$E$46,M173)&gt;0),0,1)</f>
        <v>0</v>
      </c>
      <c r="AF173" s="64">
        <f>IF(E173=0,0,IF(COUNTIF(Lists!$B$3:$B$203,E173)&gt;0,0,1))</f>
        <v>0</v>
      </c>
      <c r="AG173" s="64">
        <f>IF(E173=0,0,IF(AND('Section 1'!$D$12&lt;&gt;4,R173="Heels"),1,0))</f>
        <v>0</v>
      </c>
      <c r="AH173" s="57">
        <f t="shared" si="17"/>
        <v>0</v>
      </c>
      <c r="AI173" s="57">
        <f t="shared" si="18"/>
        <v>0</v>
      </c>
    </row>
    <row r="174" spans="2:35" x14ac:dyDescent="0.25">
      <c r="B174" s="116"/>
      <c r="C174" s="205" t="str">
        <f>IF(F174=0,"",MAX($C$18:C173)+1)</f>
        <v/>
      </c>
      <c r="D174" s="60"/>
      <c r="E174" s="214"/>
      <c r="F174" s="215"/>
      <c r="G174" s="218"/>
      <c r="H174" s="216"/>
      <c r="I174" s="217" t="str">
        <f>IF(LEFT($F174,1)="R",VLOOKUP($F174,'Blend Breakout'!$C$33:$I$55,COLUMNS('Blend Breakout'!$C$32:D$32),0),IF(LEFT($F174,1)="H",$F174,""))</f>
        <v/>
      </c>
      <c r="J174" s="59" t="str">
        <f>IF(I174="","",IF(LEFT($F174,1)="R",$G174*VLOOKUP($F174,'Blend Breakout'!$C$33:$I$55,COLUMNS('Blend Breakout'!$C$32:E$32),0),IF(LEFT($F174,1)="H",$G174,"")))</f>
        <v/>
      </c>
      <c r="K174" s="217" t="str">
        <f>IF(LEFT($F174,1)="R",VLOOKUP($F174,'Blend Breakout'!$C$33:$I$55,COLUMNS('Blend Breakout'!$C$32:F$32),0),"")</f>
        <v/>
      </c>
      <c r="L174" s="59" t="str">
        <f>IF(K174="","",IF(LEFT($F174,1)="R",$G174*VLOOKUP($F174,'Blend Breakout'!$C$33:$I$55,COLUMNS('Blend Breakout'!$C$32:G$32),0),""))</f>
        <v/>
      </c>
      <c r="M174" s="217" t="str">
        <f>IF(LEFT($F174,1)="R",VLOOKUP($F174,'Blend Breakout'!$C$33:$I$55,COLUMNS('Blend Breakout'!$C$32:H$32),0),"")</f>
        <v/>
      </c>
      <c r="N174" s="59" t="str">
        <f>IF(M174="","",IF(LEFT($F174,1)="R",$G174*VLOOKUP($F174,'Blend Breakout'!$C$33:$I$55,COLUMNS('Blend Breakout'!$C$32:I$32),0),""))</f>
        <v/>
      </c>
      <c r="O174" s="215"/>
      <c r="P174" s="215"/>
      <c r="Q174" s="220"/>
      <c r="R174" s="215"/>
      <c r="S174" s="215"/>
      <c r="T174" s="206"/>
      <c r="U174" s="154"/>
      <c r="W174" s="161" t="str">
        <f t="shared" ca="1" si="19"/>
        <v/>
      </c>
      <c r="Y174" s="64" t="str">
        <f t="shared" si="20"/>
        <v>N</v>
      </c>
      <c r="Z174" s="64">
        <f t="shared" ca="1" si="14"/>
        <v>0</v>
      </c>
      <c r="AA174" s="64">
        <f>IF(C174="",0,IF(OR(D174=0,E174=0,F174=0,G174=0,H174=0,O174=0,Q174=0,Q174="",R174=0,S174=0,AND(OR(R174=Lists!$L$3,R174=Lists!$L$4),P174=0),AND(R174=Lists!$L$4,T174=0)),1,0))</f>
        <v>0</v>
      </c>
      <c r="AB174" s="64">
        <f t="shared" si="15"/>
        <v>0</v>
      </c>
      <c r="AC174" s="64">
        <f t="shared" si="16"/>
        <v>0</v>
      </c>
      <c r="AD174" s="64">
        <f>IF(OR(S174=Lists!$M$6,S174=Lists!$M$8),IF(OR(COUNTIF('Section 3'!$D$16:$D$28,I174)=0,COUNTIF('Section 3'!$D$16:$D$28,K174)=0,COUNTIF('Section 3'!$D$16:$D$28,M174)=0),1,0),0)</f>
        <v>0</v>
      </c>
      <c r="AE174" s="64">
        <f>IF(AND(COUNTIF(Lists!$D$3:$D$69,F174)&gt;0,COUNTIF(Lists!$E$3:$E$46,I174)&gt;0,COUNTIF(Lists!$E$3:$E$46,K174)&gt;0,COUNTIF(Lists!$E$3:$E$46,M174)&gt;0),0,1)</f>
        <v>0</v>
      </c>
      <c r="AF174" s="64">
        <f>IF(E174=0,0,IF(COUNTIF(Lists!$B$3:$B$203,E174)&gt;0,0,1))</f>
        <v>0</v>
      </c>
      <c r="AG174" s="64">
        <f>IF(E174=0,0,IF(AND('Section 1'!$D$12&lt;&gt;4,R174="Heels"),1,0))</f>
        <v>0</v>
      </c>
      <c r="AH174" s="57">
        <f t="shared" si="17"/>
        <v>0</v>
      </c>
      <c r="AI174" s="57">
        <f t="shared" si="18"/>
        <v>0</v>
      </c>
    </row>
    <row r="175" spans="2:35" x14ac:dyDescent="0.25">
      <c r="B175" s="116"/>
      <c r="C175" s="205" t="str">
        <f>IF(F175=0,"",MAX($C$18:C174)+1)</f>
        <v/>
      </c>
      <c r="D175" s="60"/>
      <c r="E175" s="214"/>
      <c r="F175" s="215"/>
      <c r="G175" s="218"/>
      <c r="H175" s="216"/>
      <c r="I175" s="217" t="str">
        <f>IF(LEFT($F175,1)="R",VLOOKUP($F175,'Blend Breakout'!$C$33:$I$55,COLUMNS('Blend Breakout'!$C$32:D$32),0),IF(LEFT($F175,1)="H",$F175,""))</f>
        <v/>
      </c>
      <c r="J175" s="59" t="str">
        <f>IF(I175="","",IF(LEFT($F175,1)="R",$G175*VLOOKUP($F175,'Blend Breakout'!$C$33:$I$55,COLUMNS('Blend Breakout'!$C$32:E$32),0),IF(LEFT($F175,1)="H",$G175,"")))</f>
        <v/>
      </c>
      <c r="K175" s="217" t="str">
        <f>IF(LEFT($F175,1)="R",VLOOKUP($F175,'Blend Breakout'!$C$33:$I$55,COLUMNS('Blend Breakout'!$C$32:F$32),0),"")</f>
        <v/>
      </c>
      <c r="L175" s="59" t="str">
        <f>IF(K175="","",IF(LEFT($F175,1)="R",$G175*VLOOKUP($F175,'Blend Breakout'!$C$33:$I$55,COLUMNS('Blend Breakout'!$C$32:G$32),0),""))</f>
        <v/>
      </c>
      <c r="M175" s="217" t="str">
        <f>IF(LEFT($F175,1)="R",VLOOKUP($F175,'Blend Breakout'!$C$33:$I$55,COLUMNS('Blend Breakout'!$C$32:H$32),0),"")</f>
        <v/>
      </c>
      <c r="N175" s="59" t="str">
        <f>IF(M175="","",IF(LEFT($F175,1)="R",$G175*VLOOKUP($F175,'Blend Breakout'!$C$33:$I$55,COLUMNS('Blend Breakout'!$C$32:I$32),0),""))</f>
        <v/>
      </c>
      <c r="O175" s="215"/>
      <c r="P175" s="215"/>
      <c r="Q175" s="220"/>
      <c r="R175" s="215"/>
      <c r="S175" s="215"/>
      <c r="T175" s="206"/>
      <c r="U175" s="154"/>
      <c r="W175" s="161" t="str">
        <f t="shared" ca="1" si="19"/>
        <v/>
      </c>
      <c r="Y175" s="64" t="str">
        <f t="shared" si="20"/>
        <v>N</v>
      </c>
      <c r="Z175" s="64">
        <f t="shared" ca="1" si="14"/>
        <v>0</v>
      </c>
      <c r="AA175" s="64">
        <f>IF(C175="",0,IF(OR(D175=0,E175=0,F175=0,G175=0,H175=0,O175=0,Q175=0,Q175="",R175=0,S175=0,AND(OR(R175=Lists!$L$3,R175=Lists!$L$4),P175=0),AND(R175=Lists!$L$4,T175=0)),1,0))</f>
        <v>0</v>
      </c>
      <c r="AB175" s="64">
        <f t="shared" si="15"/>
        <v>0</v>
      </c>
      <c r="AC175" s="64">
        <f t="shared" si="16"/>
        <v>0</v>
      </c>
      <c r="AD175" s="64">
        <f>IF(OR(S175=Lists!$M$6,S175=Lists!$M$8),IF(OR(COUNTIF('Section 3'!$D$16:$D$28,I175)=0,COUNTIF('Section 3'!$D$16:$D$28,K175)=0,COUNTIF('Section 3'!$D$16:$D$28,M175)=0),1,0),0)</f>
        <v>0</v>
      </c>
      <c r="AE175" s="64">
        <f>IF(AND(COUNTIF(Lists!$D$3:$D$69,F175)&gt;0,COUNTIF(Lists!$E$3:$E$46,I175)&gt;0,COUNTIF(Lists!$E$3:$E$46,K175)&gt;0,COUNTIF(Lists!$E$3:$E$46,M175)&gt;0),0,1)</f>
        <v>0</v>
      </c>
      <c r="AF175" s="64">
        <f>IF(E175=0,0,IF(COUNTIF(Lists!$B$3:$B$203,E175)&gt;0,0,1))</f>
        <v>0</v>
      </c>
      <c r="AG175" s="64">
        <f>IF(E175=0,0,IF(AND('Section 1'!$D$12&lt;&gt;4,R175="Heels"),1,0))</f>
        <v>0</v>
      </c>
      <c r="AH175" s="57">
        <f t="shared" si="17"/>
        <v>0</v>
      </c>
      <c r="AI175" s="57">
        <f t="shared" si="18"/>
        <v>0</v>
      </c>
    </row>
    <row r="176" spans="2:35" x14ac:dyDescent="0.25">
      <c r="B176" s="116"/>
      <c r="C176" s="205" t="str">
        <f>IF(F176=0,"",MAX($C$18:C175)+1)</f>
        <v/>
      </c>
      <c r="D176" s="60"/>
      <c r="E176" s="214"/>
      <c r="F176" s="215"/>
      <c r="G176" s="218"/>
      <c r="H176" s="216"/>
      <c r="I176" s="217" t="str">
        <f>IF(LEFT($F176,1)="R",VLOOKUP($F176,'Blend Breakout'!$C$33:$I$55,COLUMNS('Blend Breakout'!$C$32:D$32),0),IF(LEFT($F176,1)="H",$F176,""))</f>
        <v/>
      </c>
      <c r="J176" s="59" t="str">
        <f>IF(I176="","",IF(LEFT($F176,1)="R",$G176*VLOOKUP($F176,'Blend Breakout'!$C$33:$I$55,COLUMNS('Blend Breakout'!$C$32:E$32),0),IF(LEFT($F176,1)="H",$G176,"")))</f>
        <v/>
      </c>
      <c r="K176" s="217" t="str">
        <f>IF(LEFT($F176,1)="R",VLOOKUP($F176,'Blend Breakout'!$C$33:$I$55,COLUMNS('Blend Breakout'!$C$32:F$32),0),"")</f>
        <v/>
      </c>
      <c r="L176" s="59" t="str">
        <f>IF(K176="","",IF(LEFT($F176,1)="R",$G176*VLOOKUP($F176,'Blend Breakout'!$C$33:$I$55,COLUMNS('Blend Breakout'!$C$32:G$32),0),""))</f>
        <v/>
      </c>
      <c r="M176" s="217" t="str">
        <f>IF(LEFT($F176,1)="R",VLOOKUP($F176,'Blend Breakout'!$C$33:$I$55,COLUMNS('Blend Breakout'!$C$32:H$32),0),"")</f>
        <v/>
      </c>
      <c r="N176" s="59" t="str">
        <f>IF(M176="","",IF(LEFT($F176,1)="R",$G176*VLOOKUP($F176,'Blend Breakout'!$C$33:$I$55,COLUMNS('Blend Breakout'!$C$32:I$32),0),""))</f>
        <v/>
      </c>
      <c r="O176" s="215"/>
      <c r="P176" s="215"/>
      <c r="Q176" s="220"/>
      <c r="R176" s="215"/>
      <c r="S176" s="215"/>
      <c r="T176" s="206"/>
      <c r="U176" s="154"/>
      <c r="W176" s="161" t="str">
        <f t="shared" ca="1" si="19"/>
        <v/>
      </c>
      <c r="Y176" s="64" t="str">
        <f t="shared" si="20"/>
        <v>N</v>
      </c>
      <c r="Z176" s="64">
        <f t="shared" ca="1" si="14"/>
        <v>0</v>
      </c>
      <c r="AA176" s="64">
        <f>IF(C176="",0,IF(OR(D176=0,E176=0,F176=0,G176=0,H176=0,O176=0,Q176=0,Q176="",R176=0,S176=0,AND(OR(R176=Lists!$L$3,R176=Lists!$L$4),P176=0),AND(R176=Lists!$L$4,T176=0)),1,0))</f>
        <v>0</v>
      </c>
      <c r="AB176" s="64">
        <f t="shared" si="15"/>
        <v>0</v>
      </c>
      <c r="AC176" s="64">
        <f t="shared" si="16"/>
        <v>0</v>
      </c>
      <c r="AD176" s="64">
        <f>IF(OR(S176=Lists!$M$6,S176=Lists!$M$8),IF(OR(COUNTIF('Section 3'!$D$16:$D$28,I176)=0,COUNTIF('Section 3'!$D$16:$D$28,K176)=0,COUNTIF('Section 3'!$D$16:$D$28,M176)=0),1,0),0)</f>
        <v>0</v>
      </c>
      <c r="AE176" s="64">
        <f>IF(AND(COUNTIF(Lists!$D$3:$D$69,F176)&gt;0,COUNTIF(Lists!$E$3:$E$46,I176)&gt;0,COUNTIF(Lists!$E$3:$E$46,K176)&gt;0,COUNTIF(Lists!$E$3:$E$46,M176)&gt;0),0,1)</f>
        <v>0</v>
      </c>
      <c r="AF176" s="64">
        <f>IF(E176=0,0,IF(COUNTIF(Lists!$B$3:$B$203,E176)&gt;0,0,1))</f>
        <v>0</v>
      </c>
      <c r="AG176" s="64">
        <f>IF(E176=0,0,IF(AND('Section 1'!$D$12&lt;&gt;4,R176="Heels"),1,0))</f>
        <v>0</v>
      </c>
      <c r="AH176" s="57">
        <f t="shared" si="17"/>
        <v>0</v>
      </c>
      <c r="AI176" s="57">
        <f t="shared" si="18"/>
        <v>0</v>
      </c>
    </row>
    <row r="177" spans="2:35" x14ac:dyDescent="0.25">
      <c r="B177" s="116"/>
      <c r="C177" s="205" t="str">
        <f>IF(F177=0,"",MAX($C$18:C176)+1)</f>
        <v/>
      </c>
      <c r="D177" s="60"/>
      <c r="E177" s="214"/>
      <c r="F177" s="215"/>
      <c r="G177" s="218"/>
      <c r="H177" s="216"/>
      <c r="I177" s="217" t="str">
        <f>IF(LEFT($F177,1)="R",VLOOKUP($F177,'Blend Breakout'!$C$33:$I$55,COLUMNS('Blend Breakout'!$C$32:D$32),0),IF(LEFT($F177,1)="H",$F177,""))</f>
        <v/>
      </c>
      <c r="J177" s="59" t="str">
        <f>IF(I177="","",IF(LEFT($F177,1)="R",$G177*VLOOKUP($F177,'Blend Breakout'!$C$33:$I$55,COLUMNS('Blend Breakout'!$C$32:E$32),0),IF(LEFT($F177,1)="H",$G177,"")))</f>
        <v/>
      </c>
      <c r="K177" s="217" t="str">
        <f>IF(LEFT($F177,1)="R",VLOOKUP($F177,'Blend Breakout'!$C$33:$I$55,COLUMNS('Blend Breakout'!$C$32:F$32),0),"")</f>
        <v/>
      </c>
      <c r="L177" s="59" t="str">
        <f>IF(K177="","",IF(LEFT($F177,1)="R",$G177*VLOOKUP($F177,'Blend Breakout'!$C$33:$I$55,COLUMNS('Blend Breakout'!$C$32:G$32),0),""))</f>
        <v/>
      </c>
      <c r="M177" s="217" t="str">
        <f>IF(LEFT($F177,1)="R",VLOOKUP($F177,'Blend Breakout'!$C$33:$I$55,COLUMNS('Blend Breakout'!$C$32:H$32),0),"")</f>
        <v/>
      </c>
      <c r="N177" s="59" t="str">
        <f>IF(M177="","",IF(LEFT($F177,1)="R",$G177*VLOOKUP($F177,'Blend Breakout'!$C$33:$I$55,COLUMNS('Blend Breakout'!$C$32:I$32),0),""))</f>
        <v/>
      </c>
      <c r="O177" s="215"/>
      <c r="P177" s="215"/>
      <c r="Q177" s="220"/>
      <c r="R177" s="215"/>
      <c r="S177" s="215"/>
      <c r="T177" s="206"/>
      <c r="U177" s="154"/>
      <c r="W177" s="161" t="str">
        <f t="shared" ca="1" si="19"/>
        <v/>
      </c>
      <c r="Y177" s="64" t="str">
        <f t="shared" si="20"/>
        <v>N</v>
      </c>
      <c r="Z177" s="64">
        <f t="shared" ca="1" si="14"/>
        <v>0</v>
      </c>
      <c r="AA177" s="64">
        <f>IF(C177="",0,IF(OR(D177=0,E177=0,F177=0,G177=0,H177=0,O177=0,Q177=0,Q177="",R177=0,S177=0,AND(OR(R177=Lists!$L$3,R177=Lists!$L$4),P177=0),AND(R177=Lists!$L$4,T177=0)),1,0))</f>
        <v>0</v>
      </c>
      <c r="AB177" s="64">
        <f t="shared" si="15"/>
        <v>0</v>
      </c>
      <c r="AC177" s="64">
        <f t="shared" si="16"/>
        <v>0</v>
      </c>
      <c r="AD177" s="64">
        <f>IF(OR(S177=Lists!$M$6,S177=Lists!$M$8),IF(OR(COUNTIF('Section 3'!$D$16:$D$28,I177)=0,COUNTIF('Section 3'!$D$16:$D$28,K177)=0,COUNTIF('Section 3'!$D$16:$D$28,M177)=0),1,0),0)</f>
        <v>0</v>
      </c>
      <c r="AE177" s="64">
        <f>IF(AND(COUNTIF(Lists!$D$3:$D$69,F177)&gt;0,COUNTIF(Lists!$E$3:$E$46,I177)&gt;0,COUNTIF(Lists!$E$3:$E$46,K177)&gt;0,COUNTIF(Lists!$E$3:$E$46,M177)&gt;0),0,1)</f>
        <v>0</v>
      </c>
      <c r="AF177" s="64">
        <f>IF(E177=0,0,IF(COUNTIF(Lists!$B$3:$B$203,E177)&gt;0,0,1))</f>
        <v>0</v>
      </c>
      <c r="AG177" s="64">
        <f>IF(E177=0,0,IF(AND('Section 1'!$D$12&lt;&gt;4,R177="Heels"),1,0))</f>
        <v>0</v>
      </c>
      <c r="AH177" s="57">
        <f t="shared" si="17"/>
        <v>0</v>
      </c>
      <c r="AI177" s="57">
        <f t="shared" si="18"/>
        <v>0</v>
      </c>
    </row>
    <row r="178" spans="2:35" x14ac:dyDescent="0.25">
      <c r="B178" s="116"/>
      <c r="C178" s="205" t="str">
        <f>IF(F178=0,"",MAX($C$18:C177)+1)</f>
        <v/>
      </c>
      <c r="D178" s="60"/>
      <c r="E178" s="214"/>
      <c r="F178" s="215"/>
      <c r="G178" s="218"/>
      <c r="H178" s="216"/>
      <c r="I178" s="217" t="str">
        <f>IF(LEFT($F178,1)="R",VLOOKUP($F178,'Blend Breakout'!$C$33:$I$55,COLUMNS('Blend Breakout'!$C$32:D$32),0),IF(LEFT($F178,1)="H",$F178,""))</f>
        <v/>
      </c>
      <c r="J178" s="59" t="str">
        <f>IF(I178="","",IF(LEFT($F178,1)="R",$G178*VLOOKUP($F178,'Blend Breakout'!$C$33:$I$55,COLUMNS('Blend Breakout'!$C$32:E$32),0),IF(LEFT($F178,1)="H",$G178,"")))</f>
        <v/>
      </c>
      <c r="K178" s="217" t="str">
        <f>IF(LEFT($F178,1)="R",VLOOKUP($F178,'Blend Breakout'!$C$33:$I$55,COLUMNS('Blend Breakout'!$C$32:F$32),0),"")</f>
        <v/>
      </c>
      <c r="L178" s="59" t="str">
        <f>IF(K178="","",IF(LEFT($F178,1)="R",$G178*VLOOKUP($F178,'Blend Breakout'!$C$33:$I$55,COLUMNS('Blend Breakout'!$C$32:G$32),0),""))</f>
        <v/>
      </c>
      <c r="M178" s="217" t="str">
        <f>IF(LEFT($F178,1)="R",VLOOKUP($F178,'Blend Breakout'!$C$33:$I$55,COLUMNS('Blend Breakout'!$C$32:H$32),0),"")</f>
        <v/>
      </c>
      <c r="N178" s="59" t="str">
        <f>IF(M178="","",IF(LEFT($F178,1)="R",$G178*VLOOKUP($F178,'Blend Breakout'!$C$33:$I$55,COLUMNS('Blend Breakout'!$C$32:I$32),0),""))</f>
        <v/>
      </c>
      <c r="O178" s="215"/>
      <c r="P178" s="215"/>
      <c r="Q178" s="220"/>
      <c r="R178" s="215"/>
      <c r="S178" s="215"/>
      <c r="T178" s="206"/>
      <c r="U178" s="154"/>
      <c r="W178" s="161" t="str">
        <f t="shared" ca="1" si="19"/>
        <v/>
      </c>
      <c r="Y178" s="64" t="str">
        <f t="shared" si="20"/>
        <v>N</v>
      </c>
      <c r="Z178" s="64">
        <f t="shared" ca="1" si="14"/>
        <v>0</v>
      </c>
      <c r="AA178" s="64">
        <f>IF(C178="",0,IF(OR(D178=0,E178=0,F178=0,G178=0,H178=0,O178=0,Q178=0,Q178="",R178=0,S178=0,AND(OR(R178=Lists!$L$3,R178=Lists!$L$4),P178=0),AND(R178=Lists!$L$4,T178=0)),1,0))</f>
        <v>0</v>
      </c>
      <c r="AB178" s="64">
        <f t="shared" si="15"/>
        <v>0</v>
      </c>
      <c r="AC178" s="64">
        <f t="shared" si="16"/>
        <v>0</v>
      </c>
      <c r="AD178" s="64">
        <f>IF(OR(S178=Lists!$M$6,S178=Lists!$M$8),IF(OR(COUNTIF('Section 3'!$D$16:$D$28,I178)=0,COUNTIF('Section 3'!$D$16:$D$28,K178)=0,COUNTIF('Section 3'!$D$16:$D$28,M178)=0),1,0),0)</f>
        <v>0</v>
      </c>
      <c r="AE178" s="64">
        <f>IF(AND(COUNTIF(Lists!$D$3:$D$69,F178)&gt;0,COUNTIF(Lists!$E$3:$E$46,I178)&gt;0,COUNTIF(Lists!$E$3:$E$46,K178)&gt;0,COUNTIF(Lists!$E$3:$E$46,M178)&gt;0),0,1)</f>
        <v>0</v>
      </c>
      <c r="AF178" s="64">
        <f>IF(E178=0,0,IF(COUNTIF(Lists!$B$3:$B$203,E178)&gt;0,0,1))</f>
        <v>0</v>
      </c>
      <c r="AG178" s="64">
        <f>IF(E178=0,0,IF(AND('Section 1'!$D$12&lt;&gt;4,R178="Heels"),1,0))</f>
        <v>0</v>
      </c>
      <c r="AH178" s="57">
        <f t="shared" si="17"/>
        <v>0</v>
      </c>
      <c r="AI178" s="57">
        <f t="shared" si="18"/>
        <v>0</v>
      </c>
    </row>
    <row r="179" spans="2:35" x14ac:dyDescent="0.25">
      <c r="B179" s="116"/>
      <c r="C179" s="205" t="str">
        <f>IF(F179=0,"",MAX($C$18:C178)+1)</f>
        <v/>
      </c>
      <c r="D179" s="60"/>
      <c r="E179" s="214"/>
      <c r="F179" s="215"/>
      <c r="G179" s="218"/>
      <c r="H179" s="216"/>
      <c r="I179" s="217" t="str">
        <f>IF(LEFT($F179,1)="R",VLOOKUP($F179,'Blend Breakout'!$C$33:$I$55,COLUMNS('Blend Breakout'!$C$32:D$32),0),IF(LEFT($F179,1)="H",$F179,""))</f>
        <v/>
      </c>
      <c r="J179" s="59" t="str">
        <f>IF(I179="","",IF(LEFT($F179,1)="R",$G179*VLOOKUP($F179,'Blend Breakout'!$C$33:$I$55,COLUMNS('Blend Breakout'!$C$32:E$32),0),IF(LEFT($F179,1)="H",$G179,"")))</f>
        <v/>
      </c>
      <c r="K179" s="217" t="str">
        <f>IF(LEFT($F179,1)="R",VLOOKUP($F179,'Blend Breakout'!$C$33:$I$55,COLUMNS('Blend Breakout'!$C$32:F$32),0),"")</f>
        <v/>
      </c>
      <c r="L179" s="59" t="str">
        <f>IF(K179="","",IF(LEFT($F179,1)="R",$G179*VLOOKUP($F179,'Blend Breakout'!$C$33:$I$55,COLUMNS('Blend Breakout'!$C$32:G$32),0),""))</f>
        <v/>
      </c>
      <c r="M179" s="217" t="str">
        <f>IF(LEFT($F179,1)="R",VLOOKUP($F179,'Blend Breakout'!$C$33:$I$55,COLUMNS('Blend Breakout'!$C$32:H$32),0),"")</f>
        <v/>
      </c>
      <c r="N179" s="59" t="str">
        <f>IF(M179="","",IF(LEFT($F179,1)="R",$G179*VLOOKUP($F179,'Blend Breakout'!$C$33:$I$55,COLUMNS('Blend Breakout'!$C$32:I$32),0),""))</f>
        <v/>
      </c>
      <c r="O179" s="215"/>
      <c r="P179" s="215"/>
      <c r="Q179" s="220"/>
      <c r="R179" s="215"/>
      <c r="S179" s="215"/>
      <c r="T179" s="206"/>
      <c r="U179" s="154"/>
      <c r="W179" s="161" t="str">
        <f t="shared" ca="1" si="19"/>
        <v/>
      </c>
      <c r="Y179" s="64" t="str">
        <f t="shared" si="20"/>
        <v>N</v>
      </c>
      <c r="Z179" s="64">
        <f t="shared" ca="1" si="14"/>
        <v>0</v>
      </c>
      <c r="AA179" s="64">
        <f>IF(C179="",0,IF(OR(D179=0,E179=0,F179=0,G179=0,H179=0,O179=0,Q179=0,Q179="",R179=0,S179=0,AND(OR(R179=Lists!$L$3,R179=Lists!$L$4),P179=0),AND(R179=Lists!$L$4,T179=0)),1,0))</f>
        <v>0</v>
      </c>
      <c r="AB179" s="64">
        <f t="shared" si="15"/>
        <v>0</v>
      </c>
      <c r="AC179" s="64">
        <f t="shared" si="16"/>
        <v>0</v>
      </c>
      <c r="AD179" s="64">
        <f>IF(OR(S179=Lists!$M$6,S179=Lists!$M$8),IF(OR(COUNTIF('Section 3'!$D$16:$D$28,I179)=0,COUNTIF('Section 3'!$D$16:$D$28,K179)=0,COUNTIF('Section 3'!$D$16:$D$28,M179)=0),1,0),0)</f>
        <v>0</v>
      </c>
      <c r="AE179" s="64">
        <f>IF(AND(COUNTIF(Lists!$D$3:$D$69,F179)&gt;0,COUNTIF(Lists!$E$3:$E$46,I179)&gt;0,COUNTIF(Lists!$E$3:$E$46,K179)&gt;0,COUNTIF(Lists!$E$3:$E$46,M179)&gt;0),0,1)</f>
        <v>0</v>
      </c>
      <c r="AF179" s="64">
        <f>IF(E179=0,0,IF(COUNTIF(Lists!$B$3:$B$203,E179)&gt;0,0,1))</f>
        <v>0</v>
      </c>
      <c r="AG179" s="64">
        <f>IF(E179=0,0,IF(AND('Section 1'!$D$12&lt;&gt;4,R179="Heels"),1,0))</f>
        <v>0</v>
      </c>
      <c r="AH179" s="57">
        <f t="shared" si="17"/>
        <v>0</v>
      </c>
      <c r="AI179" s="57">
        <f t="shared" si="18"/>
        <v>0</v>
      </c>
    </row>
    <row r="180" spans="2:35" x14ac:dyDescent="0.25">
      <c r="B180" s="116"/>
      <c r="C180" s="205" t="str">
        <f>IF(F180=0,"",MAX($C$18:C179)+1)</f>
        <v/>
      </c>
      <c r="D180" s="60"/>
      <c r="E180" s="214"/>
      <c r="F180" s="215"/>
      <c r="G180" s="218"/>
      <c r="H180" s="216"/>
      <c r="I180" s="217" t="str">
        <f>IF(LEFT($F180,1)="R",VLOOKUP($F180,'Blend Breakout'!$C$33:$I$55,COLUMNS('Blend Breakout'!$C$32:D$32),0),IF(LEFT($F180,1)="H",$F180,""))</f>
        <v/>
      </c>
      <c r="J180" s="59" t="str">
        <f>IF(I180="","",IF(LEFT($F180,1)="R",$G180*VLOOKUP($F180,'Blend Breakout'!$C$33:$I$55,COLUMNS('Blend Breakout'!$C$32:E$32),0),IF(LEFT($F180,1)="H",$G180,"")))</f>
        <v/>
      </c>
      <c r="K180" s="217" t="str">
        <f>IF(LEFT($F180,1)="R",VLOOKUP($F180,'Blend Breakout'!$C$33:$I$55,COLUMNS('Blend Breakout'!$C$32:F$32),0),"")</f>
        <v/>
      </c>
      <c r="L180" s="59" t="str">
        <f>IF(K180="","",IF(LEFT($F180,1)="R",$G180*VLOOKUP($F180,'Blend Breakout'!$C$33:$I$55,COLUMNS('Blend Breakout'!$C$32:G$32),0),""))</f>
        <v/>
      </c>
      <c r="M180" s="217" t="str">
        <f>IF(LEFT($F180,1)="R",VLOOKUP($F180,'Blend Breakout'!$C$33:$I$55,COLUMNS('Blend Breakout'!$C$32:H$32),0),"")</f>
        <v/>
      </c>
      <c r="N180" s="59" t="str">
        <f>IF(M180="","",IF(LEFT($F180,1)="R",$G180*VLOOKUP($F180,'Blend Breakout'!$C$33:$I$55,COLUMNS('Blend Breakout'!$C$32:I$32),0),""))</f>
        <v/>
      </c>
      <c r="O180" s="215"/>
      <c r="P180" s="215"/>
      <c r="Q180" s="220"/>
      <c r="R180" s="215"/>
      <c r="S180" s="215"/>
      <c r="T180" s="206"/>
      <c r="U180" s="154"/>
      <c r="W180" s="161" t="str">
        <f t="shared" ca="1" si="19"/>
        <v/>
      </c>
      <c r="Y180" s="64" t="str">
        <f t="shared" si="20"/>
        <v>N</v>
      </c>
      <c r="Z180" s="64">
        <f t="shared" ca="1" si="14"/>
        <v>0</v>
      </c>
      <c r="AA180" s="64">
        <f>IF(C180="",0,IF(OR(D180=0,E180=0,F180=0,G180=0,H180=0,O180=0,Q180=0,Q180="",R180=0,S180=0,AND(OR(R180=Lists!$L$3,R180=Lists!$L$4),P180=0),AND(R180=Lists!$L$4,T180=0)),1,0))</f>
        <v>0</v>
      </c>
      <c r="AB180" s="64">
        <f t="shared" si="15"/>
        <v>0</v>
      </c>
      <c r="AC180" s="64">
        <f t="shared" si="16"/>
        <v>0</v>
      </c>
      <c r="AD180" s="64">
        <f>IF(OR(S180=Lists!$M$6,S180=Lists!$M$8),IF(OR(COUNTIF('Section 3'!$D$16:$D$28,I180)=0,COUNTIF('Section 3'!$D$16:$D$28,K180)=0,COUNTIF('Section 3'!$D$16:$D$28,M180)=0),1,0),0)</f>
        <v>0</v>
      </c>
      <c r="AE180" s="64">
        <f>IF(AND(COUNTIF(Lists!$D$3:$D$69,F180)&gt;0,COUNTIF(Lists!$E$3:$E$46,I180)&gt;0,COUNTIF(Lists!$E$3:$E$46,K180)&gt;0,COUNTIF(Lists!$E$3:$E$46,M180)&gt;0),0,1)</f>
        <v>0</v>
      </c>
      <c r="AF180" s="64">
        <f>IF(E180=0,0,IF(COUNTIF(Lists!$B$3:$B$203,E180)&gt;0,0,1))</f>
        <v>0</v>
      </c>
      <c r="AG180" s="64">
        <f>IF(E180=0,0,IF(AND('Section 1'!$D$12&lt;&gt;4,R180="Heels"),1,0))</f>
        <v>0</v>
      </c>
      <c r="AH180" s="57">
        <f t="shared" si="17"/>
        <v>0</v>
      </c>
      <c r="AI180" s="57">
        <f t="shared" si="18"/>
        <v>0</v>
      </c>
    </row>
    <row r="181" spans="2:35" x14ac:dyDescent="0.25">
      <c r="B181" s="116"/>
      <c r="C181" s="205" t="str">
        <f>IF(F181=0,"",MAX($C$18:C180)+1)</f>
        <v/>
      </c>
      <c r="D181" s="60"/>
      <c r="E181" s="214"/>
      <c r="F181" s="215"/>
      <c r="G181" s="218"/>
      <c r="H181" s="216"/>
      <c r="I181" s="217" t="str">
        <f>IF(LEFT($F181,1)="R",VLOOKUP($F181,'Blend Breakout'!$C$33:$I$55,COLUMNS('Blend Breakout'!$C$32:D$32),0),IF(LEFT($F181,1)="H",$F181,""))</f>
        <v/>
      </c>
      <c r="J181" s="59" t="str">
        <f>IF(I181="","",IF(LEFT($F181,1)="R",$G181*VLOOKUP($F181,'Blend Breakout'!$C$33:$I$55,COLUMNS('Blend Breakout'!$C$32:E$32),0),IF(LEFT($F181,1)="H",$G181,"")))</f>
        <v/>
      </c>
      <c r="K181" s="217" t="str">
        <f>IF(LEFT($F181,1)="R",VLOOKUP($F181,'Blend Breakout'!$C$33:$I$55,COLUMNS('Blend Breakout'!$C$32:F$32),0),"")</f>
        <v/>
      </c>
      <c r="L181" s="59" t="str">
        <f>IF(K181="","",IF(LEFT($F181,1)="R",$G181*VLOOKUP($F181,'Blend Breakout'!$C$33:$I$55,COLUMNS('Blend Breakout'!$C$32:G$32),0),""))</f>
        <v/>
      </c>
      <c r="M181" s="217" t="str">
        <f>IF(LEFT($F181,1)="R",VLOOKUP($F181,'Blend Breakout'!$C$33:$I$55,COLUMNS('Blend Breakout'!$C$32:H$32),0),"")</f>
        <v/>
      </c>
      <c r="N181" s="59" t="str">
        <f>IF(M181="","",IF(LEFT($F181,1)="R",$G181*VLOOKUP($F181,'Blend Breakout'!$C$33:$I$55,COLUMNS('Blend Breakout'!$C$32:I$32),0),""))</f>
        <v/>
      </c>
      <c r="O181" s="215"/>
      <c r="P181" s="215"/>
      <c r="Q181" s="220"/>
      <c r="R181" s="215"/>
      <c r="S181" s="215"/>
      <c r="T181" s="206"/>
      <c r="U181" s="154"/>
      <c r="W181" s="161" t="str">
        <f t="shared" ca="1" si="19"/>
        <v/>
      </c>
      <c r="Y181" s="64" t="str">
        <f t="shared" si="20"/>
        <v>N</v>
      </c>
      <c r="Z181" s="64">
        <f t="shared" ca="1" si="14"/>
        <v>0</v>
      </c>
      <c r="AA181" s="64">
        <f>IF(C181="",0,IF(OR(D181=0,E181=0,F181=0,G181=0,H181=0,O181=0,Q181=0,Q181="",R181=0,S181=0,AND(OR(R181=Lists!$L$3,R181=Lists!$L$4),P181=0),AND(R181=Lists!$L$4,T181=0)),1,0))</f>
        <v>0</v>
      </c>
      <c r="AB181" s="64">
        <f t="shared" si="15"/>
        <v>0</v>
      </c>
      <c r="AC181" s="64">
        <f t="shared" si="16"/>
        <v>0</v>
      </c>
      <c r="AD181" s="64">
        <f>IF(OR(S181=Lists!$M$6,S181=Lists!$M$8),IF(OR(COUNTIF('Section 3'!$D$16:$D$28,I181)=0,COUNTIF('Section 3'!$D$16:$D$28,K181)=0,COUNTIF('Section 3'!$D$16:$D$28,M181)=0),1,0),0)</f>
        <v>0</v>
      </c>
      <c r="AE181" s="64">
        <f>IF(AND(COUNTIF(Lists!$D$3:$D$69,F181)&gt;0,COUNTIF(Lists!$E$3:$E$46,I181)&gt;0,COUNTIF(Lists!$E$3:$E$46,K181)&gt;0,COUNTIF(Lists!$E$3:$E$46,M181)&gt;0),0,1)</f>
        <v>0</v>
      </c>
      <c r="AF181" s="64">
        <f>IF(E181=0,0,IF(COUNTIF(Lists!$B$3:$B$203,E181)&gt;0,0,1))</f>
        <v>0</v>
      </c>
      <c r="AG181" s="64">
        <f>IF(E181=0,0,IF(AND('Section 1'!$D$12&lt;&gt;4,R181="Heels"),1,0))</f>
        <v>0</v>
      </c>
      <c r="AH181" s="57">
        <f t="shared" si="17"/>
        <v>0</v>
      </c>
      <c r="AI181" s="57">
        <f t="shared" si="18"/>
        <v>0</v>
      </c>
    </row>
    <row r="182" spans="2:35" x14ac:dyDescent="0.25">
      <c r="B182" s="116"/>
      <c r="C182" s="205" t="str">
        <f>IF(F182=0,"",MAX($C$18:C181)+1)</f>
        <v/>
      </c>
      <c r="D182" s="60"/>
      <c r="E182" s="214"/>
      <c r="F182" s="215"/>
      <c r="G182" s="218"/>
      <c r="H182" s="216"/>
      <c r="I182" s="217" t="str">
        <f>IF(LEFT($F182,1)="R",VLOOKUP($F182,'Blend Breakout'!$C$33:$I$55,COLUMNS('Blend Breakout'!$C$32:D$32),0),IF(LEFT($F182,1)="H",$F182,""))</f>
        <v/>
      </c>
      <c r="J182" s="59" t="str">
        <f>IF(I182="","",IF(LEFT($F182,1)="R",$G182*VLOOKUP($F182,'Blend Breakout'!$C$33:$I$55,COLUMNS('Blend Breakout'!$C$32:E$32),0),IF(LEFT($F182,1)="H",$G182,"")))</f>
        <v/>
      </c>
      <c r="K182" s="217" t="str">
        <f>IF(LEFT($F182,1)="R",VLOOKUP($F182,'Blend Breakout'!$C$33:$I$55,COLUMNS('Blend Breakout'!$C$32:F$32),0),"")</f>
        <v/>
      </c>
      <c r="L182" s="59" t="str">
        <f>IF(K182="","",IF(LEFT($F182,1)="R",$G182*VLOOKUP($F182,'Blend Breakout'!$C$33:$I$55,COLUMNS('Blend Breakout'!$C$32:G$32),0),""))</f>
        <v/>
      </c>
      <c r="M182" s="217" t="str">
        <f>IF(LEFT($F182,1)="R",VLOOKUP($F182,'Blend Breakout'!$C$33:$I$55,COLUMNS('Blend Breakout'!$C$32:H$32),0),"")</f>
        <v/>
      </c>
      <c r="N182" s="59" t="str">
        <f>IF(M182="","",IF(LEFT($F182,1)="R",$G182*VLOOKUP($F182,'Blend Breakout'!$C$33:$I$55,COLUMNS('Blend Breakout'!$C$32:I$32),0),""))</f>
        <v/>
      </c>
      <c r="O182" s="215"/>
      <c r="P182" s="215"/>
      <c r="Q182" s="220"/>
      <c r="R182" s="215"/>
      <c r="S182" s="215"/>
      <c r="T182" s="206"/>
      <c r="U182" s="154"/>
      <c r="W182" s="161" t="str">
        <f t="shared" ca="1" si="19"/>
        <v/>
      </c>
      <c r="Y182" s="64" t="str">
        <f t="shared" si="20"/>
        <v>N</v>
      </c>
      <c r="Z182" s="64">
        <f t="shared" ca="1" si="14"/>
        <v>0</v>
      </c>
      <c r="AA182" s="64">
        <f>IF(C182="",0,IF(OR(D182=0,E182=0,F182=0,G182=0,H182=0,O182=0,Q182=0,Q182="",R182=0,S182=0,AND(OR(R182=Lists!$L$3,R182=Lists!$L$4),P182=0),AND(R182=Lists!$L$4,T182=0)),1,0))</f>
        <v>0</v>
      </c>
      <c r="AB182" s="64">
        <f t="shared" si="15"/>
        <v>0</v>
      </c>
      <c r="AC182" s="64">
        <f t="shared" si="16"/>
        <v>0</v>
      </c>
      <c r="AD182" s="64">
        <f>IF(OR(S182=Lists!$M$6,S182=Lists!$M$8),IF(OR(COUNTIF('Section 3'!$D$16:$D$28,I182)=0,COUNTIF('Section 3'!$D$16:$D$28,K182)=0,COUNTIF('Section 3'!$D$16:$D$28,M182)=0),1,0),0)</f>
        <v>0</v>
      </c>
      <c r="AE182" s="64">
        <f>IF(AND(COUNTIF(Lists!$D$3:$D$69,F182)&gt;0,COUNTIF(Lists!$E$3:$E$46,I182)&gt;0,COUNTIF(Lists!$E$3:$E$46,K182)&gt;0,COUNTIF(Lists!$E$3:$E$46,M182)&gt;0),0,1)</f>
        <v>0</v>
      </c>
      <c r="AF182" s="64">
        <f>IF(E182=0,0,IF(COUNTIF(Lists!$B$3:$B$203,E182)&gt;0,0,1))</f>
        <v>0</v>
      </c>
      <c r="AG182" s="64">
        <f>IF(E182=0,0,IF(AND('Section 1'!$D$12&lt;&gt;4,R182="Heels"),1,0))</f>
        <v>0</v>
      </c>
      <c r="AH182" s="57">
        <f t="shared" si="17"/>
        <v>0</v>
      </c>
      <c r="AI182" s="57">
        <f t="shared" si="18"/>
        <v>0</v>
      </c>
    </row>
    <row r="183" spans="2:35" x14ac:dyDescent="0.25">
      <c r="B183" s="116"/>
      <c r="C183" s="205" t="str">
        <f>IF(F183=0,"",MAX($C$18:C182)+1)</f>
        <v/>
      </c>
      <c r="D183" s="60"/>
      <c r="E183" s="214"/>
      <c r="F183" s="215"/>
      <c r="G183" s="218"/>
      <c r="H183" s="216"/>
      <c r="I183" s="217" t="str">
        <f>IF(LEFT($F183,1)="R",VLOOKUP($F183,'Blend Breakout'!$C$33:$I$55,COLUMNS('Blend Breakout'!$C$32:D$32),0),IF(LEFT($F183,1)="H",$F183,""))</f>
        <v/>
      </c>
      <c r="J183" s="59" t="str">
        <f>IF(I183="","",IF(LEFT($F183,1)="R",$G183*VLOOKUP($F183,'Blend Breakout'!$C$33:$I$55,COLUMNS('Blend Breakout'!$C$32:E$32),0),IF(LEFT($F183,1)="H",$G183,"")))</f>
        <v/>
      </c>
      <c r="K183" s="217" t="str">
        <f>IF(LEFT($F183,1)="R",VLOOKUP($F183,'Blend Breakout'!$C$33:$I$55,COLUMNS('Blend Breakout'!$C$32:F$32),0),"")</f>
        <v/>
      </c>
      <c r="L183" s="59" t="str">
        <f>IF(K183="","",IF(LEFT($F183,1)="R",$G183*VLOOKUP($F183,'Blend Breakout'!$C$33:$I$55,COLUMNS('Blend Breakout'!$C$32:G$32),0),""))</f>
        <v/>
      </c>
      <c r="M183" s="217" t="str">
        <f>IF(LEFT($F183,1)="R",VLOOKUP($F183,'Blend Breakout'!$C$33:$I$55,COLUMNS('Blend Breakout'!$C$32:H$32),0),"")</f>
        <v/>
      </c>
      <c r="N183" s="59" t="str">
        <f>IF(M183="","",IF(LEFT($F183,1)="R",$G183*VLOOKUP($F183,'Blend Breakout'!$C$33:$I$55,COLUMNS('Blend Breakout'!$C$32:I$32),0),""))</f>
        <v/>
      </c>
      <c r="O183" s="215"/>
      <c r="P183" s="215"/>
      <c r="Q183" s="220"/>
      <c r="R183" s="215"/>
      <c r="S183" s="215"/>
      <c r="T183" s="206"/>
      <c r="U183" s="154"/>
      <c r="W183" s="161" t="str">
        <f t="shared" ca="1" si="19"/>
        <v/>
      </c>
      <c r="Y183" s="64" t="str">
        <f t="shared" si="20"/>
        <v>N</v>
      </c>
      <c r="Z183" s="64">
        <f t="shared" ca="1" si="14"/>
        <v>0</v>
      </c>
      <c r="AA183" s="64">
        <f>IF(C183="",0,IF(OR(D183=0,E183=0,F183=0,G183=0,H183=0,O183=0,Q183=0,Q183="",R183=0,S183=0,AND(OR(R183=Lists!$L$3,R183=Lists!$L$4),P183=0),AND(R183=Lists!$L$4,T183=0)),1,0))</f>
        <v>0</v>
      </c>
      <c r="AB183" s="64">
        <f t="shared" si="15"/>
        <v>0</v>
      </c>
      <c r="AC183" s="64">
        <f t="shared" si="16"/>
        <v>0</v>
      </c>
      <c r="AD183" s="64">
        <f>IF(OR(S183=Lists!$M$6,S183=Lists!$M$8),IF(OR(COUNTIF('Section 3'!$D$16:$D$28,I183)=0,COUNTIF('Section 3'!$D$16:$D$28,K183)=0,COUNTIF('Section 3'!$D$16:$D$28,M183)=0),1,0),0)</f>
        <v>0</v>
      </c>
      <c r="AE183" s="64">
        <f>IF(AND(COUNTIF(Lists!$D$3:$D$69,F183)&gt;0,COUNTIF(Lists!$E$3:$E$46,I183)&gt;0,COUNTIF(Lists!$E$3:$E$46,K183)&gt;0,COUNTIF(Lists!$E$3:$E$46,M183)&gt;0),0,1)</f>
        <v>0</v>
      </c>
      <c r="AF183" s="64">
        <f>IF(E183=0,0,IF(COUNTIF(Lists!$B$3:$B$203,E183)&gt;0,0,1))</f>
        <v>0</v>
      </c>
      <c r="AG183" s="64">
        <f>IF(E183=0,0,IF(AND('Section 1'!$D$12&lt;&gt;4,R183="Heels"),1,0))</f>
        <v>0</v>
      </c>
      <c r="AH183" s="57">
        <f t="shared" si="17"/>
        <v>0</v>
      </c>
      <c r="AI183" s="57">
        <f t="shared" si="18"/>
        <v>0</v>
      </c>
    </row>
    <row r="184" spans="2:35" x14ac:dyDescent="0.25">
      <c r="B184" s="116"/>
      <c r="C184" s="205" t="str">
        <f>IF(F184=0,"",MAX($C$18:C183)+1)</f>
        <v/>
      </c>
      <c r="D184" s="60"/>
      <c r="E184" s="214"/>
      <c r="F184" s="215"/>
      <c r="G184" s="218"/>
      <c r="H184" s="216"/>
      <c r="I184" s="217" t="str">
        <f>IF(LEFT($F184,1)="R",VLOOKUP($F184,'Blend Breakout'!$C$33:$I$55,COLUMNS('Blend Breakout'!$C$32:D$32),0),IF(LEFT($F184,1)="H",$F184,""))</f>
        <v/>
      </c>
      <c r="J184" s="59" t="str">
        <f>IF(I184="","",IF(LEFT($F184,1)="R",$G184*VLOOKUP($F184,'Blend Breakout'!$C$33:$I$55,COLUMNS('Blend Breakout'!$C$32:E$32),0),IF(LEFT($F184,1)="H",$G184,"")))</f>
        <v/>
      </c>
      <c r="K184" s="217" t="str">
        <f>IF(LEFT($F184,1)="R",VLOOKUP($F184,'Blend Breakout'!$C$33:$I$55,COLUMNS('Blend Breakout'!$C$32:F$32),0),"")</f>
        <v/>
      </c>
      <c r="L184" s="59" t="str">
        <f>IF(K184="","",IF(LEFT($F184,1)="R",$G184*VLOOKUP($F184,'Blend Breakout'!$C$33:$I$55,COLUMNS('Blend Breakout'!$C$32:G$32),0),""))</f>
        <v/>
      </c>
      <c r="M184" s="217" t="str">
        <f>IF(LEFT($F184,1)="R",VLOOKUP($F184,'Blend Breakout'!$C$33:$I$55,COLUMNS('Blend Breakout'!$C$32:H$32),0),"")</f>
        <v/>
      </c>
      <c r="N184" s="59" t="str">
        <f>IF(M184="","",IF(LEFT($F184,1)="R",$G184*VLOOKUP($F184,'Blend Breakout'!$C$33:$I$55,COLUMNS('Blend Breakout'!$C$32:I$32),0),""))</f>
        <v/>
      </c>
      <c r="O184" s="215"/>
      <c r="P184" s="215"/>
      <c r="Q184" s="220"/>
      <c r="R184" s="215"/>
      <c r="S184" s="215"/>
      <c r="T184" s="206"/>
      <c r="U184" s="154"/>
      <c r="W184" s="161" t="str">
        <f t="shared" ca="1" si="19"/>
        <v/>
      </c>
      <c r="Y184" s="64" t="str">
        <f t="shared" si="20"/>
        <v>N</v>
      </c>
      <c r="Z184" s="64">
        <f t="shared" ca="1" si="14"/>
        <v>0</v>
      </c>
      <c r="AA184" s="64">
        <f>IF(C184="",0,IF(OR(D184=0,E184=0,F184=0,G184=0,H184=0,O184=0,Q184=0,Q184="",R184=0,S184=0,AND(OR(R184=Lists!$L$3,R184=Lists!$L$4),P184=0),AND(R184=Lists!$L$4,T184=0)),1,0))</f>
        <v>0</v>
      </c>
      <c r="AB184" s="64">
        <f t="shared" si="15"/>
        <v>0</v>
      </c>
      <c r="AC184" s="64">
        <f t="shared" si="16"/>
        <v>0</v>
      </c>
      <c r="AD184" s="64">
        <f>IF(OR(S184=Lists!$M$6,S184=Lists!$M$8),IF(OR(COUNTIF('Section 3'!$D$16:$D$28,I184)=0,COUNTIF('Section 3'!$D$16:$D$28,K184)=0,COUNTIF('Section 3'!$D$16:$D$28,M184)=0),1,0),0)</f>
        <v>0</v>
      </c>
      <c r="AE184" s="64">
        <f>IF(AND(COUNTIF(Lists!$D$3:$D$69,F184)&gt;0,COUNTIF(Lists!$E$3:$E$46,I184)&gt;0,COUNTIF(Lists!$E$3:$E$46,K184)&gt;0,COUNTIF(Lists!$E$3:$E$46,M184)&gt;0),0,1)</f>
        <v>0</v>
      </c>
      <c r="AF184" s="64">
        <f>IF(E184=0,0,IF(COUNTIF(Lists!$B$3:$B$203,E184)&gt;0,0,1))</f>
        <v>0</v>
      </c>
      <c r="AG184" s="64">
        <f>IF(E184=0,0,IF(AND('Section 1'!$D$12&lt;&gt;4,R184="Heels"),1,0))</f>
        <v>0</v>
      </c>
      <c r="AH184" s="57">
        <f t="shared" si="17"/>
        <v>0</v>
      </c>
      <c r="AI184" s="57">
        <f t="shared" si="18"/>
        <v>0</v>
      </c>
    </row>
    <row r="185" spans="2:35" x14ac:dyDescent="0.25">
      <c r="B185" s="116"/>
      <c r="C185" s="205" t="str">
        <f>IF(F185=0,"",MAX($C$18:C184)+1)</f>
        <v/>
      </c>
      <c r="D185" s="60"/>
      <c r="E185" s="214"/>
      <c r="F185" s="215"/>
      <c r="G185" s="218"/>
      <c r="H185" s="216"/>
      <c r="I185" s="217" t="str">
        <f>IF(LEFT($F185,1)="R",VLOOKUP($F185,'Blend Breakout'!$C$33:$I$55,COLUMNS('Blend Breakout'!$C$32:D$32),0),IF(LEFT($F185,1)="H",$F185,""))</f>
        <v/>
      </c>
      <c r="J185" s="59" t="str">
        <f>IF(I185="","",IF(LEFT($F185,1)="R",$G185*VLOOKUP($F185,'Blend Breakout'!$C$33:$I$55,COLUMNS('Blend Breakout'!$C$32:E$32),0),IF(LEFT($F185,1)="H",$G185,"")))</f>
        <v/>
      </c>
      <c r="K185" s="217" t="str">
        <f>IF(LEFT($F185,1)="R",VLOOKUP($F185,'Blend Breakout'!$C$33:$I$55,COLUMNS('Blend Breakout'!$C$32:F$32),0),"")</f>
        <v/>
      </c>
      <c r="L185" s="59" t="str">
        <f>IF(K185="","",IF(LEFT($F185,1)="R",$G185*VLOOKUP($F185,'Blend Breakout'!$C$33:$I$55,COLUMNS('Blend Breakout'!$C$32:G$32),0),""))</f>
        <v/>
      </c>
      <c r="M185" s="217" t="str">
        <f>IF(LEFT($F185,1)="R",VLOOKUP($F185,'Blend Breakout'!$C$33:$I$55,COLUMNS('Blend Breakout'!$C$32:H$32),0),"")</f>
        <v/>
      </c>
      <c r="N185" s="59" t="str">
        <f>IF(M185="","",IF(LEFT($F185,1)="R",$G185*VLOOKUP($F185,'Blend Breakout'!$C$33:$I$55,COLUMNS('Blend Breakout'!$C$32:I$32),0),""))</f>
        <v/>
      </c>
      <c r="O185" s="215"/>
      <c r="P185" s="215"/>
      <c r="Q185" s="220"/>
      <c r="R185" s="215"/>
      <c r="S185" s="215"/>
      <c r="T185" s="206"/>
      <c r="U185" s="154"/>
      <c r="W185" s="161" t="str">
        <f t="shared" ca="1" si="19"/>
        <v/>
      </c>
      <c r="Y185" s="64" t="str">
        <f t="shared" si="20"/>
        <v>N</v>
      </c>
      <c r="Z185" s="64">
        <f t="shared" ca="1" si="14"/>
        <v>0</v>
      </c>
      <c r="AA185" s="64">
        <f>IF(C185="",0,IF(OR(D185=0,E185=0,F185=0,G185=0,H185=0,O185=0,Q185=0,Q185="",R185=0,S185=0,AND(OR(R185=Lists!$L$3,R185=Lists!$L$4),P185=0),AND(R185=Lists!$L$4,T185=0)),1,0))</f>
        <v>0</v>
      </c>
      <c r="AB185" s="64">
        <f t="shared" si="15"/>
        <v>0</v>
      </c>
      <c r="AC185" s="64">
        <f t="shared" si="16"/>
        <v>0</v>
      </c>
      <c r="AD185" s="64">
        <f>IF(OR(S185=Lists!$M$6,S185=Lists!$M$8),IF(OR(COUNTIF('Section 3'!$D$16:$D$28,I185)=0,COUNTIF('Section 3'!$D$16:$D$28,K185)=0,COUNTIF('Section 3'!$D$16:$D$28,M185)=0),1,0),0)</f>
        <v>0</v>
      </c>
      <c r="AE185" s="64">
        <f>IF(AND(COUNTIF(Lists!$D$3:$D$69,F185)&gt;0,COUNTIF(Lists!$E$3:$E$46,I185)&gt;0,COUNTIF(Lists!$E$3:$E$46,K185)&gt;0,COUNTIF(Lists!$E$3:$E$46,M185)&gt;0),0,1)</f>
        <v>0</v>
      </c>
      <c r="AF185" s="64">
        <f>IF(E185=0,0,IF(COUNTIF(Lists!$B$3:$B$203,E185)&gt;0,0,1))</f>
        <v>0</v>
      </c>
      <c r="AG185" s="64">
        <f>IF(E185=0,0,IF(AND('Section 1'!$D$12&lt;&gt;4,R185="Heels"),1,0))</f>
        <v>0</v>
      </c>
      <c r="AH185" s="57">
        <f t="shared" si="17"/>
        <v>0</v>
      </c>
      <c r="AI185" s="57">
        <f t="shared" si="18"/>
        <v>0</v>
      </c>
    </row>
    <row r="186" spans="2:35" x14ac:dyDescent="0.25">
      <c r="B186" s="116"/>
      <c r="C186" s="205" t="str">
        <f>IF(F186=0,"",MAX($C$18:C185)+1)</f>
        <v/>
      </c>
      <c r="D186" s="60"/>
      <c r="E186" s="214"/>
      <c r="F186" s="215"/>
      <c r="G186" s="218"/>
      <c r="H186" s="216"/>
      <c r="I186" s="217" t="str">
        <f>IF(LEFT($F186,1)="R",VLOOKUP($F186,'Blend Breakout'!$C$33:$I$55,COLUMNS('Blend Breakout'!$C$32:D$32),0),IF(LEFT($F186,1)="H",$F186,""))</f>
        <v/>
      </c>
      <c r="J186" s="59" t="str">
        <f>IF(I186="","",IF(LEFT($F186,1)="R",$G186*VLOOKUP($F186,'Blend Breakout'!$C$33:$I$55,COLUMNS('Blend Breakout'!$C$32:E$32),0),IF(LEFT($F186,1)="H",$G186,"")))</f>
        <v/>
      </c>
      <c r="K186" s="217" t="str">
        <f>IF(LEFT($F186,1)="R",VLOOKUP($F186,'Blend Breakout'!$C$33:$I$55,COLUMNS('Blend Breakout'!$C$32:F$32),0),"")</f>
        <v/>
      </c>
      <c r="L186" s="59" t="str">
        <f>IF(K186="","",IF(LEFT($F186,1)="R",$G186*VLOOKUP($F186,'Blend Breakout'!$C$33:$I$55,COLUMNS('Blend Breakout'!$C$32:G$32),0),""))</f>
        <v/>
      </c>
      <c r="M186" s="217" t="str">
        <f>IF(LEFT($F186,1)="R",VLOOKUP($F186,'Blend Breakout'!$C$33:$I$55,COLUMNS('Blend Breakout'!$C$32:H$32),0),"")</f>
        <v/>
      </c>
      <c r="N186" s="59" t="str">
        <f>IF(M186="","",IF(LEFT($F186,1)="R",$G186*VLOOKUP($F186,'Blend Breakout'!$C$33:$I$55,COLUMNS('Blend Breakout'!$C$32:I$32),0),""))</f>
        <v/>
      </c>
      <c r="O186" s="215"/>
      <c r="P186" s="215"/>
      <c r="Q186" s="220"/>
      <c r="R186" s="215"/>
      <c r="S186" s="215"/>
      <c r="T186" s="206"/>
      <c r="U186" s="154"/>
      <c r="W186" s="161" t="str">
        <f t="shared" ca="1" si="19"/>
        <v/>
      </c>
      <c r="Y186" s="64" t="str">
        <f t="shared" si="20"/>
        <v>N</v>
      </c>
      <c r="Z186" s="64">
        <f t="shared" ca="1" si="14"/>
        <v>0</v>
      </c>
      <c r="AA186" s="64">
        <f>IF(C186="",0,IF(OR(D186=0,E186=0,F186=0,G186=0,H186=0,O186=0,Q186=0,Q186="",R186=0,S186=0,AND(OR(R186=Lists!$L$3,R186=Lists!$L$4),P186=0),AND(R186=Lists!$L$4,T186=0)),1,0))</f>
        <v>0</v>
      </c>
      <c r="AB186" s="64">
        <f t="shared" si="15"/>
        <v>0</v>
      </c>
      <c r="AC186" s="64">
        <f t="shared" si="16"/>
        <v>0</v>
      </c>
      <c r="AD186" s="64">
        <f>IF(OR(S186=Lists!$M$6,S186=Lists!$M$8),IF(OR(COUNTIF('Section 3'!$D$16:$D$28,I186)=0,COUNTIF('Section 3'!$D$16:$D$28,K186)=0,COUNTIF('Section 3'!$D$16:$D$28,M186)=0),1,0),0)</f>
        <v>0</v>
      </c>
      <c r="AE186" s="64">
        <f>IF(AND(COUNTIF(Lists!$D$3:$D$69,F186)&gt;0,COUNTIF(Lists!$E$3:$E$46,I186)&gt;0,COUNTIF(Lists!$E$3:$E$46,K186)&gt;0,COUNTIF(Lists!$E$3:$E$46,M186)&gt;0),0,1)</f>
        <v>0</v>
      </c>
      <c r="AF186" s="64">
        <f>IF(E186=0,0,IF(COUNTIF(Lists!$B$3:$B$203,E186)&gt;0,0,1))</f>
        <v>0</v>
      </c>
      <c r="AG186" s="64">
        <f>IF(E186=0,0,IF(AND('Section 1'!$D$12&lt;&gt;4,R186="Heels"),1,0))</f>
        <v>0</v>
      </c>
      <c r="AH186" s="57">
        <f t="shared" si="17"/>
        <v>0</v>
      </c>
      <c r="AI186" s="57">
        <f t="shared" si="18"/>
        <v>0</v>
      </c>
    </row>
    <row r="187" spans="2:35" x14ac:dyDescent="0.25">
      <c r="B187" s="116"/>
      <c r="C187" s="205" t="str">
        <f>IF(F187=0,"",MAX($C$18:C186)+1)</f>
        <v/>
      </c>
      <c r="D187" s="60"/>
      <c r="E187" s="214"/>
      <c r="F187" s="215"/>
      <c r="G187" s="218"/>
      <c r="H187" s="216"/>
      <c r="I187" s="217" t="str">
        <f>IF(LEFT($F187,1)="R",VLOOKUP($F187,'Blend Breakout'!$C$33:$I$55,COLUMNS('Blend Breakout'!$C$32:D$32),0),IF(LEFT($F187,1)="H",$F187,""))</f>
        <v/>
      </c>
      <c r="J187" s="59" t="str">
        <f>IF(I187="","",IF(LEFT($F187,1)="R",$G187*VLOOKUP($F187,'Blend Breakout'!$C$33:$I$55,COLUMNS('Blend Breakout'!$C$32:E$32),0),IF(LEFT($F187,1)="H",$G187,"")))</f>
        <v/>
      </c>
      <c r="K187" s="217" t="str">
        <f>IF(LEFT($F187,1)="R",VLOOKUP($F187,'Blend Breakout'!$C$33:$I$55,COLUMNS('Blend Breakout'!$C$32:F$32),0),"")</f>
        <v/>
      </c>
      <c r="L187" s="59" t="str">
        <f>IF(K187="","",IF(LEFT($F187,1)="R",$G187*VLOOKUP($F187,'Blend Breakout'!$C$33:$I$55,COLUMNS('Blend Breakout'!$C$32:G$32),0),""))</f>
        <v/>
      </c>
      <c r="M187" s="217" t="str">
        <f>IF(LEFT($F187,1)="R",VLOOKUP($F187,'Blend Breakout'!$C$33:$I$55,COLUMNS('Blend Breakout'!$C$32:H$32),0),"")</f>
        <v/>
      </c>
      <c r="N187" s="59" t="str">
        <f>IF(M187="","",IF(LEFT($F187,1)="R",$G187*VLOOKUP($F187,'Blend Breakout'!$C$33:$I$55,COLUMNS('Blend Breakout'!$C$32:I$32),0),""))</f>
        <v/>
      </c>
      <c r="O187" s="215"/>
      <c r="P187" s="215"/>
      <c r="Q187" s="220"/>
      <c r="R187" s="215"/>
      <c r="S187" s="215"/>
      <c r="T187" s="206"/>
      <c r="U187" s="154"/>
      <c r="W187" s="161" t="str">
        <f t="shared" ca="1" si="19"/>
        <v/>
      </c>
      <c r="Y187" s="64" t="str">
        <f t="shared" si="20"/>
        <v>N</v>
      </c>
      <c r="Z187" s="64">
        <f t="shared" ca="1" si="14"/>
        <v>0</v>
      </c>
      <c r="AA187" s="64">
        <f>IF(C187="",0,IF(OR(D187=0,E187=0,F187=0,G187=0,H187=0,O187=0,Q187=0,Q187="",R187=0,S187=0,AND(OR(R187=Lists!$L$3,R187=Lists!$L$4),P187=0),AND(R187=Lists!$L$4,T187=0)),1,0))</f>
        <v>0</v>
      </c>
      <c r="AB187" s="64">
        <f t="shared" si="15"/>
        <v>0</v>
      </c>
      <c r="AC187" s="64">
        <f t="shared" si="16"/>
        <v>0</v>
      </c>
      <c r="AD187" s="64">
        <f>IF(OR(S187=Lists!$M$6,S187=Lists!$M$8),IF(OR(COUNTIF('Section 3'!$D$16:$D$28,I187)=0,COUNTIF('Section 3'!$D$16:$D$28,K187)=0,COUNTIF('Section 3'!$D$16:$D$28,M187)=0),1,0),0)</f>
        <v>0</v>
      </c>
      <c r="AE187" s="64">
        <f>IF(AND(COUNTIF(Lists!$D$3:$D$69,F187)&gt;0,COUNTIF(Lists!$E$3:$E$46,I187)&gt;0,COUNTIF(Lists!$E$3:$E$46,K187)&gt;0,COUNTIF(Lists!$E$3:$E$46,M187)&gt;0),0,1)</f>
        <v>0</v>
      </c>
      <c r="AF187" s="64">
        <f>IF(E187=0,0,IF(COUNTIF(Lists!$B$3:$B$203,E187)&gt;0,0,1))</f>
        <v>0</v>
      </c>
      <c r="AG187" s="64">
        <f>IF(E187=0,0,IF(AND('Section 1'!$D$12&lt;&gt;4,R187="Heels"),1,0))</f>
        <v>0</v>
      </c>
      <c r="AH187" s="57">
        <f t="shared" si="17"/>
        <v>0</v>
      </c>
      <c r="AI187" s="57">
        <f t="shared" si="18"/>
        <v>0</v>
      </c>
    </row>
    <row r="188" spans="2:35" x14ac:dyDescent="0.25">
      <c r="B188" s="116"/>
      <c r="C188" s="205" t="str">
        <f>IF(F188=0,"",MAX($C$18:C187)+1)</f>
        <v/>
      </c>
      <c r="D188" s="60"/>
      <c r="E188" s="214"/>
      <c r="F188" s="215"/>
      <c r="G188" s="218"/>
      <c r="H188" s="216"/>
      <c r="I188" s="217" t="str">
        <f>IF(LEFT($F188,1)="R",VLOOKUP($F188,'Blend Breakout'!$C$33:$I$55,COLUMNS('Blend Breakout'!$C$32:D$32),0),IF(LEFT($F188,1)="H",$F188,""))</f>
        <v/>
      </c>
      <c r="J188" s="59" t="str">
        <f>IF(I188="","",IF(LEFT($F188,1)="R",$G188*VLOOKUP($F188,'Blend Breakout'!$C$33:$I$55,COLUMNS('Blend Breakout'!$C$32:E$32),0),IF(LEFT($F188,1)="H",$G188,"")))</f>
        <v/>
      </c>
      <c r="K188" s="217" t="str">
        <f>IF(LEFT($F188,1)="R",VLOOKUP($F188,'Blend Breakout'!$C$33:$I$55,COLUMNS('Blend Breakout'!$C$32:F$32),0),"")</f>
        <v/>
      </c>
      <c r="L188" s="59" t="str">
        <f>IF(K188="","",IF(LEFT($F188,1)="R",$G188*VLOOKUP($F188,'Blend Breakout'!$C$33:$I$55,COLUMNS('Blend Breakout'!$C$32:G$32),0),""))</f>
        <v/>
      </c>
      <c r="M188" s="217" t="str">
        <f>IF(LEFT($F188,1)="R",VLOOKUP($F188,'Blend Breakout'!$C$33:$I$55,COLUMNS('Blend Breakout'!$C$32:H$32),0),"")</f>
        <v/>
      </c>
      <c r="N188" s="59" t="str">
        <f>IF(M188="","",IF(LEFT($F188,1)="R",$G188*VLOOKUP($F188,'Blend Breakout'!$C$33:$I$55,COLUMNS('Blend Breakout'!$C$32:I$32),0),""))</f>
        <v/>
      </c>
      <c r="O188" s="215"/>
      <c r="P188" s="215"/>
      <c r="Q188" s="220"/>
      <c r="R188" s="215"/>
      <c r="S188" s="215"/>
      <c r="T188" s="206"/>
      <c r="U188" s="154"/>
      <c r="W188" s="161" t="str">
        <f t="shared" ca="1" si="19"/>
        <v/>
      </c>
      <c r="Y188" s="64" t="str">
        <f t="shared" si="20"/>
        <v>N</v>
      </c>
      <c r="Z188" s="64">
        <f t="shared" ca="1" si="14"/>
        <v>0</v>
      </c>
      <c r="AA188" s="64">
        <f>IF(C188="",0,IF(OR(D188=0,E188=0,F188=0,G188=0,H188=0,O188=0,Q188=0,Q188="",R188=0,S188=0,AND(OR(R188=Lists!$L$3,R188=Lists!$L$4),P188=0),AND(R188=Lists!$L$4,T188=0)),1,0))</f>
        <v>0</v>
      </c>
      <c r="AB188" s="64">
        <f t="shared" si="15"/>
        <v>0</v>
      </c>
      <c r="AC188" s="64">
        <f t="shared" si="16"/>
        <v>0</v>
      </c>
      <c r="AD188" s="64">
        <f>IF(OR(S188=Lists!$M$6,S188=Lists!$M$8),IF(OR(COUNTIF('Section 3'!$D$16:$D$28,I188)=0,COUNTIF('Section 3'!$D$16:$D$28,K188)=0,COUNTIF('Section 3'!$D$16:$D$28,M188)=0),1,0),0)</f>
        <v>0</v>
      </c>
      <c r="AE188" s="64">
        <f>IF(AND(COUNTIF(Lists!$D$3:$D$69,F188)&gt;0,COUNTIF(Lists!$E$3:$E$46,I188)&gt;0,COUNTIF(Lists!$E$3:$E$46,K188)&gt;0,COUNTIF(Lists!$E$3:$E$46,M188)&gt;0),0,1)</f>
        <v>0</v>
      </c>
      <c r="AF188" s="64">
        <f>IF(E188=0,0,IF(COUNTIF(Lists!$B$3:$B$203,E188)&gt;0,0,1))</f>
        <v>0</v>
      </c>
      <c r="AG188" s="64">
        <f>IF(E188=0,0,IF(AND('Section 1'!$D$12&lt;&gt;4,R188="Heels"),1,0))</f>
        <v>0</v>
      </c>
      <c r="AH188" s="57">
        <f t="shared" si="17"/>
        <v>0</v>
      </c>
      <c r="AI188" s="57">
        <f t="shared" si="18"/>
        <v>0</v>
      </c>
    </row>
    <row r="189" spans="2:35" x14ac:dyDescent="0.25">
      <c r="B189" s="116"/>
      <c r="C189" s="205" t="str">
        <f>IF(F189=0,"",MAX($C$18:C188)+1)</f>
        <v/>
      </c>
      <c r="D189" s="60"/>
      <c r="E189" s="214"/>
      <c r="F189" s="215"/>
      <c r="G189" s="218"/>
      <c r="H189" s="216"/>
      <c r="I189" s="217" t="str">
        <f>IF(LEFT($F189,1)="R",VLOOKUP($F189,'Blend Breakout'!$C$33:$I$55,COLUMNS('Blend Breakout'!$C$32:D$32),0),IF(LEFT($F189,1)="H",$F189,""))</f>
        <v/>
      </c>
      <c r="J189" s="59" t="str">
        <f>IF(I189="","",IF(LEFT($F189,1)="R",$G189*VLOOKUP($F189,'Blend Breakout'!$C$33:$I$55,COLUMNS('Blend Breakout'!$C$32:E$32),0),IF(LEFT($F189,1)="H",$G189,"")))</f>
        <v/>
      </c>
      <c r="K189" s="217" t="str">
        <f>IF(LEFT($F189,1)="R",VLOOKUP($F189,'Blend Breakout'!$C$33:$I$55,COLUMNS('Blend Breakout'!$C$32:F$32),0),"")</f>
        <v/>
      </c>
      <c r="L189" s="59" t="str">
        <f>IF(K189="","",IF(LEFT($F189,1)="R",$G189*VLOOKUP($F189,'Blend Breakout'!$C$33:$I$55,COLUMNS('Blend Breakout'!$C$32:G$32),0),""))</f>
        <v/>
      </c>
      <c r="M189" s="217" t="str">
        <f>IF(LEFT($F189,1)="R",VLOOKUP($F189,'Blend Breakout'!$C$33:$I$55,COLUMNS('Blend Breakout'!$C$32:H$32),0),"")</f>
        <v/>
      </c>
      <c r="N189" s="59" t="str">
        <f>IF(M189="","",IF(LEFT($F189,1)="R",$G189*VLOOKUP($F189,'Blend Breakout'!$C$33:$I$55,COLUMNS('Blend Breakout'!$C$32:I$32),0),""))</f>
        <v/>
      </c>
      <c r="O189" s="215"/>
      <c r="P189" s="215"/>
      <c r="Q189" s="220"/>
      <c r="R189" s="215"/>
      <c r="S189" s="215"/>
      <c r="T189" s="206"/>
      <c r="U189" s="154"/>
      <c r="W189" s="161" t="str">
        <f t="shared" ca="1" si="19"/>
        <v/>
      </c>
      <c r="Y189" s="64" t="str">
        <f t="shared" si="20"/>
        <v>N</v>
      </c>
      <c r="Z189" s="64">
        <f t="shared" ca="1" si="14"/>
        <v>0</v>
      </c>
      <c r="AA189" s="64">
        <f>IF(C189="",0,IF(OR(D189=0,E189=0,F189=0,G189=0,H189=0,O189=0,Q189=0,Q189="",R189=0,S189=0,AND(OR(R189=Lists!$L$3,R189=Lists!$L$4),P189=0),AND(R189=Lists!$L$4,T189=0)),1,0))</f>
        <v>0</v>
      </c>
      <c r="AB189" s="64">
        <f t="shared" si="15"/>
        <v>0</v>
      </c>
      <c r="AC189" s="64">
        <f t="shared" si="16"/>
        <v>0</v>
      </c>
      <c r="AD189" s="64">
        <f>IF(OR(S189=Lists!$M$6,S189=Lists!$M$8),IF(OR(COUNTIF('Section 3'!$D$16:$D$28,I189)=0,COUNTIF('Section 3'!$D$16:$D$28,K189)=0,COUNTIF('Section 3'!$D$16:$D$28,M189)=0),1,0),0)</f>
        <v>0</v>
      </c>
      <c r="AE189" s="64">
        <f>IF(AND(COUNTIF(Lists!$D$3:$D$69,F189)&gt;0,COUNTIF(Lists!$E$3:$E$46,I189)&gt;0,COUNTIF(Lists!$E$3:$E$46,K189)&gt;0,COUNTIF(Lists!$E$3:$E$46,M189)&gt;0),0,1)</f>
        <v>0</v>
      </c>
      <c r="AF189" s="64">
        <f>IF(E189=0,0,IF(COUNTIF(Lists!$B$3:$B$203,E189)&gt;0,0,1))</f>
        <v>0</v>
      </c>
      <c r="AG189" s="64">
        <f>IF(E189=0,0,IF(AND('Section 1'!$D$12&lt;&gt;4,R189="Heels"),1,0))</f>
        <v>0</v>
      </c>
      <c r="AH189" s="57">
        <f t="shared" si="17"/>
        <v>0</v>
      </c>
      <c r="AI189" s="57">
        <f t="shared" si="18"/>
        <v>0</v>
      </c>
    </row>
    <row r="190" spans="2:35" x14ac:dyDescent="0.25">
      <c r="B190" s="116"/>
      <c r="C190" s="205" t="str">
        <f>IF(F190=0,"",MAX($C$18:C189)+1)</f>
        <v/>
      </c>
      <c r="D190" s="60"/>
      <c r="E190" s="214"/>
      <c r="F190" s="215"/>
      <c r="G190" s="218"/>
      <c r="H190" s="216"/>
      <c r="I190" s="217" t="str">
        <f>IF(LEFT($F190,1)="R",VLOOKUP($F190,'Blend Breakout'!$C$33:$I$55,COLUMNS('Blend Breakout'!$C$32:D$32),0),IF(LEFT($F190,1)="H",$F190,""))</f>
        <v/>
      </c>
      <c r="J190" s="59" t="str">
        <f>IF(I190="","",IF(LEFT($F190,1)="R",$G190*VLOOKUP($F190,'Blend Breakout'!$C$33:$I$55,COLUMNS('Blend Breakout'!$C$32:E$32),0),IF(LEFT($F190,1)="H",$G190,"")))</f>
        <v/>
      </c>
      <c r="K190" s="217" t="str">
        <f>IF(LEFT($F190,1)="R",VLOOKUP($F190,'Blend Breakout'!$C$33:$I$55,COLUMNS('Blend Breakout'!$C$32:F$32),0),"")</f>
        <v/>
      </c>
      <c r="L190" s="59" t="str">
        <f>IF(K190="","",IF(LEFT($F190,1)="R",$G190*VLOOKUP($F190,'Blend Breakout'!$C$33:$I$55,COLUMNS('Blend Breakout'!$C$32:G$32),0),""))</f>
        <v/>
      </c>
      <c r="M190" s="217" t="str">
        <f>IF(LEFT($F190,1)="R",VLOOKUP($F190,'Blend Breakout'!$C$33:$I$55,COLUMNS('Blend Breakout'!$C$32:H$32),0),"")</f>
        <v/>
      </c>
      <c r="N190" s="59" t="str">
        <f>IF(M190="","",IF(LEFT($F190,1)="R",$G190*VLOOKUP($F190,'Blend Breakout'!$C$33:$I$55,COLUMNS('Blend Breakout'!$C$32:I$32),0),""))</f>
        <v/>
      </c>
      <c r="O190" s="215"/>
      <c r="P190" s="215"/>
      <c r="Q190" s="220"/>
      <c r="R190" s="215"/>
      <c r="S190" s="215"/>
      <c r="T190" s="206"/>
      <c r="U190" s="154"/>
      <c r="W190" s="161" t="str">
        <f t="shared" ca="1" si="19"/>
        <v/>
      </c>
      <c r="Y190" s="64" t="str">
        <f t="shared" si="20"/>
        <v>N</v>
      </c>
      <c r="Z190" s="64">
        <f t="shared" ca="1" si="14"/>
        <v>0</v>
      </c>
      <c r="AA190" s="64">
        <f>IF(C190="",0,IF(OR(D190=0,E190=0,F190=0,G190=0,H190=0,O190=0,Q190=0,Q190="",R190=0,S190=0,AND(OR(R190=Lists!$L$3,R190=Lists!$L$4),P190=0),AND(R190=Lists!$L$4,T190=0)),1,0))</f>
        <v>0</v>
      </c>
      <c r="AB190" s="64">
        <f t="shared" si="15"/>
        <v>0</v>
      </c>
      <c r="AC190" s="64">
        <f t="shared" si="16"/>
        <v>0</v>
      </c>
      <c r="AD190" s="64">
        <f>IF(OR(S190=Lists!$M$6,S190=Lists!$M$8),IF(OR(COUNTIF('Section 3'!$D$16:$D$28,I190)=0,COUNTIF('Section 3'!$D$16:$D$28,K190)=0,COUNTIF('Section 3'!$D$16:$D$28,M190)=0),1,0),0)</f>
        <v>0</v>
      </c>
      <c r="AE190" s="64">
        <f>IF(AND(COUNTIF(Lists!$D$3:$D$69,F190)&gt;0,COUNTIF(Lists!$E$3:$E$46,I190)&gt;0,COUNTIF(Lists!$E$3:$E$46,K190)&gt;0,COUNTIF(Lists!$E$3:$E$46,M190)&gt;0),0,1)</f>
        <v>0</v>
      </c>
      <c r="AF190" s="64">
        <f>IF(E190=0,0,IF(COUNTIF(Lists!$B$3:$B$203,E190)&gt;0,0,1))</f>
        <v>0</v>
      </c>
      <c r="AG190" s="64">
        <f>IF(E190=0,0,IF(AND('Section 1'!$D$12&lt;&gt;4,R190="Heels"),1,0))</f>
        <v>0</v>
      </c>
      <c r="AH190" s="57">
        <f t="shared" si="17"/>
        <v>0</v>
      </c>
      <c r="AI190" s="57">
        <f t="shared" si="18"/>
        <v>0</v>
      </c>
    </row>
    <row r="191" spans="2:35" x14ac:dyDescent="0.25">
      <c r="B191" s="116"/>
      <c r="C191" s="205" t="str">
        <f>IF(F191=0,"",MAX($C$18:C190)+1)</f>
        <v/>
      </c>
      <c r="D191" s="60"/>
      <c r="E191" s="214"/>
      <c r="F191" s="215"/>
      <c r="G191" s="218"/>
      <c r="H191" s="216"/>
      <c r="I191" s="217" t="str">
        <f>IF(LEFT($F191,1)="R",VLOOKUP($F191,'Blend Breakout'!$C$33:$I$55,COLUMNS('Blend Breakout'!$C$32:D$32),0),IF(LEFT($F191,1)="H",$F191,""))</f>
        <v/>
      </c>
      <c r="J191" s="59" t="str">
        <f>IF(I191="","",IF(LEFT($F191,1)="R",$G191*VLOOKUP($F191,'Blend Breakout'!$C$33:$I$55,COLUMNS('Blend Breakout'!$C$32:E$32),0),IF(LEFT($F191,1)="H",$G191,"")))</f>
        <v/>
      </c>
      <c r="K191" s="217" t="str">
        <f>IF(LEFT($F191,1)="R",VLOOKUP($F191,'Blend Breakout'!$C$33:$I$55,COLUMNS('Blend Breakout'!$C$32:F$32),0),"")</f>
        <v/>
      </c>
      <c r="L191" s="59" t="str">
        <f>IF(K191="","",IF(LEFT($F191,1)="R",$G191*VLOOKUP($F191,'Blend Breakout'!$C$33:$I$55,COLUMNS('Blend Breakout'!$C$32:G$32),0),""))</f>
        <v/>
      </c>
      <c r="M191" s="217" t="str">
        <f>IF(LEFT($F191,1)="R",VLOOKUP($F191,'Blend Breakout'!$C$33:$I$55,COLUMNS('Blend Breakout'!$C$32:H$32),0),"")</f>
        <v/>
      </c>
      <c r="N191" s="59" t="str">
        <f>IF(M191="","",IF(LEFT($F191,1)="R",$G191*VLOOKUP($F191,'Blend Breakout'!$C$33:$I$55,COLUMNS('Blend Breakout'!$C$32:I$32),0),""))</f>
        <v/>
      </c>
      <c r="O191" s="215"/>
      <c r="P191" s="215"/>
      <c r="Q191" s="220"/>
      <c r="R191" s="215"/>
      <c r="S191" s="215"/>
      <c r="T191" s="206"/>
      <c r="U191" s="154"/>
      <c r="W191" s="161" t="str">
        <f t="shared" ca="1" si="19"/>
        <v/>
      </c>
      <c r="Y191" s="64" t="str">
        <f t="shared" si="20"/>
        <v>N</v>
      </c>
      <c r="Z191" s="64">
        <f t="shared" ca="1" si="14"/>
        <v>0</v>
      </c>
      <c r="AA191" s="64">
        <f>IF(C191="",0,IF(OR(D191=0,E191=0,F191=0,G191=0,H191=0,O191=0,Q191=0,Q191="",R191=0,S191=0,AND(OR(R191=Lists!$L$3,R191=Lists!$L$4),P191=0),AND(R191=Lists!$L$4,T191=0)),1,0))</f>
        <v>0</v>
      </c>
      <c r="AB191" s="64">
        <f t="shared" si="15"/>
        <v>0</v>
      </c>
      <c r="AC191" s="64">
        <f t="shared" si="16"/>
        <v>0</v>
      </c>
      <c r="AD191" s="64">
        <f>IF(OR(S191=Lists!$M$6,S191=Lists!$M$8),IF(OR(COUNTIF('Section 3'!$D$16:$D$28,I191)=0,COUNTIF('Section 3'!$D$16:$D$28,K191)=0,COUNTIF('Section 3'!$D$16:$D$28,M191)=0),1,0),0)</f>
        <v>0</v>
      </c>
      <c r="AE191" s="64">
        <f>IF(AND(COUNTIF(Lists!$D$3:$D$69,F191)&gt;0,COUNTIF(Lists!$E$3:$E$46,I191)&gt;0,COUNTIF(Lists!$E$3:$E$46,K191)&gt;0,COUNTIF(Lists!$E$3:$E$46,M191)&gt;0),0,1)</f>
        <v>0</v>
      </c>
      <c r="AF191" s="64">
        <f>IF(E191=0,0,IF(COUNTIF(Lists!$B$3:$B$203,E191)&gt;0,0,1))</f>
        <v>0</v>
      </c>
      <c r="AG191" s="64">
        <f>IF(E191=0,0,IF(AND('Section 1'!$D$12&lt;&gt;4,R191="Heels"),1,0))</f>
        <v>0</v>
      </c>
      <c r="AH191" s="57">
        <f t="shared" si="17"/>
        <v>0</v>
      </c>
      <c r="AI191" s="57">
        <f t="shared" si="18"/>
        <v>0</v>
      </c>
    </row>
    <row r="192" spans="2:35" x14ac:dyDescent="0.25">
      <c r="B192" s="116"/>
      <c r="C192" s="205" t="str">
        <f>IF(F192=0,"",MAX($C$18:C191)+1)</f>
        <v/>
      </c>
      <c r="D192" s="60"/>
      <c r="E192" s="214"/>
      <c r="F192" s="215"/>
      <c r="G192" s="218"/>
      <c r="H192" s="216"/>
      <c r="I192" s="217" t="str">
        <f>IF(LEFT($F192,1)="R",VLOOKUP($F192,'Blend Breakout'!$C$33:$I$55,COLUMNS('Blend Breakout'!$C$32:D$32),0),IF(LEFT($F192,1)="H",$F192,""))</f>
        <v/>
      </c>
      <c r="J192" s="59" t="str">
        <f>IF(I192="","",IF(LEFT($F192,1)="R",$G192*VLOOKUP($F192,'Blend Breakout'!$C$33:$I$55,COLUMNS('Blend Breakout'!$C$32:E$32),0),IF(LEFT($F192,1)="H",$G192,"")))</f>
        <v/>
      </c>
      <c r="K192" s="217" t="str">
        <f>IF(LEFT($F192,1)="R",VLOOKUP($F192,'Blend Breakout'!$C$33:$I$55,COLUMNS('Blend Breakout'!$C$32:F$32),0),"")</f>
        <v/>
      </c>
      <c r="L192" s="59" t="str">
        <f>IF(K192="","",IF(LEFT($F192,1)="R",$G192*VLOOKUP($F192,'Blend Breakout'!$C$33:$I$55,COLUMNS('Blend Breakout'!$C$32:G$32),0),""))</f>
        <v/>
      </c>
      <c r="M192" s="217" t="str">
        <f>IF(LEFT($F192,1)="R",VLOOKUP($F192,'Blend Breakout'!$C$33:$I$55,COLUMNS('Blend Breakout'!$C$32:H$32),0),"")</f>
        <v/>
      </c>
      <c r="N192" s="59" t="str">
        <f>IF(M192="","",IF(LEFT($F192,1)="R",$G192*VLOOKUP($F192,'Blend Breakout'!$C$33:$I$55,COLUMNS('Blend Breakout'!$C$32:I$32),0),""))</f>
        <v/>
      </c>
      <c r="O192" s="215"/>
      <c r="P192" s="215"/>
      <c r="Q192" s="220"/>
      <c r="R192" s="215"/>
      <c r="S192" s="215"/>
      <c r="T192" s="206"/>
      <c r="U192" s="154"/>
      <c r="W192" s="161" t="str">
        <f t="shared" ca="1" si="19"/>
        <v/>
      </c>
      <c r="Y192" s="64" t="str">
        <f t="shared" si="20"/>
        <v>N</v>
      </c>
      <c r="Z192" s="64">
        <f t="shared" ca="1" si="14"/>
        <v>0</v>
      </c>
      <c r="AA192" s="64">
        <f>IF(C192="",0,IF(OR(D192=0,E192=0,F192=0,G192=0,H192=0,O192=0,Q192=0,Q192="",R192=0,S192=0,AND(OR(R192=Lists!$L$3,R192=Lists!$L$4),P192=0),AND(R192=Lists!$L$4,T192=0)),1,0))</f>
        <v>0</v>
      </c>
      <c r="AB192" s="64">
        <f t="shared" si="15"/>
        <v>0</v>
      </c>
      <c r="AC192" s="64">
        <f t="shared" si="16"/>
        <v>0</v>
      </c>
      <c r="AD192" s="64">
        <f>IF(OR(S192=Lists!$M$6,S192=Lists!$M$8),IF(OR(COUNTIF('Section 3'!$D$16:$D$28,I192)=0,COUNTIF('Section 3'!$D$16:$D$28,K192)=0,COUNTIF('Section 3'!$D$16:$D$28,M192)=0),1,0),0)</f>
        <v>0</v>
      </c>
      <c r="AE192" s="64">
        <f>IF(AND(COUNTIF(Lists!$D$3:$D$69,F192)&gt;0,COUNTIF(Lists!$E$3:$E$46,I192)&gt;0,COUNTIF(Lists!$E$3:$E$46,K192)&gt;0,COUNTIF(Lists!$E$3:$E$46,M192)&gt;0),0,1)</f>
        <v>0</v>
      </c>
      <c r="AF192" s="64">
        <f>IF(E192=0,0,IF(COUNTIF(Lists!$B$3:$B$203,E192)&gt;0,0,1))</f>
        <v>0</v>
      </c>
      <c r="AG192" s="64">
        <f>IF(E192=0,0,IF(AND('Section 1'!$D$12&lt;&gt;4,R192="Heels"),1,0))</f>
        <v>0</v>
      </c>
      <c r="AH192" s="57">
        <f t="shared" si="17"/>
        <v>0</v>
      </c>
      <c r="AI192" s="57">
        <f t="shared" si="18"/>
        <v>0</v>
      </c>
    </row>
    <row r="193" spans="2:35" x14ac:dyDescent="0.25">
      <c r="B193" s="116"/>
      <c r="C193" s="205" t="str">
        <f>IF(F193=0,"",MAX($C$18:C192)+1)</f>
        <v/>
      </c>
      <c r="D193" s="60"/>
      <c r="E193" s="214"/>
      <c r="F193" s="215"/>
      <c r="G193" s="218"/>
      <c r="H193" s="216"/>
      <c r="I193" s="217" t="str">
        <f>IF(LEFT($F193,1)="R",VLOOKUP($F193,'Blend Breakout'!$C$33:$I$55,COLUMNS('Blend Breakout'!$C$32:D$32),0),IF(LEFT($F193,1)="H",$F193,""))</f>
        <v/>
      </c>
      <c r="J193" s="59" t="str">
        <f>IF(I193="","",IF(LEFT($F193,1)="R",$G193*VLOOKUP($F193,'Blend Breakout'!$C$33:$I$55,COLUMNS('Blend Breakout'!$C$32:E$32),0),IF(LEFT($F193,1)="H",$G193,"")))</f>
        <v/>
      </c>
      <c r="K193" s="217" t="str">
        <f>IF(LEFT($F193,1)="R",VLOOKUP($F193,'Blend Breakout'!$C$33:$I$55,COLUMNS('Blend Breakout'!$C$32:F$32),0),"")</f>
        <v/>
      </c>
      <c r="L193" s="59" t="str">
        <f>IF(K193="","",IF(LEFT($F193,1)="R",$G193*VLOOKUP($F193,'Blend Breakout'!$C$33:$I$55,COLUMNS('Blend Breakout'!$C$32:G$32),0),""))</f>
        <v/>
      </c>
      <c r="M193" s="217" t="str">
        <f>IF(LEFT($F193,1)="R",VLOOKUP($F193,'Blend Breakout'!$C$33:$I$55,COLUMNS('Blend Breakout'!$C$32:H$32),0),"")</f>
        <v/>
      </c>
      <c r="N193" s="59" t="str">
        <f>IF(M193="","",IF(LEFT($F193,1)="R",$G193*VLOOKUP($F193,'Blend Breakout'!$C$33:$I$55,COLUMNS('Blend Breakout'!$C$32:I$32),0),""))</f>
        <v/>
      </c>
      <c r="O193" s="215"/>
      <c r="P193" s="215"/>
      <c r="Q193" s="220"/>
      <c r="R193" s="215"/>
      <c r="S193" s="215"/>
      <c r="T193" s="206"/>
      <c r="U193" s="154"/>
      <c r="W193" s="161" t="str">
        <f t="shared" ca="1" si="19"/>
        <v/>
      </c>
      <c r="Y193" s="64" t="str">
        <f t="shared" si="20"/>
        <v>N</v>
      </c>
      <c r="Z193" s="64">
        <f t="shared" ca="1" si="14"/>
        <v>0</v>
      </c>
      <c r="AA193" s="64">
        <f>IF(C193="",0,IF(OR(D193=0,E193=0,F193=0,G193=0,H193=0,O193=0,Q193=0,Q193="",R193=0,S193=0,AND(OR(R193=Lists!$L$3,R193=Lists!$L$4),P193=0),AND(R193=Lists!$L$4,T193=0)),1,0))</f>
        <v>0</v>
      </c>
      <c r="AB193" s="64">
        <f t="shared" si="15"/>
        <v>0</v>
      </c>
      <c r="AC193" s="64">
        <f t="shared" si="16"/>
        <v>0</v>
      </c>
      <c r="AD193" s="64">
        <f>IF(OR(S193=Lists!$M$6,S193=Lists!$M$8),IF(OR(COUNTIF('Section 3'!$D$16:$D$28,I193)=0,COUNTIF('Section 3'!$D$16:$D$28,K193)=0,COUNTIF('Section 3'!$D$16:$D$28,M193)=0),1,0),0)</f>
        <v>0</v>
      </c>
      <c r="AE193" s="64">
        <f>IF(AND(COUNTIF(Lists!$D$3:$D$69,F193)&gt;0,COUNTIF(Lists!$E$3:$E$46,I193)&gt;0,COUNTIF(Lists!$E$3:$E$46,K193)&gt;0,COUNTIF(Lists!$E$3:$E$46,M193)&gt;0),0,1)</f>
        <v>0</v>
      </c>
      <c r="AF193" s="64">
        <f>IF(E193=0,0,IF(COUNTIF(Lists!$B$3:$B$203,E193)&gt;0,0,1))</f>
        <v>0</v>
      </c>
      <c r="AG193" s="64">
        <f>IF(E193=0,0,IF(AND('Section 1'!$D$12&lt;&gt;4,R193="Heels"),1,0))</f>
        <v>0</v>
      </c>
      <c r="AH193" s="57">
        <f t="shared" si="17"/>
        <v>0</v>
      </c>
      <c r="AI193" s="57">
        <f t="shared" si="18"/>
        <v>0</v>
      </c>
    </row>
    <row r="194" spans="2:35" x14ac:dyDescent="0.25">
      <c r="B194" s="116"/>
      <c r="C194" s="205" t="str">
        <f>IF(F194=0,"",MAX($C$18:C193)+1)</f>
        <v/>
      </c>
      <c r="D194" s="60"/>
      <c r="E194" s="214"/>
      <c r="F194" s="215"/>
      <c r="G194" s="218"/>
      <c r="H194" s="216"/>
      <c r="I194" s="217" t="str">
        <f>IF(LEFT($F194,1)="R",VLOOKUP($F194,'Blend Breakout'!$C$33:$I$55,COLUMNS('Blend Breakout'!$C$32:D$32),0),IF(LEFT($F194,1)="H",$F194,""))</f>
        <v/>
      </c>
      <c r="J194" s="59" t="str">
        <f>IF(I194="","",IF(LEFT($F194,1)="R",$G194*VLOOKUP($F194,'Blend Breakout'!$C$33:$I$55,COLUMNS('Blend Breakout'!$C$32:E$32),0),IF(LEFT($F194,1)="H",$G194,"")))</f>
        <v/>
      </c>
      <c r="K194" s="217" t="str">
        <f>IF(LEFT($F194,1)="R",VLOOKUP($F194,'Blend Breakout'!$C$33:$I$55,COLUMNS('Blend Breakout'!$C$32:F$32),0),"")</f>
        <v/>
      </c>
      <c r="L194" s="59" t="str">
        <f>IF(K194="","",IF(LEFT($F194,1)="R",$G194*VLOOKUP($F194,'Blend Breakout'!$C$33:$I$55,COLUMNS('Blend Breakout'!$C$32:G$32),0),""))</f>
        <v/>
      </c>
      <c r="M194" s="217" t="str">
        <f>IF(LEFT($F194,1)="R",VLOOKUP($F194,'Blend Breakout'!$C$33:$I$55,COLUMNS('Blend Breakout'!$C$32:H$32),0),"")</f>
        <v/>
      </c>
      <c r="N194" s="59" t="str">
        <f>IF(M194="","",IF(LEFT($F194,1)="R",$G194*VLOOKUP($F194,'Blend Breakout'!$C$33:$I$55,COLUMNS('Blend Breakout'!$C$32:I$32),0),""))</f>
        <v/>
      </c>
      <c r="O194" s="215"/>
      <c r="P194" s="215"/>
      <c r="Q194" s="220"/>
      <c r="R194" s="215"/>
      <c r="S194" s="215"/>
      <c r="T194" s="206"/>
      <c r="U194" s="154"/>
      <c r="W194" s="161" t="str">
        <f t="shared" ca="1" si="19"/>
        <v/>
      </c>
      <c r="Y194" s="64" t="str">
        <f t="shared" si="20"/>
        <v>N</v>
      </c>
      <c r="Z194" s="64">
        <f t="shared" ca="1" si="14"/>
        <v>0</v>
      </c>
      <c r="AA194" s="64">
        <f>IF(C194="",0,IF(OR(D194=0,E194=0,F194=0,G194=0,H194=0,O194=0,Q194=0,Q194="",R194=0,S194=0,AND(OR(R194=Lists!$L$3,R194=Lists!$L$4),P194=0),AND(R194=Lists!$L$4,T194=0)),1,0))</f>
        <v>0</v>
      </c>
      <c r="AB194" s="64">
        <f t="shared" si="15"/>
        <v>0</v>
      </c>
      <c r="AC194" s="64">
        <f t="shared" si="16"/>
        <v>0</v>
      </c>
      <c r="AD194" s="64">
        <f>IF(OR(S194=Lists!$M$6,S194=Lists!$M$8),IF(OR(COUNTIF('Section 3'!$D$16:$D$28,I194)=0,COUNTIF('Section 3'!$D$16:$D$28,K194)=0,COUNTIF('Section 3'!$D$16:$D$28,M194)=0),1,0),0)</f>
        <v>0</v>
      </c>
      <c r="AE194" s="64">
        <f>IF(AND(COUNTIF(Lists!$D$3:$D$69,F194)&gt;0,COUNTIF(Lists!$E$3:$E$46,I194)&gt;0,COUNTIF(Lists!$E$3:$E$46,K194)&gt;0,COUNTIF(Lists!$E$3:$E$46,M194)&gt;0),0,1)</f>
        <v>0</v>
      </c>
      <c r="AF194" s="64">
        <f>IF(E194=0,0,IF(COUNTIF(Lists!$B$3:$B$203,E194)&gt;0,0,1))</f>
        <v>0</v>
      </c>
      <c r="AG194" s="64">
        <f>IF(E194=0,0,IF(AND('Section 1'!$D$12&lt;&gt;4,R194="Heels"),1,0))</f>
        <v>0</v>
      </c>
      <c r="AH194" s="57">
        <f t="shared" si="17"/>
        <v>0</v>
      </c>
      <c r="AI194" s="57">
        <f t="shared" si="18"/>
        <v>0</v>
      </c>
    </row>
    <row r="195" spans="2:35" x14ac:dyDescent="0.25">
      <c r="B195" s="116"/>
      <c r="C195" s="205" t="str">
        <f>IF(F195=0,"",MAX($C$18:C194)+1)</f>
        <v/>
      </c>
      <c r="D195" s="60"/>
      <c r="E195" s="214"/>
      <c r="F195" s="215"/>
      <c r="G195" s="218"/>
      <c r="H195" s="216"/>
      <c r="I195" s="217" t="str">
        <f>IF(LEFT($F195,1)="R",VLOOKUP($F195,'Blend Breakout'!$C$33:$I$55,COLUMNS('Blend Breakout'!$C$32:D$32),0),IF(LEFT($F195,1)="H",$F195,""))</f>
        <v/>
      </c>
      <c r="J195" s="59" t="str">
        <f>IF(I195="","",IF(LEFT($F195,1)="R",$G195*VLOOKUP($F195,'Blend Breakout'!$C$33:$I$55,COLUMNS('Blend Breakout'!$C$32:E$32),0),IF(LEFT($F195,1)="H",$G195,"")))</f>
        <v/>
      </c>
      <c r="K195" s="217" t="str">
        <f>IF(LEFT($F195,1)="R",VLOOKUP($F195,'Blend Breakout'!$C$33:$I$55,COLUMNS('Blend Breakout'!$C$32:F$32),0),"")</f>
        <v/>
      </c>
      <c r="L195" s="59" t="str">
        <f>IF(K195="","",IF(LEFT($F195,1)="R",$G195*VLOOKUP($F195,'Blend Breakout'!$C$33:$I$55,COLUMNS('Blend Breakout'!$C$32:G$32),0),""))</f>
        <v/>
      </c>
      <c r="M195" s="217" t="str">
        <f>IF(LEFT($F195,1)="R",VLOOKUP($F195,'Blend Breakout'!$C$33:$I$55,COLUMNS('Blend Breakout'!$C$32:H$32),0),"")</f>
        <v/>
      </c>
      <c r="N195" s="59" t="str">
        <f>IF(M195="","",IF(LEFT($F195,1)="R",$G195*VLOOKUP($F195,'Blend Breakout'!$C$33:$I$55,COLUMNS('Blend Breakout'!$C$32:I$32),0),""))</f>
        <v/>
      </c>
      <c r="O195" s="215"/>
      <c r="P195" s="215"/>
      <c r="Q195" s="220"/>
      <c r="R195" s="215"/>
      <c r="S195" s="215"/>
      <c r="T195" s="206"/>
      <c r="U195" s="154"/>
      <c r="W195" s="161" t="str">
        <f t="shared" ca="1" si="19"/>
        <v/>
      </c>
      <c r="Y195" s="64" t="str">
        <f t="shared" si="20"/>
        <v>N</v>
      </c>
      <c r="Z195" s="64">
        <f t="shared" ca="1" si="14"/>
        <v>0</v>
      </c>
      <c r="AA195" s="64">
        <f>IF(C195="",0,IF(OR(D195=0,E195=0,F195=0,G195=0,H195=0,O195=0,Q195=0,Q195="",R195=0,S195=0,AND(OR(R195=Lists!$L$3,R195=Lists!$L$4),P195=0),AND(R195=Lists!$L$4,T195=0)),1,0))</f>
        <v>0</v>
      </c>
      <c r="AB195" s="64">
        <f t="shared" si="15"/>
        <v>0</v>
      </c>
      <c r="AC195" s="64">
        <f t="shared" si="16"/>
        <v>0</v>
      </c>
      <c r="AD195" s="64">
        <f>IF(OR(S195=Lists!$M$6,S195=Lists!$M$8),IF(OR(COUNTIF('Section 3'!$D$16:$D$28,I195)=0,COUNTIF('Section 3'!$D$16:$D$28,K195)=0,COUNTIF('Section 3'!$D$16:$D$28,M195)=0),1,0),0)</f>
        <v>0</v>
      </c>
      <c r="AE195" s="64">
        <f>IF(AND(COUNTIF(Lists!$D$3:$D$69,F195)&gt;0,COUNTIF(Lists!$E$3:$E$46,I195)&gt;0,COUNTIF(Lists!$E$3:$E$46,K195)&gt;0,COUNTIF(Lists!$E$3:$E$46,M195)&gt;0),0,1)</f>
        <v>0</v>
      </c>
      <c r="AF195" s="64">
        <f>IF(E195=0,0,IF(COUNTIF(Lists!$B$3:$B$203,E195)&gt;0,0,1))</f>
        <v>0</v>
      </c>
      <c r="AG195" s="64">
        <f>IF(E195=0,0,IF(AND('Section 1'!$D$12&lt;&gt;4,R195="Heels"),1,0))</f>
        <v>0</v>
      </c>
      <c r="AH195" s="57">
        <f t="shared" si="17"/>
        <v>0</v>
      </c>
      <c r="AI195" s="57">
        <f t="shared" si="18"/>
        <v>0</v>
      </c>
    </row>
    <row r="196" spans="2:35" x14ac:dyDescent="0.25">
      <c r="B196" s="116"/>
      <c r="C196" s="205" t="str">
        <f>IF(F196=0,"",MAX($C$18:C195)+1)</f>
        <v/>
      </c>
      <c r="D196" s="60"/>
      <c r="E196" s="214"/>
      <c r="F196" s="215"/>
      <c r="G196" s="218"/>
      <c r="H196" s="216"/>
      <c r="I196" s="217" t="str">
        <f>IF(LEFT($F196,1)="R",VLOOKUP($F196,'Blend Breakout'!$C$33:$I$55,COLUMNS('Blend Breakout'!$C$32:D$32),0),IF(LEFT($F196,1)="H",$F196,""))</f>
        <v/>
      </c>
      <c r="J196" s="59" t="str">
        <f>IF(I196="","",IF(LEFT($F196,1)="R",$G196*VLOOKUP($F196,'Blend Breakout'!$C$33:$I$55,COLUMNS('Blend Breakout'!$C$32:E$32),0),IF(LEFT($F196,1)="H",$G196,"")))</f>
        <v/>
      </c>
      <c r="K196" s="217" t="str">
        <f>IF(LEFT($F196,1)="R",VLOOKUP($F196,'Blend Breakout'!$C$33:$I$55,COLUMNS('Blend Breakout'!$C$32:F$32),0),"")</f>
        <v/>
      </c>
      <c r="L196" s="59" t="str">
        <f>IF(K196="","",IF(LEFT($F196,1)="R",$G196*VLOOKUP($F196,'Blend Breakout'!$C$33:$I$55,COLUMNS('Blend Breakout'!$C$32:G$32),0),""))</f>
        <v/>
      </c>
      <c r="M196" s="217" t="str">
        <f>IF(LEFT($F196,1)="R",VLOOKUP($F196,'Blend Breakout'!$C$33:$I$55,COLUMNS('Blend Breakout'!$C$32:H$32),0),"")</f>
        <v/>
      </c>
      <c r="N196" s="59" t="str">
        <f>IF(M196="","",IF(LEFT($F196,1)="R",$G196*VLOOKUP($F196,'Blend Breakout'!$C$33:$I$55,COLUMNS('Blend Breakout'!$C$32:I$32),0),""))</f>
        <v/>
      </c>
      <c r="O196" s="215"/>
      <c r="P196" s="215"/>
      <c r="Q196" s="220"/>
      <c r="R196" s="215"/>
      <c r="S196" s="215"/>
      <c r="T196" s="206"/>
      <c r="U196" s="154"/>
      <c r="W196" s="161" t="str">
        <f t="shared" ca="1" si="19"/>
        <v/>
      </c>
      <c r="Y196" s="64" t="str">
        <f t="shared" si="20"/>
        <v>N</v>
      </c>
      <c r="Z196" s="64">
        <f t="shared" ca="1" si="14"/>
        <v>0</v>
      </c>
      <c r="AA196" s="64">
        <f>IF(C196="",0,IF(OR(D196=0,E196=0,F196=0,G196=0,H196=0,O196=0,Q196=0,Q196="",R196=0,S196=0,AND(OR(R196=Lists!$L$3,R196=Lists!$L$4),P196=0),AND(R196=Lists!$L$4,T196=0)),1,0))</f>
        <v>0</v>
      </c>
      <c r="AB196" s="64">
        <f t="shared" si="15"/>
        <v>0</v>
      </c>
      <c r="AC196" s="64">
        <f t="shared" si="16"/>
        <v>0</v>
      </c>
      <c r="AD196" s="64">
        <f>IF(OR(S196=Lists!$M$6,S196=Lists!$M$8),IF(OR(COUNTIF('Section 3'!$D$16:$D$28,I196)=0,COUNTIF('Section 3'!$D$16:$D$28,K196)=0,COUNTIF('Section 3'!$D$16:$D$28,M196)=0),1,0),0)</f>
        <v>0</v>
      </c>
      <c r="AE196" s="64">
        <f>IF(AND(COUNTIF(Lists!$D$3:$D$69,F196)&gt;0,COUNTIF(Lists!$E$3:$E$46,I196)&gt;0,COUNTIF(Lists!$E$3:$E$46,K196)&gt;0,COUNTIF(Lists!$E$3:$E$46,M196)&gt;0),0,1)</f>
        <v>0</v>
      </c>
      <c r="AF196" s="64">
        <f>IF(E196=0,0,IF(COUNTIF(Lists!$B$3:$B$203,E196)&gt;0,0,1))</f>
        <v>0</v>
      </c>
      <c r="AG196" s="64">
        <f>IF(E196=0,0,IF(AND('Section 1'!$D$12&lt;&gt;4,R196="Heels"),1,0))</f>
        <v>0</v>
      </c>
      <c r="AH196" s="57">
        <f t="shared" si="17"/>
        <v>0</v>
      </c>
      <c r="AI196" s="57">
        <f t="shared" si="18"/>
        <v>0</v>
      </c>
    </row>
    <row r="197" spans="2:35" x14ac:dyDescent="0.25">
      <c r="B197" s="116"/>
      <c r="C197" s="205" t="str">
        <f>IF(F197=0,"",MAX($C$18:C196)+1)</f>
        <v/>
      </c>
      <c r="D197" s="60"/>
      <c r="E197" s="214"/>
      <c r="F197" s="215"/>
      <c r="G197" s="218"/>
      <c r="H197" s="216"/>
      <c r="I197" s="217" t="str">
        <f>IF(LEFT($F197,1)="R",VLOOKUP($F197,'Blend Breakout'!$C$33:$I$55,COLUMNS('Blend Breakout'!$C$32:D$32),0),IF(LEFT($F197,1)="H",$F197,""))</f>
        <v/>
      </c>
      <c r="J197" s="59" t="str">
        <f>IF(I197="","",IF(LEFT($F197,1)="R",$G197*VLOOKUP($F197,'Blend Breakout'!$C$33:$I$55,COLUMNS('Blend Breakout'!$C$32:E$32),0),IF(LEFT($F197,1)="H",$G197,"")))</f>
        <v/>
      </c>
      <c r="K197" s="217" t="str">
        <f>IF(LEFT($F197,1)="R",VLOOKUP($F197,'Blend Breakout'!$C$33:$I$55,COLUMNS('Blend Breakout'!$C$32:F$32),0),"")</f>
        <v/>
      </c>
      <c r="L197" s="59" t="str">
        <f>IF(K197="","",IF(LEFT($F197,1)="R",$G197*VLOOKUP($F197,'Blend Breakout'!$C$33:$I$55,COLUMNS('Blend Breakout'!$C$32:G$32),0),""))</f>
        <v/>
      </c>
      <c r="M197" s="217" t="str">
        <f>IF(LEFT($F197,1)="R",VLOOKUP($F197,'Blend Breakout'!$C$33:$I$55,COLUMNS('Blend Breakout'!$C$32:H$32),0),"")</f>
        <v/>
      </c>
      <c r="N197" s="59" t="str">
        <f>IF(M197="","",IF(LEFT($F197,1)="R",$G197*VLOOKUP($F197,'Blend Breakout'!$C$33:$I$55,COLUMNS('Blend Breakout'!$C$32:I$32),0),""))</f>
        <v/>
      </c>
      <c r="O197" s="215"/>
      <c r="P197" s="215"/>
      <c r="Q197" s="220"/>
      <c r="R197" s="215"/>
      <c r="S197" s="215"/>
      <c r="T197" s="206"/>
      <c r="U197" s="154"/>
      <c r="W197" s="161" t="str">
        <f t="shared" ca="1" si="19"/>
        <v/>
      </c>
      <c r="Y197" s="64" t="str">
        <f t="shared" si="20"/>
        <v>N</v>
      </c>
      <c r="Z197" s="64">
        <f t="shared" ca="1" si="14"/>
        <v>0</v>
      </c>
      <c r="AA197" s="64">
        <f>IF(C197="",0,IF(OR(D197=0,E197=0,F197=0,G197=0,H197=0,O197=0,Q197=0,Q197="",R197=0,S197=0,AND(OR(R197=Lists!$L$3,R197=Lists!$L$4),P197=0),AND(R197=Lists!$L$4,T197=0)),1,0))</f>
        <v>0</v>
      </c>
      <c r="AB197" s="64">
        <f t="shared" si="15"/>
        <v>0</v>
      </c>
      <c r="AC197" s="64">
        <f t="shared" si="16"/>
        <v>0</v>
      </c>
      <c r="AD197" s="64">
        <f>IF(OR(S197=Lists!$M$6,S197=Lists!$M$8),IF(OR(COUNTIF('Section 3'!$D$16:$D$28,I197)=0,COUNTIF('Section 3'!$D$16:$D$28,K197)=0,COUNTIF('Section 3'!$D$16:$D$28,M197)=0),1,0),0)</f>
        <v>0</v>
      </c>
      <c r="AE197" s="64">
        <f>IF(AND(COUNTIF(Lists!$D$3:$D$69,F197)&gt;0,COUNTIF(Lists!$E$3:$E$46,I197)&gt;0,COUNTIF(Lists!$E$3:$E$46,K197)&gt;0,COUNTIF(Lists!$E$3:$E$46,M197)&gt;0),0,1)</f>
        <v>0</v>
      </c>
      <c r="AF197" s="64">
        <f>IF(E197=0,0,IF(COUNTIF(Lists!$B$3:$B$203,E197)&gt;0,0,1))</f>
        <v>0</v>
      </c>
      <c r="AG197" s="64">
        <f>IF(E197=0,0,IF(AND('Section 1'!$D$12&lt;&gt;4,R197="Heels"),1,0))</f>
        <v>0</v>
      </c>
      <c r="AH197" s="57">
        <f t="shared" si="17"/>
        <v>0</v>
      </c>
      <c r="AI197" s="57">
        <f t="shared" si="18"/>
        <v>0</v>
      </c>
    </row>
    <row r="198" spans="2:35" x14ac:dyDescent="0.25">
      <c r="B198" s="116"/>
      <c r="C198" s="205" t="str">
        <f>IF(F198=0,"",MAX($C$18:C197)+1)</f>
        <v/>
      </c>
      <c r="D198" s="60"/>
      <c r="E198" s="214"/>
      <c r="F198" s="215"/>
      <c r="G198" s="218"/>
      <c r="H198" s="216"/>
      <c r="I198" s="217" t="str">
        <f>IF(LEFT($F198,1)="R",VLOOKUP($F198,'Blend Breakout'!$C$33:$I$55,COLUMNS('Blend Breakout'!$C$32:D$32),0),IF(LEFT($F198,1)="H",$F198,""))</f>
        <v/>
      </c>
      <c r="J198" s="59" t="str">
        <f>IF(I198="","",IF(LEFT($F198,1)="R",$G198*VLOOKUP($F198,'Blend Breakout'!$C$33:$I$55,COLUMNS('Blend Breakout'!$C$32:E$32),0),IF(LEFT($F198,1)="H",$G198,"")))</f>
        <v/>
      </c>
      <c r="K198" s="217" t="str">
        <f>IF(LEFT($F198,1)="R",VLOOKUP($F198,'Blend Breakout'!$C$33:$I$55,COLUMNS('Blend Breakout'!$C$32:F$32),0),"")</f>
        <v/>
      </c>
      <c r="L198" s="59" t="str">
        <f>IF(K198="","",IF(LEFT($F198,1)="R",$G198*VLOOKUP($F198,'Blend Breakout'!$C$33:$I$55,COLUMNS('Blend Breakout'!$C$32:G$32),0),""))</f>
        <v/>
      </c>
      <c r="M198" s="217" t="str">
        <f>IF(LEFT($F198,1)="R",VLOOKUP($F198,'Blend Breakout'!$C$33:$I$55,COLUMNS('Blend Breakout'!$C$32:H$32),0),"")</f>
        <v/>
      </c>
      <c r="N198" s="59" t="str">
        <f>IF(M198="","",IF(LEFT($F198,1)="R",$G198*VLOOKUP($F198,'Blend Breakout'!$C$33:$I$55,COLUMNS('Blend Breakout'!$C$32:I$32),0),""))</f>
        <v/>
      </c>
      <c r="O198" s="215"/>
      <c r="P198" s="215"/>
      <c r="Q198" s="220"/>
      <c r="R198" s="215"/>
      <c r="S198" s="215"/>
      <c r="T198" s="206"/>
      <c r="U198" s="154"/>
      <c r="W198" s="161" t="str">
        <f t="shared" ca="1" si="19"/>
        <v/>
      </c>
      <c r="Y198" s="64" t="str">
        <f t="shared" si="20"/>
        <v>N</v>
      </c>
      <c r="Z198" s="64">
        <f t="shared" ca="1" si="14"/>
        <v>0</v>
      </c>
      <c r="AA198" s="64">
        <f>IF(C198="",0,IF(OR(D198=0,E198=0,F198=0,G198=0,H198=0,O198=0,Q198=0,Q198="",R198=0,S198=0,AND(OR(R198=Lists!$L$3,R198=Lists!$L$4),P198=0),AND(R198=Lists!$L$4,T198=0)),1,0))</f>
        <v>0</v>
      </c>
      <c r="AB198" s="64">
        <f t="shared" si="15"/>
        <v>0</v>
      </c>
      <c r="AC198" s="64">
        <f t="shared" si="16"/>
        <v>0</v>
      </c>
      <c r="AD198" s="64">
        <f>IF(OR(S198=Lists!$M$6,S198=Lists!$M$8),IF(OR(COUNTIF('Section 3'!$D$16:$D$28,I198)=0,COUNTIF('Section 3'!$D$16:$D$28,K198)=0,COUNTIF('Section 3'!$D$16:$D$28,M198)=0),1,0),0)</f>
        <v>0</v>
      </c>
      <c r="AE198" s="64">
        <f>IF(AND(COUNTIF(Lists!$D$3:$D$69,F198)&gt;0,COUNTIF(Lists!$E$3:$E$46,I198)&gt;0,COUNTIF(Lists!$E$3:$E$46,K198)&gt;0,COUNTIF(Lists!$E$3:$E$46,M198)&gt;0),0,1)</f>
        <v>0</v>
      </c>
      <c r="AF198" s="64">
        <f>IF(E198=0,0,IF(COUNTIF(Lists!$B$3:$B$203,E198)&gt;0,0,1))</f>
        <v>0</v>
      </c>
      <c r="AG198" s="64">
        <f>IF(E198=0,0,IF(AND('Section 1'!$D$12&lt;&gt;4,R198="Heels"),1,0))</f>
        <v>0</v>
      </c>
      <c r="AH198" s="57">
        <f t="shared" si="17"/>
        <v>0</v>
      </c>
      <c r="AI198" s="57">
        <f t="shared" si="18"/>
        <v>0</v>
      </c>
    </row>
    <row r="199" spans="2:35" x14ac:dyDescent="0.25">
      <c r="B199" s="116"/>
      <c r="C199" s="205" t="str">
        <f>IF(F199=0,"",MAX($C$18:C198)+1)</f>
        <v/>
      </c>
      <c r="D199" s="60"/>
      <c r="E199" s="214"/>
      <c r="F199" s="215"/>
      <c r="G199" s="218"/>
      <c r="H199" s="216"/>
      <c r="I199" s="217" t="str">
        <f>IF(LEFT($F199,1)="R",VLOOKUP($F199,'Blend Breakout'!$C$33:$I$55,COLUMNS('Blend Breakout'!$C$32:D$32),0),IF(LEFT($F199,1)="H",$F199,""))</f>
        <v/>
      </c>
      <c r="J199" s="59" t="str">
        <f>IF(I199="","",IF(LEFT($F199,1)="R",$G199*VLOOKUP($F199,'Blend Breakout'!$C$33:$I$55,COLUMNS('Blend Breakout'!$C$32:E$32),0),IF(LEFT($F199,1)="H",$G199,"")))</f>
        <v/>
      </c>
      <c r="K199" s="217" t="str">
        <f>IF(LEFT($F199,1)="R",VLOOKUP($F199,'Blend Breakout'!$C$33:$I$55,COLUMNS('Blend Breakout'!$C$32:F$32),0),"")</f>
        <v/>
      </c>
      <c r="L199" s="59" t="str">
        <f>IF(K199="","",IF(LEFT($F199,1)="R",$G199*VLOOKUP($F199,'Blend Breakout'!$C$33:$I$55,COLUMNS('Blend Breakout'!$C$32:G$32),0),""))</f>
        <v/>
      </c>
      <c r="M199" s="217" t="str">
        <f>IF(LEFT($F199,1)="R",VLOOKUP($F199,'Blend Breakout'!$C$33:$I$55,COLUMNS('Blend Breakout'!$C$32:H$32),0),"")</f>
        <v/>
      </c>
      <c r="N199" s="59" t="str">
        <f>IF(M199="","",IF(LEFT($F199,1)="R",$G199*VLOOKUP($F199,'Blend Breakout'!$C$33:$I$55,COLUMNS('Blend Breakout'!$C$32:I$32),0),""))</f>
        <v/>
      </c>
      <c r="O199" s="215"/>
      <c r="P199" s="215"/>
      <c r="Q199" s="220"/>
      <c r="R199" s="215"/>
      <c r="S199" s="215"/>
      <c r="T199" s="206"/>
      <c r="U199" s="154"/>
      <c r="W199" s="161" t="str">
        <f t="shared" ca="1" si="19"/>
        <v/>
      </c>
      <c r="Y199" s="64" t="str">
        <f t="shared" si="20"/>
        <v>N</v>
      </c>
      <c r="Z199" s="64">
        <f t="shared" ca="1" si="14"/>
        <v>0</v>
      </c>
      <c r="AA199" s="64">
        <f>IF(C199="",0,IF(OR(D199=0,E199=0,F199=0,G199=0,H199=0,O199=0,Q199=0,Q199="",R199=0,S199=0,AND(OR(R199=Lists!$L$3,R199=Lists!$L$4),P199=0),AND(R199=Lists!$L$4,T199=0)),1,0))</f>
        <v>0</v>
      </c>
      <c r="AB199" s="64">
        <f t="shared" si="15"/>
        <v>0</v>
      </c>
      <c r="AC199" s="64">
        <f t="shared" si="16"/>
        <v>0</v>
      </c>
      <c r="AD199" s="64">
        <f>IF(OR(S199=Lists!$M$6,S199=Lists!$M$8),IF(OR(COUNTIF('Section 3'!$D$16:$D$28,I199)=0,COUNTIF('Section 3'!$D$16:$D$28,K199)=0,COUNTIF('Section 3'!$D$16:$D$28,M199)=0),1,0),0)</f>
        <v>0</v>
      </c>
      <c r="AE199" s="64">
        <f>IF(AND(COUNTIF(Lists!$D$3:$D$69,F199)&gt;0,COUNTIF(Lists!$E$3:$E$46,I199)&gt;0,COUNTIF(Lists!$E$3:$E$46,K199)&gt;0,COUNTIF(Lists!$E$3:$E$46,M199)&gt;0),0,1)</f>
        <v>0</v>
      </c>
      <c r="AF199" s="64">
        <f>IF(E199=0,0,IF(COUNTIF(Lists!$B$3:$B$203,E199)&gt;0,0,1))</f>
        <v>0</v>
      </c>
      <c r="AG199" s="64">
        <f>IF(E199=0,0,IF(AND('Section 1'!$D$12&lt;&gt;4,R199="Heels"),1,0))</f>
        <v>0</v>
      </c>
      <c r="AH199" s="57">
        <f t="shared" si="17"/>
        <v>0</v>
      </c>
      <c r="AI199" s="57">
        <f t="shared" si="18"/>
        <v>0</v>
      </c>
    </row>
    <row r="200" spans="2:35" x14ac:dyDescent="0.25">
      <c r="B200" s="116"/>
      <c r="C200" s="205" t="str">
        <f>IF(F200=0,"",MAX($C$18:C199)+1)</f>
        <v/>
      </c>
      <c r="D200" s="60"/>
      <c r="E200" s="214"/>
      <c r="F200" s="215"/>
      <c r="G200" s="218"/>
      <c r="H200" s="216"/>
      <c r="I200" s="217" t="str">
        <f>IF(LEFT($F200,1)="R",VLOOKUP($F200,'Blend Breakout'!$C$33:$I$55,COLUMNS('Blend Breakout'!$C$32:D$32),0),IF(LEFT($F200,1)="H",$F200,""))</f>
        <v/>
      </c>
      <c r="J200" s="59" t="str">
        <f>IF(I200="","",IF(LEFT($F200,1)="R",$G200*VLOOKUP($F200,'Blend Breakout'!$C$33:$I$55,COLUMNS('Blend Breakout'!$C$32:E$32),0),IF(LEFT($F200,1)="H",$G200,"")))</f>
        <v/>
      </c>
      <c r="K200" s="217" t="str">
        <f>IF(LEFT($F200,1)="R",VLOOKUP($F200,'Blend Breakout'!$C$33:$I$55,COLUMNS('Blend Breakout'!$C$32:F$32),0),"")</f>
        <v/>
      </c>
      <c r="L200" s="59" t="str">
        <f>IF(K200="","",IF(LEFT($F200,1)="R",$G200*VLOOKUP($F200,'Blend Breakout'!$C$33:$I$55,COLUMNS('Blend Breakout'!$C$32:G$32),0),""))</f>
        <v/>
      </c>
      <c r="M200" s="217" t="str">
        <f>IF(LEFT($F200,1)="R",VLOOKUP($F200,'Blend Breakout'!$C$33:$I$55,COLUMNS('Blend Breakout'!$C$32:H$32),0),"")</f>
        <v/>
      </c>
      <c r="N200" s="59" t="str">
        <f>IF(M200="","",IF(LEFT($F200,1)="R",$G200*VLOOKUP($F200,'Blend Breakout'!$C$33:$I$55,COLUMNS('Blend Breakout'!$C$32:I$32),0),""))</f>
        <v/>
      </c>
      <c r="O200" s="215"/>
      <c r="P200" s="215"/>
      <c r="Q200" s="220"/>
      <c r="R200" s="215"/>
      <c r="S200" s="215"/>
      <c r="T200" s="206"/>
      <c r="U200" s="154"/>
      <c r="W200" s="161" t="str">
        <f t="shared" ca="1" si="19"/>
        <v/>
      </c>
      <c r="Y200" s="64" t="str">
        <f t="shared" si="20"/>
        <v>N</v>
      </c>
      <c r="Z200" s="64">
        <f t="shared" ca="1" si="14"/>
        <v>0</v>
      </c>
      <c r="AA200" s="64">
        <f>IF(C200="",0,IF(OR(D200=0,E200=0,F200=0,G200=0,H200=0,O200=0,Q200=0,Q200="",R200=0,S200=0,AND(OR(R200=Lists!$L$3,R200=Lists!$L$4),P200=0),AND(R200=Lists!$L$4,T200=0)),1,0))</f>
        <v>0</v>
      </c>
      <c r="AB200" s="64">
        <f t="shared" si="15"/>
        <v>0</v>
      </c>
      <c r="AC200" s="64">
        <f t="shared" si="16"/>
        <v>0</v>
      </c>
      <c r="AD200" s="64">
        <f>IF(OR(S200=Lists!$M$6,S200=Lists!$M$8),IF(OR(COUNTIF('Section 3'!$D$16:$D$28,I200)=0,COUNTIF('Section 3'!$D$16:$D$28,K200)=0,COUNTIF('Section 3'!$D$16:$D$28,M200)=0),1,0),0)</f>
        <v>0</v>
      </c>
      <c r="AE200" s="64">
        <f>IF(AND(COUNTIF(Lists!$D$3:$D$69,F200)&gt;0,COUNTIF(Lists!$E$3:$E$46,I200)&gt;0,COUNTIF(Lists!$E$3:$E$46,K200)&gt;0,COUNTIF(Lists!$E$3:$E$46,M200)&gt;0),0,1)</f>
        <v>0</v>
      </c>
      <c r="AF200" s="64">
        <f>IF(E200=0,0,IF(COUNTIF(Lists!$B$3:$B$203,E200)&gt;0,0,1))</f>
        <v>0</v>
      </c>
      <c r="AG200" s="64">
        <f>IF(E200=0,0,IF(AND('Section 1'!$D$12&lt;&gt;4,R200="Heels"),1,0))</f>
        <v>0</v>
      </c>
      <c r="AH200" s="57">
        <f t="shared" si="17"/>
        <v>0</v>
      </c>
      <c r="AI200" s="57">
        <f t="shared" si="18"/>
        <v>0</v>
      </c>
    </row>
    <row r="201" spans="2:35" x14ac:dyDescent="0.25">
      <c r="B201" s="116"/>
      <c r="C201" s="205" t="str">
        <f>IF(F201=0,"",MAX($C$18:C200)+1)</f>
        <v/>
      </c>
      <c r="D201" s="60"/>
      <c r="E201" s="214"/>
      <c r="F201" s="215"/>
      <c r="G201" s="218"/>
      <c r="H201" s="216"/>
      <c r="I201" s="217" t="str">
        <f>IF(LEFT($F201,1)="R",VLOOKUP($F201,'Blend Breakout'!$C$33:$I$55,COLUMNS('Blend Breakout'!$C$32:D$32),0),IF(LEFT($F201,1)="H",$F201,""))</f>
        <v/>
      </c>
      <c r="J201" s="59" t="str">
        <f>IF(I201="","",IF(LEFT($F201,1)="R",$G201*VLOOKUP($F201,'Blend Breakout'!$C$33:$I$55,COLUMNS('Blend Breakout'!$C$32:E$32),0),IF(LEFT($F201,1)="H",$G201,"")))</f>
        <v/>
      </c>
      <c r="K201" s="217" t="str">
        <f>IF(LEFT($F201,1)="R",VLOOKUP($F201,'Blend Breakout'!$C$33:$I$55,COLUMNS('Blend Breakout'!$C$32:F$32),0),"")</f>
        <v/>
      </c>
      <c r="L201" s="59" t="str">
        <f>IF(K201="","",IF(LEFT($F201,1)="R",$G201*VLOOKUP($F201,'Blend Breakout'!$C$33:$I$55,COLUMNS('Blend Breakout'!$C$32:G$32),0),""))</f>
        <v/>
      </c>
      <c r="M201" s="217" t="str">
        <f>IF(LEFT($F201,1)="R",VLOOKUP($F201,'Blend Breakout'!$C$33:$I$55,COLUMNS('Blend Breakout'!$C$32:H$32),0),"")</f>
        <v/>
      </c>
      <c r="N201" s="59" t="str">
        <f>IF(M201="","",IF(LEFT($F201,1)="R",$G201*VLOOKUP($F201,'Blend Breakout'!$C$33:$I$55,COLUMNS('Blend Breakout'!$C$32:I$32),0),""))</f>
        <v/>
      </c>
      <c r="O201" s="215"/>
      <c r="P201" s="215"/>
      <c r="Q201" s="220"/>
      <c r="R201" s="215"/>
      <c r="S201" s="215"/>
      <c r="T201" s="206"/>
      <c r="U201" s="154"/>
      <c r="W201" s="161" t="str">
        <f t="shared" ca="1" si="19"/>
        <v/>
      </c>
      <c r="Y201" s="64" t="str">
        <f t="shared" si="20"/>
        <v>N</v>
      </c>
      <c r="Z201" s="64">
        <f t="shared" ca="1" si="14"/>
        <v>0</v>
      </c>
      <c r="AA201" s="64">
        <f>IF(C201="",0,IF(OR(D201=0,E201=0,F201=0,G201=0,H201=0,O201=0,Q201=0,Q201="",R201=0,S201=0,AND(OR(R201=Lists!$L$3,R201=Lists!$L$4),P201=0),AND(R201=Lists!$L$4,T201=0)),1,0))</f>
        <v>0</v>
      </c>
      <c r="AB201" s="64">
        <f t="shared" si="15"/>
        <v>0</v>
      </c>
      <c r="AC201" s="64">
        <f t="shared" si="16"/>
        <v>0</v>
      </c>
      <c r="AD201" s="64">
        <f>IF(OR(S201=Lists!$M$6,S201=Lists!$M$8),IF(OR(COUNTIF('Section 3'!$D$16:$D$28,I201)=0,COUNTIF('Section 3'!$D$16:$D$28,K201)=0,COUNTIF('Section 3'!$D$16:$D$28,M201)=0),1,0),0)</f>
        <v>0</v>
      </c>
      <c r="AE201" s="64">
        <f>IF(AND(COUNTIF(Lists!$D$3:$D$69,F201)&gt;0,COUNTIF(Lists!$E$3:$E$46,I201)&gt;0,COUNTIF(Lists!$E$3:$E$46,K201)&gt;0,COUNTIF(Lists!$E$3:$E$46,M201)&gt;0),0,1)</f>
        <v>0</v>
      </c>
      <c r="AF201" s="64">
        <f>IF(E201=0,0,IF(COUNTIF(Lists!$B$3:$B$203,E201)&gt;0,0,1))</f>
        <v>0</v>
      </c>
      <c r="AG201" s="64">
        <f>IF(E201=0,0,IF(AND('Section 1'!$D$12&lt;&gt;4,R201="Heels"),1,0))</f>
        <v>0</v>
      </c>
      <c r="AH201" s="57">
        <f t="shared" si="17"/>
        <v>0</v>
      </c>
      <c r="AI201" s="57">
        <f t="shared" si="18"/>
        <v>0</v>
      </c>
    </row>
    <row r="202" spans="2:35" x14ac:dyDescent="0.25">
      <c r="B202" s="116"/>
      <c r="C202" s="205" t="str">
        <f>IF(F202=0,"",MAX($C$18:C201)+1)</f>
        <v/>
      </c>
      <c r="D202" s="60"/>
      <c r="E202" s="214"/>
      <c r="F202" s="215"/>
      <c r="G202" s="218"/>
      <c r="H202" s="216"/>
      <c r="I202" s="217" t="str">
        <f>IF(LEFT($F202,1)="R",VLOOKUP($F202,'Blend Breakout'!$C$33:$I$55,COLUMNS('Blend Breakout'!$C$32:D$32),0),IF(LEFT($F202,1)="H",$F202,""))</f>
        <v/>
      </c>
      <c r="J202" s="59" t="str">
        <f>IF(I202="","",IF(LEFT($F202,1)="R",$G202*VLOOKUP($F202,'Blend Breakout'!$C$33:$I$55,COLUMNS('Blend Breakout'!$C$32:E$32),0),IF(LEFT($F202,1)="H",$G202,"")))</f>
        <v/>
      </c>
      <c r="K202" s="217" t="str">
        <f>IF(LEFT($F202,1)="R",VLOOKUP($F202,'Blend Breakout'!$C$33:$I$55,COLUMNS('Blend Breakout'!$C$32:F$32),0),"")</f>
        <v/>
      </c>
      <c r="L202" s="59" t="str">
        <f>IF(K202="","",IF(LEFT($F202,1)="R",$G202*VLOOKUP($F202,'Blend Breakout'!$C$33:$I$55,COLUMNS('Blend Breakout'!$C$32:G$32),0),""))</f>
        <v/>
      </c>
      <c r="M202" s="217" t="str">
        <f>IF(LEFT($F202,1)="R",VLOOKUP($F202,'Blend Breakout'!$C$33:$I$55,COLUMNS('Blend Breakout'!$C$32:H$32),0),"")</f>
        <v/>
      </c>
      <c r="N202" s="59" t="str">
        <f>IF(M202="","",IF(LEFT($F202,1)="R",$G202*VLOOKUP($F202,'Blend Breakout'!$C$33:$I$55,COLUMNS('Blend Breakout'!$C$32:I$32),0),""))</f>
        <v/>
      </c>
      <c r="O202" s="215"/>
      <c r="P202" s="215"/>
      <c r="Q202" s="220"/>
      <c r="R202" s="215"/>
      <c r="S202" s="215"/>
      <c r="T202" s="206"/>
      <c r="U202" s="154"/>
      <c r="W202" s="161" t="str">
        <f t="shared" ca="1" si="19"/>
        <v/>
      </c>
      <c r="Y202" s="64" t="str">
        <f t="shared" si="20"/>
        <v>N</v>
      </c>
      <c r="Z202" s="64">
        <f t="shared" ca="1" si="14"/>
        <v>0</v>
      </c>
      <c r="AA202" s="64">
        <f>IF(C202="",0,IF(OR(D202=0,E202=0,F202=0,G202=0,H202=0,O202=0,Q202=0,Q202="",R202=0,S202=0,AND(OR(R202=Lists!$L$3,R202=Lists!$L$4),P202=0),AND(R202=Lists!$L$4,T202=0)),1,0))</f>
        <v>0</v>
      </c>
      <c r="AB202" s="64">
        <f t="shared" si="15"/>
        <v>0</v>
      </c>
      <c r="AC202" s="64">
        <f t="shared" si="16"/>
        <v>0</v>
      </c>
      <c r="AD202" s="64">
        <f>IF(OR(S202=Lists!$M$6,S202=Lists!$M$8),IF(OR(COUNTIF('Section 3'!$D$16:$D$28,I202)=0,COUNTIF('Section 3'!$D$16:$D$28,K202)=0,COUNTIF('Section 3'!$D$16:$D$28,M202)=0),1,0),0)</f>
        <v>0</v>
      </c>
      <c r="AE202" s="64">
        <f>IF(AND(COUNTIF(Lists!$D$3:$D$69,F202)&gt;0,COUNTIF(Lists!$E$3:$E$46,I202)&gt;0,COUNTIF(Lists!$E$3:$E$46,K202)&gt;0,COUNTIF(Lists!$E$3:$E$46,M202)&gt;0),0,1)</f>
        <v>0</v>
      </c>
      <c r="AF202" s="64">
        <f>IF(E202=0,0,IF(COUNTIF(Lists!$B$3:$B$203,E202)&gt;0,0,1))</f>
        <v>0</v>
      </c>
      <c r="AG202" s="64">
        <f>IF(E202=0,0,IF(AND('Section 1'!$D$12&lt;&gt;4,R202="Heels"),1,0))</f>
        <v>0</v>
      </c>
      <c r="AH202" s="57">
        <f t="shared" si="17"/>
        <v>0</v>
      </c>
      <c r="AI202" s="57">
        <f t="shared" si="18"/>
        <v>0</v>
      </c>
    </row>
    <row r="203" spans="2:35" x14ac:dyDescent="0.25">
      <c r="B203" s="116"/>
      <c r="C203" s="205" t="str">
        <f>IF(F203=0,"",MAX($C$18:C202)+1)</f>
        <v/>
      </c>
      <c r="D203" s="60"/>
      <c r="E203" s="214"/>
      <c r="F203" s="215"/>
      <c r="G203" s="218"/>
      <c r="H203" s="216"/>
      <c r="I203" s="217" t="str">
        <f>IF(LEFT($F203,1)="R",VLOOKUP($F203,'Blend Breakout'!$C$33:$I$55,COLUMNS('Blend Breakout'!$C$32:D$32),0),IF(LEFT($F203,1)="H",$F203,""))</f>
        <v/>
      </c>
      <c r="J203" s="59" t="str">
        <f>IF(I203="","",IF(LEFT($F203,1)="R",$G203*VLOOKUP($F203,'Blend Breakout'!$C$33:$I$55,COLUMNS('Blend Breakout'!$C$32:E$32),0),IF(LEFT($F203,1)="H",$G203,"")))</f>
        <v/>
      </c>
      <c r="K203" s="217" t="str">
        <f>IF(LEFT($F203,1)="R",VLOOKUP($F203,'Blend Breakout'!$C$33:$I$55,COLUMNS('Blend Breakout'!$C$32:F$32),0),"")</f>
        <v/>
      </c>
      <c r="L203" s="59" t="str">
        <f>IF(K203="","",IF(LEFT($F203,1)="R",$G203*VLOOKUP($F203,'Blend Breakout'!$C$33:$I$55,COLUMNS('Blend Breakout'!$C$32:G$32),0),""))</f>
        <v/>
      </c>
      <c r="M203" s="217" t="str">
        <f>IF(LEFT($F203,1)="R",VLOOKUP($F203,'Blend Breakout'!$C$33:$I$55,COLUMNS('Blend Breakout'!$C$32:H$32),0),"")</f>
        <v/>
      </c>
      <c r="N203" s="59" t="str">
        <f>IF(M203="","",IF(LEFT($F203,1)="R",$G203*VLOOKUP($F203,'Blend Breakout'!$C$33:$I$55,COLUMNS('Blend Breakout'!$C$32:I$32),0),""))</f>
        <v/>
      </c>
      <c r="O203" s="215"/>
      <c r="P203" s="215"/>
      <c r="Q203" s="220"/>
      <c r="R203" s="215"/>
      <c r="S203" s="215"/>
      <c r="T203" s="206"/>
      <c r="U203" s="154"/>
      <c r="W203" s="161" t="str">
        <f t="shared" ca="1" si="19"/>
        <v/>
      </c>
      <c r="Y203" s="64" t="str">
        <f t="shared" si="20"/>
        <v>N</v>
      </c>
      <c r="Z203" s="64">
        <f t="shared" ca="1" si="14"/>
        <v>0</v>
      </c>
      <c r="AA203" s="64">
        <f>IF(C203="",0,IF(OR(D203=0,E203=0,F203=0,G203=0,H203=0,O203=0,Q203=0,Q203="",R203=0,S203=0,AND(OR(R203=Lists!$L$3,R203=Lists!$L$4),P203=0),AND(R203=Lists!$L$4,T203=0)),1,0))</f>
        <v>0</v>
      </c>
      <c r="AB203" s="64">
        <f t="shared" si="15"/>
        <v>0</v>
      </c>
      <c r="AC203" s="64">
        <f t="shared" si="16"/>
        <v>0</v>
      </c>
      <c r="AD203" s="64">
        <f>IF(OR(S203=Lists!$M$6,S203=Lists!$M$8),IF(OR(COUNTIF('Section 3'!$D$16:$D$28,I203)=0,COUNTIF('Section 3'!$D$16:$D$28,K203)=0,COUNTIF('Section 3'!$D$16:$D$28,M203)=0),1,0),0)</f>
        <v>0</v>
      </c>
      <c r="AE203" s="64">
        <f>IF(AND(COUNTIF(Lists!$D$3:$D$69,F203)&gt;0,COUNTIF(Lists!$E$3:$E$46,I203)&gt;0,COUNTIF(Lists!$E$3:$E$46,K203)&gt;0,COUNTIF(Lists!$E$3:$E$46,M203)&gt;0),0,1)</f>
        <v>0</v>
      </c>
      <c r="AF203" s="64">
        <f>IF(E203=0,0,IF(COUNTIF(Lists!$B$3:$B$203,E203)&gt;0,0,1))</f>
        <v>0</v>
      </c>
      <c r="AG203" s="64">
        <f>IF(E203=0,0,IF(AND('Section 1'!$D$12&lt;&gt;4,R203="Heels"),1,0))</f>
        <v>0</v>
      </c>
      <c r="AH203" s="57">
        <f t="shared" si="17"/>
        <v>0</v>
      </c>
      <c r="AI203" s="57">
        <f t="shared" si="18"/>
        <v>0</v>
      </c>
    </row>
    <row r="204" spans="2:35" x14ac:dyDescent="0.25">
      <c r="B204" s="116"/>
      <c r="C204" s="205" t="str">
        <f>IF(F204=0,"",MAX($C$18:C203)+1)</f>
        <v/>
      </c>
      <c r="D204" s="60"/>
      <c r="E204" s="214"/>
      <c r="F204" s="215"/>
      <c r="G204" s="218"/>
      <c r="H204" s="216"/>
      <c r="I204" s="217" t="str">
        <f>IF(LEFT($F204,1)="R",VLOOKUP($F204,'Blend Breakout'!$C$33:$I$55,COLUMNS('Blend Breakout'!$C$32:D$32),0),IF(LEFT($F204,1)="H",$F204,""))</f>
        <v/>
      </c>
      <c r="J204" s="59" t="str">
        <f>IF(I204="","",IF(LEFT($F204,1)="R",$G204*VLOOKUP($F204,'Blend Breakout'!$C$33:$I$55,COLUMNS('Blend Breakout'!$C$32:E$32),0),IF(LEFT($F204,1)="H",$G204,"")))</f>
        <v/>
      </c>
      <c r="K204" s="217" t="str">
        <f>IF(LEFT($F204,1)="R",VLOOKUP($F204,'Blend Breakout'!$C$33:$I$55,COLUMNS('Blend Breakout'!$C$32:F$32),0),"")</f>
        <v/>
      </c>
      <c r="L204" s="59" t="str">
        <f>IF(K204="","",IF(LEFT($F204,1)="R",$G204*VLOOKUP($F204,'Blend Breakout'!$C$33:$I$55,COLUMNS('Blend Breakout'!$C$32:G$32),0),""))</f>
        <v/>
      </c>
      <c r="M204" s="217" t="str">
        <f>IF(LEFT($F204,1)="R",VLOOKUP($F204,'Blend Breakout'!$C$33:$I$55,COLUMNS('Blend Breakout'!$C$32:H$32),0),"")</f>
        <v/>
      </c>
      <c r="N204" s="59" t="str">
        <f>IF(M204="","",IF(LEFT($F204,1)="R",$G204*VLOOKUP($F204,'Blend Breakout'!$C$33:$I$55,COLUMNS('Blend Breakout'!$C$32:I$32),0),""))</f>
        <v/>
      </c>
      <c r="O204" s="215"/>
      <c r="P204" s="215"/>
      <c r="Q204" s="220"/>
      <c r="R204" s="215"/>
      <c r="S204" s="215"/>
      <c r="T204" s="206"/>
      <c r="U204" s="154"/>
      <c r="W204" s="161" t="str">
        <f t="shared" ca="1" si="19"/>
        <v/>
      </c>
      <c r="Y204" s="64" t="str">
        <f t="shared" si="20"/>
        <v>N</v>
      </c>
      <c r="Z204" s="64">
        <f t="shared" ca="1" si="14"/>
        <v>0</v>
      </c>
      <c r="AA204" s="64">
        <f>IF(C204="",0,IF(OR(D204=0,E204=0,F204=0,G204=0,H204=0,O204=0,Q204=0,Q204="",R204=0,S204=0,AND(OR(R204=Lists!$L$3,R204=Lists!$L$4),P204=0),AND(R204=Lists!$L$4,T204=0)),1,0))</f>
        <v>0</v>
      </c>
      <c r="AB204" s="64">
        <f t="shared" si="15"/>
        <v>0</v>
      </c>
      <c r="AC204" s="64">
        <f t="shared" si="16"/>
        <v>0</v>
      </c>
      <c r="AD204" s="64">
        <f>IF(OR(S204=Lists!$M$6,S204=Lists!$M$8),IF(OR(COUNTIF('Section 3'!$D$16:$D$28,I204)=0,COUNTIF('Section 3'!$D$16:$D$28,K204)=0,COUNTIF('Section 3'!$D$16:$D$28,M204)=0),1,0),0)</f>
        <v>0</v>
      </c>
      <c r="AE204" s="64">
        <f>IF(AND(COUNTIF(Lists!$D$3:$D$69,F204)&gt;0,COUNTIF(Lists!$E$3:$E$46,I204)&gt;0,COUNTIF(Lists!$E$3:$E$46,K204)&gt;0,COUNTIF(Lists!$E$3:$E$46,M204)&gt;0),0,1)</f>
        <v>0</v>
      </c>
      <c r="AF204" s="64">
        <f>IF(E204=0,0,IF(COUNTIF(Lists!$B$3:$B$203,E204)&gt;0,0,1))</f>
        <v>0</v>
      </c>
      <c r="AG204" s="64">
        <f>IF(E204=0,0,IF(AND('Section 1'!$D$12&lt;&gt;4,R204="Heels"),1,0))</f>
        <v>0</v>
      </c>
      <c r="AH204" s="57">
        <f t="shared" si="17"/>
        <v>0</v>
      </c>
      <c r="AI204" s="57">
        <f t="shared" si="18"/>
        <v>0</v>
      </c>
    </row>
    <row r="205" spans="2:35" x14ac:dyDescent="0.25">
      <c r="B205" s="116"/>
      <c r="C205" s="205" t="str">
        <f>IF(F205=0,"",MAX($C$18:C204)+1)</f>
        <v/>
      </c>
      <c r="D205" s="60"/>
      <c r="E205" s="214"/>
      <c r="F205" s="215"/>
      <c r="G205" s="218"/>
      <c r="H205" s="216"/>
      <c r="I205" s="217" t="str">
        <f>IF(LEFT($F205,1)="R",VLOOKUP($F205,'Blend Breakout'!$C$33:$I$55,COLUMNS('Blend Breakout'!$C$32:D$32),0),IF(LEFT($F205,1)="H",$F205,""))</f>
        <v/>
      </c>
      <c r="J205" s="59" t="str">
        <f>IF(I205="","",IF(LEFT($F205,1)="R",$G205*VLOOKUP($F205,'Blend Breakout'!$C$33:$I$55,COLUMNS('Blend Breakout'!$C$32:E$32),0),IF(LEFT($F205,1)="H",$G205,"")))</f>
        <v/>
      </c>
      <c r="K205" s="217" t="str">
        <f>IF(LEFT($F205,1)="R",VLOOKUP($F205,'Blend Breakout'!$C$33:$I$55,COLUMNS('Blend Breakout'!$C$32:F$32),0),"")</f>
        <v/>
      </c>
      <c r="L205" s="59" t="str">
        <f>IF(K205="","",IF(LEFT($F205,1)="R",$G205*VLOOKUP($F205,'Blend Breakout'!$C$33:$I$55,COLUMNS('Blend Breakout'!$C$32:G$32),0),""))</f>
        <v/>
      </c>
      <c r="M205" s="217" t="str">
        <f>IF(LEFT($F205,1)="R",VLOOKUP($F205,'Blend Breakout'!$C$33:$I$55,COLUMNS('Blend Breakout'!$C$32:H$32),0),"")</f>
        <v/>
      </c>
      <c r="N205" s="59" t="str">
        <f>IF(M205="","",IF(LEFT($F205,1)="R",$G205*VLOOKUP($F205,'Blend Breakout'!$C$33:$I$55,COLUMNS('Blend Breakout'!$C$32:I$32),0),""))</f>
        <v/>
      </c>
      <c r="O205" s="215"/>
      <c r="P205" s="215"/>
      <c r="Q205" s="220"/>
      <c r="R205" s="215"/>
      <c r="S205" s="215"/>
      <c r="T205" s="206"/>
      <c r="U205" s="154"/>
      <c r="W205" s="161" t="str">
        <f t="shared" ca="1" si="19"/>
        <v/>
      </c>
      <c r="Y205" s="64" t="str">
        <f t="shared" si="20"/>
        <v>N</v>
      </c>
      <c r="Z205" s="64">
        <f t="shared" ca="1" si="14"/>
        <v>0</v>
      </c>
      <c r="AA205" s="64">
        <f>IF(C205="",0,IF(OR(D205=0,E205=0,F205=0,G205=0,H205=0,O205=0,Q205=0,Q205="",R205=0,S205=0,AND(OR(R205=Lists!$L$3,R205=Lists!$L$4),P205=0),AND(R205=Lists!$L$4,T205=0)),1,0))</f>
        <v>0</v>
      </c>
      <c r="AB205" s="64">
        <f t="shared" si="15"/>
        <v>0</v>
      </c>
      <c r="AC205" s="64">
        <f t="shared" si="16"/>
        <v>0</v>
      </c>
      <c r="AD205" s="64">
        <f>IF(OR(S205=Lists!$M$6,S205=Lists!$M$8),IF(OR(COUNTIF('Section 3'!$D$16:$D$28,I205)=0,COUNTIF('Section 3'!$D$16:$D$28,K205)=0,COUNTIF('Section 3'!$D$16:$D$28,M205)=0),1,0),0)</f>
        <v>0</v>
      </c>
      <c r="AE205" s="64">
        <f>IF(AND(COUNTIF(Lists!$D$3:$D$69,F205)&gt;0,COUNTIF(Lists!$E$3:$E$46,I205)&gt;0,COUNTIF(Lists!$E$3:$E$46,K205)&gt;0,COUNTIF(Lists!$E$3:$E$46,M205)&gt;0),0,1)</f>
        <v>0</v>
      </c>
      <c r="AF205" s="64">
        <f>IF(E205=0,0,IF(COUNTIF(Lists!$B$3:$B$203,E205)&gt;0,0,1))</f>
        <v>0</v>
      </c>
      <c r="AG205" s="64">
        <f>IF(E205=0,0,IF(AND('Section 1'!$D$12&lt;&gt;4,R205="Heels"),1,0))</f>
        <v>0</v>
      </c>
      <c r="AH205" s="57">
        <f t="shared" si="17"/>
        <v>0</v>
      </c>
      <c r="AI205" s="57">
        <f t="shared" si="18"/>
        <v>0</v>
      </c>
    </row>
    <row r="206" spans="2:35" x14ac:dyDescent="0.25">
      <c r="B206" s="116"/>
      <c r="C206" s="205" t="str">
        <f>IF(F206=0,"",MAX($C$18:C205)+1)</f>
        <v/>
      </c>
      <c r="D206" s="60"/>
      <c r="E206" s="214"/>
      <c r="F206" s="215"/>
      <c r="G206" s="218"/>
      <c r="H206" s="216"/>
      <c r="I206" s="217" t="str">
        <f>IF(LEFT($F206,1)="R",VLOOKUP($F206,'Blend Breakout'!$C$33:$I$55,COLUMNS('Blend Breakout'!$C$32:D$32),0),IF(LEFT($F206,1)="H",$F206,""))</f>
        <v/>
      </c>
      <c r="J206" s="59" t="str">
        <f>IF(I206="","",IF(LEFT($F206,1)="R",$G206*VLOOKUP($F206,'Blend Breakout'!$C$33:$I$55,COLUMNS('Blend Breakout'!$C$32:E$32),0),IF(LEFT($F206,1)="H",$G206,"")))</f>
        <v/>
      </c>
      <c r="K206" s="217" t="str">
        <f>IF(LEFT($F206,1)="R",VLOOKUP($F206,'Blend Breakout'!$C$33:$I$55,COLUMNS('Blend Breakout'!$C$32:F$32),0),"")</f>
        <v/>
      </c>
      <c r="L206" s="59" t="str">
        <f>IF(K206="","",IF(LEFT($F206,1)="R",$G206*VLOOKUP($F206,'Blend Breakout'!$C$33:$I$55,COLUMNS('Blend Breakout'!$C$32:G$32),0),""))</f>
        <v/>
      </c>
      <c r="M206" s="217" t="str">
        <f>IF(LEFT($F206,1)="R",VLOOKUP($F206,'Blend Breakout'!$C$33:$I$55,COLUMNS('Blend Breakout'!$C$32:H$32),0),"")</f>
        <v/>
      </c>
      <c r="N206" s="59" t="str">
        <f>IF(M206="","",IF(LEFT($F206,1)="R",$G206*VLOOKUP($F206,'Blend Breakout'!$C$33:$I$55,COLUMNS('Blend Breakout'!$C$32:I$32),0),""))</f>
        <v/>
      </c>
      <c r="O206" s="215"/>
      <c r="P206" s="215"/>
      <c r="Q206" s="220"/>
      <c r="R206" s="215"/>
      <c r="S206" s="215"/>
      <c r="T206" s="206"/>
      <c r="U206" s="154"/>
      <c r="W206" s="161" t="str">
        <f t="shared" ca="1" si="19"/>
        <v/>
      </c>
      <c r="Y206" s="64" t="str">
        <f t="shared" si="20"/>
        <v>N</v>
      </c>
      <c r="Z206" s="64">
        <f t="shared" ca="1" si="14"/>
        <v>0</v>
      </c>
      <c r="AA206" s="64">
        <f>IF(C206="",0,IF(OR(D206=0,E206=0,F206=0,G206=0,H206=0,O206=0,Q206=0,Q206="",R206=0,S206=0,AND(OR(R206=Lists!$L$3,R206=Lists!$L$4),P206=0),AND(R206=Lists!$L$4,T206=0)),1,0))</f>
        <v>0</v>
      </c>
      <c r="AB206" s="64">
        <f t="shared" si="15"/>
        <v>0</v>
      </c>
      <c r="AC206" s="64">
        <f t="shared" si="16"/>
        <v>0</v>
      </c>
      <c r="AD206" s="64">
        <f>IF(OR(S206=Lists!$M$6,S206=Lists!$M$8),IF(OR(COUNTIF('Section 3'!$D$16:$D$28,I206)=0,COUNTIF('Section 3'!$D$16:$D$28,K206)=0,COUNTIF('Section 3'!$D$16:$D$28,M206)=0),1,0),0)</f>
        <v>0</v>
      </c>
      <c r="AE206" s="64">
        <f>IF(AND(COUNTIF(Lists!$D$3:$D$69,F206)&gt;0,COUNTIF(Lists!$E$3:$E$46,I206)&gt;0,COUNTIF(Lists!$E$3:$E$46,K206)&gt;0,COUNTIF(Lists!$E$3:$E$46,M206)&gt;0),0,1)</f>
        <v>0</v>
      </c>
      <c r="AF206" s="64">
        <f>IF(E206=0,0,IF(COUNTIF(Lists!$B$3:$B$203,E206)&gt;0,0,1))</f>
        <v>0</v>
      </c>
      <c r="AG206" s="64">
        <f>IF(E206=0,0,IF(AND('Section 1'!$D$12&lt;&gt;4,R206="Heels"),1,0))</f>
        <v>0</v>
      </c>
      <c r="AH206" s="57">
        <f t="shared" si="17"/>
        <v>0</v>
      </c>
      <c r="AI206" s="57">
        <f t="shared" si="18"/>
        <v>0</v>
      </c>
    </row>
    <row r="207" spans="2:35" x14ac:dyDescent="0.25">
      <c r="B207" s="116"/>
      <c r="C207" s="205" t="str">
        <f>IF(F207=0,"",MAX($C$18:C206)+1)</f>
        <v/>
      </c>
      <c r="D207" s="60"/>
      <c r="E207" s="214"/>
      <c r="F207" s="215"/>
      <c r="G207" s="218"/>
      <c r="H207" s="216"/>
      <c r="I207" s="217" t="str">
        <f>IF(LEFT($F207,1)="R",VLOOKUP($F207,'Blend Breakout'!$C$33:$I$55,COLUMNS('Blend Breakout'!$C$32:D$32),0),IF(LEFT($F207,1)="H",$F207,""))</f>
        <v/>
      </c>
      <c r="J207" s="59" t="str">
        <f>IF(I207="","",IF(LEFT($F207,1)="R",$G207*VLOOKUP($F207,'Blend Breakout'!$C$33:$I$55,COLUMNS('Blend Breakout'!$C$32:E$32),0),IF(LEFT($F207,1)="H",$G207,"")))</f>
        <v/>
      </c>
      <c r="K207" s="217" t="str">
        <f>IF(LEFT($F207,1)="R",VLOOKUP($F207,'Blend Breakout'!$C$33:$I$55,COLUMNS('Blend Breakout'!$C$32:F$32),0),"")</f>
        <v/>
      </c>
      <c r="L207" s="59" t="str">
        <f>IF(K207="","",IF(LEFT($F207,1)="R",$G207*VLOOKUP($F207,'Blend Breakout'!$C$33:$I$55,COLUMNS('Blend Breakout'!$C$32:G$32),0),""))</f>
        <v/>
      </c>
      <c r="M207" s="217" t="str">
        <f>IF(LEFT($F207,1)="R",VLOOKUP($F207,'Blend Breakout'!$C$33:$I$55,COLUMNS('Blend Breakout'!$C$32:H$32),0),"")</f>
        <v/>
      </c>
      <c r="N207" s="59" t="str">
        <f>IF(M207="","",IF(LEFT($F207,1)="R",$G207*VLOOKUP($F207,'Blend Breakout'!$C$33:$I$55,COLUMNS('Blend Breakout'!$C$32:I$32),0),""))</f>
        <v/>
      </c>
      <c r="O207" s="215"/>
      <c r="P207" s="215"/>
      <c r="Q207" s="220"/>
      <c r="R207" s="215"/>
      <c r="S207" s="215"/>
      <c r="T207" s="206"/>
      <c r="U207" s="154"/>
      <c r="W207" s="161" t="str">
        <f t="shared" ca="1" si="19"/>
        <v/>
      </c>
      <c r="Y207" s="64" t="str">
        <f t="shared" si="20"/>
        <v>N</v>
      </c>
      <c r="Z207" s="64">
        <f t="shared" ca="1" si="14"/>
        <v>0</v>
      </c>
      <c r="AA207" s="64">
        <f>IF(C207="",0,IF(OR(D207=0,E207=0,F207=0,G207=0,H207=0,O207=0,Q207=0,Q207="",R207=0,S207=0,AND(OR(R207=Lists!$L$3,R207=Lists!$L$4),P207=0),AND(R207=Lists!$L$4,T207=0)),1,0))</f>
        <v>0</v>
      </c>
      <c r="AB207" s="64">
        <f t="shared" si="15"/>
        <v>0</v>
      </c>
      <c r="AC207" s="64">
        <f t="shared" si="16"/>
        <v>0</v>
      </c>
      <c r="AD207" s="64">
        <f>IF(OR(S207=Lists!$M$6,S207=Lists!$M$8),IF(OR(COUNTIF('Section 3'!$D$16:$D$28,I207)=0,COUNTIF('Section 3'!$D$16:$D$28,K207)=0,COUNTIF('Section 3'!$D$16:$D$28,M207)=0),1,0),0)</f>
        <v>0</v>
      </c>
      <c r="AE207" s="64">
        <f>IF(AND(COUNTIF(Lists!$D$3:$D$69,F207)&gt;0,COUNTIF(Lists!$E$3:$E$46,I207)&gt;0,COUNTIF(Lists!$E$3:$E$46,K207)&gt;0,COUNTIF(Lists!$E$3:$E$46,M207)&gt;0),0,1)</f>
        <v>0</v>
      </c>
      <c r="AF207" s="64">
        <f>IF(E207=0,0,IF(COUNTIF(Lists!$B$3:$B$203,E207)&gt;0,0,1))</f>
        <v>0</v>
      </c>
      <c r="AG207" s="64">
        <f>IF(E207=0,0,IF(AND('Section 1'!$D$12&lt;&gt;4,R207="Heels"),1,0))</f>
        <v>0</v>
      </c>
      <c r="AH207" s="57">
        <f t="shared" si="17"/>
        <v>0</v>
      </c>
      <c r="AI207" s="57">
        <f t="shared" si="18"/>
        <v>0</v>
      </c>
    </row>
    <row r="208" spans="2:35" x14ac:dyDescent="0.25">
      <c r="B208" s="116"/>
      <c r="C208" s="205" t="str">
        <f>IF(F208=0,"",MAX($C$18:C207)+1)</f>
        <v/>
      </c>
      <c r="D208" s="60"/>
      <c r="E208" s="214"/>
      <c r="F208" s="215"/>
      <c r="G208" s="218"/>
      <c r="H208" s="216"/>
      <c r="I208" s="217" t="str">
        <f>IF(LEFT($F208,1)="R",VLOOKUP($F208,'Blend Breakout'!$C$33:$I$55,COLUMNS('Blend Breakout'!$C$32:D$32),0),IF(LEFT($F208,1)="H",$F208,""))</f>
        <v/>
      </c>
      <c r="J208" s="59" t="str">
        <f>IF(I208="","",IF(LEFT($F208,1)="R",$G208*VLOOKUP($F208,'Blend Breakout'!$C$33:$I$55,COLUMNS('Blend Breakout'!$C$32:E$32),0),IF(LEFT($F208,1)="H",$G208,"")))</f>
        <v/>
      </c>
      <c r="K208" s="217" t="str">
        <f>IF(LEFT($F208,1)="R",VLOOKUP($F208,'Blend Breakout'!$C$33:$I$55,COLUMNS('Blend Breakout'!$C$32:F$32),0),"")</f>
        <v/>
      </c>
      <c r="L208" s="59" t="str">
        <f>IF(K208="","",IF(LEFT($F208,1)="R",$G208*VLOOKUP($F208,'Blend Breakout'!$C$33:$I$55,COLUMNS('Blend Breakout'!$C$32:G$32),0),""))</f>
        <v/>
      </c>
      <c r="M208" s="217" t="str">
        <f>IF(LEFT($F208,1)="R",VLOOKUP($F208,'Blend Breakout'!$C$33:$I$55,COLUMNS('Blend Breakout'!$C$32:H$32),0),"")</f>
        <v/>
      </c>
      <c r="N208" s="59" t="str">
        <f>IF(M208="","",IF(LEFT($F208,1)="R",$G208*VLOOKUP($F208,'Blend Breakout'!$C$33:$I$55,COLUMNS('Blend Breakout'!$C$32:I$32),0),""))</f>
        <v/>
      </c>
      <c r="O208" s="215"/>
      <c r="P208" s="215"/>
      <c r="Q208" s="220"/>
      <c r="R208" s="215"/>
      <c r="S208" s="215"/>
      <c r="T208" s="206"/>
      <c r="U208" s="154"/>
      <c r="W208" s="161" t="str">
        <f t="shared" ca="1" si="19"/>
        <v/>
      </c>
      <c r="Y208" s="64" t="str">
        <f t="shared" si="20"/>
        <v>N</v>
      </c>
      <c r="Z208" s="64">
        <f t="shared" ca="1" si="14"/>
        <v>0</v>
      </c>
      <c r="AA208" s="64">
        <f>IF(C208="",0,IF(OR(D208=0,E208=0,F208=0,G208=0,H208=0,O208=0,Q208=0,Q208="",R208=0,S208=0,AND(OR(R208=Lists!$L$3,R208=Lists!$L$4),P208=0),AND(R208=Lists!$L$4,T208=0)),1,0))</f>
        <v>0</v>
      </c>
      <c r="AB208" s="64">
        <f t="shared" si="15"/>
        <v>0</v>
      </c>
      <c r="AC208" s="64">
        <f t="shared" si="16"/>
        <v>0</v>
      </c>
      <c r="AD208" s="64">
        <f>IF(OR(S208=Lists!$M$6,S208=Lists!$M$8),IF(OR(COUNTIF('Section 3'!$D$16:$D$28,I208)=0,COUNTIF('Section 3'!$D$16:$D$28,K208)=0,COUNTIF('Section 3'!$D$16:$D$28,M208)=0),1,0),0)</f>
        <v>0</v>
      </c>
      <c r="AE208" s="64">
        <f>IF(AND(COUNTIF(Lists!$D$3:$D$69,F208)&gt;0,COUNTIF(Lists!$E$3:$E$46,I208)&gt;0,COUNTIF(Lists!$E$3:$E$46,K208)&gt;0,COUNTIF(Lists!$E$3:$E$46,M208)&gt;0),0,1)</f>
        <v>0</v>
      </c>
      <c r="AF208" s="64">
        <f>IF(E208=0,0,IF(COUNTIF(Lists!$B$3:$B$203,E208)&gt;0,0,1))</f>
        <v>0</v>
      </c>
      <c r="AG208" s="64">
        <f>IF(E208=0,0,IF(AND('Section 1'!$D$12&lt;&gt;4,R208="Heels"),1,0))</f>
        <v>0</v>
      </c>
      <c r="AH208" s="57">
        <f t="shared" si="17"/>
        <v>0</v>
      </c>
      <c r="AI208" s="57">
        <f t="shared" si="18"/>
        <v>0</v>
      </c>
    </row>
    <row r="209" spans="2:35" x14ac:dyDescent="0.25">
      <c r="B209" s="116"/>
      <c r="C209" s="205" t="str">
        <f>IF(F209=0,"",MAX($C$18:C208)+1)</f>
        <v/>
      </c>
      <c r="D209" s="60"/>
      <c r="E209" s="214"/>
      <c r="F209" s="215"/>
      <c r="G209" s="218"/>
      <c r="H209" s="216"/>
      <c r="I209" s="217" t="str">
        <f>IF(LEFT($F209,1)="R",VLOOKUP($F209,'Blend Breakout'!$C$33:$I$55,COLUMNS('Blend Breakout'!$C$32:D$32),0),IF(LEFT($F209,1)="H",$F209,""))</f>
        <v/>
      </c>
      <c r="J209" s="59" t="str">
        <f>IF(I209="","",IF(LEFT($F209,1)="R",$G209*VLOOKUP($F209,'Blend Breakout'!$C$33:$I$55,COLUMNS('Blend Breakout'!$C$32:E$32),0),IF(LEFT($F209,1)="H",$G209,"")))</f>
        <v/>
      </c>
      <c r="K209" s="217" t="str">
        <f>IF(LEFT($F209,1)="R",VLOOKUP($F209,'Blend Breakout'!$C$33:$I$55,COLUMNS('Blend Breakout'!$C$32:F$32),0),"")</f>
        <v/>
      </c>
      <c r="L209" s="59" t="str">
        <f>IF(K209="","",IF(LEFT($F209,1)="R",$G209*VLOOKUP($F209,'Blend Breakout'!$C$33:$I$55,COLUMNS('Blend Breakout'!$C$32:G$32),0),""))</f>
        <v/>
      </c>
      <c r="M209" s="217" t="str">
        <f>IF(LEFT($F209,1)="R",VLOOKUP($F209,'Blend Breakout'!$C$33:$I$55,COLUMNS('Blend Breakout'!$C$32:H$32),0),"")</f>
        <v/>
      </c>
      <c r="N209" s="59" t="str">
        <f>IF(M209="","",IF(LEFT($F209,1)="R",$G209*VLOOKUP($F209,'Blend Breakout'!$C$33:$I$55,COLUMNS('Blend Breakout'!$C$32:I$32),0),""))</f>
        <v/>
      </c>
      <c r="O209" s="215"/>
      <c r="P209" s="215"/>
      <c r="Q209" s="220"/>
      <c r="R209" s="215"/>
      <c r="S209" s="215"/>
      <c r="T209" s="206"/>
      <c r="U209" s="154"/>
      <c r="W209" s="161" t="str">
        <f t="shared" ca="1" si="19"/>
        <v/>
      </c>
      <c r="Y209" s="64" t="str">
        <f t="shared" si="20"/>
        <v>N</v>
      </c>
      <c r="Z209" s="64">
        <f t="shared" ca="1" si="14"/>
        <v>0</v>
      </c>
      <c r="AA209" s="64">
        <f>IF(C209="",0,IF(OR(D209=0,E209=0,F209=0,G209=0,H209=0,O209=0,Q209=0,Q209="",R209=0,S209=0,AND(OR(R209=Lists!$L$3,R209=Lists!$L$4),P209=0),AND(R209=Lists!$L$4,T209=0)),1,0))</f>
        <v>0</v>
      </c>
      <c r="AB209" s="64">
        <f t="shared" si="15"/>
        <v>0</v>
      </c>
      <c r="AC209" s="64">
        <f t="shared" si="16"/>
        <v>0</v>
      </c>
      <c r="AD209" s="64">
        <f>IF(OR(S209=Lists!$M$6,S209=Lists!$M$8),IF(OR(COUNTIF('Section 3'!$D$16:$D$28,I209)=0,COUNTIF('Section 3'!$D$16:$D$28,K209)=0,COUNTIF('Section 3'!$D$16:$D$28,M209)=0),1,0),0)</f>
        <v>0</v>
      </c>
      <c r="AE209" s="64">
        <f>IF(AND(COUNTIF(Lists!$D$3:$D$69,F209)&gt;0,COUNTIF(Lists!$E$3:$E$46,I209)&gt;0,COUNTIF(Lists!$E$3:$E$46,K209)&gt;0,COUNTIF(Lists!$E$3:$E$46,M209)&gt;0),0,1)</f>
        <v>0</v>
      </c>
      <c r="AF209" s="64">
        <f>IF(E209=0,0,IF(COUNTIF(Lists!$B$3:$B$203,E209)&gt;0,0,1))</f>
        <v>0</v>
      </c>
      <c r="AG209" s="64">
        <f>IF(E209=0,0,IF(AND('Section 1'!$D$12&lt;&gt;4,R209="Heels"),1,0))</f>
        <v>0</v>
      </c>
      <c r="AH209" s="57">
        <f t="shared" si="17"/>
        <v>0</v>
      </c>
      <c r="AI209" s="57">
        <f t="shared" si="18"/>
        <v>0</v>
      </c>
    </row>
    <row r="210" spans="2:35" x14ac:dyDescent="0.25">
      <c r="B210" s="116"/>
      <c r="C210" s="205" t="str">
        <f>IF(F210=0,"",MAX($C$18:C209)+1)</f>
        <v/>
      </c>
      <c r="D210" s="60"/>
      <c r="E210" s="214"/>
      <c r="F210" s="215"/>
      <c r="G210" s="218"/>
      <c r="H210" s="216"/>
      <c r="I210" s="217" t="str">
        <f>IF(LEFT($F210,1)="R",VLOOKUP($F210,'Blend Breakout'!$C$33:$I$55,COLUMNS('Blend Breakout'!$C$32:D$32),0),IF(LEFT($F210,1)="H",$F210,""))</f>
        <v/>
      </c>
      <c r="J210" s="59" t="str">
        <f>IF(I210="","",IF(LEFT($F210,1)="R",$G210*VLOOKUP($F210,'Blend Breakout'!$C$33:$I$55,COLUMNS('Blend Breakout'!$C$32:E$32),0),IF(LEFT($F210,1)="H",$G210,"")))</f>
        <v/>
      </c>
      <c r="K210" s="217" t="str">
        <f>IF(LEFT($F210,1)="R",VLOOKUP($F210,'Blend Breakout'!$C$33:$I$55,COLUMNS('Blend Breakout'!$C$32:F$32),0),"")</f>
        <v/>
      </c>
      <c r="L210" s="59" t="str">
        <f>IF(K210="","",IF(LEFT($F210,1)="R",$G210*VLOOKUP($F210,'Blend Breakout'!$C$33:$I$55,COLUMNS('Blend Breakout'!$C$32:G$32),0),""))</f>
        <v/>
      </c>
      <c r="M210" s="217" t="str">
        <f>IF(LEFT($F210,1)="R",VLOOKUP($F210,'Blend Breakout'!$C$33:$I$55,COLUMNS('Blend Breakout'!$C$32:H$32),0),"")</f>
        <v/>
      </c>
      <c r="N210" s="59" t="str">
        <f>IF(M210="","",IF(LEFT($F210,1)="R",$G210*VLOOKUP($F210,'Blend Breakout'!$C$33:$I$55,COLUMNS('Blend Breakout'!$C$32:I$32),0),""))</f>
        <v/>
      </c>
      <c r="O210" s="215"/>
      <c r="P210" s="215"/>
      <c r="Q210" s="220"/>
      <c r="R210" s="215"/>
      <c r="S210" s="215"/>
      <c r="T210" s="206"/>
      <c r="U210" s="154"/>
      <c r="W210" s="161" t="str">
        <f t="shared" ca="1" si="19"/>
        <v/>
      </c>
      <c r="Y210" s="64" t="str">
        <f t="shared" si="20"/>
        <v>N</v>
      </c>
      <c r="Z210" s="64">
        <f t="shared" ref="Z210:Z273" ca="1" si="21">IF(OR(D210=0,AND(D210&gt;=StartDate,D210&lt;=EndDate)),0,1)</f>
        <v>0</v>
      </c>
      <c r="AA210" s="64">
        <f>IF(C210="",0,IF(OR(D210=0,E210=0,F210=0,G210=0,H210=0,O210=0,Q210=0,Q210="",R210=0,S210=0,AND(OR(R210=Lists!$L$3,R210=Lists!$L$4),P210=0),AND(R210=Lists!$L$4,T210=0)),1,0))</f>
        <v>0</v>
      </c>
      <c r="AB210" s="64">
        <f t="shared" ref="AB210:AB273" si="22">IF(SUM(J210,L210,N210)&lt;=G210,0,1)</f>
        <v>0</v>
      </c>
      <c r="AC210" s="64">
        <f t="shared" ref="AC210:AC273" si="23">IF(F210="Other",IF(OR(I210=0,J210=0,AND(K210=0,L210&lt;&gt;0),AND(L210=0,K210&lt;&gt;0),AND(M210=0,N210&lt;&gt;0),AND(N210=0,M210&lt;&gt;0)),1,0),0)</f>
        <v>0</v>
      </c>
      <c r="AD210" s="64">
        <f>IF(OR(S210=Lists!$M$6,S210=Lists!$M$8),IF(OR(COUNTIF('Section 3'!$D$16:$D$28,I210)=0,COUNTIF('Section 3'!$D$16:$D$28,K210)=0,COUNTIF('Section 3'!$D$16:$D$28,M210)=0),1,0),0)</f>
        <v>0</v>
      </c>
      <c r="AE210" s="64">
        <f>IF(AND(COUNTIF(Lists!$D$3:$D$69,F210)&gt;0,COUNTIF(Lists!$E$3:$E$46,I210)&gt;0,COUNTIF(Lists!$E$3:$E$46,K210)&gt;0,COUNTIF(Lists!$E$3:$E$46,M210)&gt;0),0,1)</f>
        <v>0</v>
      </c>
      <c r="AF210" s="64">
        <f>IF(E210=0,0,IF(COUNTIF(Lists!$B$3:$B$203,E210)&gt;0,0,1))</f>
        <v>0</v>
      </c>
      <c r="AG210" s="64">
        <f>IF(E210=0,0,IF(AND('Section 1'!$D$12&lt;&gt;4,R210="Heels"),1,0))</f>
        <v>0</v>
      </c>
      <c r="AH210" s="57">
        <f t="shared" ref="AH210:AH273" si="24">IF(R210=0,0,IF(COUNTIF(TransactionType,R210)&gt;0,0,1))</f>
        <v>0</v>
      </c>
      <c r="AI210" s="57">
        <f t="shared" ref="AI210:AI273" si="25">IF(S210=0,0,IF(OR(COUNTIF(NewIntendedUses,S210)&gt;0,COUNTIF(UsedIntendedUses,S210)&gt;0,COUNTIF(HeelsIntendedUses,S210)&gt;0),0,1))</f>
        <v>0</v>
      </c>
    </row>
    <row r="211" spans="2:35" x14ac:dyDescent="0.25">
      <c r="B211" s="116"/>
      <c r="C211" s="205" t="str">
        <f>IF(F211=0,"",MAX($C$18:C210)+1)</f>
        <v/>
      </c>
      <c r="D211" s="60"/>
      <c r="E211" s="214"/>
      <c r="F211" s="215"/>
      <c r="G211" s="218"/>
      <c r="H211" s="216"/>
      <c r="I211" s="217" t="str">
        <f>IF(LEFT($F211,1)="R",VLOOKUP($F211,'Blend Breakout'!$C$33:$I$55,COLUMNS('Blend Breakout'!$C$32:D$32),0),IF(LEFT($F211,1)="H",$F211,""))</f>
        <v/>
      </c>
      <c r="J211" s="59" t="str">
        <f>IF(I211="","",IF(LEFT($F211,1)="R",$G211*VLOOKUP($F211,'Blend Breakout'!$C$33:$I$55,COLUMNS('Blend Breakout'!$C$32:E$32),0),IF(LEFT($F211,1)="H",$G211,"")))</f>
        <v/>
      </c>
      <c r="K211" s="217" t="str">
        <f>IF(LEFT($F211,1)="R",VLOOKUP($F211,'Blend Breakout'!$C$33:$I$55,COLUMNS('Blend Breakout'!$C$32:F$32),0),"")</f>
        <v/>
      </c>
      <c r="L211" s="59" t="str">
        <f>IF(K211="","",IF(LEFT($F211,1)="R",$G211*VLOOKUP($F211,'Blend Breakout'!$C$33:$I$55,COLUMNS('Blend Breakout'!$C$32:G$32),0),""))</f>
        <v/>
      </c>
      <c r="M211" s="217" t="str">
        <f>IF(LEFT($F211,1)="R",VLOOKUP($F211,'Blend Breakout'!$C$33:$I$55,COLUMNS('Blend Breakout'!$C$32:H$32),0),"")</f>
        <v/>
      </c>
      <c r="N211" s="59" t="str">
        <f>IF(M211="","",IF(LEFT($F211,1)="R",$G211*VLOOKUP($F211,'Blend Breakout'!$C$33:$I$55,COLUMNS('Blend Breakout'!$C$32:I$32),0),""))</f>
        <v/>
      </c>
      <c r="O211" s="215"/>
      <c r="P211" s="215"/>
      <c r="Q211" s="220"/>
      <c r="R211" s="215"/>
      <c r="S211" s="215"/>
      <c r="T211" s="206"/>
      <c r="U211" s="154"/>
      <c r="W211" s="161" t="str">
        <f t="shared" ref="W211:W274" ca="1" si="26">IF(SUM(Z211:AC211,AE211:AI211)&gt;0,"ROW INCOMPLETE OR INVALID DATA ENTERED; ENTER/EDIT DATA IN REQUIRED FIELDS.","")</f>
        <v/>
      </c>
      <c r="Y211" s="64" t="str">
        <f t="shared" ref="Y211:Y274" si="27">IF(C211="","N","Y")</f>
        <v>N</v>
      </c>
      <c r="Z211" s="64">
        <f t="shared" ca="1" si="21"/>
        <v>0</v>
      </c>
      <c r="AA211" s="64">
        <f>IF(C211="",0,IF(OR(D211=0,E211=0,F211=0,G211=0,H211=0,O211=0,Q211=0,Q211="",R211=0,S211=0,AND(OR(R211=Lists!$L$3,R211=Lists!$L$4),P211=0),AND(R211=Lists!$L$4,T211=0)),1,0))</f>
        <v>0</v>
      </c>
      <c r="AB211" s="64">
        <f t="shared" si="22"/>
        <v>0</v>
      </c>
      <c r="AC211" s="64">
        <f t="shared" si="23"/>
        <v>0</v>
      </c>
      <c r="AD211" s="64">
        <f>IF(OR(S211=Lists!$M$6,S211=Lists!$M$8),IF(OR(COUNTIF('Section 3'!$D$16:$D$28,I211)=0,COUNTIF('Section 3'!$D$16:$D$28,K211)=0,COUNTIF('Section 3'!$D$16:$D$28,M211)=0),1,0),0)</f>
        <v>0</v>
      </c>
      <c r="AE211" s="64">
        <f>IF(AND(COUNTIF(Lists!$D$3:$D$69,F211)&gt;0,COUNTIF(Lists!$E$3:$E$46,I211)&gt;0,COUNTIF(Lists!$E$3:$E$46,K211)&gt;0,COUNTIF(Lists!$E$3:$E$46,M211)&gt;0),0,1)</f>
        <v>0</v>
      </c>
      <c r="AF211" s="64">
        <f>IF(E211=0,0,IF(COUNTIF(Lists!$B$3:$B$203,E211)&gt;0,0,1))</f>
        <v>0</v>
      </c>
      <c r="AG211" s="64">
        <f>IF(E211=0,0,IF(AND('Section 1'!$D$12&lt;&gt;4,R211="Heels"),1,0))</f>
        <v>0</v>
      </c>
      <c r="AH211" s="57">
        <f t="shared" si="24"/>
        <v>0</v>
      </c>
      <c r="AI211" s="57">
        <f t="shared" si="25"/>
        <v>0</v>
      </c>
    </row>
    <row r="212" spans="2:35" x14ac:dyDescent="0.25">
      <c r="B212" s="116"/>
      <c r="C212" s="205" t="str">
        <f>IF(F212=0,"",MAX($C$18:C211)+1)</f>
        <v/>
      </c>
      <c r="D212" s="60"/>
      <c r="E212" s="214"/>
      <c r="F212" s="215"/>
      <c r="G212" s="218"/>
      <c r="H212" s="216"/>
      <c r="I212" s="217" t="str">
        <f>IF(LEFT($F212,1)="R",VLOOKUP($F212,'Blend Breakout'!$C$33:$I$55,COLUMNS('Blend Breakout'!$C$32:D$32),0),IF(LEFT($F212,1)="H",$F212,""))</f>
        <v/>
      </c>
      <c r="J212" s="59" t="str">
        <f>IF(I212="","",IF(LEFT($F212,1)="R",$G212*VLOOKUP($F212,'Blend Breakout'!$C$33:$I$55,COLUMNS('Blend Breakout'!$C$32:E$32),0),IF(LEFT($F212,1)="H",$G212,"")))</f>
        <v/>
      </c>
      <c r="K212" s="217" t="str">
        <f>IF(LEFT($F212,1)="R",VLOOKUP($F212,'Blend Breakout'!$C$33:$I$55,COLUMNS('Blend Breakout'!$C$32:F$32),0),"")</f>
        <v/>
      </c>
      <c r="L212" s="59" t="str">
        <f>IF(K212="","",IF(LEFT($F212,1)="R",$G212*VLOOKUP($F212,'Blend Breakout'!$C$33:$I$55,COLUMNS('Blend Breakout'!$C$32:G$32),0),""))</f>
        <v/>
      </c>
      <c r="M212" s="217" t="str">
        <f>IF(LEFT($F212,1)="R",VLOOKUP($F212,'Blend Breakout'!$C$33:$I$55,COLUMNS('Blend Breakout'!$C$32:H$32),0),"")</f>
        <v/>
      </c>
      <c r="N212" s="59" t="str">
        <f>IF(M212="","",IF(LEFT($F212,1)="R",$G212*VLOOKUP($F212,'Blend Breakout'!$C$33:$I$55,COLUMNS('Blend Breakout'!$C$32:I$32),0),""))</f>
        <v/>
      </c>
      <c r="O212" s="215"/>
      <c r="P212" s="215"/>
      <c r="Q212" s="220"/>
      <c r="R212" s="215"/>
      <c r="S212" s="215"/>
      <c r="T212" s="206"/>
      <c r="U212" s="154"/>
      <c r="W212" s="161" t="str">
        <f t="shared" ca="1" si="26"/>
        <v/>
      </c>
      <c r="Y212" s="64" t="str">
        <f t="shared" si="27"/>
        <v>N</v>
      </c>
      <c r="Z212" s="64">
        <f t="shared" ca="1" si="21"/>
        <v>0</v>
      </c>
      <c r="AA212" s="64">
        <f>IF(C212="",0,IF(OR(D212=0,E212=0,F212=0,G212=0,H212=0,O212=0,Q212=0,Q212="",R212=0,S212=0,AND(OR(R212=Lists!$L$3,R212=Lists!$L$4),P212=0),AND(R212=Lists!$L$4,T212=0)),1,0))</f>
        <v>0</v>
      </c>
      <c r="AB212" s="64">
        <f t="shared" si="22"/>
        <v>0</v>
      </c>
      <c r="AC212" s="64">
        <f t="shared" si="23"/>
        <v>0</v>
      </c>
      <c r="AD212" s="64">
        <f>IF(OR(S212=Lists!$M$6,S212=Lists!$M$8),IF(OR(COUNTIF('Section 3'!$D$16:$D$28,I212)=0,COUNTIF('Section 3'!$D$16:$D$28,K212)=0,COUNTIF('Section 3'!$D$16:$D$28,M212)=0),1,0),0)</f>
        <v>0</v>
      </c>
      <c r="AE212" s="64">
        <f>IF(AND(COUNTIF(Lists!$D$3:$D$69,F212)&gt;0,COUNTIF(Lists!$E$3:$E$46,I212)&gt;0,COUNTIF(Lists!$E$3:$E$46,K212)&gt;0,COUNTIF(Lists!$E$3:$E$46,M212)&gt;0),0,1)</f>
        <v>0</v>
      </c>
      <c r="AF212" s="64">
        <f>IF(E212=0,0,IF(COUNTIF(Lists!$B$3:$B$203,E212)&gt;0,0,1))</f>
        <v>0</v>
      </c>
      <c r="AG212" s="64">
        <f>IF(E212=0,0,IF(AND('Section 1'!$D$12&lt;&gt;4,R212="Heels"),1,0))</f>
        <v>0</v>
      </c>
      <c r="AH212" s="57">
        <f t="shared" si="24"/>
        <v>0</v>
      </c>
      <c r="AI212" s="57">
        <f t="shared" si="25"/>
        <v>0</v>
      </c>
    </row>
    <row r="213" spans="2:35" x14ac:dyDescent="0.25">
      <c r="B213" s="116"/>
      <c r="C213" s="205" t="str">
        <f>IF(F213=0,"",MAX($C$18:C212)+1)</f>
        <v/>
      </c>
      <c r="D213" s="60"/>
      <c r="E213" s="214"/>
      <c r="F213" s="215"/>
      <c r="G213" s="218"/>
      <c r="H213" s="216"/>
      <c r="I213" s="217" t="str">
        <f>IF(LEFT($F213,1)="R",VLOOKUP($F213,'Blend Breakout'!$C$33:$I$55,COLUMNS('Blend Breakout'!$C$32:D$32),0),IF(LEFT($F213,1)="H",$F213,""))</f>
        <v/>
      </c>
      <c r="J213" s="59" t="str">
        <f>IF(I213="","",IF(LEFT($F213,1)="R",$G213*VLOOKUP($F213,'Blend Breakout'!$C$33:$I$55,COLUMNS('Blend Breakout'!$C$32:E$32),0),IF(LEFT($F213,1)="H",$G213,"")))</f>
        <v/>
      </c>
      <c r="K213" s="217" t="str">
        <f>IF(LEFT($F213,1)="R",VLOOKUP($F213,'Blend Breakout'!$C$33:$I$55,COLUMNS('Blend Breakout'!$C$32:F$32),0),"")</f>
        <v/>
      </c>
      <c r="L213" s="59" t="str">
        <f>IF(K213="","",IF(LEFT($F213,1)="R",$G213*VLOOKUP($F213,'Blend Breakout'!$C$33:$I$55,COLUMNS('Blend Breakout'!$C$32:G$32),0),""))</f>
        <v/>
      </c>
      <c r="M213" s="217" t="str">
        <f>IF(LEFT($F213,1)="R",VLOOKUP($F213,'Blend Breakout'!$C$33:$I$55,COLUMNS('Blend Breakout'!$C$32:H$32),0),"")</f>
        <v/>
      </c>
      <c r="N213" s="59" t="str">
        <f>IF(M213="","",IF(LEFT($F213,1)="R",$G213*VLOOKUP($F213,'Blend Breakout'!$C$33:$I$55,COLUMNS('Blend Breakout'!$C$32:I$32),0),""))</f>
        <v/>
      </c>
      <c r="O213" s="215"/>
      <c r="P213" s="215"/>
      <c r="Q213" s="220"/>
      <c r="R213" s="215"/>
      <c r="S213" s="215"/>
      <c r="T213" s="206"/>
      <c r="U213" s="154"/>
      <c r="W213" s="161" t="str">
        <f t="shared" ca="1" si="26"/>
        <v/>
      </c>
      <c r="Y213" s="64" t="str">
        <f t="shared" si="27"/>
        <v>N</v>
      </c>
      <c r="Z213" s="64">
        <f t="shared" ca="1" si="21"/>
        <v>0</v>
      </c>
      <c r="AA213" s="64">
        <f>IF(C213="",0,IF(OR(D213=0,E213=0,F213=0,G213=0,H213=0,O213=0,Q213=0,Q213="",R213=0,S213=0,AND(OR(R213=Lists!$L$3,R213=Lists!$L$4),P213=0),AND(R213=Lists!$L$4,T213=0)),1,0))</f>
        <v>0</v>
      </c>
      <c r="AB213" s="64">
        <f t="shared" si="22"/>
        <v>0</v>
      </c>
      <c r="AC213" s="64">
        <f t="shared" si="23"/>
        <v>0</v>
      </c>
      <c r="AD213" s="64">
        <f>IF(OR(S213=Lists!$M$6,S213=Lists!$M$8),IF(OR(COUNTIF('Section 3'!$D$16:$D$28,I213)=0,COUNTIF('Section 3'!$D$16:$D$28,K213)=0,COUNTIF('Section 3'!$D$16:$D$28,M213)=0),1,0),0)</f>
        <v>0</v>
      </c>
      <c r="AE213" s="64">
        <f>IF(AND(COUNTIF(Lists!$D$3:$D$69,F213)&gt;0,COUNTIF(Lists!$E$3:$E$46,I213)&gt;0,COUNTIF(Lists!$E$3:$E$46,K213)&gt;0,COUNTIF(Lists!$E$3:$E$46,M213)&gt;0),0,1)</f>
        <v>0</v>
      </c>
      <c r="AF213" s="64">
        <f>IF(E213=0,0,IF(COUNTIF(Lists!$B$3:$B$203,E213)&gt;0,0,1))</f>
        <v>0</v>
      </c>
      <c r="AG213" s="64">
        <f>IF(E213=0,0,IF(AND('Section 1'!$D$12&lt;&gt;4,R213="Heels"),1,0))</f>
        <v>0</v>
      </c>
      <c r="AH213" s="57">
        <f t="shared" si="24"/>
        <v>0</v>
      </c>
      <c r="AI213" s="57">
        <f t="shared" si="25"/>
        <v>0</v>
      </c>
    </row>
    <row r="214" spans="2:35" x14ac:dyDescent="0.25">
      <c r="B214" s="116"/>
      <c r="C214" s="205" t="str">
        <f>IF(F214=0,"",MAX($C$18:C213)+1)</f>
        <v/>
      </c>
      <c r="D214" s="60"/>
      <c r="E214" s="214"/>
      <c r="F214" s="215"/>
      <c r="G214" s="218"/>
      <c r="H214" s="216"/>
      <c r="I214" s="217" t="str">
        <f>IF(LEFT($F214,1)="R",VLOOKUP($F214,'Blend Breakout'!$C$33:$I$55,COLUMNS('Blend Breakout'!$C$32:D$32),0),IF(LEFT($F214,1)="H",$F214,""))</f>
        <v/>
      </c>
      <c r="J214" s="59" t="str">
        <f>IF(I214="","",IF(LEFT($F214,1)="R",$G214*VLOOKUP($F214,'Blend Breakout'!$C$33:$I$55,COLUMNS('Blend Breakout'!$C$32:E$32),0),IF(LEFT($F214,1)="H",$G214,"")))</f>
        <v/>
      </c>
      <c r="K214" s="217" t="str">
        <f>IF(LEFT($F214,1)="R",VLOOKUP($F214,'Blend Breakout'!$C$33:$I$55,COLUMNS('Blend Breakout'!$C$32:F$32),0),"")</f>
        <v/>
      </c>
      <c r="L214" s="59" t="str">
        <f>IF(K214="","",IF(LEFT($F214,1)="R",$G214*VLOOKUP($F214,'Blend Breakout'!$C$33:$I$55,COLUMNS('Blend Breakout'!$C$32:G$32),0),""))</f>
        <v/>
      </c>
      <c r="M214" s="217" t="str">
        <f>IF(LEFT($F214,1)="R",VLOOKUP($F214,'Blend Breakout'!$C$33:$I$55,COLUMNS('Blend Breakout'!$C$32:H$32),0),"")</f>
        <v/>
      </c>
      <c r="N214" s="59" t="str">
        <f>IF(M214="","",IF(LEFT($F214,1)="R",$G214*VLOOKUP($F214,'Blend Breakout'!$C$33:$I$55,COLUMNS('Blend Breakout'!$C$32:I$32),0),""))</f>
        <v/>
      </c>
      <c r="O214" s="215"/>
      <c r="P214" s="215"/>
      <c r="Q214" s="220"/>
      <c r="R214" s="215"/>
      <c r="S214" s="215"/>
      <c r="T214" s="206"/>
      <c r="U214" s="154"/>
      <c r="W214" s="161" t="str">
        <f t="shared" ca="1" si="26"/>
        <v/>
      </c>
      <c r="Y214" s="64" t="str">
        <f t="shared" si="27"/>
        <v>N</v>
      </c>
      <c r="Z214" s="64">
        <f t="shared" ca="1" si="21"/>
        <v>0</v>
      </c>
      <c r="AA214" s="64">
        <f>IF(C214="",0,IF(OR(D214=0,E214=0,F214=0,G214=0,H214=0,O214=0,Q214=0,Q214="",R214=0,S214=0,AND(OR(R214=Lists!$L$3,R214=Lists!$L$4),P214=0),AND(R214=Lists!$L$4,T214=0)),1,0))</f>
        <v>0</v>
      </c>
      <c r="AB214" s="64">
        <f t="shared" si="22"/>
        <v>0</v>
      </c>
      <c r="AC214" s="64">
        <f t="shared" si="23"/>
        <v>0</v>
      </c>
      <c r="AD214" s="64">
        <f>IF(OR(S214=Lists!$M$6,S214=Lists!$M$8),IF(OR(COUNTIF('Section 3'!$D$16:$D$28,I214)=0,COUNTIF('Section 3'!$D$16:$D$28,K214)=0,COUNTIF('Section 3'!$D$16:$D$28,M214)=0),1,0),0)</f>
        <v>0</v>
      </c>
      <c r="AE214" s="64">
        <f>IF(AND(COUNTIF(Lists!$D$3:$D$69,F214)&gt;0,COUNTIF(Lists!$E$3:$E$46,I214)&gt;0,COUNTIF(Lists!$E$3:$E$46,K214)&gt;0,COUNTIF(Lists!$E$3:$E$46,M214)&gt;0),0,1)</f>
        <v>0</v>
      </c>
      <c r="AF214" s="64">
        <f>IF(E214=0,0,IF(COUNTIF(Lists!$B$3:$B$203,E214)&gt;0,0,1))</f>
        <v>0</v>
      </c>
      <c r="AG214" s="64">
        <f>IF(E214=0,0,IF(AND('Section 1'!$D$12&lt;&gt;4,R214="Heels"),1,0))</f>
        <v>0</v>
      </c>
      <c r="AH214" s="57">
        <f t="shared" si="24"/>
        <v>0</v>
      </c>
      <c r="AI214" s="57">
        <f t="shared" si="25"/>
        <v>0</v>
      </c>
    </row>
    <row r="215" spans="2:35" x14ac:dyDescent="0.25">
      <c r="B215" s="116"/>
      <c r="C215" s="205" t="str">
        <f>IF(F215=0,"",MAX($C$18:C214)+1)</f>
        <v/>
      </c>
      <c r="D215" s="60"/>
      <c r="E215" s="214"/>
      <c r="F215" s="215"/>
      <c r="G215" s="218"/>
      <c r="H215" s="216"/>
      <c r="I215" s="217" t="str">
        <f>IF(LEFT($F215,1)="R",VLOOKUP($F215,'Blend Breakout'!$C$33:$I$55,COLUMNS('Blend Breakout'!$C$32:D$32),0),IF(LEFT($F215,1)="H",$F215,""))</f>
        <v/>
      </c>
      <c r="J215" s="59" t="str">
        <f>IF(I215="","",IF(LEFT($F215,1)="R",$G215*VLOOKUP($F215,'Blend Breakout'!$C$33:$I$55,COLUMNS('Blend Breakout'!$C$32:E$32),0),IF(LEFT($F215,1)="H",$G215,"")))</f>
        <v/>
      </c>
      <c r="K215" s="217" t="str">
        <f>IF(LEFT($F215,1)="R",VLOOKUP($F215,'Blend Breakout'!$C$33:$I$55,COLUMNS('Blend Breakout'!$C$32:F$32),0),"")</f>
        <v/>
      </c>
      <c r="L215" s="59" t="str">
        <f>IF(K215="","",IF(LEFT($F215,1)="R",$G215*VLOOKUP($F215,'Blend Breakout'!$C$33:$I$55,COLUMNS('Blend Breakout'!$C$32:G$32),0),""))</f>
        <v/>
      </c>
      <c r="M215" s="217" t="str">
        <f>IF(LEFT($F215,1)="R",VLOOKUP($F215,'Blend Breakout'!$C$33:$I$55,COLUMNS('Blend Breakout'!$C$32:H$32),0),"")</f>
        <v/>
      </c>
      <c r="N215" s="59" t="str">
        <f>IF(M215="","",IF(LEFT($F215,1)="R",$G215*VLOOKUP($F215,'Blend Breakout'!$C$33:$I$55,COLUMNS('Blend Breakout'!$C$32:I$32),0),""))</f>
        <v/>
      </c>
      <c r="O215" s="215"/>
      <c r="P215" s="215"/>
      <c r="Q215" s="220"/>
      <c r="R215" s="215"/>
      <c r="S215" s="215"/>
      <c r="T215" s="206"/>
      <c r="U215" s="154"/>
      <c r="W215" s="161" t="str">
        <f t="shared" ca="1" si="26"/>
        <v/>
      </c>
      <c r="Y215" s="64" t="str">
        <f t="shared" si="27"/>
        <v>N</v>
      </c>
      <c r="Z215" s="64">
        <f t="shared" ca="1" si="21"/>
        <v>0</v>
      </c>
      <c r="AA215" s="64">
        <f>IF(C215="",0,IF(OR(D215=0,E215=0,F215=0,G215=0,H215=0,O215=0,Q215=0,Q215="",R215=0,S215=0,AND(OR(R215=Lists!$L$3,R215=Lists!$L$4),P215=0),AND(R215=Lists!$L$4,T215=0)),1,0))</f>
        <v>0</v>
      </c>
      <c r="AB215" s="64">
        <f t="shared" si="22"/>
        <v>0</v>
      </c>
      <c r="AC215" s="64">
        <f t="shared" si="23"/>
        <v>0</v>
      </c>
      <c r="AD215" s="64">
        <f>IF(OR(S215=Lists!$M$6,S215=Lists!$M$8),IF(OR(COUNTIF('Section 3'!$D$16:$D$28,I215)=0,COUNTIF('Section 3'!$D$16:$D$28,K215)=0,COUNTIF('Section 3'!$D$16:$D$28,M215)=0),1,0),0)</f>
        <v>0</v>
      </c>
      <c r="AE215" s="64">
        <f>IF(AND(COUNTIF(Lists!$D$3:$D$69,F215)&gt;0,COUNTIF(Lists!$E$3:$E$46,I215)&gt;0,COUNTIF(Lists!$E$3:$E$46,K215)&gt;0,COUNTIF(Lists!$E$3:$E$46,M215)&gt;0),0,1)</f>
        <v>0</v>
      </c>
      <c r="AF215" s="64">
        <f>IF(E215=0,0,IF(COUNTIF(Lists!$B$3:$B$203,E215)&gt;0,0,1))</f>
        <v>0</v>
      </c>
      <c r="AG215" s="64">
        <f>IF(E215=0,0,IF(AND('Section 1'!$D$12&lt;&gt;4,R215="Heels"),1,0))</f>
        <v>0</v>
      </c>
      <c r="AH215" s="57">
        <f t="shared" si="24"/>
        <v>0</v>
      </c>
      <c r="AI215" s="57">
        <f t="shared" si="25"/>
        <v>0</v>
      </c>
    </row>
    <row r="216" spans="2:35" x14ac:dyDescent="0.25">
      <c r="B216" s="116"/>
      <c r="C216" s="205" t="str">
        <f>IF(F216=0,"",MAX($C$18:C215)+1)</f>
        <v/>
      </c>
      <c r="D216" s="60"/>
      <c r="E216" s="214"/>
      <c r="F216" s="215"/>
      <c r="G216" s="218"/>
      <c r="H216" s="216"/>
      <c r="I216" s="217" t="str">
        <f>IF(LEFT($F216,1)="R",VLOOKUP($F216,'Blend Breakout'!$C$33:$I$55,COLUMNS('Blend Breakout'!$C$32:D$32),0),IF(LEFT($F216,1)="H",$F216,""))</f>
        <v/>
      </c>
      <c r="J216" s="59" t="str">
        <f>IF(I216="","",IF(LEFT($F216,1)="R",$G216*VLOOKUP($F216,'Blend Breakout'!$C$33:$I$55,COLUMNS('Blend Breakout'!$C$32:E$32),0),IF(LEFT($F216,1)="H",$G216,"")))</f>
        <v/>
      </c>
      <c r="K216" s="217" t="str">
        <f>IF(LEFT($F216,1)="R",VLOOKUP($F216,'Blend Breakout'!$C$33:$I$55,COLUMNS('Blend Breakout'!$C$32:F$32),0),"")</f>
        <v/>
      </c>
      <c r="L216" s="59" t="str">
        <f>IF(K216="","",IF(LEFT($F216,1)="R",$G216*VLOOKUP($F216,'Blend Breakout'!$C$33:$I$55,COLUMNS('Blend Breakout'!$C$32:G$32),0),""))</f>
        <v/>
      </c>
      <c r="M216" s="217" t="str">
        <f>IF(LEFT($F216,1)="R",VLOOKUP($F216,'Blend Breakout'!$C$33:$I$55,COLUMNS('Blend Breakout'!$C$32:H$32),0),"")</f>
        <v/>
      </c>
      <c r="N216" s="59" t="str">
        <f>IF(M216="","",IF(LEFT($F216,1)="R",$G216*VLOOKUP($F216,'Blend Breakout'!$C$33:$I$55,COLUMNS('Blend Breakout'!$C$32:I$32),0),""))</f>
        <v/>
      </c>
      <c r="O216" s="215"/>
      <c r="P216" s="215"/>
      <c r="Q216" s="220"/>
      <c r="R216" s="215"/>
      <c r="S216" s="215"/>
      <c r="T216" s="206"/>
      <c r="U216" s="154"/>
      <c r="W216" s="161" t="str">
        <f t="shared" ca="1" si="26"/>
        <v/>
      </c>
      <c r="Y216" s="64" t="str">
        <f t="shared" si="27"/>
        <v>N</v>
      </c>
      <c r="Z216" s="64">
        <f t="shared" ca="1" si="21"/>
        <v>0</v>
      </c>
      <c r="AA216" s="64">
        <f>IF(C216="",0,IF(OR(D216=0,E216=0,F216=0,G216=0,H216=0,O216=0,Q216=0,Q216="",R216=0,S216=0,AND(OR(R216=Lists!$L$3,R216=Lists!$L$4),P216=0),AND(R216=Lists!$L$4,T216=0)),1,0))</f>
        <v>0</v>
      </c>
      <c r="AB216" s="64">
        <f t="shared" si="22"/>
        <v>0</v>
      </c>
      <c r="AC216" s="64">
        <f t="shared" si="23"/>
        <v>0</v>
      </c>
      <c r="AD216" s="64">
        <f>IF(OR(S216=Lists!$M$6,S216=Lists!$M$8),IF(OR(COUNTIF('Section 3'!$D$16:$D$28,I216)=0,COUNTIF('Section 3'!$D$16:$D$28,K216)=0,COUNTIF('Section 3'!$D$16:$D$28,M216)=0),1,0),0)</f>
        <v>0</v>
      </c>
      <c r="AE216" s="64">
        <f>IF(AND(COUNTIF(Lists!$D$3:$D$69,F216)&gt;0,COUNTIF(Lists!$E$3:$E$46,I216)&gt;0,COUNTIF(Lists!$E$3:$E$46,K216)&gt;0,COUNTIF(Lists!$E$3:$E$46,M216)&gt;0),0,1)</f>
        <v>0</v>
      </c>
      <c r="AF216" s="64">
        <f>IF(E216=0,0,IF(COUNTIF(Lists!$B$3:$B$203,E216)&gt;0,0,1))</f>
        <v>0</v>
      </c>
      <c r="AG216" s="64">
        <f>IF(E216=0,0,IF(AND('Section 1'!$D$12&lt;&gt;4,R216="Heels"),1,0))</f>
        <v>0</v>
      </c>
      <c r="AH216" s="57">
        <f t="shared" si="24"/>
        <v>0</v>
      </c>
      <c r="AI216" s="57">
        <f t="shared" si="25"/>
        <v>0</v>
      </c>
    </row>
    <row r="217" spans="2:35" x14ac:dyDescent="0.25">
      <c r="B217" s="116"/>
      <c r="C217" s="205" t="str">
        <f>IF(F217=0,"",MAX($C$18:C216)+1)</f>
        <v/>
      </c>
      <c r="D217" s="60"/>
      <c r="E217" s="214"/>
      <c r="F217" s="215"/>
      <c r="G217" s="218"/>
      <c r="H217" s="216"/>
      <c r="I217" s="217" t="str">
        <f>IF(LEFT($F217,1)="R",VLOOKUP($F217,'Blend Breakout'!$C$33:$I$55,COLUMNS('Blend Breakout'!$C$32:D$32),0),IF(LEFT($F217,1)="H",$F217,""))</f>
        <v/>
      </c>
      <c r="J217" s="59" t="str">
        <f>IF(I217="","",IF(LEFT($F217,1)="R",$G217*VLOOKUP($F217,'Blend Breakout'!$C$33:$I$55,COLUMNS('Blend Breakout'!$C$32:E$32),0),IF(LEFT($F217,1)="H",$G217,"")))</f>
        <v/>
      </c>
      <c r="K217" s="217" t="str">
        <f>IF(LEFT($F217,1)="R",VLOOKUP($F217,'Blend Breakout'!$C$33:$I$55,COLUMNS('Blend Breakout'!$C$32:F$32),0),"")</f>
        <v/>
      </c>
      <c r="L217" s="59" t="str">
        <f>IF(K217="","",IF(LEFT($F217,1)="R",$G217*VLOOKUP($F217,'Blend Breakout'!$C$33:$I$55,COLUMNS('Blend Breakout'!$C$32:G$32),0),""))</f>
        <v/>
      </c>
      <c r="M217" s="217" t="str">
        <f>IF(LEFT($F217,1)="R",VLOOKUP($F217,'Blend Breakout'!$C$33:$I$55,COLUMNS('Blend Breakout'!$C$32:H$32),0),"")</f>
        <v/>
      </c>
      <c r="N217" s="59" t="str">
        <f>IF(M217="","",IF(LEFT($F217,1)="R",$G217*VLOOKUP($F217,'Blend Breakout'!$C$33:$I$55,COLUMNS('Blend Breakout'!$C$32:I$32),0),""))</f>
        <v/>
      </c>
      <c r="O217" s="215"/>
      <c r="P217" s="215"/>
      <c r="Q217" s="220"/>
      <c r="R217" s="215"/>
      <c r="S217" s="215"/>
      <c r="T217" s="206"/>
      <c r="U217" s="154"/>
      <c r="W217" s="161" t="str">
        <f t="shared" ca="1" si="26"/>
        <v/>
      </c>
      <c r="Y217" s="64" t="str">
        <f t="shared" si="27"/>
        <v>N</v>
      </c>
      <c r="Z217" s="64">
        <f t="shared" ca="1" si="21"/>
        <v>0</v>
      </c>
      <c r="AA217" s="64">
        <f>IF(C217="",0,IF(OR(D217=0,E217=0,F217=0,G217=0,H217=0,O217=0,Q217=0,Q217="",R217=0,S217=0,AND(OR(R217=Lists!$L$3,R217=Lists!$L$4),P217=0),AND(R217=Lists!$L$4,T217=0)),1,0))</f>
        <v>0</v>
      </c>
      <c r="AB217" s="64">
        <f t="shared" si="22"/>
        <v>0</v>
      </c>
      <c r="AC217" s="64">
        <f t="shared" si="23"/>
        <v>0</v>
      </c>
      <c r="AD217" s="64">
        <f>IF(OR(S217=Lists!$M$6,S217=Lists!$M$8),IF(OR(COUNTIF('Section 3'!$D$16:$D$28,I217)=0,COUNTIF('Section 3'!$D$16:$D$28,K217)=0,COUNTIF('Section 3'!$D$16:$D$28,M217)=0),1,0),0)</f>
        <v>0</v>
      </c>
      <c r="AE217" s="64">
        <f>IF(AND(COUNTIF(Lists!$D$3:$D$69,F217)&gt;0,COUNTIF(Lists!$E$3:$E$46,I217)&gt;0,COUNTIF(Lists!$E$3:$E$46,K217)&gt;0,COUNTIF(Lists!$E$3:$E$46,M217)&gt;0),0,1)</f>
        <v>0</v>
      </c>
      <c r="AF217" s="64">
        <f>IF(E217=0,0,IF(COUNTIF(Lists!$B$3:$B$203,E217)&gt;0,0,1))</f>
        <v>0</v>
      </c>
      <c r="AG217" s="64">
        <f>IF(E217=0,0,IF(AND('Section 1'!$D$12&lt;&gt;4,R217="Heels"),1,0))</f>
        <v>0</v>
      </c>
      <c r="AH217" s="57">
        <f t="shared" si="24"/>
        <v>0</v>
      </c>
      <c r="AI217" s="57">
        <f t="shared" si="25"/>
        <v>0</v>
      </c>
    </row>
    <row r="218" spans="2:35" x14ac:dyDescent="0.25">
      <c r="B218" s="116"/>
      <c r="C218" s="205" t="str">
        <f>IF(F218=0,"",MAX($C$18:C217)+1)</f>
        <v/>
      </c>
      <c r="D218" s="60"/>
      <c r="E218" s="214"/>
      <c r="F218" s="215"/>
      <c r="G218" s="218"/>
      <c r="H218" s="216"/>
      <c r="I218" s="217" t="str">
        <f>IF(LEFT($F218,1)="R",VLOOKUP($F218,'Blend Breakout'!$C$33:$I$55,COLUMNS('Blend Breakout'!$C$32:D$32),0),IF(LEFT($F218,1)="H",$F218,""))</f>
        <v/>
      </c>
      <c r="J218" s="59" t="str">
        <f>IF(I218="","",IF(LEFT($F218,1)="R",$G218*VLOOKUP($F218,'Blend Breakout'!$C$33:$I$55,COLUMNS('Blend Breakout'!$C$32:E$32),0),IF(LEFT($F218,1)="H",$G218,"")))</f>
        <v/>
      </c>
      <c r="K218" s="217" t="str">
        <f>IF(LEFT($F218,1)="R",VLOOKUP($F218,'Blend Breakout'!$C$33:$I$55,COLUMNS('Blend Breakout'!$C$32:F$32),0),"")</f>
        <v/>
      </c>
      <c r="L218" s="59" t="str">
        <f>IF(K218="","",IF(LEFT($F218,1)="R",$G218*VLOOKUP($F218,'Blend Breakout'!$C$33:$I$55,COLUMNS('Blend Breakout'!$C$32:G$32),0),""))</f>
        <v/>
      </c>
      <c r="M218" s="217" t="str">
        <f>IF(LEFT($F218,1)="R",VLOOKUP($F218,'Blend Breakout'!$C$33:$I$55,COLUMNS('Blend Breakout'!$C$32:H$32),0),"")</f>
        <v/>
      </c>
      <c r="N218" s="59" t="str">
        <f>IF(M218="","",IF(LEFT($F218,1)="R",$G218*VLOOKUP($F218,'Blend Breakout'!$C$33:$I$55,COLUMNS('Blend Breakout'!$C$32:I$32),0),""))</f>
        <v/>
      </c>
      <c r="O218" s="215"/>
      <c r="P218" s="215"/>
      <c r="Q218" s="220"/>
      <c r="R218" s="215"/>
      <c r="S218" s="215"/>
      <c r="T218" s="206"/>
      <c r="U218" s="154"/>
      <c r="W218" s="161" t="str">
        <f t="shared" ca="1" si="26"/>
        <v/>
      </c>
      <c r="Y218" s="64" t="str">
        <f t="shared" si="27"/>
        <v>N</v>
      </c>
      <c r="Z218" s="64">
        <f t="shared" ca="1" si="21"/>
        <v>0</v>
      </c>
      <c r="AA218" s="64">
        <f>IF(C218="",0,IF(OR(D218=0,E218=0,F218=0,G218=0,H218=0,O218=0,Q218=0,Q218="",R218=0,S218=0,AND(OR(R218=Lists!$L$3,R218=Lists!$L$4),P218=0),AND(R218=Lists!$L$4,T218=0)),1,0))</f>
        <v>0</v>
      </c>
      <c r="AB218" s="64">
        <f t="shared" si="22"/>
        <v>0</v>
      </c>
      <c r="AC218" s="64">
        <f t="shared" si="23"/>
        <v>0</v>
      </c>
      <c r="AD218" s="64">
        <f>IF(OR(S218=Lists!$M$6,S218=Lists!$M$8),IF(OR(COUNTIF('Section 3'!$D$16:$D$28,I218)=0,COUNTIF('Section 3'!$D$16:$D$28,K218)=0,COUNTIF('Section 3'!$D$16:$D$28,M218)=0),1,0),0)</f>
        <v>0</v>
      </c>
      <c r="AE218" s="64">
        <f>IF(AND(COUNTIF(Lists!$D$3:$D$69,F218)&gt;0,COUNTIF(Lists!$E$3:$E$46,I218)&gt;0,COUNTIF(Lists!$E$3:$E$46,K218)&gt;0,COUNTIF(Lists!$E$3:$E$46,M218)&gt;0),0,1)</f>
        <v>0</v>
      </c>
      <c r="AF218" s="64">
        <f>IF(E218=0,0,IF(COUNTIF(Lists!$B$3:$B$203,E218)&gt;0,0,1))</f>
        <v>0</v>
      </c>
      <c r="AG218" s="64">
        <f>IF(E218=0,0,IF(AND('Section 1'!$D$12&lt;&gt;4,R218="Heels"),1,0))</f>
        <v>0</v>
      </c>
      <c r="AH218" s="57">
        <f t="shared" si="24"/>
        <v>0</v>
      </c>
      <c r="AI218" s="57">
        <f t="shared" si="25"/>
        <v>0</v>
      </c>
    </row>
    <row r="219" spans="2:35" x14ac:dyDescent="0.25">
      <c r="B219" s="116"/>
      <c r="C219" s="205" t="str">
        <f>IF(F219=0,"",MAX($C$18:C218)+1)</f>
        <v/>
      </c>
      <c r="D219" s="60"/>
      <c r="E219" s="214"/>
      <c r="F219" s="215"/>
      <c r="G219" s="218"/>
      <c r="H219" s="216"/>
      <c r="I219" s="217" t="str">
        <f>IF(LEFT($F219,1)="R",VLOOKUP($F219,'Blend Breakout'!$C$33:$I$55,COLUMNS('Blend Breakout'!$C$32:D$32),0),IF(LEFT($F219,1)="H",$F219,""))</f>
        <v/>
      </c>
      <c r="J219" s="59" t="str">
        <f>IF(I219="","",IF(LEFT($F219,1)="R",$G219*VLOOKUP($F219,'Blend Breakout'!$C$33:$I$55,COLUMNS('Blend Breakout'!$C$32:E$32),0),IF(LEFT($F219,1)="H",$G219,"")))</f>
        <v/>
      </c>
      <c r="K219" s="217" t="str">
        <f>IF(LEFT($F219,1)="R",VLOOKUP($F219,'Blend Breakout'!$C$33:$I$55,COLUMNS('Blend Breakout'!$C$32:F$32),0),"")</f>
        <v/>
      </c>
      <c r="L219" s="59" t="str">
        <f>IF(K219="","",IF(LEFT($F219,1)="R",$G219*VLOOKUP($F219,'Blend Breakout'!$C$33:$I$55,COLUMNS('Blend Breakout'!$C$32:G$32),0),""))</f>
        <v/>
      </c>
      <c r="M219" s="217" t="str">
        <f>IF(LEFT($F219,1)="R",VLOOKUP($F219,'Blend Breakout'!$C$33:$I$55,COLUMNS('Blend Breakout'!$C$32:H$32),0),"")</f>
        <v/>
      </c>
      <c r="N219" s="59" t="str">
        <f>IF(M219="","",IF(LEFT($F219,1)="R",$G219*VLOOKUP($F219,'Blend Breakout'!$C$33:$I$55,COLUMNS('Blend Breakout'!$C$32:I$32),0),""))</f>
        <v/>
      </c>
      <c r="O219" s="215"/>
      <c r="P219" s="215"/>
      <c r="Q219" s="220"/>
      <c r="R219" s="215"/>
      <c r="S219" s="215"/>
      <c r="T219" s="206"/>
      <c r="U219" s="154"/>
      <c r="W219" s="161" t="str">
        <f t="shared" ca="1" si="26"/>
        <v/>
      </c>
      <c r="Y219" s="64" t="str">
        <f t="shared" si="27"/>
        <v>N</v>
      </c>
      <c r="Z219" s="64">
        <f t="shared" ca="1" si="21"/>
        <v>0</v>
      </c>
      <c r="AA219" s="64">
        <f>IF(C219="",0,IF(OR(D219=0,E219=0,F219=0,G219=0,H219=0,O219=0,Q219=0,Q219="",R219=0,S219=0,AND(OR(R219=Lists!$L$3,R219=Lists!$L$4),P219=0),AND(R219=Lists!$L$4,T219=0)),1,0))</f>
        <v>0</v>
      </c>
      <c r="AB219" s="64">
        <f t="shared" si="22"/>
        <v>0</v>
      </c>
      <c r="AC219" s="64">
        <f t="shared" si="23"/>
        <v>0</v>
      </c>
      <c r="AD219" s="64">
        <f>IF(OR(S219=Lists!$M$6,S219=Lists!$M$8),IF(OR(COUNTIF('Section 3'!$D$16:$D$28,I219)=0,COUNTIF('Section 3'!$D$16:$D$28,K219)=0,COUNTIF('Section 3'!$D$16:$D$28,M219)=0),1,0),0)</f>
        <v>0</v>
      </c>
      <c r="AE219" s="64">
        <f>IF(AND(COUNTIF(Lists!$D$3:$D$69,F219)&gt;0,COUNTIF(Lists!$E$3:$E$46,I219)&gt;0,COUNTIF(Lists!$E$3:$E$46,K219)&gt;0,COUNTIF(Lists!$E$3:$E$46,M219)&gt;0),0,1)</f>
        <v>0</v>
      </c>
      <c r="AF219" s="64">
        <f>IF(E219=0,0,IF(COUNTIF(Lists!$B$3:$B$203,E219)&gt;0,0,1))</f>
        <v>0</v>
      </c>
      <c r="AG219" s="64">
        <f>IF(E219=0,0,IF(AND('Section 1'!$D$12&lt;&gt;4,R219="Heels"),1,0))</f>
        <v>0</v>
      </c>
      <c r="AH219" s="57">
        <f t="shared" si="24"/>
        <v>0</v>
      </c>
      <c r="AI219" s="57">
        <f t="shared" si="25"/>
        <v>0</v>
      </c>
    </row>
    <row r="220" spans="2:35" x14ac:dyDescent="0.25">
      <c r="B220" s="116"/>
      <c r="C220" s="205" t="str">
        <f>IF(F220=0,"",MAX($C$18:C219)+1)</f>
        <v/>
      </c>
      <c r="D220" s="60"/>
      <c r="E220" s="214"/>
      <c r="F220" s="215"/>
      <c r="G220" s="218"/>
      <c r="H220" s="216"/>
      <c r="I220" s="217" t="str">
        <f>IF(LEFT($F220,1)="R",VLOOKUP($F220,'Blend Breakout'!$C$33:$I$55,COLUMNS('Blend Breakout'!$C$32:D$32),0),IF(LEFT($F220,1)="H",$F220,""))</f>
        <v/>
      </c>
      <c r="J220" s="59" t="str">
        <f>IF(I220="","",IF(LEFT($F220,1)="R",$G220*VLOOKUP($F220,'Blend Breakout'!$C$33:$I$55,COLUMNS('Blend Breakout'!$C$32:E$32),0),IF(LEFT($F220,1)="H",$G220,"")))</f>
        <v/>
      </c>
      <c r="K220" s="217" t="str">
        <f>IF(LEFT($F220,1)="R",VLOOKUP($F220,'Blend Breakout'!$C$33:$I$55,COLUMNS('Blend Breakout'!$C$32:F$32),0),"")</f>
        <v/>
      </c>
      <c r="L220" s="59" t="str">
        <f>IF(K220="","",IF(LEFT($F220,1)="R",$G220*VLOOKUP($F220,'Blend Breakout'!$C$33:$I$55,COLUMNS('Blend Breakout'!$C$32:G$32),0),""))</f>
        <v/>
      </c>
      <c r="M220" s="217" t="str">
        <f>IF(LEFT($F220,1)="R",VLOOKUP($F220,'Blend Breakout'!$C$33:$I$55,COLUMNS('Blend Breakout'!$C$32:H$32),0),"")</f>
        <v/>
      </c>
      <c r="N220" s="59" t="str">
        <f>IF(M220="","",IF(LEFT($F220,1)="R",$G220*VLOOKUP($F220,'Blend Breakout'!$C$33:$I$55,COLUMNS('Blend Breakout'!$C$32:I$32),0),""))</f>
        <v/>
      </c>
      <c r="O220" s="215"/>
      <c r="P220" s="215"/>
      <c r="Q220" s="220"/>
      <c r="R220" s="215"/>
      <c r="S220" s="215"/>
      <c r="T220" s="206"/>
      <c r="U220" s="154"/>
      <c r="W220" s="161" t="str">
        <f t="shared" ca="1" si="26"/>
        <v/>
      </c>
      <c r="Y220" s="64" t="str">
        <f t="shared" si="27"/>
        <v>N</v>
      </c>
      <c r="Z220" s="64">
        <f t="shared" ca="1" si="21"/>
        <v>0</v>
      </c>
      <c r="AA220" s="64">
        <f>IF(C220="",0,IF(OR(D220=0,E220=0,F220=0,G220=0,H220=0,O220=0,Q220=0,Q220="",R220=0,S220=0,AND(OR(R220=Lists!$L$3,R220=Lists!$L$4),P220=0),AND(R220=Lists!$L$4,T220=0)),1,0))</f>
        <v>0</v>
      </c>
      <c r="AB220" s="64">
        <f t="shared" si="22"/>
        <v>0</v>
      </c>
      <c r="AC220" s="64">
        <f t="shared" si="23"/>
        <v>0</v>
      </c>
      <c r="AD220" s="64">
        <f>IF(OR(S220=Lists!$M$6,S220=Lists!$M$8),IF(OR(COUNTIF('Section 3'!$D$16:$D$28,I220)=0,COUNTIF('Section 3'!$D$16:$D$28,K220)=0,COUNTIF('Section 3'!$D$16:$D$28,M220)=0),1,0),0)</f>
        <v>0</v>
      </c>
      <c r="AE220" s="64">
        <f>IF(AND(COUNTIF(Lists!$D$3:$D$69,F220)&gt;0,COUNTIF(Lists!$E$3:$E$46,I220)&gt;0,COUNTIF(Lists!$E$3:$E$46,K220)&gt;0,COUNTIF(Lists!$E$3:$E$46,M220)&gt;0),0,1)</f>
        <v>0</v>
      </c>
      <c r="AF220" s="64">
        <f>IF(E220=0,0,IF(COUNTIF(Lists!$B$3:$B$203,E220)&gt;0,0,1))</f>
        <v>0</v>
      </c>
      <c r="AG220" s="64">
        <f>IF(E220=0,0,IF(AND('Section 1'!$D$12&lt;&gt;4,R220="Heels"),1,0))</f>
        <v>0</v>
      </c>
      <c r="AH220" s="57">
        <f t="shared" si="24"/>
        <v>0</v>
      </c>
      <c r="AI220" s="57">
        <f t="shared" si="25"/>
        <v>0</v>
      </c>
    </row>
    <row r="221" spans="2:35" x14ac:dyDescent="0.25">
      <c r="B221" s="116"/>
      <c r="C221" s="205" t="str">
        <f>IF(F221=0,"",MAX($C$18:C220)+1)</f>
        <v/>
      </c>
      <c r="D221" s="60"/>
      <c r="E221" s="214"/>
      <c r="F221" s="215"/>
      <c r="G221" s="218"/>
      <c r="H221" s="216"/>
      <c r="I221" s="217" t="str">
        <f>IF(LEFT($F221,1)="R",VLOOKUP($F221,'Blend Breakout'!$C$33:$I$55,COLUMNS('Blend Breakout'!$C$32:D$32),0),IF(LEFT($F221,1)="H",$F221,""))</f>
        <v/>
      </c>
      <c r="J221" s="59" t="str">
        <f>IF(I221="","",IF(LEFT($F221,1)="R",$G221*VLOOKUP($F221,'Blend Breakout'!$C$33:$I$55,COLUMNS('Blend Breakout'!$C$32:E$32),0),IF(LEFT($F221,1)="H",$G221,"")))</f>
        <v/>
      </c>
      <c r="K221" s="217" t="str">
        <f>IF(LEFT($F221,1)="R",VLOOKUP($F221,'Blend Breakout'!$C$33:$I$55,COLUMNS('Blend Breakout'!$C$32:F$32),0),"")</f>
        <v/>
      </c>
      <c r="L221" s="59" t="str">
        <f>IF(K221="","",IF(LEFT($F221,1)="R",$G221*VLOOKUP($F221,'Blend Breakout'!$C$33:$I$55,COLUMNS('Blend Breakout'!$C$32:G$32),0),""))</f>
        <v/>
      </c>
      <c r="M221" s="217" t="str">
        <f>IF(LEFT($F221,1)="R",VLOOKUP($F221,'Blend Breakout'!$C$33:$I$55,COLUMNS('Blend Breakout'!$C$32:H$32),0),"")</f>
        <v/>
      </c>
      <c r="N221" s="59" t="str">
        <f>IF(M221="","",IF(LEFT($F221,1)="R",$G221*VLOOKUP($F221,'Blend Breakout'!$C$33:$I$55,COLUMNS('Blend Breakout'!$C$32:I$32),0),""))</f>
        <v/>
      </c>
      <c r="O221" s="215"/>
      <c r="P221" s="215"/>
      <c r="Q221" s="220"/>
      <c r="R221" s="215"/>
      <c r="S221" s="215"/>
      <c r="T221" s="206"/>
      <c r="U221" s="154"/>
      <c r="W221" s="161" t="str">
        <f t="shared" ca="1" si="26"/>
        <v/>
      </c>
      <c r="Y221" s="64" t="str">
        <f t="shared" si="27"/>
        <v>N</v>
      </c>
      <c r="Z221" s="64">
        <f t="shared" ca="1" si="21"/>
        <v>0</v>
      </c>
      <c r="AA221" s="64">
        <f>IF(C221="",0,IF(OR(D221=0,E221=0,F221=0,G221=0,H221=0,O221=0,Q221=0,Q221="",R221=0,S221=0,AND(OR(R221=Lists!$L$3,R221=Lists!$L$4),P221=0),AND(R221=Lists!$L$4,T221=0)),1,0))</f>
        <v>0</v>
      </c>
      <c r="AB221" s="64">
        <f t="shared" si="22"/>
        <v>0</v>
      </c>
      <c r="AC221" s="64">
        <f t="shared" si="23"/>
        <v>0</v>
      </c>
      <c r="AD221" s="64">
        <f>IF(OR(S221=Lists!$M$6,S221=Lists!$M$8),IF(OR(COUNTIF('Section 3'!$D$16:$D$28,I221)=0,COUNTIF('Section 3'!$D$16:$D$28,K221)=0,COUNTIF('Section 3'!$D$16:$D$28,M221)=0),1,0),0)</f>
        <v>0</v>
      </c>
      <c r="AE221" s="64">
        <f>IF(AND(COUNTIF(Lists!$D$3:$D$69,F221)&gt;0,COUNTIF(Lists!$E$3:$E$46,I221)&gt;0,COUNTIF(Lists!$E$3:$E$46,K221)&gt;0,COUNTIF(Lists!$E$3:$E$46,M221)&gt;0),0,1)</f>
        <v>0</v>
      </c>
      <c r="AF221" s="64">
        <f>IF(E221=0,0,IF(COUNTIF(Lists!$B$3:$B$203,E221)&gt;0,0,1))</f>
        <v>0</v>
      </c>
      <c r="AG221" s="64">
        <f>IF(E221=0,0,IF(AND('Section 1'!$D$12&lt;&gt;4,R221="Heels"),1,0))</f>
        <v>0</v>
      </c>
      <c r="AH221" s="57">
        <f t="shared" si="24"/>
        <v>0</v>
      </c>
      <c r="AI221" s="57">
        <f t="shared" si="25"/>
        <v>0</v>
      </c>
    </row>
    <row r="222" spans="2:35" x14ac:dyDescent="0.25">
      <c r="B222" s="116"/>
      <c r="C222" s="205" t="str">
        <f>IF(F222=0,"",MAX($C$18:C221)+1)</f>
        <v/>
      </c>
      <c r="D222" s="60"/>
      <c r="E222" s="214"/>
      <c r="F222" s="215"/>
      <c r="G222" s="218"/>
      <c r="H222" s="216"/>
      <c r="I222" s="217" t="str">
        <f>IF(LEFT($F222,1)="R",VLOOKUP($F222,'Blend Breakout'!$C$33:$I$55,COLUMNS('Blend Breakout'!$C$32:D$32),0),IF(LEFT($F222,1)="H",$F222,""))</f>
        <v/>
      </c>
      <c r="J222" s="59" t="str">
        <f>IF(I222="","",IF(LEFT($F222,1)="R",$G222*VLOOKUP($F222,'Blend Breakout'!$C$33:$I$55,COLUMNS('Blend Breakout'!$C$32:E$32),0),IF(LEFT($F222,1)="H",$G222,"")))</f>
        <v/>
      </c>
      <c r="K222" s="217" t="str">
        <f>IF(LEFT($F222,1)="R",VLOOKUP($F222,'Blend Breakout'!$C$33:$I$55,COLUMNS('Blend Breakout'!$C$32:F$32),0),"")</f>
        <v/>
      </c>
      <c r="L222" s="59" t="str">
        <f>IF(K222="","",IF(LEFT($F222,1)="R",$G222*VLOOKUP($F222,'Blend Breakout'!$C$33:$I$55,COLUMNS('Blend Breakout'!$C$32:G$32),0),""))</f>
        <v/>
      </c>
      <c r="M222" s="217" t="str">
        <f>IF(LEFT($F222,1)="R",VLOOKUP($F222,'Blend Breakout'!$C$33:$I$55,COLUMNS('Blend Breakout'!$C$32:H$32),0),"")</f>
        <v/>
      </c>
      <c r="N222" s="59" t="str">
        <f>IF(M222="","",IF(LEFT($F222,1)="R",$G222*VLOOKUP($F222,'Blend Breakout'!$C$33:$I$55,COLUMNS('Blend Breakout'!$C$32:I$32),0),""))</f>
        <v/>
      </c>
      <c r="O222" s="215"/>
      <c r="P222" s="215"/>
      <c r="Q222" s="220"/>
      <c r="R222" s="215"/>
      <c r="S222" s="215"/>
      <c r="T222" s="206"/>
      <c r="U222" s="154"/>
      <c r="W222" s="161" t="str">
        <f t="shared" ca="1" si="26"/>
        <v/>
      </c>
      <c r="Y222" s="64" t="str">
        <f t="shared" si="27"/>
        <v>N</v>
      </c>
      <c r="Z222" s="64">
        <f t="shared" ca="1" si="21"/>
        <v>0</v>
      </c>
      <c r="AA222" s="64">
        <f>IF(C222="",0,IF(OR(D222=0,E222=0,F222=0,G222=0,H222=0,O222=0,Q222=0,Q222="",R222=0,S222=0,AND(OR(R222=Lists!$L$3,R222=Lists!$L$4),P222=0),AND(R222=Lists!$L$4,T222=0)),1,0))</f>
        <v>0</v>
      </c>
      <c r="AB222" s="64">
        <f t="shared" si="22"/>
        <v>0</v>
      </c>
      <c r="AC222" s="64">
        <f t="shared" si="23"/>
        <v>0</v>
      </c>
      <c r="AD222" s="64">
        <f>IF(OR(S222=Lists!$M$6,S222=Lists!$M$8),IF(OR(COUNTIF('Section 3'!$D$16:$D$28,I222)=0,COUNTIF('Section 3'!$D$16:$D$28,K222)=0,COUNTIF('Section 3'!$D$16:$D$28,M222)=0),1,0),0)</f>
        <v>0</v>
      </c>
      <c r="AE222" s="64">
        <f>IF(AND(COUNTIF(Lists!$D$3:$D$69,F222)&gt;0,COUNTIF(Lists!$E$3:$E$46,I222)&gt;0,COUNTIF(Lists!$E$3:$E$46,K222)&gt;0,COUNTIF(Lists!$E$3:$E$46,M222)&gt;0),0,1)</f>
        <v>0</v>
      </c>
      <c r="AF222" s="64">
        <f>IF(E222=0,0,IF(COUNTIF(Lists!$B$3:$B$203,E222)&gt;0,0,1))</f>
        <v>0</v>
      </c>
      <c r="AG222" s="64">
        <f>IF(E222=0,0,IF(AND('Section 1'!$D$12&lt;&gt;4,R222="Heels"),1,0))</f>
        <v>0</v>
      </c>
      <c r="AH222" s="57">
        <f t="shared" si="24"/>
        <v>0</v>
      </c>
      <c r="AI222" s="57">
        <f t="shared" si="25"/>
        <v>0</v>
      </c>
    </row>
    <row r="223" spans="2:35" x14ac:dyDescent="0.25">
      <c r="B223" s="116"/>
      <c r="C223" s="205" t="str">
        <f>IF(F223=0,"",MAX($C$18:C222)+1)</f>
        <v/>
      </c>
      <c r="D223" s="60"/>
      <c r="E223" s="214"/>
      <c r="F223" s="215"/>
      <c r="G223" s="218"/>
      <c r="H223" s="216"/>
      <c r="I223" s="217" t="str">
        <f>IF(LEFT($F223,1)="R",VLOOKUP($F223,'Blend Breakout'!$C$33:$I$55,COLUMNS('Blend Breakout'!$C$32:D$32),0),IF(LEFT($F223,1)="H",$F223,""))</f>
        <v/>
      </c>
      <c r="J223" s="59" t="str">
        <f>IF(I223="","",IF(LEFT($F223,1)="R",$G223*VLOOKUP($F223,'Blend Breakout'!$C$33:$I$55,COLUMNS('Blend Breakout'!$C$32:E$32),0),IF(LEFT($F223,1)="H",$G223,"")))</f>
        <v/>
      </c>
      <c r="K223" s="217" t="str">
        <f>IF(LEFT($F223,1)="R",VLOOKUP($F223,'Blend Breakout'!$C$33:$I$55,COLUMNS('Blend Breakout'!$C$32:F$32),0),"")</f>
        <v/>
      </c>
      <c r="L223" s="59" t="str">
        <f>IF(K223="","",IF(LEFT($F223,1)="R",$G223*VLOOKUP($F223,'Blend Breakout'!$C$33:$I$55,COLUMNS('Blend Breakout'!$C$32:G$32),0),""))</f>
        <v/>
      </c>
      <c r="M223" s="217" t="str">
        <f>IF(LEFT($F223,1)="R",VLOOKUP($F223,'Blend Breakout'!$C$33:$I$55,COLUMNS('Blend Breakout'!$C$32:H$32),0),"")</f>
        <v/>
      </c>
      <c r="N223" s="59" t="str">
        <f>IF(M223="","",IF(LEFT($F223,1)="R",$G223*VLOOKUP($F223,'Blend Breakout'!$C$33:$I$55,COLUMNS('Blend Breakout'!$C$32:I$32),0),""))</f>
        <v/>
      </c>
      <c r="O223" s="215"/>
      <c r="P223" s="215"/>
      <c r="Q223" s="220"/>
      <c r="R223" s="215"/>
      <c r="S223" s="215"/>
      <c r="T223" s="206"/>
      <c r="U223" s="154"/>
      <c r="W223" s="161" t="str">
        <f t="shared" ca="1" si="26"/>
        <v/>
      </c>
      <c r="Y223" s="64" t="str">
        <f t="shared" si="27"/>
        <v>N</v>
      </c>
      <c r="Z223" s="64">
        <f t="shared" ca="1" si="21"/>
        <v>0</v>
      </c>
      <c r="AA223" s="64">
        <f>IF(C223="",0,IF(OR(D223=0,E223=0,F223=0,G223=0,H223=0,O223=0,Q223=0,Q223="",R223=0,S223=0,AND(OR(R223=Lists!$L$3,R223=Lists!$L$4),P223=0),AND(R223=Lists!$L$4,T223=0)),1,0))</f>
        <v>0</v>
      </c>
      <c r="AB223" s="64">
        <f t="shared" si="22"/>
        <v>0</v>
      </c>
      <c r="AC223" s="64">
        <f t="shared" si="23"/>
        <v>0</v>
      </c>
      <c r="AD223" s="64">
        <f>IF(OR(S223=Lists!$M$6,S223=Lists!$M$8),IF(OR(COUNTIF('Section 3'!$D$16:$D$28,I223)=0,COUNTIF('Section 3'!$D$16:$D$28,K223)=0,COUNTIF('Section 3'!$D$16:$D$28,M223)=0),1,0),0)</f>
        <v>0</v>
      </c>
      <c r="AE223" s="64">
        <f>IF(AND(COUNTIF(Lists!$D$3:$D$69,F223)&gt;0,COUNTIF(Lists!$E$3:$E$46,I223)&gt;0,COUNTIF(Lists!$E$3:$E$46,K223)&gt;0,COUNTIF(Lists!$E$3:$E$46,M223)&gt;0),0,1)</f>
        <v>0</v>
      </c>
      <c r="AF223" s="64">
        <f>IF(E223=0,0,IF(COUNTIF(Lists!$B$3:$B$203,E223)&gt;0,0,1))</f>
        <v>0</v>
      </c>
      <c r="AG223" s="64">
        <f>IF(E223=0,0,IF(AND('Section 1'!$D$12&lt;&gt;4,R223="Heels"),1,0))</f>
        <v>0</v>
      </c>
      <c r="AH223" s="57">
        <f t="shared" si="24"/>
        <v>0</v>
      </c>
      <c r="AI223" s="57">
        <f t="shared" si="25"/>
        <v>0</v>
      </c>
    </row>
    <row r="224" spans="2:35" x14ac:dyDescent="0.25">
      <c r="B224" s="116"/>
      <c r="C224" s="205" t="str">
        <f>IF(F224=0,"",MAX($C$18:C223)+1)</f>
        <v/>
      </c>
      <c r="D224" s="60"/>
      <c r="E224" s="214"/>
      <c r="F224" s="215"/>
      <c r="G224" s="218"/>
      <c r="H224" s="216"/>
      <c r="I224" s="217" t="str">
        <f>IF(LEFT($F224,1)="R",VLOOKUP($F224,'Blend Breakout'!$C$33:$I$55,COLUMNS('Blend Breakout'!$C$32:D$32),0),IF(LEFT($F224,1)="H",$F224,""))</f>
        <v/>
      </c>
      <c r="J224" s="59" t="str">
        <f>IF(I224="","",IF(LEFT($F224,1)="R",$G224*VLOOKUP($F224,'Blend Breakout'!$C$33:$I$55,COLUMNS('Blend Breakout'!$C$32:E$32),0),IF(LEFT($F224,1)="H",$G224,"")))</f>
        <v/>
      </c>
      <c r="K224" s="217" t="str">
        <f>IF(LEFT($F224,1)="R",VLOOKUP($F224,'Blend Breakout'!$C$33:$I$55,COLUMNS('Blend Breakout'!$C$32:F$32),0),"")</f>
        <v/>
      </c>
      <c r="L224" s="59" t="str">
        <f>IF(K224="","",IF(LEFT($F224,1)="R",$G224*VLOOKUP($F224,'Blend Breakout'!$C$33:$I$55,COLUMNS('Blend Breakout'!$C$32:G$32),0),""))</f>
        <v/>
      </c>
      <c r="M224" s="217" t="str">
        <f>IF(LEFT($F224,1)="R",VLOOKUP($F224,'Blend Breakout'!$C$33:$I$55,COLUMNS('Blend Breakout'!$C$32:H$32),0),"")</f>
        <v/>
      </c>
      <c r="N224" s="59" t="str">
        <f>IF(M224="","",IF(LEFT($F224,1)="R",$G224*VLOOKUP($F224,'Blend Breakout'!$C$33:$I$55,COLUMNS('Blend Breakout'!$C$32:I$32),0),""))</f>
        <v/>
      </c>
      <c r="O224" s="215"/>
      <c r="P224" s="215"/>
      <c r="Q224" s="220"/>
      <c r="R224" s="215"/>
      <c r="S224" s="215"/>
      <c r="T224" s="206"/>
      <c r="U224" s="154"/>
      <c r="W224" s="161" t="str">
        <f t="shared" ca="1" si="26"/>
        <v/>
      </c>
      <c r="Y224" s="64" t="str">
        <f t="shared" si="27"/>
        <v>N</v>
      </c>
      <c r="Z224" s="64">
        <f t="shared" ca="1" si="21"/>
        <v>0</v>
      </c>
      <c r="AA224" s="64">
        <f>IF(C224="",0,IF(OR(D224=0,E224=0,F224=0,G224=0,H224=0,O224=0,Q224=0,Q224="",R224=0,S224=0,AND(OR(R224=Lists!$L$3,R224=Lists!$L$4),P224=0),AND(R224=Lists!$L$4,T224=0)),1,0))</f>
        <v>0</v>
      </c>
      <c r="AB224" s="64">
        <f t="shared" si="22"/>
        <v>0</v>
      </c>
      <c r="AC224" s="64">
        <f t="shared" si="23"/>
        <v>0</v>
      </c>
      <c r="AD224" s="64">
        <f>IF(OR(S224=Lists!$M$6,S224=Lists!$M$8),IF(OR(COUNTIF('Section 3'!$D$16:$D$28,I224)=0,COUNTIF('Section 3'!$D$16:$D$28,K224)=0,COUNTIF('Section 3'!$D$16:$D$28,M224)=0),1,0),0)</f>
        <v>0</v>
      </c>
      <c r="AE224" s="64">
        <f>IF(AND(COUNTIF(Lists!$D$3:$D$69,F224)&gt;0,COUNTIF(Lists!$E$3:$E$46,I224)&gt;0,COUNTIF(Lists!$E$3:$E$46,K224)&gt;0,COUNTIF(Lists!$E$3:$E$46,M224)&gt;0),0,1)</f>
        <v>0</v>
      </c>
      <c r="AF224" s="64">
        <f>IF(E224=0,0,IF(COUNTIF(Lists!$B$3:$B$203,E224)&gt;0,0,1))</f>
        <v>0</v>
      </c>
      <c r="AG224" s="64">
        <f>IF(E224=0,0,IF(AND('Section 1'!$D$12&lt;&gt;4,R224="Heels"),1,0))</f>
        <v>0</v>
      </c>
      <c r="AH224" s="57">
        <f t="shared" si="24"/>
        <v>0</v>
      </c>
      <c r="AI224" s="57">
        <f t="shared" si="25"/>
        <v>0</v>
      </c>
    </row>
    <row r="225" spans="2:35" x14ac:dyDescent="0.25">
      <c r="B225" s="116"/>
      <c r="C225" s="205" t="str">
        <f>IF(F225=0,"",MAX($C$18:C224)+1)</f>
        <v/>
      </c>
      <c r="D225" s="60"/>
      <c r="E225" s="214"/>
      <c r="F225" s="215"/>
      <c r="G225" s="218"/>
      <c r="H225" s="216"/>
      <c r="I225" s="217" t="str">
        <f>IF(LEFT($F225,1)="R",VLOOKUP($F225,'Blend Breakout'!$C$33:$I$55,COLUMNS('Blend Breakout'!$C$32:D$32),0),IF(LEFT($F225,1)="H",$F225,""))</f>
        <v/>
      </c>
      <c r="J225" s="59" t="str">
        <f>IF(I225="","",IF(LEFT($F225,1)="R",$G225*VLOOKUP($F225,'Blend Breakout'!$C$33:$I$55,COLUMNS('Blend Breakout'!$C$32:E$32),0),IF(LEFT($F225,1)="H",$G225,"")))</f>
        <v/>
      </c>
      <c r="K225" s="217" t="str">
        <f>IF(LEFT($F225,1)="R",VLOOKUP($F225,'Blend Breakout'!$C$33:$I$55,COLUMNS('Blend Breakout'!$C$32:F$32),0),"")</f>
        <v/>
      </c>
      <c r="L225" s="59" t="str">
        <f>IF(K225="","",IF(LEFT($F225,1)="R",$G225*VLOOKUP($F225,'Blend Breakout'!$C$33:$I$55,COLUMNS('Blend Breakout'!$C$32:G$32),0),""))</f>
        <v/>
      </c>
      <c r="M225" s="217" t="str">
        <f>IF(LEFT($F225,1)="R",VLOOKUP($F225,'Blend Breakout'!$C$33:$I$55,COLUMNS('Blend Breakout'!$C$32:H$32),0),"")</f>
        <v/>
      </c>
      <c r="N225" s="59" t="str">
        <f>IF(M225="","",IF(LEFT($F225,1)="R",$G225*VLOOKUP($F225,'Blend Breakout'!$C$33:$I$55,COLUMNS('Blend Breakout'!$C$32:I$32),0),""))</f>
        <v/>
      </c>
      <c r="O225" s="215"/>
      <c r="P225" s="215"/>
      <c r="Q225" s="220"/>
      <c r="R225" s="215"/>
      <c r="S225" s="215"/>
      <c r="T225" s="206"/>
      <c r="U225" s="154"/>
      <c r="W225" s="161" t="str">
        <f t="shared" ca="1" si="26"/>
        <v/>
      </c>
      <c r="Y225" s="64" t="str">
        <f t="shared" si="27"/>
        <v>N</v>
      </c>
      <c r="Z225" s="64">
        <f t="shared" ca="1" si="21"/>
        <v>0</v>
      </c>
      <c r="AA225" s="64">
        <f>IF(C225="",0,IF(OR(D225=0,E225=0,F225=0,G225=0,H225=0,O225=0,Q225=0,Q225="",R225=0,S225=0,AND(OR(R225=Lists!$L$3,R225=Lists!$L$4),P225=0),AND(R225=Lists!$L$4,T225=0)),1,0))</f>
        <v>0</v>
      </c>
      <c r="AB225" s="64">
        <f t="shared" si="22"/>
        <v>0</v>
      </c>
      <c r="AC225" s="64">
        <f t="shared" si="23"/>
        <v>0</v>
      </c>
      <c r="AD225" s="64">
        <f>IF(OR(S225=Lists!$M$6,S225=Lists!$M$8),IF(OR(COUNTIF('Section 3'!$D$16:$D$28,I225)=0,COUNTIF('Section 3'!$D$16:$D$28,K225)=0,COUNTIF('Section 3'!$D$16:$D$28,M225)=0),1,0),0)</f>
        <v>0</v>
      </c>
      <c r="AE225" s="64">
        <f>IF(AND(COUNTIF(Lists!$D$3:$D$69,F225)&gt;0,COUNTIF(Lists!$E$3:$E$46,I225)&gt;0,COUNTIF(Lists!$E$3:$E$46,K225)&gt;0,COUNTIF(Lists!$E$3:$E$46,M225)&gt;0),0,1)</f>
        <v>0</v>
      </c>
      <c r="AF225" s="64">
        <f>IF(E225=0,0,IF(COUNTIF(Lists!$B$3:$B$203,E225)&gt;0,0,1))</f>
        <v>0</v>
      </c>
      <c r="AG225" s="64">
        <f>IF(E225=0,0,IF(AND('Section 1'!$D$12&lt;&gt;4,R225="Heels"),1,0))</f>
        <v>0</v>
      </c>
      <c r="AH225" s="57">
        <f t="shared" si="24"/>
        <v>0</v>
      </c>
      <c r="AI225" s="57">
        <f t="shared" si="25"/>
        <v>0</v>
      </c>
    </row>
    <row r="226" spans="2:35" x14ac:dyDescent="0.25">
      <c r="B226" s="116"/>
      <c r="C226" s="205" t="str">
        <f>IF(F226=0,"",MAX($C$18:C225)+1)</f>
        <v/>
      </c>
      <c r="D226" s="60"/>
      <c r="E226" s="214"/>
      <c r="F226" s="215"/>
      <c r="G226" s="218"/>
      <c r="H226" s="216"/>
      <c r="I226" s="217" t="str">
        <f>IF(LEFT($F226,1)="R",VLOOKUP($F226,'Blend Breakout'!$C$33:$I$55,COLUMNS('Blend Breakout'!$C$32:D$32),0),IF(LEFT($F226,1)="H",$F226,""))</f>
        <v/>
      </c>
      <c r="J226" s="59" t="str">
        <f>IF(I226="","",IF(LEFT($F226,1)="R",$G226*VLOOKUP($F226,'Blend Breakout'!$C$33:$I$55,COLUMNS('Blend Breakout'!$C$32:E$32),0),IF(LEFT($F226,1)="H",$G226,"")))</f>
        <v/>
      </c>
      <c r="K226" s="217" t="str">
        <f>IF(LEFT($F226,1)="R",VLOOKUP($F226,'Blend Breakout'!$C$33:$I$55,COLUMNS('Blend Breakout'!$C$32:F$32),0),"")</f>
        <v/>
      </c>
      <c r="L226" s="59" t="str">
        <f>IF(K226="","",IF(LEFT($F226,1)="R",$G226*VLOOKUP($F226,'Blend Breakout'!$C$33:$I$55,COLUMNS('Blend Breakout'!$C$32:G$32),0),""))</f>
        <v/>
      </c>
      <c r="M226" s="217" t="str">
        <f>IF(LEFT($F226,1)="R",VLOOKUP($F226,'Blend Breakout'!$C$33:$I$55,COLUMNS('Blend Breakout'!$C$32:H$32),0),"")</f>
        <v/>
      </c>
      <c r="N226" s="59" t="str">
        <f>IF(M226="","",IF(LEFT($F226,1)="R",$G226*VLOOKUP($F226,'Blend Breakout'!$C$33:$I$55,COLUMNS('Blend Breakout'!$C$32:I$32),0),""))</f>
        <v/>
      </c>
      <c r="O226" s="215"/>
      <c r="P226" s="215"/>
      <c r="Q226" s="220"/>
      <c r="R226" s="215"/>
      <c r="S226" s="215"/>
      <c r="T226" s="206"/>
      <c r="U226" s="154"/>
      <c r="W226" s="161" t="str">
        <f t="shared" ca="1" si="26"/>
        <v/>
      </c>
      <c r="Y226" s="64" t="str">
        <f t="shared" si="27"/>
        <v>N</v>
      </c>
      <c r="Z226" s="64">
        <f t="shared" ca="1" si="21"/>
        <v>0</v>
      </c>
      <c r="AA226" s="64">
        <f>IF(C226="",0,IF(OR(D226=0,E226=0,F226=0,G226=0,H226=0,O226=0,Q226=0,Q226="",R226=0,S226=0,AND(OR(R226=Lists!$L$3,R226=Lists!$L$4),P226=0),AND(R226=Lists!$L$4,T226=0)),1,0))</f>
        <v>0</v>
      </c>
      <c r="AB226" s="64">
        <f t="shared" si="22"/>
        <v>0</v>
      </c>
      <c r="AC226" s="64">
        <f t="shared" si="23"/>
        <v>0</v>
      </c>
      <c r="AD226" s="64">
        <f>IF(OR(S226=Lists!$M$6,S226=Lists!$M$8),IF(OR(COUNTIF('Section 3'!$D$16:$D$28,I226)=0,COUNTIF('Section 3'!$D$16:$D$28,K226)=0,COUNTIF('Section 3'!$D$16:$D$28,M226)=0),1,0),0)</f>
        <v>0</v>
      </c>
      <c r="AE226" s="64">
        <f>IF(AND(COUNTIF(Lists!$D$3:$D$69,F226)&gt;0,COUNTIF(Lists!$E$3:$E$46,I226)&gt;0,COUNTIF(Lists!$E$3:$E$46,K226)&gt;0,COUNTIF(Lists!$E$3:$E$46,M226)&gt;0),0,1)</f>
        <v>0</v>
      </c>
      <c r="AF226" s="64">
        <f>IF(E226=0,0,IF(COUNTIF(Lists!$B$3:$B$203,E226)&gt;0,0,1))</f>
        <v>0</v>
      </c>
      <c r="AG226" s="64">
        <f>IF(E226=0,0,IF(AND('Section 1'!$D$12&lt;&gt;4,R226="Heels"),1,0))</f>
        <v>0</v>
      </c>
      <c r="AH226" s="57">
        <f t="shared" si="24"/>
        <v>0</v>
      </c>
      <c r="AI226" s="57">
        <f t="shared" si="25"/>
        <v>0</v>
      </c>
    </row>
    <row r="227" spans="2:35" x14ac:dyDescent="0.25">
      <c r="B227" s="116"/>
      <c r="C227" s="205" t="str">
        <f>IF(F227=0,"",MAX($C$18:C226)+1)</f>
        <v/>
      </c>
      <c r="D227" s="60"/>
      <c r="E227" s="214"/>
      <c r="F227" s="215"/>
      <c r="G227" s="218"/>
      <c r="H227" s="216"/>
      <c r="I227" s="217" t="str">
        <f>IF(LEFT($F227,1)="R",VLOOKUP($F227,'Blend Breakout'!$C$33:$I$55,COLUMNS('Blend Breakout'!$C$32:D$32),0),IF(LEFT($F227,1)="H",$F227,""))</f>
        <v/>
      </c>
      <c r="J227" s="59" t="str">
        <f>IF(I227="","",IF(LEFT($F227,1)="R",$G227*VLOOKUP($F227,'Blend Breakout'!$C$33:$I$55,COLUMNS('Blend Breakout'!$C$32:E$32),0),IF(LEFT($F227,1)="H",$G227,"")))</f>
        <v/>
      </c>
      <c r="K227" s="217" t="str">
        <f>IF(LEFT($F227,1)="R",VLOOKUP($F227,'Blend Breakout'!$C$33:$I$55,COLUMNS('Blend Breakout'!$C$32:F$32),0),"")</f>
        <v/>
      </c>
      <c r="L227" s="59" t="str">
        <f>IF(K227="","",IF(LEFT($F227,1)="R",$G227*VLOOKUP($F227,'Blend Breakout'!$C$33:$I$55,COLUMNS('Blend Breakout'!$C$32:G$32),0),""))</f>
        <v/>
      </c>
      <c r="M227" s="217" t="str">
        <f>IF(LEFT($F227,1)="R",VLOOKUP($F227,'Blend Breakout'!$C$33:$I$55,COLUMNS('Blend Breakout'!$C$32:H$32),0),"")</f>
        <v/>
      </c>
      <c r="N227" s="59" t="str">
        <f>IF(M227="","",IF(LEFT($F227,1)="R",$G227*VLOOKUP($F227,'Blend Breakout'!$C$33:$I$55,COLUMNS('Blend Breakout'!$C$32:I$32),0),""))</f>
        <v/>
      </c>
      <c r="O227" s="215"/>
      <c r="P227" s="215"/>
      <c r="Q227" s="220"/>
      <c r="R227" s="215"/>
      <c r="S227" s="215"/>
      <c r="T227" s="206"/>
      <c r="U227" s="154"/>
      <c r="W227" s="161" t="str">
        <f t="shared" ca="1" si="26"/>
        <v/>
      </c>
      <c r="Y227" s="64" t="str">
        <f t="shared" si="27"/>
        <v>N</v>
      </c>
      <c r="Z227" s="64">
        <f t="shared" ca="1" si="21"/>
        <v>0</v>
      </c>
      <c r="AA227" s="64">
        <f>IF(C227="",0,IF(OR(D227=0,E227=0,F227=0,G227=0,H227=0,O227=0,Q227=0,Q227="",R227=0,S227=0,AND(OR(R227=Lists!$L$3,R227=Lists!$L$4),P227=0),AND(R227=Lists!$L$4,T227=0)),1,0))</f>
        <v>0</v>
      </c>
      <c r="AB227" s="64">
        <f t="shared" si="22"/>
        <v>0</v>
      </c>
      <c r="AC227" s="64">
        <f t="shared" si="23"/>
        <v>0</v>
      </c>
      <c r="AD227" s="64">
        <f>IF(OR(S227=Lists!$M$6,S227=Lists!$M$8),IF(OR(COUNTIF('Section 3'!$D$16:$D$28,I227)=0,COUNTIF('Section 3'!$D$16:$D$28,K227)=0,COUNTIF('Section 3'!$D$16:$D$28,M227)=0),1,0),0)</f>
        <v>0</v>
      </c>
      <c r="AE227" s="64">
        <f>IF(AND(COUNTIF(Lists!$D$3:$D$69,F227)&gt;0,COUNTIF(Lists!$E$3:$E$46,I227)&gt;0,COUNTIF(Lists!$E$3:$E$46,K227)&gt;0,COUNTIF(Lists!$E$3:$E$46,M227)&gt;0),0,1)</f>
        <v>0</v>
      </c>
      <c r="AF227" s="64">
        <f>IF(E227=0,0,IF(COUNTIF(Lists!$B$3:$B$203,E227)&gt;0,0,1))</f>
        <v>0</v>
      </c>
      <c r="AG227" s="64">
        <f>IF(E227=0,0,IF(AND('Section 1'!$D$12&lt;&gt;4,R227="Heels"),1,0))</f>
        <v>0</v>
      </c>
      <c r="AH227" s="57">
        <f t="shared" si="24"/>
        <v>0</v>
      </c>
      <c r="AI227" s="57">
        <f t="shared" si="25"/>
        <v>0</v>
      </c>
    </row>
    <row r="228" spans="2:35" x14ac:dyDescent="0.25">
      <c r="B228" s="116"/>
      <c r="C228" s="205" t="str">
        <f>IF(F228=0,"",MAX($C$18:C227)+1)</f>
        <v/>
      </c>
      <c r="D228" s="60"/>
      <c r="E228" s="214"/>
      <c r="F228" s="215"/>
      <c r="G228" s="218"/>
      <c r="H228" s="216"/>
      <c r="I228" s="217" t="str">
        <f>IF(LEFT($F228,1)="R",VLOOKUP($F228,'Blend Breakout'!$C$33:$I$55,COLUMNS('Blend Breakout'!$C$32:D$32),0),IF(LEFT($F228,1)="H",$F228,""))</f>
        <v/>
      </c>
      <c r="J228" s="59" t="str">
        <f>IF(I228="","",IF(LEFT($F228,1)="R",$G228*VLOOKUP($F228,'Blend Breakout'!$C$33:$I$55,COLUMNS('Blend Breakout'!$C$32:E$32),0),IF(LEFT($F228,1)="H",$G228,"")))</f>
        <v/>
      </c>
      <c r="K228" s="217" t="str">
        <f>IF(LEFT($F228,1)="R",VLOOKUP($F228,'Blend Breakout'!$C$33:$I$55,COLUMNS('Blend Breakout'!$C$32:F$32),0),"")</f>
        <v/>
      </c>
      <c r="L228" s="59" t="str">
        <f>IF(K228="","",IF(LEFT($F228,1)="R",$G228*VLOOKUP($F228,'Blend Breakout'!$C$33:$I$55,COLUMNS('Blend Breakout'!$C$32:G$32),0),""))</f>
        <v/>
      </c>
      <c r="M228" s="217" t="str">
        <f>IF(LEFT($F228,1)="R",VLOOKUP($F228,'Blend Breakout'!$C$33:$I$55,COLUMNS('Blend Breakout'!$C$32:H$32),0),"")</f>
        <v/>
      </c>
      <c r="N228" s="59" t="str">
        <f>IF(M228="","",IF(LEFT($F228,1)="R",$G228*VLOOKUP($F228,'Blend Breakout'!$C$33:$I$55,COLUMNS('Blend Breakout'!$C$32:I$32),0),""))</f>
        <v/>
      </c>
      <c r="O228" s="215"/>
      <c r="P228" s="215"/>
      <c r="Q228" s="220"/>
      <c r="R228" s="215"/>
      <c r="S228" s="215"/>
      <c r="T228" s="206"/>
      <c r="U228" s="154"/>
      <c r="W228" s="161" t="str">
        <f t="shared" ca="1" si="26"/>
        <v/>
      </c>
      <c r="Y228" s="64" t="str">
        <f t="shared" si="27"/>
        <v>N</v>
      </c>
      <c r="Z228" s="64">
        <f t="shared" ca="1" si="21"/>
        <v>0</v>
      </c>
      <c r="AA228" s="64">
        <f>IF(C228="",0,IF(OR(D228=0,E228=0,F228=0,G228=0,H228=0,O228=0,Q228=0,Q228="",R228=0,S228=0,AND(OR(R228=Lists!$L$3,R228=Lists!$L$4),P228=0),AND(R228=Lists!$L$4,T228=0)),1,0))</f>
        <v>0</v>
      </c>
      <c r="AB228" s="64">
        <f t="shared" si="22"/>
        <v>0</v>
      </c>
      <c r="AC228" s="64">
        <f t="shared" si="23"/>
        <v>0</v>
      </c>
      <c r="AD228" s="64">
        <f>IF(OR(S228=Lists!$M$6,S228=Lists!$M$8),IF(OR(COUNTIF('Section 3'!$D$16:$D$28,I228)=0,COUNTIF('Section 3'!$D$16:$D$28,K228)=0,COUNTIF('Section 3'!$D$16:$D$28,M228)=0),1,0),0)</f>
        <v>0</v>
      </c>
      <c r="AE228" s="64">
        <f>IF(AND(COUNTIF(Lists!$D$3:$D$69,F228)&gt;0,COUNTIF(Lists!$E$3:$E$46,I228)&gt;0,COUNTIF(Lists!$E$3:$E$46,K228)&gt;0,COUNTIF(Lists!$E$3:$E$46,M228)&gt;0),0,1)</f>
        <v>0</v>
      </c>
      <c r="AF228" s="64">
        <f>IF(E228=0,0,IF(COUNTIF(Lists!$B$3:$B$203,E228)&gt;0,0,1))</f>
        <v>0</v>
      </c>
      <c r="AG228" s="64">
        <f>IF(E228=0,0,IF(AND('Section 1'!$D$12&lt;&gt;4,R228="Heels"),1,0))</f>
        <v>0</v>
      </c>
      <c r="AH228" s="57">
        <f t="shared" si="24"/>
        <v>0</v>
      </c>
      <c r="AI228" s="57">
        <f t="shared" si="25"/>
        <v>0</v>
      </c>
    </row>
    <row r="229" spans="2:35" x14ac:dyDescent="0.25">
      <c r="B229" s="116"/>
      <c r="C229" s="205" t="str">
        <f>IF(F229=0,"",MAX($C$18:C228)+1)</f>
        <v/>
      </c>
      <c r="D229" s="60"/>
      <c r="E229" s="214"/>
      <c r="F229" s="215"/>
      <c r="G229" s="218"/>
      <c r="H229" s="216"/>
      <c r="I229" s="217" t="str">
        <f>IF(LEFT($F229,1)="R",VLOOKUP($F229,'Blend Breakout'!$C$33:$I$55,COLUMNS('Blend Breakout'!$C$32:D$32),0),IF(LEFT($F229,1)="H",$F229,""))</f>
        <v/>
      </c>
      <c r="J229" s="59" t="str">
        <f>IF(I229="","",IF(LEFT($F229,1)="R",$G229*VLOOKUP($F229,'Blend Breakout'!$C$33:$I$55,COLUMNS('Blend Breakout'!$C$32:E$32),0),IF(LEFT($F229,1)="H",$G229,"")))</f>
        <v/>
      </c>
      <c r="K229" s="217" t="str">
        <f>IF(LEFT($F229,1)="R",VLOOKUP($F229,'Blend Breakout'!$C$33:$I$55,COLUMNS('Blend Breakout'!$C$32:F$32),0),"")</f>
        <v/>
      </c>
      <c r="L229" s="59" t="str">
        <f>IF(K229="","",IF(LEFT($F229,1)="R",$G229*VLOOKUP($F229,'Blend Breakout'!$C$33:$I$55,COLUMNS('Blend Breakout'!$C$32:G$32),0),""))</f>
        <v/>
      </c>
      <c r="M229" s="217" t="str">
        <f>IF(LEFT($F229,1)="R",VLOOKUP($F229,'Blend Breakout'!$C$33:$I$55,COLUMNS('Blend Breakout'!$C$32:H$32),0),"")</f>
        <v/>
      </c>
      <c r="N229" s="59" t="str">
        <f>IF(M229="","",IF(LEFT($F229,1)="R",$G229*VLOOKUP($F229,'Blend Breakout'!$C$33:$I$55,COLUMNS('Blend Breakout'!$C$32:I$32),0),""))</f>
        <v/>
      </c>
      <c r="O229" s="215"/>
      <c r="P229" s="215"/>
      <c r="Q229" s="220"/>
      <c r="R229" s="215"/>
      <c r="S229" s="215"/>
      <c r="T229" s="206"/>
      <c r="U229" s="154"/>
      <c r="W229" s="161" t="str">
        <f t="shared" ca="1" si="26"/>
        <v/>
      </c>
      <c r="Y229" s="64" t="str">
        <f t="shared" si="27"/>
        <v>N</v>
      </c>
      <c r="Z229" s="64">
        <f t="shared" ca="1" si="21"/>
        <v>0</v>
      </c>
      <c r="AA229" s="64">
        <f>IF(C229="",0,IF(OR(D229=0,E229=0,F229=0,G229=0,H229=0,O229=0,Q229=0,Q229="",R229=0,S229=0,AND(OR(R229=Lists!$L$3,R229=Lists!$L$4),P229=0),AND(R229=Lists!$L$4,T229=0)),1,0))</f>
        <v>0</v>
      </c>
      <c r="AB229" s="64">
        <f t="shared" si="22"/>
        <v>0</v>
      </c>
      <c r="AC229" s="64">
        <f t="shared" si="23"/>
        <v>0</v>
      </c>
      <c r="AD229" s="64">
        <f>IF(OR(S229=Lists!$M$6,S229=Lists!$M$8),IF(OR(COUNTIF('Section 3'!$D$16:$D$28,I229)=0,COUNTIF('Section 3'!$D$16:$D$28,K229)=0,COUNTIF('Section 3'!$D$16:$D$28,M229)=0),1,0),0)</f>
        <v>0</v>
      </c>
      <c r="AE229" s="64">
        <f>IF(AND(COUNTIF(Lists!$D$3:$D$69,F229)&gt;0,COUNTIF(Lists!$E$3:$E$46,I229)&gt;0,COUNTIF(Lists!$E$3:$E$46,K229)&gt;0,COUNTIF(Lists!$E$3:$E$46,M229)&gt;0),0,1)</f>
        <v>0</v>
      </c>
      <c r="AF229" s="64">
        <f>IF(E229=0,0,IF(COUNTIF(Lists!$B$3:$B$203,E229)&gt;0,0,1))</f>
        <v>0</v>
      </c>
      <c r="AG229" s="64">
        <f>IF(E229=0,0,IF(AND('Section 1'!$D$12&lt;&gt;4,R229="Heels"),1,0))</f>
        <v>0</v>
      </c>
      <c r="AH229" s="57">
        <f t="shared" si="24"/>
        <v>0</v>
      </c>
      <c r="AI229" s="57">
        <f t="shared" si="25"/>
        <v>0</v>
      </c>
    </row>
    <row r="230" spans="2:35" x14ac:dyDescent="0.25">
      <c r="B230" s="116"/>
      <c r="C230" s="205" t="str">
        <f>IF(F230=0,"",MAX($C$18:C229)+1)</f>
        <v/>
      </c>
      <c r="D230" s="60"/>
      <c r="E230" s="214"/>
      <c r="F230" s="215"/>
      <c r="G230" s="218"/>
      <c r="H230" s="216"/>
      <c r="I230" s="217" t="str">
        <f>IF(LEFT($F230,1)="R",VLOOKUP($F230,'Blend Breakout'!$C$33:$I$55,COLUMNS('Blend Breakout'!$C$32:D$32),0),IF(LEFT($F230,1)="H",$F230,""))</f>
        <v/>
      </c>
      <c r="J230" s="59" t="str">
        <f>IF(I230="","",IF(LEFT($F230,1)="R",$G230*VLOOKUP($F230,'Blend Breakout'!$C$33:$I$55,COLUMNS('Blend Breakout'!$C$32:E$32),0),IF(LEFT($F230,1)="H",$G230,"")))</f>
        <v/>
      </c>
      <c r="K230" s="217" t="str">
        <f>IF(LEFT($F230,1)="R",VLOOKUP($F230,'Blend Breakout'!$C$33:$I$55,COLUMNS('Blend Breakout'!$C$32:F$32),0),"")</f>
        <v/>
      </c>
      <c r="L230" s="59" t="str">
        <f>IF(K230="","",IF(LEFT($F230,1)="R",$G230*VLOOKUP($F230,'Blend Breakout'!$C$33:$I$55,COLUMNS('Blend Breakout'!$C$32:G$32),0),""))</f>
        <v/>
      </c>
      <c r="M230" s="217" t="str">
        <f>IF(LEFT($F230,1)="R",VLOOKUP($F230,'Blend Breakout'!$C$33:$I$55,COLUMNS('Blend Breakout'!$C$32:H$32),0),"")</f>
        <v/>
      </c>
      <c r="N230" s="59" t="str">
        <f>IF(M230="","",IF(LEFT($F230,1)="R",$G230*VLOOKUP($F230,'Blend Breakout'!$C$33:$I$55,COLUMNS('Blend Breakout'!$C$32:I$32),0),""))</f>
        <v/>
      </c>
      <c r="O230" s="215"/>
      <c r="P230" s="215"/>
      <c r="Q230" s="220"/>
      <c r="R230" s="215"/>
      <c r="S230" s="215"/>
      <c r="T230" s="206"/>
      <c r="U230" s="154"/>
      <c r="W230" s="161" t="str">
        <f t="shared" ca="1" si="26"/>
        <v/>
      </c>
      <c r="Y230" s="64" t="str">
        <f t="shared" si="27"/>
        <v>N</v>
      </c>
      <c r="Z230" s="64">
        <f t="shared" ca="1" si="21"/>
        <v>0</v>
      </c>
      <c r="AA230" s="64">
        <f>IF(C230="",0,IF(OR(D230=0,E230=0,F230=0,G230=0,H230=0,O230=0,Q230=0,Q230="",R230=0,S230=0,AND(OR(R230=Lists!$L$3,R230=Lists!$L$4),P230=0),AND(R230=Lists!$L$4,T230=0)),1,0))</f>
        <v>0</v>
      </c>
      <c r="AB230" s="64">
        <f t="shared" si="22"/>
        <v>0</v>
      </c>
      <c r="AC230" s="64">
        <f t="shared" si="23"/>
        <v>0</v>
      </c>
      <c r="AD230" s="64">
        <f>IF(OR(S230=Lists!$M$6,S230=Lists!$M$8),IF(OR(COUNTIF('Section 3'!$D$16:$D$28,I230)=0,COUNTIF('Section 3'!$D$16:$D$28,K230)=0,COUNTIF('Section 3'!$D$16:$D$28,M230)=0),1,0),0)</f>
        <v>0</v>
      </c>
      <c r="AE230" s="64">
        <f>IF(AND(COUNTIF(Lists!$D$3:$D$69,F230)&gt;0,COUNTIF(Lists!$E$3:$E$46,I230)&gt;0,COUNTIF(Lists!$E$3:$E$46,K230)&gt;0,COUNTIF(Lists!$E$3:$E$46,M230)&gt;0),0,1)</f>
        <v>0</v>
      </c>
      <c r="AF230" s="64">
        <f>IF(E230=0,0,IF(COUNTIF(Lists!$B$3:$B$203,E230)&gt;0,0,1))</f>
        <v>0</v>
      </c>
      <c r="AG230" s="64">
        <f>IF(E230=0,0,IF(AND('Section 1'!$D$12&lt;&gt;4,R230="Heels"),1,0))</f>
        <v>0</v>
      </c>
      <c r="AH230" s="57">
        <f t="shared" si="24"/>
        <v>0</v>
      </c>
      <c r="AI230" s="57">
        <f t="shared" si="25"/>
        <v>0</v>
      </c>
    </row>
    <row r="231" spans="2:35" x14ac:dyDescent="0.25">
      <c r="B231" s="116"/>
      <c r="C231" s="205" t="str">
        <f>IF(F231=0,"",MAX($C$18:C230)+1)</f>
        <v/>
      </c>
      <c r="D231" s="60"/>
      <c r="E231" s="214"/>
      <c r="F231" s="215"/>
      <c r="G231" s="218"/>
      <c r="H231" s="216"/>
      <c r="I231" s="217" t="str">
        <f>IF(LEFT($F231,1)="R",VLOOKUP($F231,'Blend Breakout'!$C$33:$I$55,COLUMNS('Blend Breakout'!$C$32:D$32),0),IF(LEFT($F231,1)="H",$F231,""))</f>
        <v/>
      </c>
      <c r="J231" s="59" t="str">
        <f>IF(I231="","",IF(LEFT($F231,1)="R",$G231*VLOOKUP($F231,'Blend Breakout'!$C$33:$I$55,COLUMNS('Blend Breakout'!$C$32:E$32),0),IF(LEFT($F231,1)="H",$G231,"")))</f>
        <v/>
      </c>
      <c r="K231" s="217" t="str">
        <f>IF(LEFT($F231,1)="R",VLOOKUP($F231,'Blend Breakout'!$C$33:$I$55,COLUMNS('Blend Breakout'!$C$32:F$32),0),"")</f>
        <v/>
      </c>
      <c r="L231" s="59" t="str">
        <f>IF(K231="","",IF(LEFT($F231,1)="R",$G231*VLOOKUP($F231,'Blend Breakout'!$C$33:$I$55,COLUMNS('Blend Breakout'!$C$32:G$32),0),""))</f>
        <v/>
      </c>
      <c r="M231" s="217" t="str">
        <f>IF(LEFT($F231,1)="R",VLOOKUP($F231,'Blend Breakout'!$C$33:$I$55,COLUMNS('Blend Breakout'!$C$32:H$32),0),"")</f>
        <v/>
      </c>
      <c r="N231" s="59" t="str">
        <f>IF(M231="","",IF(LEFT($F231,1)="R",$G231*VLOOKUP($F231,'Blend Breakout'!$C$33:$I$55,COLUMNS('Blend Breakout'!$C$32:I$32),0),""))</f>
        <v/>
      </c>
      <c r="O231" s="215"/>
      <c r="P231" s="215"/>
      <c r="Q231" s="220"/>
      <c r="R231" s="215"/>
      <c r="S231" s="215"/>
      <c r="T231" s="206"/>
      <c r="U231" s="154"/>
      <c r="W231" s="161" t="str">
        <f t="shared" ca="1" si="26"/>
        <v/>
      </c>
      <c r="Y231" s="64" t="str">
        <f t="shared" si="27"/>
        <v>N</v>
      </c>
      <c r="Z231" s="64">
        <f t="shared" ca="1" si="21"/>
        <v>0</v>
      </c>
      <c r="AA231" s="64">
        <f>IF(C231="",0,IF(OR(D231=0,E231=0,F231=0,G231=0,H231=0,O231=0,Q231=0,Q231="",R231=0,S231=0,AND(OR(R231=Lists!$L$3,R231=Lists!$L$4),P231=0),AND(R231=Lists!$L$4,T231=0)),1,0))</f>
        <v>0</v>
      </c>
      <c r="AB231" s="64">
        <f t="shared" si="22"/>
        <v>0</v>
      </c>
      <c r="AC231" s="64">
        <f t="shared" si="23"/>
        <v>0</v>
      </c>
      <c r="AD231" s="64">
        <f>IF(OR(S231=Lists!$M$6,S231=Lists!$M$8),IF(OR(COUNTIF('Section 3'!$D$16:$D$28,I231)=0,COUNTIF('Section 3'!$D$16:$D$28,K231)=0,COUNTIF('Section 3'!$D$16:$D$28,M231)=0),1,0),0)</f>
        <v>0</v>
      </c>
      <c r="AE231" s="64">
        <f>IF(AND(COUNTIF(Lists!$D$3:$D$69,F231)&gt;0,COUNTIF(Lists!$E$3:$E$46,I231)&gt;0,COUNTIF(Lists!$E$3:$E$46,K231)&gt;0,COUNTIF(Lists!$E$3:$E$46,M231)&gt;0),0,1)</f>
        <v>0</v>
      </c>
      <c r="AF231" s="64">
        <f>IF(E231=0,0,IF(COUNTIF(Lists!$B$3:$B$203,E231)&gt;0,0,1))</f>
        <v>0</v>
      </c>
      <c r="AG231" s="64">
        <f>IF(E231=0,0,IF(AND('Section 1'!$D$12&lt;&gt;4,R231="Heels"),1,0))</f>
        <v>0</v>
      </c>
      <c r="AH231" s="57">
        <f t="shared" si="24"/>
        <v>0</v>
      </c>
      <c r="AI231" s="57">
        <f t="shared" si="25"/>
        <v>0</v>
      </c>
    </row>
    <row r="232" spans="2:35" x14ac:dyDescent="0.25">
      <c r="B232" s="116"/>
      <c r="C232" s="205" t="str">
        <f>IF(F232=0,"",MAX($C$18:C231)+1)</f>
        <v/>
      </c>
      <c r="D232" s="60"/>
      <c r="E232" s="214"/>
      <c r="F232" s="215"/>
      <c r="G232" s="218"/>
      <c r="H232" s="216"/>
      <c r="I232" s="217" t="str">
        <f>IF(LEFT($F232,1)="R",VLOOKUP($F232,'Blend Breakout'!$C$33:$I$55,COLUMNS('Blend Breakout'!$C$32:D$32),0),IF(LEFT($F232,1)="H",$F232,""))</f>
        <v/>
      </c>
      <c r="J232" s="59" t="str">
        <f>IF(I232="","",IF(LEFT($F232,1)="R",$G232*VLOOKUP($F232,'Blend Breakout'!$C$33:$I$55,COLUMNS('Blend Breakout'!$C$32:E$32),0),IF(LEFT($F232,1)="H",$G232,"")))</f>
        <v/>
      </c>
      <c r="K232" s="217" t="str">
        <f>IF(LEFT($F232,1)="R",VLOOKUP($F232,'Blend Breakout'!$C$33:$I$55,COLUMNS('Blend Breakout'!$C$32:F$32),0),"")</f>
        <v/>
      </c>
      <c r="L232" s="59" t="str">
        <f>IF(K232="","",IF(LEFT($F232,1)="R",$G232*VLOOKUP($F232,'Blend Breakout'!$C$33:$I$55,COLUMNS('Blend Breakout'!$C$32:G$32),0),""))</f>
        <v/>
      </c>
      <c r="M232" s="217" t="str">
        <f>IF(LEFT($F232,1)="R",VLOOKUP($F232,'Blend Breakout'!$C$33:$I$55,COLUMNS('Blend Breakout'!$C$32:H$32),0),"")</f>
        <v/>
      </c>
      <c r="N232" s="59" t="str">
        <f>IF(M232="","",IF(LEFT($F232,1)="R",$G232*VLOOKUP($F232,'Blend Breakout'!$C$33:$I$55,COLUMNS('Blend Breakout'!$C$32:I$32),0),""))</f>
        <v/>
      </c>
      <c r="O232" s="215"/>
      <c r="P232" s="215"/>
      <c r="Q232" s="220"/>
      <c r="R232" s="215"/>
      <c r="S232" s="215"/>
      <c r="T232" s="206"/>
      <c r="U232" s="154"/>
      <c r="W232" s="161" t="str">
        <f t="shared" ca="1" si="26"/>
        <v/>
      </c>
      <c r="Y232" s="64" t="str">
        <f t="shared" si="27"/>
        <v>N</v>
      </c>
      <c r="Z232" s="64">
        <f t="shared" ca="1" si="21"/>
        <v>0</v>
      </c>
      <c r="AA232" s="64">
        <f>IF(C232="",0,IF(OR(D232=0,E232=0,F232=0,G232=0,H232=0,O232=0,Q232=0,Q232="",R232=0,S232=0,AND(OR(R232=Lists!$L$3,R232=Lists!$L$4),P232=0),AND(R232=Lists!$L$4,T232=0)),1,0))</f>
        <v>0</v>
      </c>
      <c r="AB232" s="64">
        <f t="shared" si="22"/>
        <v>0</v>
      </c>
      <c r="AC232" s="64">
        <f t="shared" si="23"/>
        <v>0</v>
      </c>
      <c r="AD232" s="64">
        <f>IF(OR(S232=Lists!$M$6,S232=Lists!$M$8),IF(OR(COUNTIF('Section 3'!$D$16:$D$28,I232)=0,COUNTIF('Section 3'!$D$16:$D$28,K232)=0,COUNTIF('Section 3'!$D$16:$D$28,M232)=0),1,0),0)</f>
        <v>0</v>
      </c>
      <c r="AE232" s="64">
        <f>IF(AND(COUNTIF(Lists!$D$3:$D$69,F232)&gt;0,COUNTIF(Lists!$E$3:$E$46,I232)&gt;0,COUNTIF(Lists!$E$3:$E$46,K232)&gt;0,COUNTIF(Lists!$E$3:$E$46,M232)&gt;0),0,1)</f>
        <v>0</v>
      </c>
      <c r="AF232" s="64">
        <f>IF(E232=0,0,IF(COUNTIF(Lists!$B$3:$B$203,E232)&gt;0,0,1))</f>
        <v>0</v>
      </c>
      <c r="AG232" s="64">
        <f>IF(E232=0,0,IF(AND('Section 1'!$D$12&lt;&gt;4,R232="Heels"),1,0))</f>
        <v>0</v>
      </c>
      <c r="AH232" s="57">
        <f t="shared" si="24"/>
        <v>0</v>
      </c>
      <c r="AI232" s="57">
        <f t="shared" si="25"/>
        <v>0</v>
      </c>
    </row>
    <row r="233" spans="2:35" x14ac:dyDescent="0.25">
      <c r="B233" s="116"/>
      <c r="C233" s="205" t="str">
        <f>IF(F233=0,"",MAX($C$18:C232)+1)</f>
        <v/>
      </c>
      <c r="D233" s="60"/>
      <c r="E233" s="214"/>
      <c r="F233" s="215"/>
      <c r="G233" s="218"/>
      <c r="H233" s="216"/>
      <c r="I233" s="217" t="str">
        <f>IF(LEFT($F233,1)="R",VLOOKUP($F233,'Blend Breakout'!$C$33:$I$55,COLUMNS('Blend Breakout'!$C$32:D$32),0),IF(LEFT($F233,1)="H",$F233,""))</f>
        <v/>
      </c>
      <c r="J233" s="59" t="str">
        <f>IF(I233="","",IF(LEFT($F233,1)="R",$G233*VLOOKUP($F233,'Blend Breakout'!$C$33:$I$55,COLUMNS('Blend Breakout'!$C$32:E$32),0),IF(LEFT($F233,1)="H",$G233,"")))</f>
        <v/>
      </c>
      <c r="K233" s="217" t="str">
        <f>IF(LEFT($F233,1)="R",VLOOKUP($F233,'Blend Breakout'!$C$33:$I$55,COLUMNS('Blend Breakout'!$C$32:F$32),0),"")</f>
        <v/>
      </c>
      <c r="L233" s="59" t="str">
        <f>IF(K233="","",IF(LEFT($F233,1)="R",$G233*VLOOKUP($F233,'Blend Breakout'!$C$33:$I$55,COLUMNS('Blend Breakout'!$C$32:G$32),0),""))</f>
        <v/>
      </c>
      <c r="M233" s="217" t="str">
        <f>IF(LEFT($F233,1)="R",VLOOKUP($F233,'Blend Breakout'!$C$33:$I$55,COLUMNS('Blend Breakout'!$C$32:H$32),0),"")</f>
        <v/>
      </c>
      <c r="N233" s="59" t="str">
        <f>IF(M233="","",IF(LEFT($F233,1)="R",$G233*VLOOKUP($F233,'Blend Breakout'!$C$33:$I$55,COLUMNS('Blend Breakout'!$C$32:I$32),0),""))</f>
        <v/>
      </c>
      <c r="O233" s="215"/>
      <c r="P233" s="215"/>
      <c r="Q233" s="220"/>
      <c r="R233" s="215"/>
      <c r="S233" s="215"/>
      <c r="T233" s="206"/>
      <c r="U233" s="154"/>
      <c r="W233" s="161" t="str">
        <f t="shared" ca="1" si="26"/>
        <v/>
      </c>
      <c r="Y233" s="64" t="str">
        <f t="shared" si="27"/>
        <v>N</v>
      </c>
      <c r="Z233" s="64">
        <f t="shared" ca="1" si="21"/>
        <v>0</v>
      </c>
      <c r="AA233" s="64">
        <f>IF(C233="",0,IF(OR(D233=0,E233=0,F233=0,G233=0,H233=0,O233=0,Q233=0,Q233="",R233=0,S233=0,AND(OR(R233=Lists!$L$3,R233=Lists!$L$4),P233=0),AND(R233=Lists!$L$4,T233=0)),1,0))</f>
        <v>0</v>
      </c>
      <c r="AB233" s="64">
        <f t="shared" si="22"/>
        <v>0</v>
      </c>
      <c r="AC233" s="64">
        <f t="shared" si="23"/>
        <v>0</v>
      </c>
      <c r="AD233" s="64">
        <f>IF(OR(S233=Lists!$M$6,S233=Lists!$M$8),IF(OR(COUNTIF('Section 3'!$D$16:$D$28,I233)=0,COUNTIF('Section 3'!$D$16:$D$28,K233)=0,COUNTIF('Section 3'!$D$16:$D$28,M233)=0),1,0),0)</f>
        <v>0</v>
      </c>
      <c r="AE233" s="64">
        <f>IF(AND(COUNTIF(Lists!$D$3:$D$69,F233)&gt;0,COUNTIF(Lists!$E$3:$E$46,I233)&gt;0,COUNTIF(Lists!$E$3:$E$46,K233)&gt;0,COUNTIF(Lists!$E$3:$E$46,M233)&gt;0),0,1)</f>
        <v>0</v>
      </c>
      <c r="AF233" s="64">
        <f>IF(E233=0,0,IF(COUNTIF(Lists!$B$3:$B$203,E233)&gt;0,0,1))</f>
        <v>0</v>
      </c>
      <c r="AG233" s="64">
        <f>IF(E233=0,0,IF(AND('Section 1'!$D$12&lt;&gt;4,R233="Heels"),1,0))</f>
        <v>0</v>
      </c>
      <c r="AH233" s="57">
        <f t="shared" si="24"/>
        <v>0</v>
      </c>
      <c r="AI233" s="57">
        <f t="shared" si="25"/>
        <v>0</v>
      </c>
    </row>
    <row r="234" spans="2:35" x14ac:dyDescent="0.25">
      <c r="B234" s="116"/>
      <c r="C234" s="205" t="str">
        <f>IF(F234=0,"",MAX($C$18:C233)+1)</f>
        <v/>
      </c>
      <c r="D234" s="60"/>
      <c r="E234" s="214"/>
      <c r="F234" s="215"/>
      <c r="G234" s="218"/>
      <c r="H234" s="216"/>
      <c r="I234" s="217" t="str">
        <f>IF(LEFT($F234,1)="R",VLOOKUP($F234,'Blend Breakout'!$C$33:$I$55,COLUMNS('Blend Breakout'!$C$32:D$32),0),IF(LEFT($F234,1)="H",$F234,""))</f>
        <v/>
      </c>
      <c r="J234" s="59" t="str">
        <f>IF(I234="","",IF(LEFT($F234,1)="R",$G234*VLOOKUP($F234,'Blend Breakout'!$C$33:$I$55,COLUMNS('Blend Breakout'!$C$32:E$32),0),IF(LEFT($F234,1)="H",$G234,"")))</f>
        <v/>
      </c>
      <c r="K234" s="217" t="str">
        <f>IF(LEFT($F234,1)="R",VLOOKUP($F234,'Blend Breakout'!$C$33:$I$55,COLUMNS('Blend Breakout'!$C$32:F$32),0),"")</f>
        <v/>
      </c>
      <c r="L234" s="59" t="str">
        <f>IF(K234="","",IF(LEFT($F234,1)="R",$G234*VLOOKUP($F234,'Blend Breakout'!$C$33:$I$55,COLUMNS('Blend Breakout'!$C$32:G$32),0),""))</f>
        <v/>
      </c>
      <c r="M234" s="217" t="str">
        <f>IF(LEFT($F234,1)="R",VLOOKUP($F234,'Blend Breakout'!$C$33:$I$55,COLUMNS('Blend Breakout'!$C$32:H$32),0),"")</f>
        <v/>
      </c>
      <c r="N234" s="59" t="str">
        <f>IF(M234="","",IF(LEFT($F234,1)="R",$G234*VLOOKUP($F234,'Blend Breakout'!$C$33:$I$55,COLUMNS('Blend Breakout'!$C$32:I$32),0),""))</f>
        <v/>
      </c>
      <c r="O234" s="215"/>
      <c r="P234" s="215"/>
      <c r="Q234" s="220"/>
      <c r="R234" s="215"/>
      <c r="S234" s="215"/>
      <c r="T234" s="206"/>
      <c r="U234" s="154"/>
      <c r="W234" s="161" t="str">
        <f t="shared" ca="1" si="26"/>
        <v/>
      </c>
      <c r="Y234" s="64" t="str">
        <f t="shared" si="27"/>
        <v>N</v>
      </c>
      <c r="Z234" s="64">
        <f t="shared" ca="1" si="21"/>
        <v>0</v>
      </c>
      <c r="AA234" s="64">
        <f>IF(C234="",0,IF(OR(D234=0,E234=0,F234=0,G234=0,H234=0,O234=0,Q234=0,Q234="",R234=0,S234=0,AND(OR(R234=Lists!$L$3,R234=Lists!$L$4),P234=0),AND(R234=Lists!$L$4,T234=0)),1,0))</f>
        <v>0</v>
      </c>
      <c r="AB234" s="64">
        <f t="shared" si="22"/>
        <v>0</v>
      </c>
      <c r="AC234" s="64">
        <f t="shared" si="23"/>
        <v>0</v>
      </c>
      <c r="AD234" s="64">
        <f>IF(OR(S234=Lists!$M$6,S234=Lists!$M$8),IF(OR(COUNTIF('Section 3'!$D$16:$D$28,I234)=0,COUNTIF('Section 3'!$D$16:$D$28,K234)=0,COUNTIF('Section 3'!$D$16:$D$28,M234)=0),1,0),0)</f>
        <v>0</v>
      </c>
      <c r="AE234" s="64">
        <f>IF(AND(COUNTIF(Lists!$D$3:$D$69,F234)&gt;0,COUNTIF(Lists!$E$3:$E$46,I234)&gt;0,COUNTIF(Lists!$E$3:$E$46,K234)&gt;0,COUNTIF(Lists!$E$3:$E$46,M234)&gt;0),0,1)</f>
        <v>0</v>
      </c>
      <c r="AF234" s="64">
        <f>IF(E234=0,0,IF(COUNTIF(Lists!$B$3:$B$203,E234)&gt;0,0,1))</f>
        <v>0</v>
      </c>
      <c r="AG234" s="64">
        <f>IF(E234=0,0,IF(AND('Section 1'!$D$12&lt;&gt;4,R234="Heels"),1,0))</f>
        <v>0</v>
      </c>
      <c r="AH234" s="57">
        <f t="shared" si="24"/>
        <v>0</v>
      </c>
      <c r="AI234" s="57">
        <f t="shared" si="25"/>
        <v>0</v>
      </c>
    </row>
    <row r="235" spans="2:35" x14ac:dyDescent="0.25">
      <c r="B235" s="116"/>
      <c r="C235" s="205" t="str">
        <f>IF(F235=0,"",MAX($C$18:C234)+1)</f>
        <v/>
      </c>
      <c r="D235" s="60"/>
      <c r="E235" s="214"/>
      <c r="F235" s="215"/>
      <c r="G235" s="218"/>
      <c r="H235" s="216"/>
      <c r="I235" s="217" t="str">
        <f>IF(LEFT($F235,1)="R",VLOOKUP($F235,'Blend Breakout'!$C$33:$I$55,COLUMNS('Blend Breakout'!$C$32:D$32),0),IF(LEFT($F235,1)="H",$F235,""))</f>
        <v/>
      </c>
      <c r="J235" s="59" t="str">
        <f>IF(I235="","",IF(LEFT($F235,1)="R",$G235*VLOOKUP($F235,'Blend Breakout'!$C$33:$I$55,COLUMNS('Blend Breakout'!$C$32:E$32),0),IF(LEFT($F235,1)="H",$G235,"")))</f>
        <v/>
      </c>
      <c r="K235" s="217" t="str">
        <f>IF(LEFT($F235,1)="R",VLOOKUP($F235,'Blend Breakout'!$C$33:$I$55,COLUMNS('Blend Breakout'!$C$32:F$32),0),"")</f>
        <v/>
      </c>
      <c r="L235" s="59" t="str">
        <f>IF(K235="","",IF(LEFT($F235,1)="R",$G235*VLOOKUP($F235,'Blend Breakout'!$C$33:$I$55,COLUMNS('Blend Breakout'!$C$32:G$32),0),""))</f>
        <v/>
      </c>
      <c r="M235" s="217" t="str">
        <f>IF(LEFT($F235,1)="R",VLOOKUP($F235,'Blend Breakout'!$C$33:$I$55,COLUMNS('Blend Breakout'!$C$32:H$32),0),"")</f>
        <v/>
      </c>
      <c r="N235" s="59" t="str">
        <f>IF(M235="","",IF(LEFT($F235,1)="R",$G235*VLOOKUP($F235,'Blend Breakout'!$C$33:$I$55,COLUMNS('Blend Breakout'!$C$32:I$32),0),""))</f>
        <v/>
      </c>
      <c r="O235" s="215"/>
      <c r="P235" s="215"/>
      <c r="Q235" s="220"/>
      <c r="R235" s="215"/>
      <c r="S235" s="215"/>
      <c r="T235" s="206"/>
      <c r="U235" s="154"/>
      <c r="W235" s="161" t="str">
        <f t="shared" ca="1" si="26"/>
        <v/>
      </c>
      <c r="Y235" s="64" t="str">
        <f t="shared" si="27"/>
        <v>N</v>
      </c>
      <c r="Z235" s="64">
        <f t="shared" ca="1" si="21"/>
        <v>0</v>
      </c>
      <c r="AA235" s="64">
        <f>IF(C235="",0,IF(OR(D235=0,E235=0,F235=0,G235=0,H235=0,O235=0,Q235=0,Q235="",R235=0,S235=0,AND(OR(R235=Lists!$L$3,R235=Lists!$L$4),P235=0),AND(R235=Lists!$L$4,T235=0)),1,0))</f>
        <v>0</v>
      </c>
      <c r="AB235" s="64">
        <f t="shared" si="22"/>
        <v>0</v>
      </c>
      <c r="AC235" s="64">
        <f t="shared" si="23"/>
        <v>0</v>
      </c>
      <c r="AD235" s="64">
        <f>IF(OR(S235=Lists!$M$6,S235=Lists!$M$8),IF(OR(COUNTIF('Section 3'!$D$16:$D$28,I235)=0,COUNTIF('Section 3'!$D$16:$D$28,K235)=0,COUNTIF('Section 3'!$D$16:$D$28,M235)=0),1,0),0)</f>
        <v>0</v>
      </c>
      <c r="AE235" s="64">
        <f>IF(AND(COUNTIF(Lists!$D$3:$D$69,F235)&gt;0,COUNTIF(Lists!$E$3:$E$46,I235)&gt;0,COUNTIF(Lists!$E$3:$E$46,K235)&gt;0,COUNTIF(Lists!$E$3:$E$46,M235)&gt;0),0,1)</f>
        <v>0</v>
      </c>
      <c r="AF235" s="64">
        <f>IF(E235=0,0,IF(COUNTIF(Lists!$B$3:$B$203,E235)&gt;0,0,1))</f>
        <v>0</v>
      </c>
      <c r="AG235" s="64">
        <f>IF(E235=0,0,IF(AND('Section 1'!$D$12&lt;&gt;4,R235="Heels"),1,0))</f>
        <v>0</v>
      </c>
      <c r="AH235" s="57">
        <f t="shared" si="24"/>
        <v>0</v>
      </c>
      <c r="AI235" s="57">
        <f t="shared" si="25"/>
        <v>0</v>
      </c>
    </row>
    <row r="236" spans="2:35" x14ac:dyDescent="0.25">
      <c r="B236" s="116"/>
      <c r="C236" s="205" t="str">
        <f>IF(F236=0,"",MAX($C$18:C235)+1)</f>
        <v/>
      </c>
      <c r="D236" s="60"/>
      <c r="E236" s="214"/>
      <c r="F236" s="215"/>
      <c r="G236" s="218"/>
      <c r="H236" s="216"/>
      <c r="I236" s="217" t="str">
        <f>IF(LEFT($F236,1)="R",VLOOKUP($F236,'Blend Breakout'!$C$33:$I$55,COLUMNS('Blend Breakout'!$C$32:D$32),0),IF(LEFT($F236,1)="H",$F236,""))</f>
        <v/>
      </c>
      <c r="J236" s="59" t="str">
        <f>IF(I236="","",IF(LEFT($F236,1)="R",$G236*VLOOKUP($F236,'Blend Breakout'!$C$33:$I$55,COLUMNS('Blend Breakout'!$C$32:E$32),0),IF(LEFT($F236,1)="H",$G236,"")))</f>
        <v/>
      </c>
      <c r="K236" s="217" t="str">
        <f>IF(LEFT($F236,1)="R",VLOOKUP($F236,'Blend Breakout'!$C$33:$I$55,COLUMNS('Blend Breakout'!$C$32:F$32),0),"")</f>
        <v/>
      </c>
      <c r="L236" s="59" t="str">
        <f>IF(K236="","",IF(LEFT($F236,1)="R",$G236*VLOOKUP($F236,'Blend Breakout'!$C$33:$I$55,COLUMNS('Blend Breakout'!$C$32:G$32),0),""))</f>
        <v/>
      </c>
      <c r="M236" s="217" t="str">
        <f>IF(LEFT($F236,1)="R",VLOOKUP($F236,'Blend Breakout'!$C$33:$I$55,COLUMNS('Blend Breakout'!$C$32:H$32),0),"")</f>
        <v/>
      </c>
      <c r="N236" s="59" t="str">
        <f>IF(M236="","",IF(LEFT($F236,1)="R",$G236*VLOOKUP($F236,'Blend Breakout'!$C$33:$I$55,COLUMNS('Blend Breakout'!$C$32:I$32),0),""))</f>
        <v/>
      </c>
      <c r="O236" s="215"/>
      <c r="P236" s="215"/>
      <c r="Q236" s="220"/>
      <c r="R236" s="215"/>
      <c r="S236" s="215"/>
      <c r="T236" s="206"/>
      <c r="U236" s="154"/>
      <c r="W236" s="161" t="str">
        <f t="shared" ca="1" si="26"/>
        <v/>
      </c>
      <c r="Y236" s="64" t="str">
        <f t="shared" si="27"/>
        <v>N</v>
      </c>
      <c r="Z236" s="64">
        <f t="shared" ca="1" si="21"/>
        <v>0</v>
      </c>
      <c r="AA236" s="64">
        <f>IF(C236="",0,IF(OR(D236=0,E236=0,F236=0,G236=0,H236=0,O236=0,Q236=0,Q236="",R236=0,S236=0,AND(OR(R236=Lists!$L$3,R236=Lists!$L$4),P236=0),AND(R236=Lists!$L$4,T236=0)),1,0))</f>
        <v>0</v>
      </c>
      <c r="AB236" s="64">
        <f t="shared" si="22"/>
        <v>0</v>
      </c>
      <c r="AC236" s="64">
        <f t="shared" si="23"/>
        <v>0</v>
      </c>
      <c r="AD236" s="64">
        <f>IF(OR(S236=Lists!$M$6,S236=Lists!$M$8),IF(OR(COUNTIF('Section 3'!$D$16:$D$28,I236)=0,COUNTIF('Section 3'!$D$16:$D$28,K236)=0,COUNTIF('Section 3'!$D$16:$D$28,M236)=0),1,0),0)</f>
        <v>0</v>
      </c>
      <c r="AE236" s="64">
        <f>IF(AND(COUNTIF(Lists!$D$3:$D$69,F236)&gt;0,COUNTIF(Lists!$E$3:$E$46,I236)&gt;0,COUNTIF(Lists!$E$3:$E$46,K236)&gt;0,COUNTIF(Lists!$E$3:$E$46,M236)&gt;0),0,1)</f>
        <v>0</v>
      </c>
      <c r="AF236" s="64">
        <f>IF(E236=0,0,IF(COUNTIF(Lists!$B$3:$B$203,E236)&gt;0,0,1))</f>
        <v>0</v>
      </c>
      <c r="AG236" s="64">
        <f>IF(E236=0,0,IF(AND('Section 1'!$D$12&lt;&gt;4,R236="Heels"),1,0))</f>
        <v>0</v>
      </c>
      <c r="AH236" s="57">
        <f t="shared" si="24"/>
        <v>0</v>
      </c>
      <c r="AI236" s="57">
        <f t="shared" si="25"/>
        <v>0</v>
      </c>
    </row>
    <row r="237" spans="2:35" x14ac:dyDescent="0.25">
      <c r="B237" s="116"/>
      <c r="C237" s="205" t="str">
        <f>IF(F237=0,"",MAX($C$18:C236)+1)</f>
        <v/>
      </c>
      <c r="D237" s="60"/>
      <c r="E237" s="214"/>
      <c r="F237" s="215"/>
      <c r="G237" s="218"/>
      <c r="H237" s="216"/>
      <c r="I237" s="217" t="str">
        <f>IF(LEFT($F237,1)="R",VLOOKUP($F237,'Blend Breakout'!$C$33:$I$55,COLUMNS('Blend Breakout'!$C$32:D$32),0),IF(LEFT($F237,1)="H",$F237,""))</f>
        <v/>
      </c>
      <c r="J237" s="59" t="str">
        <f>IF(I237="","",IF(LEFT($F237,1)="R",$G237*VLOOKUP($F237,'Blend Breakout'!$C$33:$I$55,COLUMNS('Blend Breakout'!$C$32:E$32),0),IF(LEFT($F237,1)="H",$G237,"")))</f>
        <v/>
      </c>
      <c r="K237" s="217" t="str">
        <f>IF(LEFT($F237,1)="R",VLOOKUP($F237,'Blend Breakout'!$C$33:$I$55,COLUMNS('Blend Breakout'!$C$32:F$32),0),"")</f>
        <v/>
      </c>
      <c r="L237" s="59" t="str">
        <f>IF(K237="","",IF(LEFT($F237,1)="R",$G237*VLOOKUP($F237,'Blend Breakout'!$C$33:$I$55,COLUMNS('Blend Breakout'!$C$32:G$32),0),""))</f>
        <v/>
      </c>
      <c r="M237" s="217" t="str">
        <f>IF(LEFT($F237,1)="R",VLOOKUP($F237,'Blend Breakout'!$C$33:$I$55,COLUMNS('Blend Breakout'!$C$32:H$32),0),"")</f>
        <v/>
      </c>
      <c r="N237" s="59" t="str">
        <f>IF(M237="","",IF(LEFT($F237,1)="R",$G237*VLOOKUP($F237,'Blend Breakout'!$C$33:$I$55,COLUMNS('Blend Breakout'!$C$32:I$32),0),""))</f>
        <v/>
      </c>
      <c r="O237" s="215"/>
      <c r="P237" s="215"/>
      <c r="Q237" s="220"/>
      <c r="R237" s="215"/>
      <c r="S237" s="215"/>
      <c r="T237" s="206"/>
      <c r="U237" s="154"/>
      <c r="W237" s="161" t="str">
        <f t="shared" ca="1" si="26"/>
        <v/>
      </c>
      <c r="Y237" s="64" t="str">
        <f t="shared" si="27"/>
        <v>N</v>
      </c>
      <c r="Z237" s="64">
        <f t="shared" ca="1" si="21"/>
        <v>0</v>
      </c>
      <c r="AA237" s="64">
        <f>IF(C237="",0,IF(OR(D237=0,E237=0,F237=0,G237=0,H237=0,O237=0,Q237=0,Q237="",R237=0,S237=0,AND(OR(R237=Lists!$L$3,R237=Lists!$L$4),P237=0),AND(R237=Lists!$L$4,T237=0)),1,0))</f>
        <v>0</v>
      </c>
      <c r="AB237" s="64">
        <f t="shared" si="22"/>
        <v>0</v>
      </c>
      <c r="AC237" s="64">
        <f t="shared" si="23"/>
        <v>0</v>
      </c>
      <c r="AD237" s="64">
        <f>IF(OR(S237=Lists!$M$6,S237=Lists!$M$8),IF(OR(COUNTIF('Section 3'!$D$16:$D$28,I237)=0,COUNTIF('Section 3'!$D$16:$D$28,K237)=0,COUNTIF('Section 3'!$D$16:$D$28,M237)=0),1,0),0)</f>
        <v>0</v>
      </c>
      <c r="AE237" s="64">
        <f>IF(AND(COUNTIF(Lists!$D$3:$D$69,F237)&gt;0,COUNTIF(Lists!$E$3:$E$46,I237)&gt;0,COUNTIF(Lists!$E$3:$E$46,K237)&gt;0,COUNTIF(Lists!$E$3:$E$46,M237)&gt;0),0,1)</f>
        <v>0</v>
      </c>
      <c r="AF237" s="64">
        <f>IF(E237=0,0,IF(COUNTIF(Lists!$B$3:$B$203,E237)&gt;0,0,1))</f>
        <v>0</v>
      </c>
      <c r="AG237" s="64">
        <f>IF(E237=0,0,IF(AND('Section 1'!$D$12&lt;&gt;4,R237="Heels"),1,0))</f>
        <v>0</v>
      </c>
      <c r="AH237" s="57">
        <f t="shared" si="24"/>
        <v>0</v>
      </c>
      <c r="AI237" s="57">
        <f t="shared" si="25"/>
        <v>0</v>
      </c>
    </row>
    <row r="238" spans="2:35" x14ac:dyDescent="0.25">
      <c r="B238" s="116"/>
      <c r="C238" s="205" t="str">
        <f>IF(F238=0,"",MAX($C$18:C237)+1)</f>
        <v/>
      </c>
      <c r="D238" s="60"/>
      <c r="E238" s="214"/>
      <c r="F238" s="215"/>
      <c r="G238" s="218"/>
      <c r="H238" s="216"/>
      <c r="I238" s="217" t="str">
        <f>IF(LEFT($F238,1)="R",VLOOKUP($F238,'Blend Breakout'!$C$33:$I$55,COLUMNS('Blend Breakout'!$C$32:D$32),0),IF(LEFT($F238,1)="H",$F238,""))</f>
        <v/>
      </c>
      <c r="J238" s="59" t="str">
        <f>IF(I238="","",IF(LEFT($F238,1)="R",$G238*VLOOKUP($F238,'Blend Breakout'!$C$33:$I$55,COLUMNS('Blend Breakout'!$C$32:E$32),0),IF(LEFT($F238,1)="H",$G238,"")))</f>
        <v/>
      </c>
      <c r="K238" s="217" t="str">
        <f>IF(LEFT($F238,1)="R",VLOOKUP($F238,'Blend Breakout'!$C$33:$I$55,COLUMNS('Blend Breakout'!$C$32:F$32),0),"")</f>
        <v/>
      </c>
      <c r="L238" s="59" t="str">
        <f>IF(K238="","",IF(LEFT($F238,1)="R",$G238*VLOOKUP($F238,'Blend Breakout'!$C$33:$I$55,COLUMNS('Blend Breakout'!$C$32:G$32),0),""))</f>
        <v/>
      </c>
      <c r="M238" s="217" t="str">
        <f>IF(LEFT($F238,1)="R",VLOOKUP($F238,'Blend Breakout'!$C$33:$I$55,COLUMNS('Blend Breakout'!$C$32:H$32),0),"")</f>
        <v/>
      </c>
      <c r="N238" s="59" t="str">
        <f>IF(M238="","",IF(LEFT($F238,1)="R",$G238*VLOOKUP($F238,'Blend Breakout'!$C$33:$I$55,COLUMNS('Blend Breakout'!$C$32:I$32),0),""))</f>
        <v/>
      </c>
      <c r="O238" s="215"/>
      <c r="P238" s="215"/>
      <c r="Q238" s="220"/>
      <c r="R238" s="215"/>
      <c r="S238" s="215"/>
      <c r="T238" s="206"/>
      <c r="U238" s="154"/>
      <c r="W238" s="161" t="str">
        <f t="shared" ca="1" si="26"/>
        <v/>
      </c>
      <c r="Y238" s="64" t="str">
        <f t="shared" si="27"/>
        <v>N</v>
      </c>
      <c r="Z238" s="64">
        <f t="shared" ca="1" si="21"/>
        <v>0</v>
      </c>
      <c r="AA238" s="64">
        <f>IF(C238="",0,IF(OR(D238=0,E238=0,F238=0,G238=0,H238=0,O238=0,Q238=0,Q238="",R238=0,S238=0,AND(OR(R238=Lists!$L$3,R238=Lists!$L$4),P238=0),AND(R238=Lists!$L$4,T238=0)),1,0))</f>
        <v>0</v>
      </c>
      <c r="AB238" s="64">
        <f t="shared" si="22"/>
        <v>0</v>
      </c>
      <c r="AC238" s="64">
        <f t="shared" si="23"/>
        <v>0</v>
      </c>
      <c r="AD238" s="64">
        <f>IF(OR(S238=Lists!$M$6,S238=Lists!$M$8),IF(OR(COUNTIF('Section 3'!$D$16:$D$28,I238)=0,COUNTIF('Section 3'!$D$16:$D$28,K238)=0,COUNTIF('Section 3'!$D$16:$D$28,M238)=0),1,0),0)</f>
        <v>0</v>
      </c>
      <c r="AE238" s="64">
        <f>IF(AND(COUNTIF(Lists!$D$3:$D$69,F238)&gt;0,COUNTIF(Lists!$E$3:$E$46,I238)&gt;0,COUNTIF(Lists!$E$3:$E$46,K238)&gt;0,COUNTIF(Lists!$E$3:$E$46,M238)&gt;0),0,1)</f>
        <v>0</v>
      </c>
      <c r="AF238" s="64">
        <f>IF(E238=0,0,IF(COUNTIF(Lists!$B$3:$B$203,E238)&gt;0,0,1))</f>
        <v>0</v>
      </c>
      <c r="AG238" s="64">
        <f>IF(E238=0,0,IF(AND('Section 1'!$D$12&lt;&gt;4,R238="Heels"),1,0))</f>
        <v>0</v>
      </c>
      <c r="AH238" s="57">
        <f t="shared" si="24"/>
        <v>0</v>
      </c>
      <c r="AI238" s="57">
        <f t="shared" si="25"/>
        <v>0</v>
      </c>
    </row>
    <row r="239" spans="2:35" x14ac:dyDescent="0.25">
      <c r="B239" s="116"/>
      <c r="C239" s="205" t="str">
        <f>IF(F239=0,"",MAX($C$18:C238)+1)</f>
        <v/>
      </c>
      <c r="D239" s="60"/>
      <c r="E239" s="214"/>
      <c r="F239" s="215"/>
      <c r="G239" s="218"/>
      <c r="H239" s="216"/>
      <c r="I239" s="217" t="str">
        <f>IF(LEFT($F239,1)="R",VLOOKUP($F239,'Blend Breakout'!$C$33:$I$55,COLUMNS('Blend Breakout'!$C$32:D$32),0),IF(LEFT($F239,1)="H",$F239,""))</f>
        <v/>
      </c>
      <c r="J239" s="59" t="str">
        <f>IF(I239="","",IF(LEFT($F239,1)="R",$G239*VLOOKUP($F239,'Blend Breakout'!$C$33:$I$55,COLUMNS('Blend Breakout'!$C$32:E$32),0),IF(LEFT($F239,1)="H",$G239,"")))</f>
        <v/>
      </c>
      <c r="K239" s="217" t="str">
        <f>IF(LEFT($F239,1)="R",VLOOKUP($F239,'Blend Breakout'!$C$33:$I$55,COLUMNS('Blend Breakout'!$C$32:F$32),0),"")</f>
        <v/>
      </c>
      <c r="L239" s="59" t="str">
        <f>IF(K239="","",IF(LEFT($F239,1)="R",$G239*VLOOKUP($F239,'Blend Breakout'!$C$33:$I$55,COLUMNS('Blend Breakout'!$C$32:G$32),0),""))</f>
        <v/>
      </c>
      <c r="M239" s="217" t="str">
        <f>IF(LEFT($F239,1)="R",VLOOKUP($F239,'Blend Breakout'!$C$33:$I$55,COLUMNS('Blend Breakout'!$C$32:H$32),0),"")</f>
        <v/>
      </c>
      <c r="N239" s="59" t="str">
        <f>IF(M239="","",IF(LEFT($F239,1)="R",$G239*VLOOKUP($F239,'Blend Breakout'!$C$33:$I$55,COLUMNS('Blend Breakout'!$C$32:I$32),0),""))</f>
        <v/>
      </c>
      <c r="O239" s="215"/>
      <c r="P239" s="215"/>
      <c r="Q239" s="220"/>
      <c r="R239" s="215"/>
      <c r="S239" s="215"/>
      <c r="T239" s="206"/>
      <c r="U239" s="154"/>
      <c r="W239" s="161" t="str">
        <f t="shared" ca="1" si="26"/>
        <v/>
      </c>
      <c r="Y239" s="64" t="str">
        <f t="shared" si="27"/>
        <v>N</v>
      </c>
      <c r="Z239" s="64">
        <f t="shared" ca="1" si="21"/>
        <v>0</v>
      </c>
      <c r="AA239" s="64">
        <f>IF(C239="",0,IF(OR(D239=0,E239=0,F239=0,G239=0,H239=0,O239=0,Q239=0,Q239="",R239=0,S239=0,AND(OR(R239=Lists!$L$3,R239=Lists!$L$4),P239=0),AND(R239=Lists!$L$4,T239=0)),1,0))</f>
        <v>0</v>
      </c>
      <c r="AB239" s="64">
        <f t="shared" si="22"/>
        <v>0</v>
      </c>
      <c r="AC239" s="64">
        <f t="shared" si="23"/>
        <v>0</v>
      </c>
      <c r="AD239" s="64">
        <f>IF(OR(S239=Lists!$M$6,S239=Lists!$M$8),IF(OR(COUNTIF('Section 3'!$D$16:$D$28,I239)=0,COUNTIF('Section 3'!$D$16:$D$28,K239)=0,COUNTIF('Section 3'!$D$16:$D$28,M239)=0),1,0),0)</f>
        <v>0</v>
      </c>
      <c r="AE239" s="64">
        <f>IF(AND(COUNTIF(Lists!$D$3:$D$69,F239)&gt;0,COUNTIF(Lists!$E$3:$E$46,I239)&gt;0,COUNTIF(Lists!$E$3:$E$46,K239)&gt;0,COUNTIF(Lists!$E$3:$E$46,M239)&gt;0),0,1)</f>
        <v>0</v>
      </c>
      <c r="AF239" s="64">
        <f>IF(E239=0,0,IF(COUNTIF(Lists!$B$3:$B$203,E239)&gt;0,0,1))</f>
        <v>0</v>
      </c>
      <c r="AG239" s="64">
        <f>IF(E239=0,0,IF(AND('Section 1'!$D$12&lt;&gt;4,R239="Heels"),1,0))</f>
        <v>0</v>
      </c>
      <c r="AH239" s="57">
        <f t="shared" si="24"/>
        <v>0</v>
      </c>
      <c r="AI239" s="57">
        <f t="shared" si="25"/>
        <v>0</v>
      </c>
    </row>
    <row r="240" spans="2:35" x14ac:dyDescent="0.25">
      <c r="B240" s="116"/>
      <c r="C240" s="205" t="str">
        <f>IF(F240=0,"",MAX($C$18:C239)+1)</f>
        <v/>
      </c>
      <c r="D240" s="60"/>
      <c r="E240" s="214"/>
      <c r="F240" s="215"/>
      <c r="G240" s="218"/>
      <c r="H240" s="216"/>
      <c r="I240" s="217" t="str">
        <f>IF(LEFT($F240,1)="R",VLOOKUP($F240,'Blend Breakout'!$C$33:$I$55,COLUMNS('Blend Breakout'!$C$32:D$32),0),IF(LEFT($F240,1)="H",$F240,""))</f>
        <v/>
      </c>
      <c r="J240" s="59" t="str">
        <f>IF(I240="","",IF(LEFT($F240,1)="R",$G240*VLOOKUP($F240,'Blend Breakout'!$C$33:$I$55,COLUMNS('Blend Breakout'!$C$32:E$32),0),IF(LEFT($F240,1)="H",$G240,"")))</f>
        <v/>
      </c>
      <c r="K240" s="217" t="str">
        <f>IF(LEFT($F240,1)="R",VLOOKUP($F240,'Blend Breakout'!$C$33:$I$55,COLUMNS('Blend Breakout'!$C$32:F$32),0),"")</f>
        <v/>
      </c>
      <c r="L240" s="59" t="str">
        <f>IF(K240="","",IF(LEFT($F240,1)="R",$G240*VLOOKUP($F240,'Blend Breakout'!$C$33:$I$55,COLUMNS('Blend Breakout'!$C$32:G$32),0),""))</f>
        <v/>
      </c>
      <c r="M240" s="217" t="str">
        <f>IF(LEFT($F240,1)="R",VLOOKUP($F240,'Blend Breakout'!$C$33:$I$55,COLUMNS('Blend Breakout'!$C$32:H$32),0),"")</f>
        <v/>
      </c>
      <c r="N240" s="59" t="str">
        <f>IF(M240="","",IF(LEFT($F240,1)="R",$G240*VLOOKUP($F240,'Blend Breakout'!$C$33:$I$55,COLUMNS('Blend Breakout'!$C$32:I$32),0),""))</f>
        <v/>
      </c>
      <c r="O240" s="215"/>
      <c r="P240" s="215"/>
      <c r="Q240" s="220"/>
      <c r="R240" s="215"/>
      <c r="S240" s="215"/>
      <c r="T240" s="206"/>
      <c r="U240" s="154"/>
      <c r="W240" s="161" t="str">
        <f t="shared" ca="1" si="26"/>
        <v/>
      </c>
      <c r="Y240" s="64" t="str">
        <f t="shared" si="27"/>
        <v>N</v>
      </c>
      <c r="Z240" s="64">
        <f t="shared" ca="1" si="21"/>
        <v>0</v>
      </c>
      <c r="AA240" s="64">
        <f>IF(C240="",0,IF(OR(D240=0,E240=0,F240=0,G240=0,H240=0,O240=0,Q240=0,Q240="",R240=0,S240=0,AND(OR(R240=Lists!$L$3,R240=Lists!$L$4),P240=0),AND(R240=Lists!$L$4,T240=0)),1,0))</f>
        <v>0</v>
      </c>
      <c r="AB240" s="64">
        <f t="shared" si="22"/>
        <v>0</v>
      </c>
      <c r="AC240" s="64">
        <f t="shared" si="23"/>
        <v>0</v>
      </c>
      <c r="AD240" s="64">
        <f>IF(OR(S240=Lists!$M$6,S240=Lists!$M$8),IF(OR(COUNTIF('Section 3'!$D$16:$D$28,I240)=0,COUNTIF('Section 3'!$D$16:$D$28,K240)=0,COUNTIF('Section 3'!$D$16:$D$28,M240)=0),1,0),0)</f>
        <v>0</v>
      </c>
      <c r="AE240" s="64">
        <f>IF(AND(COUNTIF(Lists!$D$3:$D$69,F240)&gt;0,COUNTIF(Lists!$E$3:$E$46,I240)&gt;0,COUNTIF(Lists!$E$3:$E$46,K240)&gt;0,COUNTIF(Lists!$E$3:$E$46,M240)&gt;0),0,1)</f>
        <v>0</v>
      </c>
      <c r="AF240" s="64">
        <f>IF(E240=0,0,IF(COUNTIF(Lists!$B$3:$B$203,E240)&gt;0,0,1))</f>
        <v>0</v>
      </c>
      <c r="AG240" s="64">
        <f>IF(E240=0,0,IF(AND('Section 1'!$D$12&lt;&gt;4,R240="Heels"),1,0))</f>
        <v>0</v>
      </c>
      <c r="AH240" s="57">
        <f t="shared" si="24"/>
        <v>0</v>
      </c>
      <c r="AI240" s="57">
        <f t="shared" si="25"/>
        <v>0</v>
      </c>
    </row>
    <row r="241" spans="2:35" x14ac:dyDescent="0.25">
      <c r="B241" s="116"/>
      <c r="C241" s="205" t="str">
        <f>IF(F241=0,"",MAX($C$18:C240)+1)</f>
        <v/>
      </c>
      <c r="D241" s="60"/>
      <c r="E241" s="214"/>
      <c r="F241" s="215"/>
      <c r="G241" s="218"/>
      <c r="H241" s="216"/>
      <c r="I241" s="217" t="str">
        <f>IF(LEFT($F241,1)="R",VLOOKUP($F241,'Blend Breakout'!$C$33:$I$55,COLUMNS('Blend Breakout'!$C$32:D$32),0),IF(LEFT($F241,1)="H",$F241,""))</f>
        <v/>
      </c>
      <c r="J241" s="59" t="str">
        <f>IF(I241="","",IF(LEFT($F241,1)="R",$G241*VLOOKUP($F241,'Blend Breakout'!$C$33:$I$55,COLUMNS('Blend Breakout'!$C$32:E$32),0),IF(LEFT($F241,1)="H",$G241,"")))</f>
        <v/>
      </c>
      <c r="K241" s="217" t="str">
        <f>IF(LEFT($F241,1)="R",VLOOKUP($F241,'Blend Breakout'!$C$33:$I$55,COLUMNS('Blend Breakout'!$C$32:F$32),0),"")</f>
        <v/>
      </c>
      <c r="L241" s="59" t="str">
        <f>IF(K241="","",IF(LEFT($F241,1)="R",$G241*VLOOKUP($F241,'Blend Breakout'!$C$33:$I$55,COLUMNS('Blend Breakout'!$C$32:G$32),0),""))</f>
        <v/>
      </c>
      <c r="M241" s="217" t="str">
        <f>IF(LEFT($F241,1)="R",VLOOKUP($F241,'Blend Breakout'!$C$33:$I$55,COLUMNS('Blend Breakout'!$C$32:H$32),0),"")</f>
        <v/>
      </c>
      <c r="N241" s="59" t="str">
        <f>IF(M241="","",IF(LEFT($F241,1)="R",$G241*VLOOKUP($F241,'Blend Breakout'!$C$33:$I$55,COLUMNS('Blend Breakout'!$C$32:I$32),0),""))</f>
        <v/>
      </c>
      <c r="O241" s="215"/>
      <c r="P241" s="215"/>
      <c r="Q241" s="220"/>
      <c r="R241" s="215"/>
      <c r="S241" s="215"/>
      <c r="T241" s="206"/>
      <c r="U241" s="154"/>
      <c r="W241" s="161" t="str">
        <f t="shared" ca="1" si="26"/>
        <v/>
      </c>
      <c r="Y241" s="64" t="str">
        <f t="shared" si="27"/>
        <v>N</v>
      </c>
      <c r="Z241" s="64">
        <f t="shared" ca="1" si="21"/>
        <v>0</v>
      </c>
      <c r="AA241" s="64">
        <f>IF(C241="",0,IF(OR(D241=0,E241=0,F241=0,G241=0,H241=0,O241=0,Q241=0,Q241="",R241=0,S241=0,AND(OR(R241=Lists!$L$3,R241=Lists!$L$4),P241=0),AND(R241=Lists!$L$4,T241=0)),1,0))</f>
        <v>0</v>
      </c>
      <c r="AB241" s="64">
        <f t="shared" si="22"/>
        <v>0</v>
      </c>
      <c r="AC241" s="64">
        <f t="shared" si="23"/>
        <v>0</v>
      </c>
      <c r="AD241" s="64">
        <f>IF(OR(S241=Lists!$M$6,S241=Lists!$M$8),IF(OR(COUNTIF('Section 3'!$D$16:$D$28,I241)=0,COUNTIF('Section 3'!$D$16:$D$28,K241)=0,COUNTIF('Section 3'!$D$16:$D$28,M241)=0),1,0),0)</f>
        <v>0</v>
      </c>
      <c r="AE241" s="64">
        <f>IF(AND(COUNTIF(Lists!$D$3:$D$69,F241)&gt;0,COUNTIF(Lists!$E$3:$E$46,I241)&gt;0,COUNTIF(Lists!$E$3:$E$46,K241)&gt;0,COUNTIF(Lists!$E$3:$E$46,M241)&gt;0),0,1)</f>
        <v>0</v>
      </c>
      <c r="AF241" s="64">
        <f>IF(E241=0,0,IF(COUNTIF(Lists!$B$3:$B$203,E241)&gt;0,0,1))</f>
        <v>0</v>
      </c>
      <c r="AG241" s="64">
        <f>IF(E241=0,0,IF(AND('Section 1'!$D$12&lt;&gt;4,R241="Heels"),1,0))</f>
        <v>0</v>
      </c>
      <c r="AH241" s="57">
        <f t="shared" si="24"/>
        <v>0</v>
      </c>
      <c r="AI241" s="57">
        <f t="shared" si="25"/>
        <v>0</v>
      </c>
    </row>
    <row r="242" spans="2:35" x14ac:dyDescent="0.25">
      <c r="B242" s="116"/>
      <c r="C242" s="205" t="str">
        <f>IF(F242=0,"",MAX($C$18:C241)+1)</f>
        <v/>
      </c>
      <c r="D242" s="60"/>
      <c r="E242" s="214"/>
      <c r="F242" s="215"/>
      <c r="G242" s="218"/>
      <c r="H242" s="216"/>
      <c r="I242" s="217" t="str">
        <f>IF(LEFT($F242,1)="R",VLOOKUP($F242,'Blend Breakout'!$C$33:$I$55,COLUMNS('Blend Breakout'!$C$32:D$32),0),IF(LEFT($F242,1)="H",$F242,""))</f>
        <v/>
      </c>
      <c r="J242" s="59" t="str">
        <f>IF(I242="","",IF(LEFT($F242,1)="R",$G242*VLOOKUP($F242,'Blend Breakout'!$C$33:$I$55,COLUMNS('Blend Breakout'!$C$32:E$32),0),IF(LEFT($F242,1)="H",$G242,"")))</f>
        <v/>
      </c>
      <c r="K242" s="217" t="str">
        <f>IF(LEFT($F242,1)="R",VLOOKUP($F242,'Blend Breakout'!$C$33:$I$55,COLUMNS('Blend Breakout'!$C$32:F$32),0),"")</f>
        <v/>
      </c>
      <c r="L242" s="59" t="str">
        <f>IF(K242="","",IF(LEFT($F242,1)="R",$G242*VLOOKUP($F242,'Blend Breakout'!$C$33:$I$55,COLUMNS('Blend Breakout'!$C$32:G$32),0),""))</f>
        <v/>
      </c>
      <c r="M242" s="217" t="str">
        <f>IF(LEFT($F242,1)="R",VLOOKUP($F242,'Blend Breakout'!$C$33:$I$55,COLUMNS('Blend Breakout'!$C$32:H$32),0),"")</f>
        <v/>
      </c>
      <c r="N242" s="59" t="str">
        <f>IF(M242="","",IF(LEFT($F242,1)="R",$G242*VLOOKUP($F242,'Blend Breakout'!$C$33:$I$55,COLUMNS('Blend Breakout'!$C$32:I$32),0),""))</f>
        <v/>
      </c>
      <c r="O242" s="215"/>
      <c r="P242" s="215"/>
      <c r="Q242" s="220"/>
      <c r="R242" s="215"/>
      <c r="S242" s="215"/>
      <c r="T242" s="206"/>
      <c r="U242" s="154"/>
      <c r="W242" s="161" t="str">
        <f t="shared" ca="1" si="26"/>
        <v/>
      </c>
      <c r="Y242" s="64" t="str">
        <f t="shared" si="27"/>
        <v>N</v>
      </c>
      <c r="Z242" s="64">
        <f t="shared" ca="1" si="21"/>
        <v>0</v>
      </c>
      <c r="AA242" s="64">
        <f>IF(C242="",0,IF(OR(D242=0,E242=0,F242=0,G242=0,H242=0,O242=0,Q242=0,Q242="",R242=0,S242=0,AND(OR(R242=Lists!$L$3,R242=Lists!$L$4),P242=0),AND(R242=Lists!$L$4,T242=0)),1,0))</f>
        <v>0</v>
      </c>
      <c r="AB242" s="64">
        <f t="shared" si="22"/>
        <v>0</v>
      </c>
      <c r="AC242" s="64">
        <f t="shared" si="23"/>
        <v>0</v>
      </c>
      <c r="AD242" s="64">
        <f>IF(OR(S242=Lists!$M$6,S242=Lists!$M$8),IF(OR(COUNTIF('Section 3'!$D$16:$D$28,I242)=0,COUNTIF('Section 3'!$D$16:$D$28,K242)=0,COUNTIF('Section 3'!$D$16:$D$28,M242)=0),1,0),0)</f>
        <v>0</v>
      </c>
      <c r="AE242" s="64">
        <f>IF(AND(COUNTIF(Lists!$D$3:$D$69,F242)&gt;0,COUNTIF(Lists!$E$3:$E$46,I242)&gt;0,COUNTIF(Lists!$E$3:$E$46,K242)&gt;0,COUNTIF(Lists!$E$3:$E$46,M242)&gt;0),0,1)</f>
        <v>0</v>
      </c>
      <c r="AF242" s="64">
        <f>IF(E242=0,0,IF(COUNTIF(Lists!$B$3:$B$203,E242)&gt;0,0,1))</f>
        <v>0</v>
      </c>
      <c r="AG242" s="64">
        <f>IF(E242=0,0,IF(AND('Section 1'!$D$12&lt;&gt;4,R242="Heels"),1,0))</f>
        <v>0</v>
      </c>
      <c r="AH242" s="57">
        <f t="shared" si="24"/>
        <v>0</v>
      </c>
      <c r="AI242" s="57">
        <f t="shared" si="25"/>
        <v>0</v>
      </c>
    </row>
    <row r="243" spans="2:35" x14ac:dyDescent="0.25">
      <c r="B243" s="116"/>
      <c r="C243" s="205" t="str">
        <f>IF(F243=0,"",MAX($C$18:C242)+1)</f>
        <v/>
      </c>
      <c r="D243" s="60"/>
      <c r="E243" s="214"/>
      <c r="F243" s="215"/>
      <c r="G243" s="218"/>
      <c r="H243" s="216"/>
      <c r="I243" s="217" t="str">
        <f>IF(LEFT($F243,1)="R",VLOOKUP($F243,'Blend Breakout'!$C$33:$I$55,COLUMNS('Blend Breakout'!$C$32:D$32),0),IF(LEFT($F243,1)="H",$F243,""))</f>
        <v/>
      </c>
      <c r="J243" s="59" t="str">
        <f>IF(I243="","",IF(LEFT($F243,1)="R",$G243*VLOOKUP($F243,'Blend Breakout'!$C$33:$I$55,COLUMNS('Blend Breakout'!$C$32:E$32),0),IF(LEFT($F243,1)="H",$G243,"")))</f>
        <v/>
      </c>
      <c r="K243" s="217" t="str">
        <f>IF(LEFT($F243,1)="R",VLOOKUP($F243,'Blend Breakout'!$C$33:$I$55,COLUMNS('Blend Breakout'!$C$32:F$32),0),"")</f>
        <v/>
      </c>
      <c r="L243" s="59" t="str">
        <f>IF(K243="","",IF(LEFT($F243,1)="R",$G243*VLOOKUP($F243,'Blend Breakout'!$C$33:$I$55,COLUMNS('Blend Breakout'!$C$32:G$32),0),""))</f>
        <v/>
      </c>
      <c r="M243" s="217" t="str">
        <f>IF(LEFT($F243,1)="R",VLOOKUP($F243,'Blend Breakout'!$C$33:$I$55,COLUMNS('Blend Breakout'!$C$32:H$32),0),"")</f>
        <v/>
      </c>
      <c r="N243" s="59" t="str">
        <f>IF(M243="","",IF(LEFT($F243,1)="R",$G243*VLOOKUP($F243,'Blend Breakout'!$C$33:$I$55,COLUMNS('Blend Breakout'!$C$32:I$32),0),""))</f>
        <v/>
      </c>
      <c r="O243" s="215"/>
      <c r="P243" s="215"/>
      <c r="Q243" s="220"/>
      <c r="R243" s="215"/>
      <c r="S243" s="215"/>
      <c r="T243" s="206"/>
      <c r="U243" s="154"/>
      <c r="W243" s="161" t="str">
        <f t="shared" ca="1" si="26"/>
        <v/>
      </c>
      <c r="Y243" s="64" t="str">
        <f t="shared" si="27"/>
        <v>N</v>
      </c>
      <c r="Z243" s="64">
        <f t="shared" ca="1" si="21"/>
        <v>0</v>
      </c>
      <c r="AA243" s="64">
        <f>IF(C243="",0,IF(OR(D243=0,E243=0,F243=0,G243=0,H243=0,O243=0,Q243=0,Q243="",R243=0,S243=0,AND(OR(R243=Lists!$L$3,R243=Lists!$L$4),P243=0),AND(R243=Lists!$L$4,T243=0)),1,0))</f>
        <v>0</v>
      </c>
      <c r="AB243" s="64">
        <f t="shared" si="22"/>
        <v>0</v>
      </c>
      <c r="AC243" s="64">
        <f t="shared" si="23"/>
        <v>0</v>
      </c>
      <c r="AD243" s="64">
        <f>IF(OR(S243=Lists!$M$6,S243=Lists!$M$8),IF(OR(COUNTIF('Section 3'!$D$16:$D$28,I243)=0,COUNTIF('Section 3'!$D$16:$D$28,K243)=0,COUNTIF('Section 3'!$D$16:$D$28,M243)=0),1,0),0)</f>
        <v>0</v>
      </c>
      <c r="AE243" s="64">
        <f>IF(AND(COUNTIF(Lists!$D$3:$D$69,F243)&gt;0,COUNTIF(Lists!$E$3:$E$46,I243)&gt;0,COUNTIF(Lists!$E$3:$E$46,K243)&gt;0,COUNTIF(Lists!$E$3:$E$46,M243)&gt;0),0,1)</f>
        <v>0</v>
      </c>
      <c r="AF243" s="64">
        <f>IF(E243=0,0,IF(COUNTIF(Lists!$B$3:$B$203,E243)&gt;0,0,1))</f>
        <v>0</v>
      </c>
      <c r="AG243" s="64">
        <f>IF(E243=0,0,IF(AND('Section 1'!$D$12&lt;&gt;4,R243="Heels"),1,0))</f>
        <v>0</v>
      </c>
      <c r="AH243" s="57">
        <f t="shared" si="24"/>
        <v>0</v>
      </c>
      <c r="AI243" s="57">
        <f t="shared" si="25"/>
        <v>0</v>
      </c>
    </row>
    <row r="244" spans="2:35" x14ac:dyDescent="0.25">
      <c r="B244" s="116"/>
      <c r="C244" s="205" t="str">
        <f>IF(F244=0,"",MAX($C$18:C243)+1)</f>
        <v/>
      </c>
      <c r="D244" s="60"/>
      <c r="E244" s="214"/>
      <c r="F244" s="215"/>
      <c r="G244" s="218"/>
      <c r="H244" s="216"/>
      <c r="I244" s="217" t="str">
        <f>IF(LEFT($F244,1)="R",VLOOKUP($F244,'Blend Breakout'!$C$33:$I$55,COLUMNS('Blend Breakout'!$C$32:D$32),0),IF(LEFT($F244,1)="H",$F244,""))</f>
        <v/>
      </c>
      <c r="J244" s="59" t="str">
        <f>IF(I244="","",IF(LEFT($F244,1)="R",$G244*VLOOKUP($F244,'Blend Breakout'!$C$33:$I$55,COLUMNS('Blend Breakout'!$C$32:E$32),0),IF(LEFT($F244,1)="H",$G244,"")))</f>
        <v/>
      </c>
      <c r="K244" s="217" t="str">
        <f>IF(LEFT($F244,1)="R",VLOOKUP($F244,'Blend Breakout'!$C$33:$I$55,COLUMNS('Blend Breakout'!$C$32:F$32),0),"")</f>
        <v/>
      </c>
      <c r="L244" s="59" t="str">
        <f>IF(K244="","",IF(LEFT($F244,1)="R",$G244*VLOOKUP($F244,'Blend Breakout'!$C$33:$I$55,COLUMNS('Blend Breakout'!$C$32:G$32),0),""))</f>
        <v/>
      </c>
      <c r="M244" s="217" t="str">
        <f>IF(LEFT($F244,1)="R",VLOOKUP($F244,'Blend Breakout'!$C$33:$I$55,COLUMNS('Blend Breakout'!$C$32:H$32),0),"")</f>
        <v/>
      </c>
      <c r="N244" s="59" t="str">
        <f>IF(M244="","",IF(LEFT($F244,1)="R",$G244*VLOOKUP($F244,'Blend Breakout'!$C$33:$I$55,COLUMNS('Blend Breakout'!$C$32:I$32),0),""))</f>
        <v/>
      </c>
      <c r="O244" s="215"/>
      <c r="P244" s="215"/>
      <c r="Q244" s="220"/>
      <c r="R244" s="215"/>
      <c r="S244" s="215"/>
      <c r="T244" s="206"/>
      <c r="U244" s="154"/>
      <c r="W244" s="161" t="str">
        <f t="shared" ca="1" si="26"/>
        <v/>
      </c>
      <c r="Y244" s="64" t="str">
        <f t="shared" si="27"/>
        <v>N</v>
      </c>
      <c r="Z244" s="64">
        <f t="shared" ca="1" si="21"/>
        <v>0</v>
      </c>
      <c r="AA244" s="64">
        <f>IF(C244="",0,IF(OR(D244=0,E244=0,F244=0,G244=0,H244=0,O244=0,Q244=0,Q244="",R244=0,S244=0,AND(OR(R244=Lists!$L$3,R244=Lists!$L$4),P244=0),AND(R244=Lists!$L$4,T244=0)),1,0))</f>
        <v>0</v>
      </c>
      <c r="AB244" s="64">
        <f t="shared" si="22"/>
        <v>0</v>
      </c>
      <c r="AC244" s="64">
        <f t="shared" si="23"/>
        <v>0</v>
      </c>
      <c r="AD244" s="64">
        <f>IF(OR(S244=Lists!$M$6,S244=Lists!$M$8),IF(OR(COUNTIF('Section 3'!$D$16:$D$28,I244)=0,COUNTIF('Section 3'!$D$16:$D$28,K244)=0,COUNTIF('Section 3'!$D$16:$D$28,M244)=0),1,0),0)</f>
        <v>0</v>
      </c>
      <c r="AE244" s="64">
        <f>IF(AND(COUNTIF(Lists!$D$3:$D$69,F244)&gt;0,COUNTIF(Lists!$E$3:$E$46,I244)&gt;0,COUNTIF(Lists!$E$3:$E$46,K244)&gt;0,COUNTIF(Lists!$E$3:$E$46,M244)&gt;0),0,1)</f>
        <v>0</v>
      </c>
      <c r="AF244" s="64">
        <f>IF(E244=0,0,IF(COUNTIF(Lists!$B$3:$B$203,E244)&gt;0,0,1))</f>
        <v>0</v>
      </c>
      <c r="AG244" s="64">
        <f>IF(E244=0,0,IF(AND('Section 1'!$D$12&lt;&gt;4,R244="Heels"),1,0))</f>
        <v>0</v>
      </c>
      <c r="AH244" s="57">
        <f t="shared" si="24"/>
        <v>0</v>
      </c>
      <c r="AI244" s="57">
        <f t="shared" si="25"/>
        <v>0</v>
      </c>
    </row>
    <row r="245" spans="2:35" x14ac:dyDescent="0.25">
      <c r="B245" s="116"/>
      <c r="C245" s="205" t="str">
        <f>IF(F245=0,"",MAX($C$18:C244)+1)</f>
        <v/>
      </c>
      <c r="D245" s="60"/>
      <c r="E245" s="214"/>
      <c r="F245" s="215"/>
      <c r="G245" s="218"/>
      <c r="H245" s="216"/>
      <c r="I245" s="217" t="str">
        <f>IF(LEFT($F245,1)="R",VLOOKUP($F245,'Blend Breakout'!$C$33:$I$55,COLUMNS('Blend Breakout'!$C$32:D$32),0),IF(LEFT($F245,1)="H",$F245,""))</f>
        <v/>
      </c>
      <c r="J245" s="59" t="str">
        <f>IF(I245="","",IF(LEFT($F245,1)="R",$G245*VLOOKUP($F245,'Blend Breakout'!$C$33:$I$55,COLUMNS('Blend Breakout'!$C$32:E$32),0),IF(LEFT($F245,1)="H",$G245,"")))</f>
        <v/>
      </c>
      <c r="K245" s="217" t="str">
        <f>IF(LEFT($F245,1)="R",VLOOKUP($F245,'Blend Breakout'!$C$33:$I$55,COLUMNS('Blend Breakout'!$C$32:F$32),0),"")</f>
        <v/>
      </c>
      <c r="L245" s="59" t="str">
        <f>IF(K245="","",IF(LEFT($F245,1)="R",$G245*VLOOKUP($F245,'Blend Breakout'!$C$33:$I$55,COLUMNS('Blend Breakout'!$C$32:G$32),0),""))</f>
        <v/>
      </c>
      <c r="M245" s="217" t="str">
        <f>IF(LEFT($F245,1)="R",VLOOKUP($F245,'Blend Breakout'!$C$33:$I$55,COLUMNS('Blend Breakout'!$C$32:H$32),0),"")</f>
        <v/>
      </c>
      <c r="N245" s="59" t="str">
        <f>IF(M245="","",IF(LEFT($F245,1)="R",$G245*VLOOKUP($F245,'Blend Breakout'!$C$33:$I$55,COLUMNS('Blend Breakout'!$C$32:I$32),0),""))</f>
        <v/>
      </c>
      <c r="O245" s="215"/>
      <c r="P245" s="215"/>
      <c r="Q245" s="220"/>
      <c r="R245" s="215"/>
      <c r="S245" s="215"/>
      <c r="T245" s="206"/>
      <c r="U245" s="154"/>
      <c r="W245" s="161" t="str">
        <f t="shared" ca="1" si="26"/>
        <v/>
      </c>
      <c r="Y245" s="64" t="str">
        <f t="shared" si="27"/>
        <v>N</v>
      </c>
      <c r="Z245" s="64">
        <f t="shared" ca="1" si="21"/>
        <v>0</v>
      </c>
      <c r="AA245" s="64">
        <f>IF(C245="",0,IF(OR(D245=0,E245=0,F245=0,G245=0,H245=0,O245=0,Q245=0,Q245="",R245=0,S245=0,AND(OR(R245=Lists!$L$3,R245=Lists!$L$4),P245=0),AND(R245=Lists!$L$4,T245=0)),1,0))</f>
        <v>0</v>
      </c>
      <c r="AB245" s="64">
        <f t="shared" si="22"/>
        <v>0</v>
      </c>
      <c r="AC245" s="64">
        <f t="shared" si="23"/>
        <v>0</v>
      </c>
      <c r="AD245" s="64">
        <f>IF(OR(S245=Lists!$M$6,S245=Lists!$M$8),IF(OR(COUNTIF('Section 3'!$D$16:$D$28,I245)=0,COUNTIF('Section 3'!$D$16:$D$28,K245)=0,COUNTIF('Section 3'!$D$16:$D$28,M245)=0),1,0),0)</f>
        <v>0</v>
      </c>
      <c r="AE245" s="64">
        <f>IF(AND(COUNTIF(Lists!$D$3:$D$69,F245)&gt;0,COUNTIF(Lists!$E$3:$E$46,I245)&gt;0,COUNTIF(Lists!$E$3:$E$46,K245)&gt;0,COUNTIF(Lists!$E$3:$E$46,M245)&gt;0),0,1)</f>
        <v>0</v>
      </c>
      <c r="AF245" s="64">
        <f>IF(E245=0,0,IF(COUNTIF(Lists!$B$3:$B$203,E245)&gt;0,0,1))</f>
        <v>0</v>
      </c>
      <c r="AG245" s="64">
        <f>IF(E245=0,0,IF(AND('Section 1'!$D$12&lt;&gt;4,R245="Heels"),1,0))</f>
        <v>0</v>
      </c>
      <c r="AH245" s="57">
        <f t="shared" si="24"/>
        <v>0</v>
      </c>
      <c r="AI245" s="57">
        <f t="shared" si="25"/>
        <v>0</v>
      </c>
    </row>
    <row r="246" spans="2:35" x14ac:dyDescent="0.25">
      <c r="B246" s="116"/>
      <c r="C246" s="205" t="str">
        <f>IF(F246=0,"",MAX($C$18:C245)+1)</f>
        <v/>
      </c>
      <c r="D246" s="60"/>
      <c r="E246" s="214"/>
      <c r="F246" s="215"/>
      <c r="G246" s="218"/>
      <c r="H246" s="216"/>
      <c r="I246" s="217" t="str">
        <f>IF(LEFT($F246,1)="R",VLOOKUP($F246,'Blend Breakout'!$C$33:$I$55,COLUMNS('Blend Breakout'!$C$32:D$32),0),IF(LEFT($F246,1)="H",$F246,""))</f>
        <v/>
      </c>
      <c r="J246" s="59" t="str">
        <f>IF(I246="","",IF(LEFT($F246,1)="R",$G246*VLOOKUP($F246,'Blend Breakout'!$C$33:$I$55,COLUMNS('Blend Breakout'!$C$32:E$32),0),IF(LEFT($F246,1)="H",$G246,"")))</f>
        <v/>
      </c>
      <c r="K246" s="217" t="str">
        <f>IF(LEFT($F246,1)="R",VLOOKUP($F246,'Blend Breakout'!$C$33:$I$55,COLUMNS('Blend Breakout'!$C$32:F$32),0),"")</f>
        <v/>
      </c>
      <c r="L246" s="59" t="str">
        <f>IF(K246="","",IF(LEFT($F246,1)="R",$G246*VLOOKUP($F246,'Blend Breakout'!$C$33:$I$55,COLUMNS('Blend Breakout'!$C$32:G$32),0),""))</f>
        <v/>
      </c>
      <c r="M246" s="217" t="str">
        <f>IF(LEFT($F246,1)="R",VLOOKUP($F246,'Blend Breakout'!$C$33:$I$55,COLUMNS('Blend Breakout'!$C$32:H$32),0),"")</f>
        <v/>
      </c>
      <c r="N246" s="59" t="str">
        <f>IF(M246="","",IF(LEFT($F246,1)="R",$G246*VLOOKUP($F246,'Blend Breakout'!$C$33:$I$55,COLUMNS('Blend Breakout'!$C$32:I$32),0),""))</f>
        <v/>
      </c>
      <c r="O246" s="215"/>
      <c r="P246" s="215"/>
      <c r="Q246" s="220"/>
      <c r="R246" s="215"/>
      <c r="S246" s="215"/>
      <c r="T246" s="206"/>
      <c r="U246" s="154"/>
      <c r="W246" s="161" t="str">
        <f t="shared" ca="1" si="26"/>
        <v/>
      </c>
      <c r="Y246" s="64" t="str">
        <f t="shared" si="27"/>
        <v>N</v>
      </c>
      <c r="Z246" s="64">
        <f t="shared" ca="1" si="21"/>
        <v>0</v>
      </c>
      <c r="AA246" s="64">
        <f>IF(C246="",0,IF(OR(D246=0,E246=0,F246=0,G246=0,H246=0,O246=0,Q246=0,Q246="",R246=0,S246=0,AND(OR(R246=Lists!$L$3,R246=Lists!$L$4),P246=0),AND(R246=Lists!$L$4,T246=0)),1,0))</f>
        <v>0</v>
      </c>
      <c r="AB246" s="64">
        <f t="shared" si="22"/>
        <v>0</v>
      </c>
      <c r="AC246" s="64">
        <f t="shared" si="23"/>
        <v>0</v>
      </c>
      <c r="AD246" s="64">
        <f>IF(OR(S246=Lists!$M$6,S246=Lists!$M$8),IF(OR(COUNTIF('Section 3'!$D$16:$D$28,I246)=0,COUNTIF('Section 3'!$D$16:$D$28,K246)=0,COUNTIF('Section 3'!$D$16:$D$28,M246)=0),1,0),0)</f>
        <v>0</v>
      </c>
      <c r="AE246" s="64">
        <f>IF(AND(COUNTIF(Lists!$D$3:$D$69,F246)&gt;0,COUNTIF(Lists!$E$3:$E$46,I246)&gt;0,COUNTIF(Lists!$E$3:$E$46,K246)&gt;0,COUNTIF(Lists!$E$3:$E$46,M246)&gt;0),0,1)</f>
        <v>0</v>
      </c>
      <c r="AF246" s="64">
        <f>IF(E246=0,0,IF(COUNTIF(Lists!$B$3:$B$203,E246)&gt;0,0,1))</f>
        <v>0</v>
      </c>
      <c r="AG246" s="64">
        <f>IF(E246=0,0,IF(AND('Section 1'!$D$12&lt;&gt;4,R246="Heels"),1,0))</f>
        <v>0</v>
      </c>
      <c r="AH246" s="57">
        <f t="shared" si="24"/>
        <v>0</v>
      </c>
      <c r="AI246" s="57">
        <f t="shared" si="25"/>
        <v>0</v>
      </c>
    </row>
    <row r="247" spans="2:35" x14ac:dyDescent="0.25">
      <c r="B247" s="116"/>
      <c r="C247" s="205" t="str">
        <f>IF(F247=0,"",MAX($C$18:C246)+1)</f>
        <v/>
      </c>
      <c r="D247" s="60"/>
      <c r="E247" s="214"/>
      <c r="F247" s="215"/>
      <c r="G247" s="218"/>
      <c r="H247" s="216"/>
      <c r="I247" s="217" t="str">
        <f>IF(LEFT($F247,1)="R",VLOOKUP($F247,'Blend Breakout'!$C$33:$I$55,COLUMNS('Blend Breakout'!$C$32:D$32),0),IF(LEFT($F247,1)="H",$F247,""))</f>
        <v/>
      </c>
      <c r="J247" s="59" t="str">
        <f>IF(I247="","",IF(LEFT($F247,1)="R",$G247*VLOOKUP($F247,'Blend Breakout'!$C$33:$I$55,COLUMNS('Blend Breakout'!$C$32:E$32),0),IF(LEFT($F247,1)="H",$G247,"")))</f>
        <v/>
      </c>
      <c r="K247" s="217" t="str">
        <f>IF(LEFT($F247,1)="R",VLOOKUP($F247,'Blend Breakout'!$C$33:$I$55,COLUMNS('Blend Breakout'!$C$32:F$32),0),"")</f>
        <v/>
      </c>
      <c r="L247" s="59" t="str">
        <f>IF(K247="","",IF(LEFT($F247,1)="R",$G247*VLOOKUP($F247,'Blend Breakout'!$C$33:$I$55,COLUMNS('Blend Breakout'!$C$32:G$32),0),""))</f>
        <v/>
      </c>
      <c r="M247" s="217" t="str">
        <f>IF(LEFT($F247,1)="R",VLOOKUP($F247,'Blend Breakout'!$C$33:$I$55,COLUMNS('Blend Breakout'!$C$32:H$32),0),"")</f>
        <v/>
      </c>
      <c r="N247" s="59" t="str">
        <f>IF(M247="","",IF(LEFT($F247,1)="R",$G247*VLOOKUP($F247,'Blend Breakout'!$C$33:$I$55,COLUMNS('Blend Breakout'!$C$32:I$32),0),""))</f>
        <v/>
      </c>
      <c r="O247" s="215"/>
      <c r="P247" s="215"/>
      <c r="Q247" s="220"/>
      <c r="R247" s="215"/>
      <c r="S247" s="215"/>
      <c r="T247" s="206"/>
      <c r="U247" s="154"/>
      <c r="W247" s="161" t="str">
        <f t="shared" ca="1" si="26"/>
        <v/>
      </c>
      <c r="Y247" s="64" t="str">
        <f t="shared" si="27"/>
        <v>N</v>
      </c>
      <c r="Z247" s="64">
        <f t="shared" ca="1" si="21"/>
        <v>0</v>
      </c>
      <c r="AA247" s="64">
        <f>IF(C247="",0,IF(OR(D247=0,E247=0,F247=0,G247=0,H247=0,O247=0,Q247=0,Q247="",R247=0,S247=0,AND(OR(R247=Lists!$L$3,R247=Lists!$L$4),P247=0),AND(R247=Lists!$L$4,T247=0)),1,0))</f>
        <v>0</v>
      </c>
      <c r="AB247" s="64">
        <f t="shared" si="22"/>
        <v>0</v>
      </c>
      <c r="AC247" s="64">
        <f t="shared" si="23"/>
        <v>0</v>
      </c>
      <c r="AD247" s="64">
        <f>IF(OR(S247=Lists!$M$6,S247=Lists!$M$8),IF(OR(COUNTIF('Section 3'!$D$16:$D$28,I247)=0,COUNTIF('Section 3'!$D$16:$D$28,K247)=0,COUNTIF('Section 3'!$D$16:$D$28,M247)=0),1,0),0)</f>
        <v>0</v>
      </c>
      <c r="AE247" s="64">
        <f>IF(AND(COUNTIF(Lists!$D$3:$D$69,F247)&gt;0,COUNTIF(Lists!$E$3:$E$46,I247)&gt;0,COUNTIF(Lists!$E$3:$E$46,K247)&gt;0,COUNTIF(Lists!$E$3:$E$46,M247)&gt;0),0,1)</f>
        <v>0</v>
      </c>
      <c r="AF247" s="64">
        <f>IF(E247=0,0,IF(COUNTIF(Lists!$B$3:$B$203,E247)&gt;0,0,1))</f>
        <v>0</v>
      </c>
      <c r="AG247" s="64">
        <f>IF(E247=0,0,IF(AND('Section 1'!$D$12&lt;&gt;4,R247="Heels"),1,0))</f>
        <v>0</v>
      </c>
      <c r="AH247" s="57">
        <f t="shared" si="24"/>
        <v>0</v>
      </c>
      <c r="AI247" s="57">
        <f t="shared" si="25"/>
        <v>0</v>
      </c>
    </row>
    <row r="248" spans="2:35" x14ac:dyDescent="0.25">
      <c r="B248" s="116"/>
      <c r="C248" s="205" t="str">
        <f>IF(F248=0,"",MAX($C$18:C247)+1)</f>
        <v/>
      </c>
      <c r="D248" s="60"/>
      <c r="E248" s="214"/>
      <c r="F248" s="215"/>
      <c r="G248" s="218"/>
      <c r="H248" s="216"/>
      <c r="I248" s="217" t="str">
        <f>IF(LEFT($F248,1)="R",VLOOKUP($F248,'Blend Breakout'!$C$33:$I$55,COLUMNS('Blend Breakout'!$C$32:D$32),0),IF(LEFT($F248,1)="H",$F248,""))</f>
        <v/>
      </c>
      <c r="J248" s="59" t="str">
        <f>IF(I248="","",IF(LEFT($F248,1)="R",$G248*VLOOKUP($F248,'Blend Breakout'!$C$33:$I$55,COLUMNS('Blend Breakout'!$C$32:E$32),0),IF(LEFT($F248,1)="H",$G248,"")))</f>
        <v/>
      </c>
      <c r="K248" s="217" t="str">
        <f>IF(LEFT($F248,1)="R",VLOOKUP($F248,'Blend Breakout'!$C$33:$I$55,COLUMNS('Blend Breakout'!$C$32:F$32),0),"")</f>
        <v/>
      </c>
      <c r="L248" s="59" t="str">
        <f>IF(K248="","",IF(LEFT($F248,1)="R",$G248*VLOOKUP($F248,'Blend Breakout'!$C$33:$I$55,COLUMNS('Blend Breakout'!$C$32:G$32),0),""))</f>
        <v/>
      </c>
      <c r="M248" s="217" t="str">
        <f>IF(LEFT($F248,1)="R",VLOOKUP($F248,'Blend Breakout'!$C$33:$I$55,COLUMNS('Blend Breakout'!$C$32:H$32),0),"")</f>
        <v/>
      </c>
      <c r="N248" s="59" t="str">
        <f>IF(M248="","",IF(LEFT($F248,1)="R",$G248*VLOOKUP($F248,'Blend Breakout'!$C$33:$I$55,COLUMNS('Blend Breakout'!$C$32:I$32),0),""))</f>
        <v/>
      </c>
      <c r="O248" s="215"/>
      <c r="P248" s="215"/>
      <c r="Q248" s="220"/>
      <c r="R248" s="215"/>
      <c r="S248" s="215"/>
      <c r="T248" s="206"/>
      <c r="U248" s="154"/>
      <c r="W248" s="161" t="str">
        <f t="shared" ca="1" si="26"/>
        <v/>
      </c>
      <c r="Y248" s="64" t="str">
        <f t="shared" si="27"/>
        <v>N</v>
      </c>
      <c r="Z248" s="64">
        <f t="shared" ca="1" si="21"/>
        <v>0</v>
      </c>
      <c r="AA248" s="64">
        <f>IF(C248="",0,IF(OR(D248=0,E248=0,F248=0,G248=0,H248=0,O248=0,Q248=0,Q248="",R248=0,S248=0,AND(OR(R248=Lists!$L$3,R248=Lists!$L$4),P248=0),AND(R248=Lists!$L$4,T248=0)),1,0))</f>
        <v>0</v>
      </c>
      <c r="AB248" s="64">
        <f t="shared" si="22"/>
        <v>0</v>
      </c>
      <c r="AC248" s="64">
        <f t="shared" si="23"/>
        <v>0</v>
      </c>
      <c r="AD248" s="64">
        <f>IF(OR(S248=Lists!$M$6,S248=Lists!$M$8),IF(OR(COUNTIF('Section 3'!$D$16:$D$28,I248)=0,COUNTIF('Section 3'!$D$16:$D$28,K248)=0,COUNTIF('Section 3'!$D$16:$D$28,M248)=0),1,0),0)</f>
        <v>0</v>
      </c>
      <c r="AE248" s="64">
        <f>IF(AND(COUNTIF(Lists!$D$3:$D$69,F248)&gt;0,COUNTIF(Lists!$E$3:$E$46,I248)&gt;0,COUNTIF(Lists!$E$3:$E$46,K248)&gt;0,COUNTIF(Lists!$E$3:$E$46,M248)&gt;0),0,1)</f>
        <v>0</v>
      </c>
      <c r="AF248" s="64">
        <f>IF(E248=0,0,IF(COUNTIF(Lists!$B$3:$B$203,E248)&gt;0,0,1))</f>
        <v>0</v>
      </c>
      <c r="AG248" s="64">
        <f>IF(E248=0,0,IF(AND('Section 1'!$D$12&lt;&gt;4,R248="Heels"),1,0))</f>
        <v>0</v>
      </c>
      <c r="AH248" s="57">
        <f t="shared" si="24"/>
        <v>0</v>
      </c>
      <c r="AI248" s="57">
        <f t="shared" si="25"/>
        <v>0</v>
      </c>
    </row>
    <row r="249" spans="2:35" x14ac:dyDescent="0.25">
      <c r="B249" s="116"/>
      <c r="C249" s="205" t="str">
        <f>IF(F249=0,"",MAX($C$18:C248)+1)</f>
        <v/>
      </c>
      <c r="D249" s="60"/>
      <c r="E249" s="214"/>
      <c r="F249" s="215"/>
      <c r="G249" s="218"/>
      <c r="H249" s="216"/>
      <c r="I249" s="217" t="str">
        <f>IF(LEFT($F249,1)="R",VLOOKUP($F249,'Blend Breakout'!$C$33:$I$55,COLUMNS('Blend Breakout'!$C$32:D$32),0),IF(LEFT($F249,1)="H",$F249,""))</f>
        <v/>
      </c>
      <c r="J249" s="59" t="str">
        <f>IF(I249="","",IF(LEFT($F249,1)="R",$G249*VLOOKUP($F249,'Blend Breakout'!$C$33:$I$55,COLUMNS('Blend Breakout'!$C$32:E$32),0),IF(LEFT($F249,1)="H",$G249,"")))</f>
        <v/>
      </c>
      <c r="K249" s="217" t="str">
        <f>IF(LEFT($F249,1)="R",VLOOKUP($F249,'Blend Breakout'!$C$33:$I$55,COLUMNS('Blend Breakout'!$C$32:F$32),0),"")</f>
        <v/>
      </c>
      <c r="L249" s="59" t="str">
        <f>IF(K249="","",IF(LEFT($F249,1)="R",$G249*VLOOKUP($F249,'Blend Breakout'!$C$33:$I$55,COLUMNS('Blend Breakout'!$C$32:G$32),0),""))</f>
        <v/>
      </c>
      <c r="M249" s="217" t="str">
        <f>IF(LEFT($F249,1)="R",VLOOKUP($F249,'Blend Breakout'!$C$33:$I$55,COLUMNS('Blend Breakout'!$C$32:H$32),0),"")</f>
        <v/>
      </c>
      <c r="N249" s="59" t="str">
        <f>IF(M249="","",IF(LEFT($F249,1)="R",$G249*VLOOKUP($F249,'Blend Breakout'!$C$33:$I$55,COLUMNS('Blend Breakout'!$C$32:I$32),0),""))</f>
        <v/>
      </c>
      <c r="O249" s="215"/>
      <c r="P249" s="215"/>
      <c r="Q249" s="220"/>
      <c r="R249" s="215"/>
      <c r="S249" s="215"/>
      <c r="T249" s="206"/>
      <c r="U249" s="154"/>
      <c r="W249" s="161" t="str">
        <f t="shared" ca="1" si="26"/>
        <v/>
      </c>
      <c r="Y249" s="64" t="str">
        <f t="shared" si="27"/>
        <v>N</v>
      </c>
      <c r="Z249" s="64">
        <f t="shared" ca="1" si="21"/>
        <v>0</v>
      </c>
      <c r="AA249" s="64">
        <f>IF(C249="",0,IF(OR(D249=0,E249=0,F249=0,G249=0,H249=0,O249=0,Q249=0,Q249="",R249=0,S249=0,AND(OR(R249=Lists!$L$3,R249=Lists!$L$4),P249=0),AND(R249=Lists!$L$4,T249=0)),1,0))</f>
        <v>0</v>
      </c>
      <c r="AB249" s="64">
        <f t="shared" si="22"/>
        <v>0</v>
      </c>
      <c r="AC249" s="64">
        <f t="shared" si="23"/>
        <v>0</v>
      </c>
      <c r="AD249" s="64">
        <f>IF(OR(S249=Lists!$M$6,S249=Lists!$M$8),IF(OR(COUNTIF('Section 3'!$D$16:$D$28,I249)=0,COUNTIF('Section 3'!$D$16:$D$28,K249)=0,COUNTIF('Section 3'!$D$16:$D$28,M249)=0),1,0),0)</f>
        <v>0</v>
      </c>
      <c r="AE249" s="64">
        <f>IF(AND(COUNTIF(Lists!$D$3:$D$69,F249)&gt;0,COUNTIF(Lists!$E$3:$E$46,I249)&gt;0,COUNTIF(Lists!$E$3:$E$46,K249)&gt;0,COUNTIF(Lists!$E$3:$E$46,M249)&gt;0),0,1)</f>
        <v>0</v>
      </c>
      <c r="AF249" s="64">
        <f>IF(E249=0,0,IF(COUNTIF(Lists!$B$3:$B$203,E249)&gt;0,0,1))</f>
        <v>0</v>
      </c>
      <c r="AG249" s="64">
        <f>IF(E249=0,0,IF(AND('Section 1'!$D$12&lt;&gt;4,R249="Heels"),1,0))</f>
        <v>0</v>
      </c>
      <c r="AH249" s="57">
        <f t="shared" si="24"/>
        <v>0</v>
      </c>
      <c r="AI249" s="57">
        <f t="shared" si="25"/>
        <v>0</v>
      </c>
    </row>
    <row r="250" spans="2:35" x14ac:dyDescent="0.25">
      <c r="B250" s="116"/>
      <c r="C250" s="205" t="str">
        <f>IF(F250=0,"",MAX($C$18:C249)+1)</f>
        <v/>
      </c>
      <c r="D250" s="60"/>
      <c r="E250" s="214"/>
      <c r="F250" s="215"/>
      <c r="G250" s="218"/>
      <c r="H250" s="216"/>
      <c r="I250" s="217" t="str">
        <f>IF(LEFT($F250,1)="R",VLOOKUP($F250,'Blend Breakout'!$C$33:$I$55,COLUMNS('Blend Breakout'!$C$32:D$32),0),IF(LEFT($F250,1)="H",$F250,""))</f>
        <v/>
      </c>
      <c r="J250" s="59" t="str">
        <f>IF(I250="","",IF(LEFT($F250,1)="R",$G250*VLOOKUP($F250,'Blend Breakout'!$C$33:$I$55,COLUMNS('Blend Breakout'!$C$32:E$32),0),IF(LEFT($F250,1)="H",$G250,"")))</f>
        <v/>
      </c>
      <c r="K250" s="217" t="str">
        <f>IF(LEFT($F250,1)="R",VLOOKUP($F250,'Blend Breakout'!$C$33:$I$55,COLUMNS('Blend Breakout'!$C$32:F$32),0),"")</f>
        <v/>
      </c>
      <c r="L250" s="59" t="str">
        <f>IF(K250="","",IF(LEFT($F250,1)="R",$G250*VLOOKUP($F250,'Blend Breakout'!$C$33:$I$55,COLUMNS('Blend Breakout'!$C$32:G$32),0),""))</f>
        <v/>
      </c>
      <c r="M250" s="217" t="str">
        <f>IF(LEFT($F250,1)="R",VLOOKUP($F250,'Blend Breakout'!$C$33:$I$55,COLUMNS('Blend Breakout'!$C$32:H$32),0),"")</f>
        <v/>
      </c>
      <c r="N250" s="59" t="str">
        <f>IF(M250="","",IF(LEFT($F250,1)="R",$G250*VLOOKUP($F250,'Blend Breakout'!$C$33:$I$55,COLUMNS('Blend Breakout'!$C$32:I$32),0),""))</f>
        <v/>
      </c>
      <c r="O250" s="215"/>
      <c r="P250" s="215"/>
      <c r="Q250" s="220"/>
      <c r="R250" s="215"/>
      <c r="S250" s="215"/>
      <c r="T250" s="206"/>
      <c r="U250" s="154"/>
      <c r="W250" s="161" t="str">
        <f t="shared" ca="1" si="26"/>
        <v/>
      </c>
      <c r="Y250" s="64" t="str">
        <f t="shared" si="27"/>
        <v>N</v>
      </c>
      <c r="Z250" s="64">
        <f t="shared" ca="1" si="21"/>
        <v>0</v>
      </c>
      <c r="AA250" s="64">
        <f>IF(C250="",0,IF(OR(D250=0,E250=0,F250=0,G250=0,H250=0,O250=0,Q250=0,Q250="",R250=0,S250=0,AND(OR(R250=Lists!$L$3,R250=Lists!$L$4),P250=0),AND(R250=Lists!$L$4,T250=0)),1,0))</f>
        <v>0</v>
      </c>
      <c r="AB250" s="64">
        <f t="shared" si="22"/>
        <v>0</v>
      </c>
      <c r="AC250" s="64">
        <f t="shared" si="23"/>
        <v>0</v>
      </c>
      <c r="AD250" s="64">
        <f>IF(OR(S250=Lists!$M$6,S250=Lists!$M$8),IF(OR(COUNTIF('Section 3'!$D$16:$D$28,I250)=0,COUNTIF('Section 3'!$D$16:$D$28,K250)=0,COUNTIF('Section 3'!$D$16:$D$28,M250)=0),1,0),0)</f>
        <v>0</v>
      </c>
      <c r="AE250" s="64">
        <f>IF(AND(COUNTIF(Lists!$D$3:$D$69,F250)&gt;0,COUNTIF(Lists!$E$3:$E$46,I250)&gt;0,COUNTIF(Lists!$E$3:$E$46,K250)&gt;0,COUNTIF(Lists!$E$3:$E$46,M250)&gt;0),0,1)</f>
        <v>0</v>
      </c>
      <c r="AF250" s="64">
        <f>IF(E250=0,0,IF(COUNTIF(Lists!$B$3:$B$203,E250)&gt;0,0,1))</f>
        <v>0</v>
      </c>
      <c r="AG250" s="64">
        <f>IF(E250=0,0,IF(AND('Section 1'!$D$12&lt;&gt;4,R250="Heels"),1,0))</f>
        <v>0</v>
      </c>
      <c r="AH250" s="57">
        <f t="shared" si="24"/>
        <v>0</v>
      </c>
      <c r="AI250" s="57">
        <f t="shared" si="25"/>
        <v>0</v>
      </c>
    </row>
    <row r="251" spans="2:35" x14ac:dyDescent="0.25">
      <c r="B251" s="116"/>
      <c r="C251" s="205" t="str">
        <f>IF(F251=0,"",MAX($C$18:C250)+1)</f>
        <v/>
      </c>
      <c r="D251" s="60"/>
      <c r="E251" s="214"/>
      <c r="F251" s="215"/>
      <c r="G251" s="218"/>
      <c r="H251" s="216"/>
      <c r="I251" s="217" t="str">
        <f>IF(LEFT($F251,1)="R",VLOOKUP($F251,'Blend Breakout'!$C$33:$I$55,COLUMNS('Blend Breakout'!$C$32:D$32),0),IF(LEFT($F251,1)="H",$F251,""))</f>
        <v/>
      </c>
      <c r="J251" s="59" t="str">
        <f>IF(I251="","",IF(LEFT($F251,1)="R",$G251*VLOOKUP($F251,'Blend Breakout'!$C$33:$I$55,COLUMNS('Blend Breakout'!$C$32:E$32),0),IF(LEFT($F251,1)="H",$G251,"")))</f>
        <v/>
      </c>
      <c r="K251" s="217" t="str">
        <f>IF(LEFT($F251,1)="R",VLOOKUP($F251,'Blend Breakout'!$C$33:$I$55,COLUMNS('Blend Breakout'!$C$32:F$32),0),"")</f>
        <v/>
      </c>
      <c r="L251" s="59" t="str">
        <f>IF(K251="","",IF(LEFT($F251,1)="R",$G251*VLOOKUP($F251,'Blend Breakout'!$C$33:$I$55,COLUMNS('Blend Breakout'!$C$32:G$32),0),""))</f>
        <v/>
      </c>
      <c r="M251" s="217" t="str">
        <f>IF(LEFT($F251,1)="R",VLOOKUP($F251,'Blend Breakout'!$C$33:$I$55,COLUMNS('Blend Breakout'!$C$32:H$32),0),"")</f>
        <v/>
      </c>
      <c r="N251" s="59" t="str">
        <f>IF(M251="","",IF(LEFT($F251,1)="R",$G251*VLOOKUP($F251,'Blend Breakout'!$C$33:$I$55,COLUMNS('Blend Breakout'!$C$32:I$32),0),""))</f>
        <v/>
      </c>
      <c r="O251" s="215"/>
      <c r="P251" s="215"/>
      <c r="Q251" s="220"/>
      <c r="R251" s="215"/>
      <c r="S251" s="215"/>
      <c r="T251" s="206"/>
      <c r="U251" s="154"/>
      <c r="W251" s="161" t="str">
        <f t="shared" ca="1" si="26"/>
        <v/>
      </c>
      <c r="Y251" s="64" t="str">
        <f t="shared" si="27"/>
        <v>N</v>
      </c>
      <c r="Z251" s="64">
        <f t="shared" ca="1" si="21"/>
        <v>0</v>
      </c>
      <c r="AA251" s="64">
        <f>IF(C251="",0,IF(OR(D251=0,E251=0,F251=0,G251=0,H251=0,O251=0,Q251=0,Q251="",R251=0,S251=0,AND(OR(R251=Lists!$L$3,R251=Lists!$L$4),P251=0),AND(R251=Lists!$L$4,T251=0)),1,0))</f>
        <v>0</v>
      </c>
      <c r="AB251" s="64">
        <f t="shared" si="22"/>
        <v>0</v>
      </c>
      <c r="AC251" s="64">
        <f t="shared" si="23"/>
        <v>0</v>
      </c>
      <c r="AD251" s="64">
        <f>IF(OR(S251=Lists!$M$6,S251=Lists!$M$8),IF(OR(COUNTIF('Section 3'!$D$16:$D$28,I251)=0,COUNTIF('Section 3'!$D$16:$D$28,K251)=0,COUNTIF('Section 3'!$D$16:$D$28,M251)=0),1,0),0)</f>
        <v>0</v>
      </c>
      <c r="AE251" s="64">
        <f>IF(AND(COUNTIF(Lists!$D$3:$D$69,F251)&gt;0,COUNTIF(Lists!$E$3:$E$46,I251)&gt;0,COUNTIF(Lists!$E$3:$E$46,K251)&gt;0,COUNTIF(Lists!$E$3:$E$46,M251)&gt;0),0,1)</f>
        <v>0</v>
      </c>
      <c r="AF251" s="64">
        <f>IF(E251=0,0,IF(COUNTIF(Lists!$B$3:$B$203,E251)&gt;0,0,1))</f>
        <v>0</v>
      </c>
      <c r="AG251" s="64">
        <f>IF(E251=0,0,IF(AND('Section 1'!$D$12&lt;&gt;4,R251="Heels"),1,0))</f>
        <v>0</v>
      </c>
      <c r="AH251" s="57">
        <f t="shared" si="24"/>
        <v>0</v>
      </c>
      <c r="AI251" s="57">
        <f t="shared" si="25"/>
        <v>0</v>
      </c>
    </row>
    <row r="252" spans="2:35" x14ac:dyDescent="0.25">
      <c r="B252" s="116"/>
      <c r="C252" s="205" t="str">
        <f>IF(F252=0,"",MAX($C$18:C251)+1)</f>
        <v/>
      </c>
      <c r="D252" s="60"/>
      <c r="E252" s="214"/>
      <c r="F252" s="215"/>
      <c r="G252" s="218"/>
      <c r="H252" s="216"/>
      <c r="I252" s="217" t="str">
        <f>IF(LEFT($F252,1)="R",VLOOKUP($F252,'Blend Breakout'!$C$33:$I$55,COLUMNS('Blend Breakout'!$C$32:D$32),0),IF(LEFT($F252,1)="H",$F252,""))</f>
        <v/>
      </c>
      <c r="J252" s="59" t="str">
        <f>IF(I252="","",IF(LEFT($F252,1)="R",$G252*VLOOKUP($F252,'Blend Breakout'!$C$33:$I$55,COLUMNS('Blend Breakout'!$C$32:E$32),0),IF(LEFT($F252,1)="H",$G252,"")))</f>
        <v/>
      </c>
      <c r="K252" s="217" t="str">
        <f>IF(LEFT($F252,1)="R",VLOOKUP($F252,'Blend Breakout'!$C$33:$I$55,COLUMNS('Blend Breakout'!$C$32:F$32),0),"")</f>
        <v/>
      </c>
      <c r="L252" s="59" t="str">
        <f>IF(K252="","",IF(LEFT($F252,1)="R",$G252*VLOOKUP($F252,'Blend Breakout'!$C$33:$I$55,COLUMNS('Blend Breakout'!$C$32:G$32),0),""))</f>
        <v/>
      </c>
      <c r="M252" s="217" t="str">
        <f>IF(LEFT($F252,1)="R",VLOOKUP($F252,'Blend Breakout'!$C$33:$I$55,COLUMNS('Blend Breakout'!$C$32:H$32),0),"")</f>
        <v/>
      </c>
      <c r="N252" s="59" t="str">
        <f>IF(M252="","",IF(LEFT($F252,1)="R",$G252*VLOOKUP($F252,'Blend Breakout'!$C$33:$I$55,COLUMNS('Blend Breakout'!$C$32:I$32),0),""))</f>
        <v/>
      </c>
      <c r="O252" s="215"/>
      <c r="P252" s="215"/>
      <c r="Q252" s="220"/>
      <c r="R252" s="215"/>
      <c r="S252" s="215"/>
      <c r="T252" s="206"/>
      <c r="U252" s="154"/>
      <c r="W252" s="161" t="str">
        <f t="shared" ca="1" si="26"/>
        <v/>
      </c>
      <c r="Y252" s="64" t="str">
        <f t="shared" si="27"/>
        <v>N</v>
      </c>
      <c r="Z252" s="64">
        <f t="shared" ca="1" si="21"/>
        <v>0</v>
      </c>
      <c r="AA252" s="64">
        <f>IF(C252="",0,IF(OR(D252=0,E252=0,F252=0,G252=0,H252=0,O252=0,Q252=0,Q252="",R252=0,S252=0,AND(OR(R252=Lists!$L$3,R252=Lists!$L$4),P252=0),AND(R252=Lists!$L$4,T252=0)),1,0))</f>
        <v>0</v>
      </c>
      <c r="AB252" s="64">
        <f t="shared" si="22"/>
        <v>0</v>
      </c>
      <c r="AC252" s="64">
        <f t="shared" si="23"/>
        <v>0</v>
      </c>
      <c r="AD252" s="64">
        <f>IF(OR(S252=Lists!$M$6,S252=Lists!$M$8),IF(OR(COUNTIF('Section 3'!$D$16:$D$28,I252)=0,COUNTIF('Section 3'!$D$16:$D$28,K252)=0,COUNTIF('Section 3'!$D$16:$D$28,M252)=0),1,0),0)</f>
        <v>0</v>
      </c>
      <c r="AE252" s="64">
        <f>IF(AND(COUNTIF(Lists!$D$3:$D$69,F252)&gt;0,COUNTIF(Lists!$E$3:$E$46,I252)&gt;0,COUNTIF(Lists!$E$3:$E$46,K252)&gt;0,COUNTIF(Lists!$E$3:$E$46,M252)&gt;0),0,1)</f>
        <v>0</v>
      </c>
      <c r="AF252" s="64">
        <f>IF(E252=0,0,IF(COUNTIF(Lists!$B$3:$B$203,E252)&gt;0,0,1))</f>
        <v>0</v>
      </c>
      <c r="AG252" s="64">
        <f>IF(E252=0,0,IF(AND('Section 1'!$D$12&lt;&gt;4,R252="Heels"),1,0))</f>
        <v>0</v>
      </c>
      <c r="AH252" s="57">
        <f t="shared" si="24"/>
        <v>0</v>
      </c>
      <c r="AI252" s="57">
        <f t="shared" si="25"/>
        <v>0</v>
      </c>
    </row>
    <row r="253" spans="2:35" x14ac:dyDescent="0.25">
      <c r="B253" s="116"/>
      <c r="C253" s="205" t="str">
        <f>IF(F253=0,"",MAX($C$18:C252)+1)</f>
        <v/>
      </c>
      <c r="D253" s="60"/>
      <c r="E253" s="214"/>
      <c r="F253" s="215"/>
      <c r="G253" s="218"/>
      <c r="H253" s="216"/>
      <c r="I253" s="217" t="str">
        <f>IF(LEFT($F253,1)="R",VLOOKUP($F253,'Blend Breakout'!$C$33:$I$55,COLUMNS('Blend Breakout'!$C$32:D$32),0),IF(LEFT($F253,1)="H",$F253,""))</f>
        <v/>
      </c>
      <c r="J253" s="59" t="str">
        <f>IF(I253="","",IF(LEFT($F253,1)="R",$G253*VLOOKUP($F253,'Blend Breakout'!$C$33:$I$55,COLUMNS('Blend Breakout'!$C$32:E$32),0),IF(LEFT($F253,1)="H",$G253,"")))</f>
        <v/>
      </c>
      <c r="K253" s="217" t="str">
        <f>IF(LEFT($F253,1)="R",VLOOKUP($F253,'Blend Breakout'!$C$33:$I$55,COLUMNS('Blend Breakout'!$C$32:F$32),0),"")</f>
        <v/>
      </c>
      <c r="L253" s="59" t="str">
        <f>IF(K253="","",IF(LEFT($F253,1)="R",$G253*VLOOKUP($F253,'Blend Breakout'!$C$33:$I$55,COLUMNS('Blend Breakout'!$C$32:G$32),0),""))</f>
        <v/>
      </c>
      <c r="M253" s="217" t="str">
        <f>IF(LEFT($F253,1)="R",VLOOKUP($F253,'Blend Breakout'!$C$33:$I$55,COLUMNS('Blend Breakout'!$C$32:H$32),0),"")</f>
        <v/>
      </c>
      <c r="N253" s="59" t="str">
        <f>IF(M253="","",IF(LEFT($F253,1)="R",$G253*VLOOKUP($F253,'Blend Breakout'!$C$33:$I$55,COLUMNS('Blend Breakout'!$C$32:I$32),0),""))</f>
        <v/>
      </c>
      <c r="O253" s="215"/>
      <c r="P253" s="215"/>
      <c r="Q253" s="220"/>
      <c r="R253" s="215"/>
      <c r="S253" s="215"/>
      <c r="T253" s="206"/>
      <c r="U253" s="154"/>
      <c r="W253" s="161" t="str">
        <f t="shared" ca="1" si="26"/>
        <v/>
      </c>
      <c r="Y253" s="64" t="str">
        <f t="shared" si="27"/>
        <v>N</v>
      </c>
      <c r="Z253" s="64">
        <f t="shared" ca="1" si="21"/>
        <v>0</v>
      </c>
      <c r="AA253" s="64">
        <f>IF(C253="",0,IF(OR(D253=0,E253=0,F253=0,G253=0,H253=0,O253=0,Q253=0,Q253="",R253=0,S253=0,AND(OR(R253=Lists!$L$3,R253=Lists!$L$4),P253=0),AND(R253=Lists!$L$4,T253=0)),1,0))</f>
        <v>0</v>
      </c>
      <c r="AB253" s="64">
        <f t="shared" si="22"/>
        <v>0</v>
      </c>
      <c r="AC253" s="64">
        <f t="shared" si="23"/>
        <v>0</v>
      </c>
      <c r="AD253" s="64">
        <f>IF(OR(S253=Lists!$M$6,S253=Lists!$M$8),IF(OR(COUNTIF('Section 3'!$D$16:$D$28,I253)=0,COUNTIF('Section 3'!$D$16:$D$28,K253)=0,COUNTIF('Section 3'!$D$16:$D$28,M253)=0),1,0),0)</f>
        <v>0</v>
      </c>
      <c r="AE253" s="64">
        <f>IF(AND(COUNTIF(Lists!$D$3:$D$69,F253)&gt;0,COUNTIF(Lists!$E$3:$E$46,I253)&gt;0,COUNTIF(Lists!$E$3:$E$46,K253)&gt;0,COUNTIF(Lists!$E$3:$E$46,M253)&gt;0),0,1)</f>
        <v>0</v>
      </c>
      <c r="AF253" s="64">
        <f>IF(E253=0,0,IF(COUNTIF(Lists!$B$3:$B$203,E253)&gt;0,0,1))</f>
        <v>0</v>
      </c>
      <c r="AG253" s="64">
        <f>IF(E253=0,0,IF(AND('Section 1'!$D$12&lt;&gt;4,R253="Heels"),1,0))</f>
        <v>0</v>
      </c>
      <c r="AH253" s="57">
        <f t="shared" si="24"/>
        <v>0</v>
      </c>
      <c r="AI253" s="57">
        <f t="shared" si="25"/>
        <v>0</v>
      </c>
    </row>
    <row r="254" spans="2:35" x14ac:dyDescent="0.25">
      <c r="B254" s="116"/>
      <c r="C254" s="205" t="str">
        <f>IF(F254=0,"",MAX($C$18:C253)+1)</f>
        <v/>
      </c>
      <c r="D254" s="60"/>
      <c r="E254" s="214"/>
      <c r="F254" s="215"/>
      <c r="G254" s="218"/>
      <c r="H254" s="216"/>
      <c r="I254" s="217" t="str">
        <f>IF(LEFT($F254,1)="R",VLOOKUP($F254,'Blend Breakout'!$C$33:$I$55,COLUMNS('Blend Breakout'!$C$32:D$32),0),IF(LEFT($F254,1)="H",$F254,""))</f>
        <v/>
      </c>
      <c r="J254" s="59" t="str">
        <f>IF(I254="","",IF(LEFT($F254,1)="R",$G254*VLOOKUP($F254,'Blend Breakout'!$C$33:$I$55,COLUMNS('Blend Breakout'!$C$32:E$32),0),IF(LEFT($F254,1)="H",$G254,"")))</f>
        <v/>
      </c>
      <c r="K254" s="217" t="str">
        <f>IF(LEFT($F254,1)="R",VLOOKUP($F254,'Blend Breakout'!$C$33:$I$55,COLUMNS('Blend Breakout'!$C$32:F$32),0),"")</f>
        <v/>
      </c>
      <c r="L254" s="59" t="str">
        <f>IF(K254="","",IF(LEFT($F254,1)="R",$G254*VLOOKUP($F254,'Blend Breakout'!$C$33:$I$55,COLUMNS('Blend Breakout'!$C$32:G$32),0),""))</f>
        <v/>
      </c>
      <c r="M254" s="217" t="str">
        <f>IF(LEFT($F254,1)="R",VLOOKUP($F254,'Blend Breakout'!$C$33:$I$55,COLUMNS('Blend Breakout'!$C$32:H$32),0),"")</f>
        <v/>
      </c>
      <c r="N254" s="59" t="str">
        <f>IF(M254="","",IF(LEFT($F254,1)="R",$G254*VLOOKUP($F254,'Blend Breakout'!$C$33:$I$55,COLUMNS('Blend Breakout'!$C$32:I$32),0),""))</f>
        <v/>
      </c>
      <c r="O254" s="215"/>
      <c r="P254" s="215"/>
      <c r="Q254" s="220"/>
      <c r="R254" s="215"/>
      <c r="S254" s="215"/>
      <c r="T254" s="206"/>
      <c r="U254" s="154"/>
      <c r="W254" s="161" t="str">
        <f t="shared" ca="1" si="26"/>
        <v/>
      </c>
      <c r="Y254" s="64" t="str">
        <f t="shared" si="27"/>
        <v>N</v>
      </c>
      <c r="Z254" s="64">
        <f t="shared" ca="1" si="21"/>
        <v>0</v>
      </c>
      <c r="AA254" s="64">
        <f>IF(C254="",0,IF(OR(D254=0,E254=0,F254=0,G254=0,H254=0,O254=0,Q254=0,Q254="",R254=0,S254=0,AND(OR(R254=Lists!$L$3,R254=Lists!$L$4),P254=0),AND(R254=Lists!$L$4,T254=0)),1,0))</f>
        <v>0</v>
      </c>
      <c r="AB254" s="64">
        <f t="shared" si="22"/>
        <v>0</v>
      </c>
      <c r="AC254" s="64">
        <f t="shared" si="23"/>
        <v>0</v>
      </c>
      <c r="AD254" s="64">
        <f>IF(OR(S254=Lists!$M$6,S254=Lists!$M$8),IF(OR(COUNTIF('Section 3'!$D$16:$D$28,I254)=0,COUNTIF('Section 3'!$D$16:$D$28,K254)=0,COUNTIF('Section 3'!$D$16:$D$28,M254)=0),1,0),0)</f>
        <v>0</v>
      </c>
      <c r="AE254" s="64">
        <f>IF(AND(COUNTIF(Lists!$D$3:$D$69,F254)&gt;0,COUNTIF(Lists!$E$3:$E$46,I254)&gt;0,COUNTIF(Lists!$E$3:$E$46,K254)&gt;0,COUNTIF(Lists!$E$3:$E$46,M254)&gt;0),0,1)</f>
        <v>0</v>
      </c>
      <c r="AF254" s="64">
        <f>IF(E254=0,0,IF(COUNTIF(Lists!$B$3:$B$203,E254)&gt;0,0,1))</f>
        <v>0</v>
      </c>
      <c r="AG254" s="64">
        <f>IF(E254=0,0,IF(AND('Section 1'!$D$12&lt;&gt;4,R254="Heels"),1,0))</f>
        <v>0</v>
      </c>
      <c r="AH254" s="57">
        <f t="shared" si="24"/>
        <v>0</v>
      </c>
      <c r="AI254" s="57">
        <f t="shared" si="25"/>
        <v>0</v>
      </c>
    </row>
    <row r="255" spans="2:35" x14ac:dyDescent="0.25">
      <c r="B255" s="116"/>
      <c r="C255" s="205" t="str">
        <f>IF(F255=0,"",MAX($C$18:C254)+1)</f>
        <v/>
      </c>
      <c r="D255" s="60"/>
      <c r="E255" s="214"/>
      <c r="F255" s="215"/>
      <c r="G255" s="218"/>
      <c r="H255" s="216"/>
      <c r="I255" s="217" t="str">
        <f>IF(LEFT($F255,1)="R",VLOOKUP($F255,'Blend Breakout'!$C$33:$I$55,COLUMNS('Blend Breakout'!$C$32:D$32),0),IF(LEFT($F255,1)="H",$F255,""))</f>
        <v/>
      </c>
      <c r="J255" s="59" t="str">
        <f>IF(I255="","",IF(LEFT($F255,1)="R",$G255*VLOOKUP($F255,'Blend Breakout'!$C$33:$I$55,COLUMNS('Blend Breakout'!$C$32:E$32),0),IF(LEFT($F255,1)="H",$G255,"")))</f>
        <v/>
      </c>
      <c r="K255" s="217" t="str">
        <f>IF(LEFT($F255,1)="R",VLOOKUP($F255,'Blend Breakout'!$C$33:$I$55,COLUMNS('Blend Breakout'!$C$32:F$32),0),"")</f>
        <v/>
      </c>
      <c r="L255" s="59" t="str">
        <f>IF(K255="","",IF(LEFT($F255,1)="R",$G255*VLOOKUP($F255,'Blend Breakout'!$C$33:$I$55,COLUMNS('Blend Breakout'!$C$32:G$32),0),""))</f>
        <v/>
      </c>
      <c r="M255" s="217" t="str">
        <f>IF(LEFT($F255,1)="R",VLOOKUP($F255,'Blend Breakout'!$C$33:$I$55,COLUMNS('Blend Breakout'!$C$32:H$32),0),"")</f>
        <v/>
      </c>
      <c r="N255" s="59" t="str">
        <f>IF(M255="","",IF(LEFT($F255,1)="R",$G255*VLOOKUP($F255,'Blend Breakout'!$C$33:$I$55,COLUMNS('Blend Breakout'!$C$32:I$32),0),""))</f>
        <v/>
      </c>
      <c r="O255" s="215"/>
      <c r="P255" s="215"/>
      <c r="Q255" s="220"/>
      <c r="R255" s="215"/>
      <c r="S255" s="215"/>
      <c r="T255" s="206"/>
      <c r="U255" s="154"/>
      <c r="W255" s="161" t="str">
        <f t="shared" ca="1" si="26"/>
        <v/>
      </c>
      <c r="Y255" s="64" t="str">
        <f t="shared" si="27"/>
        <v>N</v>
      </c>
      <c r="Z255" s="64">
        <f t="shared" ca="1" si="21"/>
        <v>0</v>
      </c>
      <c r="AA255" s="64">
        <f>IF(C255="",0,IF(OR(D255=0,E255=0,F255=0,G255=0,H255=0,O255=0,Q255=0,Q255="",R255=0,S255=0,AND(OR(R255=Lists!$L$3,R255=Lists!$L$4),P255=0),AND(R255=Lists!$L$4,T255=0)),1,0))</f>
        <v>0</v>
      </c>
      <c r="AB255" s="64">
        <f t="shared" si="22"/>
        <v>0</v>
      </c>
      <c r="AC255" s="64">
        <f t="shared" si="23"/>
        <v>0</v>
      </c>
      <c r="AD255" s="64">
        <f>IF(OR(S255=Lists!$M$6,S255=Lists!$M$8),IF(OR(COUNTIF('Section 3'!$D$16:$D$28,I255)=0,COUNTIF('Section 3'!$D$16:$D$28,K255)=0,COUNTIF('Section 3'!$D$16:$D$28,M255)=0),1,0),0)</f>
        <v>0</v>
      </c>
      <c r="AE255" s="64">
        <f>IF(AND(COUNTIF(Lists!$D$3:$D$69,F255)&gt;0,COUNTIF(Lists!$E$3:$E$46,I255)&gt;0,COUNTIF(Lists!$E$3:$E$46,K255)&gt;0,COUNTIF(Lists!$E$3:$E$46,M255)&gt;0),0,1)</f>
        <v>0</v>
      </c>
      <c r="AF255" s="64">
        <f>IF(E255=0,0,IF(COUNTIF(Lists!$B$3:$B$203,E255)&gt;0,0,1))</f>
        <v>0</v>
      </c>
      <c r="AG255" s="64">
        <f>IF(E255=0,0,IF(AND('Section 1'!$D$12&lt;&gt;4,R255="Heels"),1,0))</f>
        <v>0</v>
      </c>
      <c r="AH255" s="57">
        <f t="shared" si="24"/>
        <v>0</v>
      </c>
      <c r="AI255" s="57">
        <f t="shared" si="25"/>
        <v>0</v>
      </c>
    </row>
    <row r="256" spans="2:35" x14ac:dyDescent="0.25">
      <c r="B256" s="116"/>
      <c r="C256" s="205" t="str">
        <f>IF(F256=0,"",MAX($C$18:C255)+1)</f>
        <v/>
      </c>
      <c r="D256" s="60"/>
      <c r="E256" s="214"/>
      <c r="F256" s="215"/>
      <c r="G256" s="218"/>
      <c r="H256" s="216"/>
      <c r="I256" s="217" t="str">
        <f>IF(LEFT($F256,1)="R",VLOOKUP($F256,'Blend Breakout'!$C$33:$I$55,COLUMNS('Blend Breakout'!$C$32:D$32),0),IF(LEFT($F256,1)="H",$F256,""))</f>
        <v/>
      </c>
      <c r="J256" s="59" t="str">
        <f>IF(I256="","",IF(LEFT($F256,1)="R",$G256*VLOOKUP($F256,'Blend Breakout'!$C$33:$I$55,COLUMNS('Blend Breakout'!$C$32:E$32),0),IF(LEFT($F256,1)="H",$G256,"")))</f>
        <v/>
      </c>
      <c r="K256" s="217" t="str">
        <f>IF(LEFT($F256,1)="R",VLOOKUP($F256,'Blend Breakout'!$C$33:$I$55,COLUMNS('Blend Breakout'!$C$32:F$32),0),"")</f>
        <v/>
      </c>
      <c r="L256" s="59" t="str">
        <f>IF(K256="","",IF(LEFT($F256,1)="R",$G256*VLOOKUP($F256,'Blend Breakout'!$C$33:$I$55,COLUMNS('Blend Breakout'!$C$32:G$32),0),""))</f>
        <v/>
      </c>
      <c r="M256" s="217" t="str">
        <f>IF(LEFT($F256,1)="R",VLOOKUP($F256,'Blend Breakout'!$C$33:$I$55,COLUMNS('Blend Breakout'!$C$32:H$32),0),"")</f>
        <v/>
      </c>
      <c r="N256" s="59" t="str">
        <f>IF(M256="","",IF(LEFT($F256,1)="R",$G256*VLOOKUP($F256,'Blend Breakout'!$C$33:$I$55,COLUMNS('Blend Breakout'!$C$32:I$32),0),""))</f>
        <v/>
      </c>
      <c r="O256" s="215"/>
      <c r="P256" s="215"/>
      <c r="Q256" s="220"/>
      <c r="R256" s="215"/>
      <c r="S256" s="215"/>
      <c r="T256" s="206"/>
      <c r="U256" s="154"/>
      <c r="W256" s="161" t="str">
        <f t="shared" ca="1" si="26"/>
        <v/>
      </c>
      <c r="Y256" s="64" t="str">
        <f t="shared" si="27"/>
        <v>N</v>
      </c>
      <c r="Z256" s="64">
        <f t="shared" ca="1" si="21"/>
        <v>0</v>
      </c>
      <c r="AA256" s="64">
        <f>IF(C256="",0,IF(OR(D256=0,E256=0,F256=0,G256=0,H256=0,O256=0,Q256=0,Q256="",R256=0,S256=0,AND(OR(R256=Lists!$L$3,R256=Lists!$L$4),P256=0),AND(R256=Lists!$L$4,T256=0)),1,0))</f>
        <v>0</v>
      </c>
      <c r="AB256" s="64">
        <f t="shared" si="22"/>
        <v>0</v>
      </c>
      <c r="AC256" s="64">
        <f t="shared" si="23"/>
        <v>0</v>
      </c>
      <c r="AD256" s="64">
        <f>IF(OR(S256=Lists!$M$6,S256=Lists!$M$8),IF(OR(COUNTIF('Section 3'!$D$16:$D$28,I256)=0,COUNTIF('Section 3'!$D$16:$D$28,K256)=0,COUNTIF('Section 3'!$D$16:$D$28,M256)=0),1,0),0)</f>
        <v>0</v>
      </c>
      <c r="AE256" s="64">
        <f>IF(AND(COUNTIF(Lists!$D$3:$D$69,F256)&gt;0,COUNTIF(Lists!$E$3:$E$46,I256)&gt;0,COUNTIF(Lists!$E$3:$E$46,K256)&gt;0,COUNTIF(Lists!$E$3:$E$46,M256)&gt;0),0,1)</f>
        <v>0</v>
      </c>
      <c r="AF256" s="64">
        <f>IF(E256=0,0,IF(COUNTIF(Lists!$B$3:$B$203,E256)&gt;0,0,1))</f>
        <v>0</v>
      </c>
      <c r="AG256" s="64">
        <f>IF(E256=0,0,IF(AND('Section 1'!$D$12&lt;&gt;4,R256="Heels"),1,0))</f>
        <v>0</v>
      </c>
      <c r="AH256" s="57">
        <f t="shared" si="24"/>
        <v>0</v>
      </c>
      <c r="AI256" s="57">
        <f t="shared" si="25"/>
        <v>0</v>
      </c>
    </row>
    <row r="257" spans="2:35" x14ac:dyDescent="0.25">
      <c r="B257" s="116"/>
      <c r="C257" s="205" t="str">
        <f>IF(F257=0,"",MAX($C$18:C256)+1)</f>
        <v/>
      </c>
      <c r="D257" s="60"/>
      <c r="E257" s="214"/>
      <c r="F257" s="215"/>
      <c r="G257" s="218"/>
      <c r="H257" s="216"/>
      <c r="I257" s="217" t="str">
        <f>IF(LEFT($F257,1)="R",VLOOKUP($F257,'Blend Breakout'!$C$33:$I$55,COLUMNS('Blend Breakout'!$C$32:D$32),0),IF(LEFT($F257,1)="H",$F257,""))</f>
        <v/>
      </c>
      <c r="J257" s="59" t="str">
        <f>IF(I257="","",IF(LEFT($F257,1)="R",$G257*VLOOKUP($F257,'Blend Breakout'!$C$33:$I$55,COLUMNS('Blend Breakout'!$C$32:E$32),0),IF(LEFT($F257,1)="H",$G257,"")))</f>
        <v/>
      </c>
      <c r="K257" s="217" t="str">
        <f>IF(LEFT($F257,1)="R",VLOOKUP($F257,'Blend Breakout'!$C$33:$I$55,COLUMNS('Blend Breakout'!$C$32:F$32),0),"")</f>
        <v/>
      </c>
      <c r="L257" s="59" t="str">
        <f>IF(K257="","",IF(LEFT($F257,1)="R",$G257*VLOOKUP($F257,'Blend Breakout'!$C$33:$I$55,COLUMNS('Blend Breakout'!$C$32:G$32),0),""))</f>
        <v/>
      </c>
      <c r="M257" s="217" t="str">
        <f>IF(LEFT($F257,1)="R",VLOOKUP($F257,'Blend Breakout'!$C$33:$I$55,COLUMNS('Blend Breakout'!$C$32:H$32),0),"")</f>
        <v/>
      </c>
      <c r="N257" s="59" t="str">
        <f>IF(M257="","",IF(LEFT($F257,1)="R",$G257*VLOOKUP($F257,'Blend Breakout'!$C$33:$I$55,COLUMNS('Blend Breakout'!$C$32:I$32),0),""))</f>
        <v/>
      </c>
      <c r="O257" s="215"/>
      <c r="P257" s="215"/>
      <c r="Q257" s="220"/>
      <c r="R257" s="215"/>
      <c r="S257" s="215"/>
      <c r="T257" s="206"/>
      <c r="U257" s="154"/>
      <c r="W257" s="161" t="str">
        <f t="shared" ca="1" si="26"/>
        <v/>
      </c>
      <c r="Y257" s="64" t="str">
        <f t="shared" si="27"/>
        <v>N</v>
      </c>
      <c r="Z257" s="64">
        <f t="shared" ca="1" si="21"/>
        <v>0</v>
      </c>
      <c r="AA257" s="64">
        <f>IF(C257="",0,IF(OR(D257=0,E257=0,F257=0,G257=0,H257=0,O257=0,Q257=0,Q257="",R257=0,S257=0,AND(OR(R257=Lists!$L$3,R257=Lists!$L$4),P257=0),AND(R257=Lists!$L$4,T257=0)),1,0))</f>
        <v>0</v>
      </c>
      <c r="AB257" s="64">
        <f t="shared" si="22"/>
        <v>0</v>
      </c>
      <c r="AC257" s="64">
        <f t="shared" si="23"/>
        <v>0</v>
      </c>
      <c r="AD257" s="64">
        <f>IF(OR(S257=Lists!$M$6,S257=Lists!$M$8),IF(OR(COUNTIF('Section 3'!$D$16:$D$28,I257)=0,COUNTIF('Section 3'!$D$16:$D$28,K257)=0,COUNTIF('Section 3'!$D$16:$D$28,M257)=0),1,0),0)</f>
        <v>0</v>
      </c>
      <c r="AE257" s="64">
        <f>IF(AND(COUNTIF(Lists!$D$3:$D$69,F257)&gt;0,COUNTIF(Lists!$E$3:$E$46,I257)&gt;0,COUNTIF(Lists!$E$3:$E$46,K257)&gt;0,COUNTIF(Lists!$E$3:$E$46,M257)&gt;0),0,1)</f>
        <v>0</v>
      </c>
      <c r="AF257" s="64">
        <f>IF(E257=0,0,IF(COUNTIF(Lists!$B$3:$B$203,E257)&gt;0,0,1))</f>
        <v>0</v>
      </c>
      <c r="AG257" s="64">
        <f>IF(E257=0,0,IF(AND('Section 1'!$D$12&lt;&gt;4,R257="Heels"),1,0))</f>
        <v>0</v>
      </c>
      <c r="AH257" s="57">
        <f t="shared" si="24"/>
        <v>0</v>
      </c>
      <c r="AI257" s="57">
        <f t="shared" si="25"/>
        <v>0</v>
      </c>
    </row>
    <row r="258" spans="2:35" x14ac:dyDescent="0.25">
      <c r="B258" s="116"/>
      <c r="C258" s="205" t="str">
        <f>IF(F258=0,"",MAX($C$18:C257)+1)</f>
        <v/>
      </c>
      <c r="D258" s="60"/>
      <c r="E258" s="214"/>
      <c r="F258" s="215"/>
      <c r="G258" s="218"/>
      <c r="H258" s="216"/>
      <c r="I258" s="217" t="str">
        <f>IF(LEFT($F258,1)="R",VLOOKUP($F258,'Blend Breakout'!$C$33:$I$55,COLUMNS('Blend Breakout'!$C$32:D$32),0),IF(LEFT($F258,1)="H",$F258,""))</f>
        <v/>
      </c>
      <c r="J258" s="59" t="str">
        <f>IF(I258="","",IF(LEFT($F258,1)="R",$G258*VLOOKUP($F258,'Blend Breakout'!$C$33:$I$55,COLUMNS('Blend Breakout'!$C$32:E$32),0),IF(LEFT($F258,1)="H",$G258,"")))</f>
        <v/>
      </c>
      <c r="K258" s="217" t="str">
        <f>IF(LEFT($F258,1)="R",VLOOKUP($F258,'Blend Breakout'!$C$33:$I$55,COLUMNS('Blend Breakout'!$C$32:F$32),0),"")</f>
        <v/>
      </c>
      <c r="L258" s="59" t="str">
        <f>IF(K258="","",IF(LEFT($F258,1)="R",$G258*VLOOKUP($F258,'Blend Breakout'!$C$33:$I$55,COLUMNS('Blend Breakout'!$C$32:G$32),0),""))</f>
        <v/>
      </c>
      <c r="M258" s="217" t="str">
        <f>IF(LEFT($F258,1)="R",VLOOKUP($F258,'Blend Breakout'!$C$33:$I$55,COLUMNS('Blend Breakout'!$C$32:H$32),0),"")</f>
        <v/>
      </c>
      <c r="N258" s="59" t="str">
        <f>IF(M258="","",IF(LEFT($F258,1)="R",$G258*VLOOKUP($F258,'Blend Breakout'!$C$33:$I$55,COLUMNS('Blend Breakout'!$C$32:I$32),0),""))</f>
        <v/>
      </c>
      <c r="O258" s="215"/>
      <c r="P258" s="215"/>
      <c r="Q258" s="220"/>
      <c r="R258" s="215"/>
      <c r="S258" s="215"/>
      <c r="T258" s="206"/>
      <c r="U258" s="154"/>
      <c r="W258" s="161" t="str">
        <f t="shared" ca="1" si="26"/>
        <v/>
      </c>
      <c r="Y258" s="64" t="str">
        <f t="shared" si="27"/>
        <v>N</v>
      </c>
      <c r="Z258" s="64">
        <f t="shared" ca="1" si="21"/>
        <v>0</v>
      </c>
      <c r="AA258" s="64">
        <f>IF(C258="",0,IF(OR(D258=0,E258=0,F258=0,G258=0,H258=0,O258=0,Q258=0,Q258="",R258=0,S258=0,AND(OR(R258=Lists!$L$3,R258=Lists!$L$4),P258=0),AND(R258=Lists!$L$4,T258=0)),1,0))</f>
        <v>0</v>
      </c>
      <c r="AB258" s="64">
        <f t="shared" si="22"/>
        <v>0</v>
      </c>
      <c r="AC258" s="64">
        <f t="shared" si="23"/>
        <v>0</v>
      </c>
      <c r="AD258" s="64">
        <f>IF(OR(S258=Lists!$M$6,S258=Lists!$M$8),IF(OR(COUNTIF('Section 3'!$D$16:$D$28,I258)=0,COUNTIF('Section 3'!$D$16:$D$28,K258)=0,COUNTIF('Section 3'!$D$16:$D$28,M258)=0),1,0),0)</f>
        <v>0</v>
      </c>
      <c r="AE258" s="64">
        <f>IF(AND(COUNTIF(Lists!$D$3:$D$69,F258)&gt;0,COUNTIF(Lists!$E$3:$E$46,I258)&gt;0,COUNTIF(Lists!$E$3:$E$46,K258)&gt;0,COUNTIF(Lists!$E$3:$E$46,M258)&gt;0),0,1)</f>
        <v>0</v>
      </c>
      <c r="AF258" s="64">
        <f>IF(E258=0,0,IF(COUNTIF(Lists!$B$3:$B$203,E258)&gt;0,0,1))</f>
        <v>0</v>
      </c>
      <c r="AG258" s="64">
        <f>IF(E258=0,0,IF(AND('Section 1'!$D$12&lt;&gt;4,R258="Heels"),1,0))</f>
        <v>0</v>
      </c>
      <c r="AH258" s="57">
        <f t="shared" si="24"/>
        <v>0</v>
      </c>
      <c r="AI258" s="57">
        <f t="shared" si="25"/>
        <v>0</v>
      </c>
    </row>
    <row r="259" spans="2:35" x14ac:dyDescent="0.25">
      <c r="B259" s="116"/>
      <c r="C259" s="205" t="str">
        <f>IF(F259=0,"",MAX($C$18:C258)+1)</f>
        <v/>
      </c>
      <c r="D259" s="60"/>
      <c r="E259" s="214"/>
      <c r="F259" s="215"/>
      <c r="G259" s="218"/>
      <c r="H259" s="216"/>
      <c r="I259" s="217" t="str">
        <f>IF(LEFT($F259,1)="R",VLOOKUP($F259,'Blend Breakout'!$C$33:$I$55,COLUMNS('Blend Breakout'!$C$32:D$32),0),IF(LEFT($F259,1)="H",$F259,""))</f>
        <v/>
      </c>
      <c r="J259" s="59" t="str">
        <f>IF(I259="","",IF(LEFT($F259,1)="R",$G259*VLOOKUP($F259,'Blend Breakout'!$C$33:$I$55,COLUMNS('Blend Breakout'!$C$32:E$32),0),IF(LEFT($F259,1)="H",$G259,"")))</f>
        <v/>
      </c>
      <c r="K259" s="217" t="str">
        <f>IF(LEFT($F259,1)="R",VLOOKUP($F259,'Blend Breakout'!$C$33:$I$55,COLUMNS('Blend Breakout'!$C$32:F$32),0),"")</f>
        <v/>
      </c>
      <c r="L259" s="59" t="str">
        <f>IF(K259="","",IF(LEFT($F259,1)="R",$G259*VLOOKUP($F259,'Blend Breakout'!$C$33:$I$55,COLUMNS('Blend Breakout'!$C$32:G$32),0),""))</f>
        <v/>
      </c>
      <c r="M259" s="217" t="str">
        <f>IF(LEFT($F259,1)="R",VLOOKUP($F259,'Blend Breakout'!$C$33:$I$55,COLUMNS('Blend Breakout'!$C$32:H$32),0),"")</f>
        <v/>
      </c>
      <c r="N259" s="59" t="str">
        <f>IF(M259="","",IF(LEFT($F259,1)="R",$G259*VLOOKUP($F259,'Blend Breakout'!$C$33:$I$55,COLUMNS('Blend Breakout'!$C$32:I$32),0),""))</f>
        <v/>
      </c>
      <c r="O259" s="215"/>
      <c r="P259" s="215"/>
      <c r="Q259" s="220"/>
      <c r="R259" s="215"/>
      <c r="S259" s="215"/>
      <c r="T259" s="206"/>
      <c r="U259" s="154"/>
      <c r="W259" s="161" t="str">
        <f t="shared" ca="1" si="26"/>
        <v/>
      </c>
      <c r="Y259" s="64" t="str">
        <f t="shared" si="27"/>
        <v>N</v>
      </c>
      <c r="Z259" s="64">
        <f t="shared" ca="1" si="21"/>
        <v>0</v>
      </c>
      <c r="AA259" s="64">
        <f>IF(C259="",0,IF(OR(D259=0,E259=0,F259=0,G259=0,H259=0,O259=0,Q259=0,Q259="",R259=0,S259=0,AND(OR(R259=Lists!$L$3,R259=Lists!$L$4),P259=0),AND(R259=Lists!$L$4,T259=0)),1,0))</f>
        <v>0</v>
      </c>
      <c r="AB259" s="64">
        <f t="shared" si="22"/>
        <v>0</v>
      </c>
      <c r="AC259" s="64">
        <f t="shared" si="23"/>
        <v>0</v>
      </c>
      <c r="AD259" s="64">
        <f>IF(OR(S259=Lists!$M$6,S259=Lists!$M$8),IF(OR(COUNTIF('Section 3'!$D$16:$D$28,I259)=0,COUNTIF('Section 3'!$D$16:$D$28,K259)=0,COUNTIF('Section 3'!$D$16:$D$28,M259)=0),1,0),0)</f>
        <v>0</v>
      </c>
      <c r="AE259" s="64">
        <f>IF(AND(COUNTIF(Lists!$D$3:$D$69,F259)&gt;0,COUNTIF(Lists!$E$3:$E$46,I259)&gt;0,COUNTIF(Lists!$E$3:$E$46,K259)&gt;0,COUNTIF(Lists!$E$3:$E$46,M259)&gt;0),0,1)</f>
        <v>0</v>
      </c>
      <c r="AF259" s="64">
        <f>IF(E259=0,0,IF(COUNTIF(Lists!$B$3:$B$203,E259)&gt;0,0,1))</f>
        <v>0</v>
      </c>
      <c r="AG259" s="64">
        <f>IF(E259=0,0,IF(AND('Section 1'!$D$12&lt;&gt;4,R259="Heels"),1,0))</f>
        <v>0</v>
      </c>
      <c r="AH259" s="57">
        <f t="shared" si="24"/>
        <v>0</v>
      </c>
      <c r="AI259" s="57">
        <f t="shared" si="25"/>
        <v>0</v>
      </c>
    </row>
    <row r="260" spans="2:35" x14ac:dyDescent="0.25">
      <c r="B260" s="116"/>
      <c r="C260" s="205" t="str">
        <f>IF(F260=0,"",MAX($C$18:C259)+1)</f>
        <v/>
      </c>
      <c r="D260" s="60"/>
      <c r="E260" s="214"/>
      <c r="F260" s="215"/>
      <c r="G260" s="218"/>
      <c r="H260" s="216"/>
      <c r="I260" s="217" t="str">
        <f>IF(LEFT($F260,1)="R",VLOOKUP($F260,'Blend Breakout'!$C$33:$I$55,COLUMNS('Blend Breakout'!$C$32:D$32),0),IF(LEFT($F260,1)="H",$F260,""))</f>
        <v/>
      </c>
      <c r="J260" s="59" t="str">
        <f>IF(I260="","",IF(LEFT($F260,1)="R",$G260*VLOOKUP($F260,'Blend Breakout'!$C$33:$I$55,COLUMNS('Blend Breakout'!$C$32:E$32),0),IF(LEFT($F260,1)="H",$G260,"")))</f>
        <v/>
      </c>
      <c r="K260" s="217" t="str">
        <f>IF(LEFT($F260,1)="R",VLOOKUP($F260,'Blend Breakout'!$C$33:$I$55,COLUMNS('Blend Breakout'!$C$32:F$32),0),"")</f>
        <v/>
      </c>
      <c r="L260" s="59" t="str">
        <f>IF(K260="","",IF(LEFT($F260,1)="R",$G260*VLOOKUP($F260,'Blend Breakout'!$C$33:$I$55,COLUMNS('Blend Breakout'!$C$32:G$32),0),""))</f>
        <v/>
      </c>
      <c r="M260" s="217" t="str">
        <f>IF(LEFT($F260,1)="R",VLOOKUP($F260,'Blend Breakout'!$C$33:$I$55,COLUMNS('Blend Breakout'!$C$32:H$32),0),"")</f>
        <v/>
      </c>
      <c r="N260" s="59" t="str">
        <f>IF(M260="","",IF(LEFT($F260,1)="R",$G260*VLOOKUP($F260,'Blend Breakout'!$C$33:$I$55,COLUMNS('Blend Breakout'!$C$32:I$32),0),""))</f>
        <v/>
      </c>
      <c r="O260" s="215"/>
      <c r="P260" s="215"/>
      <c r="Q260" s="220"/>
      <c r="R260" s="215"/>
      <c r="S260" s="215"/>
      <c r="T260" s="206"/>
      <c r="U260" s="154"/>
      <c r="W260" s="161" t="str">
        <f t="shared" ca="1" si="26"/>
        <v/>
      </c>
      <c r="Y260" s="64" t="str">
        <f t="shared" si="27"/>
        <v>N</v>
      </c>
      <c r="Z260" s="64">
        <f t="shared" ca="1" si="21"/>
        <v>0</v>
      </c>
      <c r="AA260" s="64">
        <f>IF(C260="",0,IF(OR(D260=0,E260=0,F260=0,G260=0,H260=0,O260=0,Q260=0,Q260="",R260=0,S260=0,AND(OR(R260=Lists!$L$3,R260=Lists!$L$4),P260=0),AND(R260=Lists!$L$4,T260=0)),1,0))</f>
        <v>0</v>
      </c>
      <c r="AB260" s="64">
        <f t="shared" si="22"/>
        <v>0</v>
      </c>
      <c r="AC260" s="64">
        <f t="shared" si="23"/>
        <v>0</v>
      </c>
      <c r="AD260" s="64">
        <f>IF(OR(S260=Lists!$M$6,S260=Lists!$M$8),IF(OR(COUNTIF('Section 3'!$D$16:$D$28,I260)=0,COUNTIF('Section 3'!$D$16:$D$28,K260)=0,COUNTIF('Section 3'!$D$16:$D$28,M260)=0),1,0),0)</f>
        <v>0</v>
      </c>
      <c r="AE260" s="64">
        <f>IF(AND(COUNTIF(Lists!$D$3:$D$69,F260)&gt;0,COUNTIF(Lists!$E$3:$E$46,I260)&gt;0,COUNTIF(Lists!$E$3:$E$46,K260)&gt;0,COUNTIF(Lists!$E$3:$E$46,M260)&gt;0),0,1)</f>
        <v>0</v>
      </c>
      <c r="AF260" s="64">
        <f>IF(E260=0,0,IF(COUNTIF(Lists!$B$3:$B$203,E260)&gt;0,0,1))</f>
        <v>0</v>
      </c>
      <c r="AG260" s="64">
        <f>IF(E260=0,0,IF(AND('Section 1'!$D$12&lt;&gt;4,R260="Heels"),1,0))</f>
        <v>0</v>
      </c>
      <c r="AH260" s="57">
        <f t="shared" si="24"/>
        <v>0</v>
      </c>
      <c r="AI260" s="57">
        <f t="shared" si="25"/>
        <v>0</v>
      </c>
    </row>
    <row r="261" spans="2:35" x14ac:dyDescent="0.25">
      <c r="B261" s="116"/>
      <c r="C261" s="205" t="str">
        <f>IF(F261=0,"",MAX($C$18:C260)+1)</f>
        <v/>
      </c>
      <c r="D261" s="60"/>
      <c r="E261" s="214"/>
      <c r="F261" s="215"/>
      <c r="G261" s="218"/>
      <c r="H261" s="216"/>
      <c r="I261" s="217" t="str">
        <f>IF(LEFT($F261,1)="R",VLOOKUP($F261,'Blend Breakout'!$C$33:$I$55,COLUMNS('Blend Breakout'!$C$32:D$32),0),IF(LEFT($F261,1)="H",$F261,""))</f>
        <v/>
      </c>
      <c r="J261" s="59" t="str">
        <f>IF(I261="","",IF(LEFT($F261,1)="R",$G261*VLOOKUP($F261,'Blend Breakout'!$C$33:$I$55,COLUMNS('Blend Breakout'!$C$32:E$32),0),IF(LEFT($F261,1)="H",$G261,"")))</f>
        <v/>
      </c>
      <c r="K261" s="217" t="str">
        <f>IF(LEFT($F261,1)="R",VLOOKUP($F261,'Blend Breakout'!$C$33:$I$55,COLUMNS('Blend Breakout'!$C$32:F$32),0),"")</f>
        <v/>
      </c>
      <c r="L261" s="59" t="str">
        <f>IF(K261="","",IF(LEFT($F261,1)="R",$G261*VLOOKUP($F261,'Blend Breakout'!$C$33:$I$55,COLUMNS('Blend Breakout'!$C$32:G$32),0),""))</f>
        <v/>
      </c>
      <c r="M261" s="217" t="str">
        <f>IF(LEFT($F261,1)="R",VLOOKUP($F261,'Blend Breakout'!$C$33:$I$55,COLUMNS('Blend Breakout'!$C$32:H$32),0),"")</f>
        <v/>
      </c>
      <c r="N261" s="59" t="str">
        <f>IF(M261="","",IF(LEFT($F261,1)="R",$G261*VLOOKUP($F261,'Blend Breakout'!$C$33:$I$55,COLUMNS('Blend Breakout'!$C$32:I$32),0),""))</f>
        <v/>
      </c>
      <c r="O261" s="215"/>
      <c r="P261" s="215"/>
      <c r="Q261" s="220"/>
      <c r="R261" s="215"/>
      <c r="S261" s="215"/>
      <c r="T261" s="206"/>
      <c r="U261" s="154"/>
      <c r="W261" s="161" t="str">
        <f t="shared" ca="1" si="26"/>
        <v/>
      </c>
      <c r="Y261" s="64" t="str">
        <f t="shared" si="27"/>
        <v>N</v>
      </c>
      <c r="Z261" s="64">
        <f t="shared" ca="1" si="21"/>
        <v>0</v>
      </c>
      <c r="AA261" s="64">
        <f>IF(C261="",0,IF(OR(D261=0,E261=0,F261=0,G261=0,H261=0,O261=0,Q261=0,Q261="",R261=0,S261=0,AND(OR(R261=Lists!$L$3,R261=Lists!$L$4),P261=0),AND(R261=Lists!$L$4,T261=0)),1,0))</f>
        <v>0</v>
      </c>
      <c r="AB261" s="64">
        <f t="shared" si="22"/>
        <v>0</v>
      </c>
      <c r="AC261" s="64">
        <f t="shared" si="23"/>
        <v>0</v>
      </c>
      <c r="AD261" s="64">
        <f>IF(OR(S261=Lists!$M$6,S261=Lists!$M$8),IF(OR(COUNTIF('Section 3'!$D$16:$D$28,I261)=0,COUNTIF('Section 3'!$D$16:$D$28,K261)=0,COUNTIF('Section 3'!$D$16:$D$28,M261)=0),1,0),0)</f>
        <v>0</v>
      </c>
      <c r="AE261" s="64">
        <f>IF(AND(COUNTIF(Lists!$D$3:$D$69,F261)&gt;0,COUNTIF(Lists!$E$3:$E$46,I261)&gt;0,COUNTIF(Lists!$E$3:$E$46,K261)&gt;0,COUNTIF(Lists!$E$3:$E$46,M261)&gt;0),0,1)</f>
        <v>0</v>
      </c>
      <c r="AF261" s="64">
        <f>IF(E261=0,0,IF(COUNTIF(Lists!$B$3:$B$203,E261)&gt;0,0,1))</f>
        <v>0</v>
      </c>
      <c r="AG261" s="64">
        <f>IF(E261=0,0,IF(AND('Section 1'!$D$12&lt;&gt;4,R261="Heels"),1,0))</f>
        <v>0</v>
      </c>
      <c r="AH261" s="57">
        <f t="shared" si="24"/>
        <v>0</v>
      </c>
      <c r="AI261" s="57">
        <f t="shared" si="25"/>
        <v>0</v>
      </c>
    </row>
    <row r="262" spans="2:35" x14ac:dyDescent="0.25">
      <c r="B262" s="116"/>
      <c r="C262" s="205" t="str">
        <f>IF(F262=0,"",MAX($C$18:C261)+1)</f>
        <v/>
      </c>
      <c r="D262" s="60"/>
      <c r="E262" s="214"/>
      <c r="F262" s="215"/>
      <c r="G262" s="218"/>
      <c r="H262" s="216"/>
      <c r="I262" s="217" t="str">
        <f>IF(LEFT($F262,1)="R",VLOOKUP($F262,'Blend Breakout'!$C$33:$I$55,COLUMNS('Blend Breakout'!$C$32:D$32),0),IF(LEFT($F262,1)="H",$F262,""))</f>
        <v/>
      </c>
      <c r="J262" s="59" t="str">
        <f>IF(I262="","",IF(LEFT($F262,1)="R",$G262*VLOOKUP($F262,'Blend Breakout'!$C$33:$I$55,COLUMNS('Blend Breakout'!$C$32:E$32),0),IF(LEFT($F262,1)="H",$G262,"")))</f>
        <v/>
      </c>
      <c r="K262" s="217" t="str">
        <f>IF(LEFT($F262,1)="R",VLOOKUP($F262,'Blend Breakout'!$C$33:$I$55,COLUMNS('Blend Breakout'!$C$32:F$32),0),"")</f>
        <v/>
      </c>
      <c r="L262" s="59" t="str">
        <f>IF(K262="","",IF(LEFT($F262,1)="R",$G262*VLOOKUP($F262,'Blend Breakout'!$C$33:$I$55,COLUMNS('Blend Breakout'!$C$32:G$32),0),""))</f>
        <v/>
      </c>
      <c r="M262" s="217" t="str">
        <f>IF(LEFT($F262,1)="R",VLOOKUP($F262,'Blend Breakout'!$C$33:$I$55,COLUMNS('Blend Breakout'!$C$32:H$32),0),"")</f>
        <v/>
      </c>
      <c r="N262" s="59" t="str">
        <f>IF(M262="","",IF(LEFT($F262,1)="R",$G262*VLOOKUP($F262,'Blend Breakout'!$C$33:$I$55,COLUMNS('Blend Breakout'!$C$32:I$32),0),""))</f>
        <v/>
      </c>
      <c r="O262" s="215"/>
      <c r="P262" s="215"/>
      <c r="Q262" s="220"/>
      <c r="R262" s="215"/>
      <c r="S262" s="215"/>
      <c r="T262" s="206"/>
      <c r="U262" s="154"/>
      <c r="W262" s="161" t="str">
        <f t="shared" ca="1" si="26"/>
        <v/>
      </c>
      <c r="Y262" s="64" t="str">
        <f t="shared" si="27"/>
        <v>N</v>
      </c>
      <c r="Z262" s="64">
        <f t="shared" ca="1" si="21"/>
        <v>0</v>
      </c>
      <c r="AA262" s="64">
        <f>IF(C262="",0,IF(OR(D262=0,E262=0,F262=0,G262=0,H262=0,O262=0,Q262=0,Q262="",R262=0,S262=0,AND(OR(R262=Lists!$L$3,R262=Lists!$L$4),P262=0),AND(R262=Lists!$L$4,T262=0)),1,0))</f>
        <v>0</v>
      </c>
      <c r="AB262" s="64">
        <f t="shared" si="22"/>
        <v>0</v>
      </c>
      <c r="AC262" s="64">
        <f t="shared" si="23"/>
        <v>0</v>
      </c>
      <c r="AD262" s="64">
        <f>IF(OR(S262=Lists!$M$6,S262=Lists!$M$8),IF(OR(COUNTIF('Section 3'!$D$16:$D$28,I262)=0,COUNTIF('Section 3'!$D$16:$D$28,K262)=0,COUNTIF('Section 3'!$D$16:$D$28,M262)=0),1,0),0)</f>
        <v>0</v>
      </c>
      <c r="AE262" s="64">
        <f>IF(AND(COUNTIF(Lists!$D$3:$D$69,F262)&gt;0,COUNTIF(Lists!$E$3:$E$46,I262)&gt;0,COUNTIF(Lists!$E$3:$E$46,K262)&gt;0,COUNTIF(Lists!$E$3:$E$46,M262)&gt;0),0,1)</f>
        <v>0</v>
      </c>
      <c r="AF262" s="64">
        <f>IF(E262=0,0,IF(COUNTIF(Lists!$B$3:$B$203,E262)&gt;0,0,1))</f>
        <v>0</v>
      </c>
      <c r="AG262" s="64">
        <f>IF(E262=0,0,IF(AND('Section 1'!$D$12&lt;&gt;4,R262="Heels"),1,0))</f>
        <v>0</v>
      </c>
      <c r="AH262" s="57">
        <f t="shared" si="24"/>
        <v>0</v>
      </c>
      <c r="AI262" s="57">
        <f t="shared" si="25"/>
        <v>0</v>
      </c>
    </row>
    <row r="263" spans="2:35" x14ac:dyDescent="0.25">
      <c r="B263" s="116"/>
      <c r="C263" s="205" t="str">
        <f>IF(F263=0,"",MAX($C$18:C262)+1)</f>
        <v/>
      </c>
      <c r="D263" s="60"/>
      <c r="E263" s="214"/>
      <c r="F263" s="215"/>
      <c r="G263" s="218"/>
      <c r="H263" s="216"/>
      <c r="I263" s="217" t="str">
        <f>IF(LEFT($F263,1)="R",VLOOKUP($F263,'Blend Breakout'!$C$33:$I$55,COLUMNS('Blend Breakout'!$C$32:D$32),0),IF(LEFT($F263,1)="H",$F263,""))</f>
        <v/>
      </c>
      <c r="J263" s="59" t="str">
        <f>IF(I263="","",IF(LEFT($F263,1)="R",$G263*VLOOKUP($F263,'Blend Breakout'!$C$33:$I$55,COLUMNS('Blend Breakout'!$C$32:E$32),0),IF(LEFT($F263,1)="H",$G263,"")))</f>
        <v/>
      </c>
      <c r="K263" s="217" t="str">
        <f>IF(LEFT($F263,1)="R",VLOOKUP($F263,'Blend Breakout'!$C$33:$I$55,COLUMNS('Blend Breakout'!$C$32:F$32),0),"")</f>
        <v/>
      </c>
      <c r="L263" s="59" t="str">
        <f>IF(K263="","",IF(LEFT($F263,1)="R",$G263*VLOOKUP($F263,'Blend Breakout'!$C$33:$I$55,COLUMNS('Blend Breakout'!$C$32:G$32),0),""))</f>
        <v/>
      </c>
      <c r="M263" s="217" t="str">
        <f>IF(LEFT($F263,1)="R",VLOOKUP($F263,'Blend Breakout'!$C$33:$I$55,COLUMNS('Blend Breakout'!$C$32:H$32),0),"")</f>
        <v/>
      </c>
      <c r="N263" s="59" t="str">
        <f>IF(M263="","",IF(LEFT($F263,1)="R",$G263*VLOOKUP($F263,'Blend Breakout'!$C$33:$I$55,COLUMNS('Blend Breakout'!$C$32:I$32),0),""))</f>
        <v/>
      </c>
      <c r="O263" s="215"/>
      <c r="P263" s="215"/>
      <c r="Q263" s="220"/>
      <c r="R263" s="215"/>
      <c r="S263" s="215"/>
      <c r="T263" s="206"/>
      <c r="U263" s="154"/>
      <c r="W263" s="161" t="str">
        <f t="shared" ca="1" si="26"/>
        <v/>
      </c>
      <c r="Y263" s="64" t="str">
        <f t="shared" si="27"/>
        <v>N</v>
      </c>
      <c r="Z263" s="64">
        <f t="shared" ca="1" si="21"/>
        <v>0</v>
      </c>
      <c r="AA263" s="64">
        <f>IF(C263="",0,IF(OR(D263=0,E263=0,F263=0,G263=0,H263=0,O263=0,Q263=0,Q263="",R263=0,S263=0,AND(OR(R263=Lists!$L$3,R263=Lists!$L$4),P263=0),AND(R263=Lists!$L$4,T263=0)),1,0))</f>
        <v>0</v>
      </c>
      <c r="AB263" s="64">
        <f t="shared" si="22"/>
        <v>0</v>
      </c>
      <c r="AC263" s="64">
        <f t="shared" si="23"/>
        <v>0</v>
      </c>
      <c r="AD263" s="64">
        <f>IF(OR(S263=Lists!$M$6,S263=Lists!$M$8),IF(OR(COUNTIF('Section 3'!$D$16:$D$28,I263)=0,COUNTIF('Section 3'!$D$16:$D$28,K263)=0,COUNTIF('Section 3'!$D$16:$D$28,M263)=0),1,0),0)</f>
        <v>0</v>
      </c>
      <c r="AE263" s="64">
        <f>IF(AND(COUNTIF(Lists!$D$3:$D$69,F263)&gt;0,COUNTIF(Lists!$E$3:$E$46,I263)&gt;0,COUNTIF(Lists!$E$3:$E$46,K263)&gt;0,COUNTIF(Lists!$E$3:$E$46,M263)&gt;0),0,1)</f>
        <v>0</v>
      </c>
      <c r="AF263" s="64">
        <f>IF(E263=0,0,IF(COUNTIF(Lists!$B$3:$B$203,E263)&gt;0,0,1))</f>
        <v>0</v>
      </c>
      <c r="AG263" s="64">
        <f>IF(E263=0,0,IF(AND('Section 1'!$D$12&lt;&gt;4,R263="Heels"),1,0))</f>
        <v>0</v>
      </c>
      <c r="AH263" s="57">
        <f t="shared" si="24"/>
        <v>0</v>
      </c>
      <c r="AI263" s="57">
        <f t="shared" si="25"/>
        <v>0</v>
      </c>
    </row>
    <row r="264" spans="2:35" x14ac:dyDescent="0.25">
      <c r="B264" s="116"/>
      <c r="C264" s="205" t="str">
        <f>IF(F264=0,"",MAX($C$18:C263)+1)</f>
        <v/>
      </c>
      <c r="D264" s="60"/>
      <c r="E264" s="214"/>
      <c r="F264" s="215"/>
      <c r="G264" s="218"/>
      <c r="H264" s="216"/>
      <c r="I264" s="217" t="str">
        <f>IF(LEFT($F264,1)="R",VLOOKUP($F264,'Blend Breakout'!$C$33:$I$55,COLUMNS('Blend Breakout'!$C$32:D$32),0),IF(LEFT($F264,1)="H",$F264,""))</f>
        <v/>
      </c>
      <c r="J264" s="59" t="str">
        <f>IF(I264="","",IF(LEFT($F264,1)="R",$G264*VLOOKUP($F264,'Blend Breakout'!$C$33:$I$55,COLUMNS('Blend Breakout'!$C$32:E$32),0),IF(LEFT($F264,1)="H",$G264,"")))</f>
        <v/>
      </c>
      <c r="K264" s="217" t="str">
        <f>IF(LEFT($F264,1)="R",VLOOKUP($F264,'Blend Breakout'!$C$33:$I$55,COLUMNS('Blend Breakout'!$C$32:F$32),0),"")</f>
        <v/>
      </c>
      <c r="L264" s="59" t="str">
        <f>IF(K264="","",IF(LEFT($F264,1)="R",$G264*VLOOKUP($F264,'Blend Breakout'!$C$33:$I$55,COLUMNS('Blend Breakout'!$C$32:G$32),0),""))</f>
        <v/>
      </c>
      <c r="M264" s="217" t="str">
        <f>IF(LEFT($F264,1)="R",VLOOKUP($F264,'Blend Breakout'!$C$33:$I$55,COLUMNS('Blend Breakout'!$C$32:H$32),0),"")</f>
        <v/>
      </c>
      <c r="N264" s="59" t="str">
        <f>IF(M264="","",IF(LEFT($F264,1)="R",$G264*VLOOKUP($F264,'Blend Breakout'!$C$33:$I$55,COLUMNS('Blend Breakout'!$C$32:I$32),0),""))</f>
        <v/>
      </c>
      <c r="O264" s="215"/>
      <c r="P264" s="215"/>
      <c r="Q264" s="220"/>
      <c r="R264" s="215"/>
      <c r="S264" s="215"/>
      <c r="T264" s="206"/>
      <c r="U264" s="154"/>
      <c r="W264" s="161" t="str">
        <f t="shared" ca="1" si="26"/>
        <v/>
      </c>
      <c r="Y264" s="64" t="str">
        <f t="shared" si="27"/>
        <v>N</v>
      </c>
      <c r="Z264" s="64">
        <f t="shared" ca="1" si="21"/>
        <v>0</v>
      </c>
      <c r="AA264" s="64">
        <f>IF(C264="",0,IF(OR(D264=0,E264=0,F264=0,G264=0,H264=0,O264=0,Q264=0,Q264="",R264=0,S264=0,AND(OR(R264=Lists!$L$3,R264=Lists!$L$4),P264=0),AND(R264=Lists!$L$4,T264=0)),1,0))</f>
        <v>0</v>
      </c>
      <c r="AB264" s="64">
        <f t="shared" si="22"/>
        <v>0</v>
      </c>
      <c r="AC264" s="64">
        <f t="shared" si="23"/>
        <v>0</v>
      </c>
      <c r="AD264" s="64">
        <f>IF(OR(S264=Lists!$M$6,S264=Lists!$M$8),IF(OR(COUNTIF('Section 3'!$D$16:$D$28,I264)=0,COUNTIF('Section 3'!$D$16:$D$28,K264)=0,COUNTIF('Section 3'!$D$16:$D$28,M264)=0),1,0),0)</f>
        <v>0</v>
      </c>
      <c r="AE264" s="64">
        <f>IF(AND(COUNTIF(Lists!$D$3:$D$69,F264)&gt;0,COUNTIF(Lists!$E$3:$E$46,I264)&gt;0,COUNTIF(Lists!$E$3:$E$46,K264)&gt;0,COUNTIF(Lists!$E$3:$E$46,M264)&gt;0),0,1)</f>
        <v>0</v>
      </c>
      <c r="AF264" s="64">
        <f>IF(E264=0,0,IF(COUNTIF(Lists!$B$3:$B$203,E264)&gt;0,0,1))</f>
        <v>0</v>
      </c>
      <c r="AG264" s="64">
        <f>IF(E264=0,0,IF(AND('Section 1'!$D$12&lt;&gt;4,R264="Heels"),1,0))</f>
        <v>0</v>
      </c>
      <c r="AH264" s="57">
        <f t="shared" si="24"/>
        <v>0</v>
      </c>
      <c r="AI264" s="57">
        <f t="shared" si="25"/>
        <v>0</v>
      </c>
    </row>
    <row r="265" spans="2:35" x14ac:dyDescent="0.25">
      <c r="B265" s="116"/>
      <c r="C265" s="205" t="str">
        <f>IF(F265=0,"",MAX($C$18:C264)+1)</f>
        <v/>
      </c>
      <c r="D265" s="60"/>
      <c r="E265" s="214"/>
      <c r="F265" s="215"/>
      <c r="G265" s="218"/>
      <c r="H265" s="216"/>
      <c r="I265" s="217" t="str">
        <f>IF(LEFT($F265,1)="R",VLOOKUP($F265,'Blend Breakout'!$C$33:$I$55,COLUMNS('Blend Breakout'!$C$32:D$32),0),IF(LEFT($F265,1)="H",$F265,""))</f>
        <v/>
      </c>
      <c r="J265" s="59" t="str">
        <f>IF(I265="","",IF(LEFT($F265,1)="R",$G265*VLOOKUP($F265,'Blend Breakout'!$C$33:$I$55,COLUMNS('Blend Breakout'!$C$32:E$32),0),IF(LEFT($F265,1)="H",$G265,"")))</f>
        <v/>
      </c>
      <c r="K265" s="217" t="str">
        <f>IF(LEFT($F265,1)="R",VLOOKUP($F265,'Blend Breakout'!$C$33:$I$55,COLUMNS('Blend Breakout'!$C$32:F$32),0),"")</f>
        <v/>
      </c>
      <c r="L265" s="59" t="str">
        <f>IF(K265="","",IF(LEFT($F265,1)="R",$G265*VLOOKUP($F265,'Blend Breakout'!$C$33:$I$55,COLUMNS('Blend Breakout'!$C$32:G$32),0),""))</f>
        <v/>
      </c>
      <c r="M265" s="217" t="str">
        <f>IF(LEFT($F265,1)="R",VLOOKUP($F265,'Blend Breakout'!$C$33:$I$55,COLUMNS('Blend Breakout'!$C$32:H$32),0),"")</f>
        <v/>
      </c>
      <c r="N265" s="59" t="str">
        <f>IF(M265="","",IF(LEFT($F265,1)="R",$G265*VLOOKUP($F265,'Blend Breakout'!$C$33:$I$55,COLUMNS('Blend Breakout'!$C$32:I$32),0),""))</f>
        <v/>
      </c>
      <c r="O265" s="215"/>
      <c r="P265" s="215"/>
      <c r="Q265" s="220"/>
      <c r="R265" s="215"/>
      <c r="S265" s="215"/>
      <c r="T265" s="206"/>
      <c r="U265" s="154"/>
      <c r="W265" s="161" t="str">
        <f t="shared" ca="1" si="26"/>
        <v/>
      </c>
      <c r="Y265" s="64" t="str">
        <f t="shared" si="27"/>
        <v>N</v>
      </c>
      <c r="Z265" s="64">
        <f t="shared" ca="1" si="21"/>
        <v>0</v>
      </c>
      <c r="AA265" s="64">
        <f>IF(C265="",0,IF(OR(D265=0,E265=0,F265=0,G265=0,H265=0,O265=0,Q265=0,Q265="",R265=0,S265=0,AND(OR(R265=Lists!$L$3,R265=Lists!$L$4),P265=0),AND(R265=Lists!$L$4,T265=0)),1,0))</f>
        <v>0</v>
      </c>
      <c r="AB265" s="64">
        <f t="shared" si="22"/>
        <v>0</v>
      </c>
      <c r="AC265" s="64">
        <f t="shared" si="23"/>
        <v>0</v>
      </c>
      <c r="AD265" s="64">
        <f>IF(OR(S265=Lists!$M$6,S265=Lists!$M$8),IF(OR(COUNTIF('Section 3'!$D$16:$D$28,I265)=0,COUNTIF('Section 3'!$D$16:$D$28,K265)=0,COUNTIF('Section 3'!$D$16:$D$28,M265)=0),1,0),0)</f>
        <v>0</v>
      </c>
      <c r="AE265" s="64">
        <f>IF(AND(COUNTIF(Lists!$D$3:$D$69,F265)&gt;0,COUNTIF(Lists!$E$3:$E$46,I265)&gt;0,COUNTIF(Lists!$E$3:$E$46,K265)&gt;0,COUNTIF(Lists!$E$3:$E$46,M265)&gt;0),0,1)</f>
        <v>0</v>
      </c>
      <c r="AF265" s="64">
        <f>IF(E265=0,0,IF(COUNTIF(Lists!$B$3:$B$203,E265)&gt;0,0,1))</f>
        <v>0</v>
      </c>
      <c r="AG265" s="64">
        <f>IF(E265=0,0,IF(AND('Section 1'!$D$12&lt;&gt;4,R265="Heels"),1,0))</f>
        <v>0</v>
      </c>
      <c r="AH265" s="57">
        <f t="shared" si="24"/>
        <v>0</v>
      </c>
      <c r="AI265" s="57">
        <f t="shared" si="25"/>
        <v>0</v>
      </c>
    </row>
    <row r="266" spans="2:35" x14ac:dyDescent="0.25">
      <c r="B266" s="116"/>
      <c r="C266" s="205" t="str">
        <f>IF(F266=0,"",MAX($C$18:C265)+1)</f>
        <v/>
      </c>
      <c r="D266" s="60"/>
      <c r="E266" s="214"/>
      <c r="F266" s="215"/>
      <c r="G266" s="218"/>
      <c r="H266" s="216"/>
      <c r="I266" s="217" t="str">
        <f>IF(LEFT($F266,1)="R",VLOOKUP($F266,'Blend Breakout'!$C$33:$I$55,COLUMNS('Blend Breakout'!$C$32:D$32),0),IF(LEFT($F266,1)="H",$F266,""))</f>
        <v/>
      </c>
      <c r="J266" s="59" t="str">
        <f>IF(I266="","",IF(LEFT($F266,1)="R",$G266*VLOOKUP($F266,'Blend Breakout'!$C$33:$I$55,COLUMNS('Blend Breakout'!$C$32:E$32),0),IF(LEFT($F266,1)="H",$G266,"")))</f>
        <v/>
      </c>
      <c r="K266" s="217" t="str">
        <f>IF(LEFT($F266,1)="R",VLOOKUP($F266,'Blend Breakout'!$C$33:$I$55,COLUMNS('Blend Breakout'!$C$32:F$32),0),"")</f>
        <v/>
      </c>
      <c r="L266" s="59" t="str">
        <f>IF(K266="","",IF(LEFT($F266,1)="R",$G266*VLOOKUP($F266,'Blend Breakout'!$C$33:$I$55,COLUMNS('Blend Breakout'!$C$32:G$32),0),""))</f>
        <v/>
      </c>
      <c r="M266" s="217" t="str">
        <f>IF(LEFT($F266,1)="R",VLOOKUP($F266,'Blend Breakout'!$C$33:$I$55,COLUMNS('Blend Breakout'!$C$32:H$32),0),"")</f>
        <v/>
      </c>
      <c r="N266" s="59" t="str">
        <f>IF(M266="","",IF(LEFT($F266,1)="R",$G266*VLOOKUP($F266,'Blend Breakout'!$C$33:$I$55,COLUMNS('Blend Breakout'!$C$32:I$32),0),""))</f>
        <v/>
      </c>
      <c r="O266" s="215"/>
      <c r="P266" s="215"/>
      <c r="Q266" s="220"/>
      <c r="R266" s="215"/>
      <c r="S266" s="215"/>
      <c r="T266" s="206"/>
      <c r="U266" s="154"/>
      <c r="W266" s="161" t="str">
        <f t="shared" ca="1" si="26"/>
        <v/>
      </c>
      <c r="Y266" s="64" t="str">
        <f t="shared" si="27"/>
        <v>N</v>
      </c>
      <c r="Z266" s="64">
        <f t="shared" ca="1" si="21"/>
        <v>0</v>
      </c>
      <c r="AA266" s="64">
        <f>IF(C266="",0,IF(OR(D266=0,E266=0,F266=0,G266=0,H266=0,O266=0,Q266=0,Q266="",R266=0,S266=0,AND(OR(R266=Lists!$L$3,R266=Lists!$L$4),P266=0),AND(R266=Lists!$L$4,T266=0)),1,0))</f>
        <v>0</v>
      </c>
      <c r="AB266" s="64">
        <f t="shared" si="22"/>
        <v>0</v>
      </c>
      <c r="AC266" s="64">
        <f t="shared" si="23"/>
        <v>0</v>
      </c>
      <c r="AD266" s="64">
        <f>IF(OR(S266=Lists!$M$6,S266=Lists!$M$8),IF(OR(COUNTIF('Section 3'!$D$16:$D$28,I266)=0,COUNTIF('Section 3'!$D$16:$D$28,K266)=0,COUNTIF('Section 3'!$D$16:$D$28,M266)=0),1,0),0)</f>
        <v>0</v>
      </c>
      <c r="AE266" s="64">
        <f>IF(AND(COUNTIF(Lists!$D$3:$D$69,F266)&gt;0,COUNTIF(Lists!$E$3:$E$46,I266)&gt;0,COUNTIF(Lists!$E$3:$E$46,K266)&gt;0,COUNTIF(Lists!$E$3:$E$46,M266)&gt;0),0,1)</f>
        <v>0</v>
      </c>
      <c r="AF266" s="64">
        <f>IF(E266=0,0,IF(COUNTIF(Lists!$B$3:$B$203,E266)&gt;0,0,1))</f>
        <v>0</v>
      </c>
      <c r="AG266" s="64">
        <f>IF(E266=0,0,IF(AND('Section 1'!$D$12&lt;&gt;4,R266="Heels"),1,0))</f>
        <v>0</v>
      </c>
      <c r="AH266" s="57">
        <f t="shared" si="24"/>
        <v>0</v>
      </c>
      <c r="AI266" s="57">
        <f t="shared" si="25"/>
        <v>0</v>
      </c>
    </row>
    <row r="267" spans="2:35" x14ac:dyDescent="0.25">
      <c r="B267" s="116"/>
      <c r="C267" s="205" t="str">
        <f>IF(F267=0,"",MAX($C$18:C266)+1)</f>
        <v/>
      </c>
      <c r="D267" s="60"/>
      <c r="E267" s="214"/>
      <c r="F267" s="215"/>
      <c r="G267" s="218"/>
      <c r="H267" s="216"/>
      <c r="I267" s="217" t="str">
        <f>IF(LEFT($F267,1)="R",VLOOKUP($F267,'Blend Breakout'!$C$33:$I$55,COLUMNS('Blend Breakout'!$C$32:D$32),0),IF(LEFT($F267,1)="H",$F267,""))</f>
        <v/>
      </c>
      <c r="J267" s="59" t="str">
        <f>IF(I267="","",IF(LEFT($F267,1)="R",$G267*VLOOKUP($F267,'Blend Breakout'!$C$33:$I$55,COLUMNS('Blend Breakout'!$C$32:E$32),0),IF(LEFT($F267,1)="H",$G267,"")))</f>
        <v/>
      </c>
      <c r="K267" s="217" t="str">
        <f>IF(LEFT($F267,1)="R",VLOOKUP($F267,'Blend Breakout'!$C$33:$I$55,COLUMNS('Blend Breakout'!$C$32:F$32),0),"")</f>
        <v/>
      </c>
      <c r="L267" s="59" t="str">
        <f>IF(K267="","",IF(LEFT($F267,1)="R",$G267*VLOOKUP($F267,'Blend Breakout'!$C$33:$I$55,COLUMNS('Blend Breakout'!$C$32:G$32),0),""))</f>
        <v/>
      </c>
      <c r="M267" s="217" t="str">
        <f>IF(LEFT($F267,1)="R",VLOOKUP($F267,'Blend Breakout'!$C$33:$I$55,COLUMNS('Blend Breakout'!$C$32:H$32),0),"")</f>
        <v/>
      </c>
      <c r="N267" s="59" t="str">
        <f>IF(M267="","",IF(LEFT($F267,1)="R",$G267*VLOOKUP($F267,'Blend Breakout'!$C$33:$I$55,COLUMNS('Blend Breakout'!$C$32:I$32),0),""))</f>
        <v/>
      </c>
      <c r="O267" s="215"/>
      <c r="P267" s="215"/>
      <c r="Q267" s="220"/>
      <c r="R267" s="215"/>
      <c r="S267" s="215"/>
      <c r="T267" s="206"/>
      <c r="U267" s="154"/>
      <c r="W267" s="161" t="str">
        <f t="shared" ca="1" si="26"/>
        <v/>
      </c>
      <c r="Y267" s="64" t="str">
        <f t="shared" si="27"/>
        <v>N</v>
      </c>
      <c r="Z267" s="64">
        <f t="shared" ca="1" si="21"/>
        <v>0</v>
      </c>
      <c r="AA267" s="64">
        <f>IF(C267="",0,IF(OR(D267=0,E267=0,F267=0,G267=0,H267=0,O267=0,Q267=0,Q267="",R267=0,S267=0,AND(OR(R267=Lists!$L$3,R267=Lists!$L$4),P267=0),AND(R267=Lists!$L$4,T267=0)),1,0))</f>
        <v>0</v>
      </c>
      <c r="AB267" s="64">
        <f t="shared" si="22"/>
        <v>0</v>
      </c>
      <c r="AC267" s="64">
        <f t="shared" si="23"/>
        <v>0</v>
      </c>
      <c r="AD267" s="64">
        <f>IF(OR(S267=Lists!$M$6,S267=Lists!$M$8),IF(OR(COUNTIF('Section 3'!$D$16:$D$28,I267)=0,COUNTIF('Section 3'!$D$16:$D$28,K267)=0,COUNTIF('Section 3'!$D$16:$D$28,M267)=0),1,0),0)</f>
        <v>0</v>
      </c>
      <c r="AE267" s="64">
        <f>IF(AND(COUNTIF(Lists!$D$3:$D$69,F267)&gt;0,COUNTIF(Lists!$E$3:$E$46,I267)&gt;0,COUNTIF(Lists!$E$3:$E$46,K267)&gt;0,COUNTIF(Lists!$E$3:$E$46,M267)&gt;0),0,1)</f>
        <v>0</v>
      </c>
      <c r="AF267" s="64">
        <f>IF(E267=0,0,IF(COUNTIF(Lists!$B$3:$B$203,E267)&gt;0,0,1))</f>
        <v>0</v>
      </c>
      <c r="AG267" s="64">
        <f>IF(E267=0,0,IF(AND('Section 1'!$D$12&lt;&gt;4,R267="Heels"),1,0))</f>
        <v>0</v>
      </c>
      <c r="AH267" s="57">
        <f t="shared" si="24"/>
        <v>0</v>
      </c>
      <c r="AI267" s="57">
        <f t="shared" si="25"/>
        <v>0</v>
      </c>
    </row>
    <row r="268" spans="2:35" x14ac:dyDescent="0.25">
      <c r="B268" s="116"/>
      <c r="C268" s="205" t="str">
        <f>IF(F268=0,"",MAX($C$18:C267)+1)</f>
        <v/>
      </c>
      <c r="D268" s="60"/>
      <c r="E268" s="214"/>
      <c r="F268" s="215"/>
      <c r="G268" s="218"/>
      <c r="H268" s="216"/>
      <c r="I268" s="217" t="str">
        <f>IF(LEFT($F268,1)="R",VLOOKUP($F268,'Blend Breakout'!$C$33:$I$55,COLUMNS('Blend Breakout'!$C$32:D$32),0),IF(LEFT($F268,1)="H",$F268,""))</f>
        <v/>
      </c>
      <c r="J268" s="59" t="str">
        <f>IF(I268="","",IF(LEFT($F268,1)="R",$G268*VLOOKUP($F268,'Blend Breakout'!$C$33:$I$55,COLUMNS('Blend Breakout'!$C$32:E$32),0),IF(LEFT($F268,1)="H",$G268,"")))</f>
        <v/>
      </c>
      <c r="K268" s="217" t="str">
        <f>IF(LEFT($F268,1)="R",VLOOKUP($F268,'Blend Breakout'!$C$33:$I$55,COLUMNS('Blend Breakout'!$C$32:F$32),0),"")</f>
        <v/>
      </c>
      <c r="L268" s="59" t="str">
        <f>IF(K268="","",IF(LEFT($F268,1)="R",$G268*VLOOKUP($F268,'Blend Breakout'!$C$33:$I$55,COLUMNS('Blend Breakout'!$C$32:G$32),0),""))</f>
        <v/>
      </c>
      <c r="M268" s="217" t="str">
        <f>IF(LEFT($F268,1)="R",VLOOKUP($F268,'Blend Breakout'!$C$33:$I$55,COLUMNS('Blend Breakout'!$C$32:H$32),0),"")</f>
        <v/>
      </c>
      <c r="N268" s="59" t="str">
        <f>IF(M268="","",IF(LEFT($F268,1)="R",$G268*VLOOKUP($F268,'Blend Breakout'!$C$33:$I$55,COLUMNS('Blend Breakout'!$C$32:I$32),0),""))</f>
        <v/>
      </c>
      <c r="O268" s="215"/>
      <c r="P268" s="215"/>
      <c r="Q268" s="220"/>
      <c r="R268" s="215"/>
      <c r="S268" s="215"/>
      <c r="T268" s="206"/>
      <c r="U268" s="154"/>
      <c r="W268" s="161" t="str">
        <f t="shared" ca="1" si="26"/>
        <v/>
      </c>
      <c r="Y268" s="64" t="str">
        <f t="shared" si="27"/>
        <v>N</v>
      </c>
      <c r="Z268" s="64">
        <f t="shared" ca="1" si="21"/>
        <v>0</v>
      </c>
      <c r="AA268" s="64">
        <f>IF(C268="",0,IF(OR(D268=0,E268=0,F268=0,G268=0,H268=0,O268=0,Q268=0,Q268="",R268=0,S268=0,AND(OR(R268=Lists!$L$3,R268=Lists!$L$4),P268=0),AND(R268=Lists!$L$4,T268=0)),1,0))</f>
        <v>0</v>
      </c>
      <c r="AB268" s="64">
        <f t="shared" si="22"/>
        <v>0</v>
      </c>
      <c r="AC268" s="64">
        <f t="shared" si="23"/>
        <v>0</v>
      </c>
      <c r="AD268" s="64">
        <f>IF(OR(S268=Lists!$M$6,S268=Lists!$M$8),IF(OR(COUNTIF('Section 3'!$D$16:$D$28,I268)=0,COUNTIF('Section 3'!$D$16:$D$28,K268)=0,COUNTIF('Section 3'!$D$16:$D$28,M268)=0),1,0),0)</f>
        <v>0</v>
      </c>
      <c r="AE268" s="64">
        <f>IF(AND(COUNTIF(Lists!$D$3:$D$69,F268)&gt;0,COUNTIF(Lists!$E$3:$E$46,I268)&gt;0,COUNTIF(Lists!$E$3:$E$46,K268)&gt;0,COUNTIF(Lists!$E$3:$E$46,M268)&gt;0),0,1)</f>
        <v>0</v>
      </c>
      <c r="AF268" s="64">
        <f>IF(E268=0,0,IF(COUNTIF(Lists!$B$3:$B$203,E268)&gt;0,0,1))</f>
        <v>0</v>
      </c>
      <c r="AG268" s="64">
        <f>IF(E268=0,0,IF(AND('Section 1'!$D$12&lt;&gt;4,R268="Heels"),1,0))</f>
        <v>0</v>
      </c>
      <c r="AH268" s="57">
        <f t="shared" si="24"/>
        <v>0</v>
      </c>
      <c r="AI268" s="57">
        <f t="shared" si="25"/>
        <v>0</v>
      </c>
    </row>
    <row r="269" spans="2:35" x14ac:dyDescent="0.25">
      <c r="B269" s="116"/>
      <c r="C269" s="205" t="str">
        <f>IF(F269=0,"",MAX($C$18:C268)+1)</f>
        <v/>
      </c>
      <c r="D269" s="60"/>
      <c r="E269" s="214"/>
      <c r="F269" s="215"/>
      <c r="G269" s="218"/>
      <c r="H269" s="216"/>
      <c r="I269" s="217" t="str">
        <f>IF(LEFT($F269,1)="R",VLOOKUP($F269,'Blend Breakout'!$C$33:$I$55,COLUMNS('Blend Breakout'!$C$32:D$32),0),IF(LEFT($F269,1)="H",$F269,""))</f>
        <v/>
      </c>
      <c r="J269" s="59" t="str">
        <f>IF(I269="","",IF(LEFT($F269,1)="R",$G269*VLOOKUP($F269,'Blend Breakout'!$C$33:$I$55,COLUMNS('Blend Breakout'!$C$32:E$32),0),IF(LEFT($F269,1)="H",$G269,"")))</f>
        <v/>
      </c>
      <c r="K269" s="217" t="str">
        <f>IF(LEFT($F269,1)="R",VLOOKUP($F269,'Blend Breakout'!$C$33:$I$55,COLUMNS('Blend Breakout'!$C$32:F$32),0),"")</f>
        <v/>
      </c>
      <c r="L269" s="59" t="str">
        <f>IF(K269="","",IF(LEFT($F269,1)="R",$G269*VLOOKUP($F269,'Blend Breakout'!$C$33:$I$55,COLUMNS('Blend Breakout'!$C$32:G$32),0),""))</f>
        <v/>
      </c>
      <c r="M269" s="217" t="str">
        <f>IF(LEFT($F269,1)="R",VLOOKUP($F269,'Blend Breakout'!$C$33:$I$55,COLUMNS('Blend Breakout'!$C$32:H$32),0),"")</f>
        <v/>
      </c>
      <c r="N269" s="59" t="str">
        <f>IF(M269="","",IF(LEFT($F269,1)="R",$G269*VLOOKUP($F269,'Blend Breakout'!$C$33:$I$55,COLUMNS('Blend Breakout'!$C$32:I$32),0),""))</f>
        <v/>
      </c>
      <c r="O269" s="215"/>
      <c r="P269" s="215"/>
      <c r="Q269" s="220"/>
      <c r="R269" s="215"/>
      <c r="S269" s="215"/>
      <c r="T269" s="206"/>
      <c r="U269" s="154"/>
      <c r="W269" s="161" t="str">
        <f t="shared" ca="1" si="26"/>
        <v/>
      </c>
      <c r="Y269" s="64" t="str">
        <f t="shared" si="27"/>
        <v>N</v>
      </c>
      <c r="Z269" s="64">
        <f t="shared" ca="1" si="21"/>
        <v>0</v>
      </c>
      <c r="AA269" s="64">
        <f>IF(C269="",0,IF(OR(D269=0,E269=0,F269=0,G269=0,H269=0,O269=0,Q269=0,Q269="",R269=0,S269=0,AND(OR(R269=Lists!$L$3,R269=Lists!$L$4),P269=0),AND(R269=Lists!$L$4,T269=0)),1,0))</f>
        <v>0</v>
      </c>
      <c r="AB269" s="64">
        <f t="shared" si="22"/>
        <v>0</v>
      </c>
      <c r="AC269" s="64">
        <f t="shared" si="23"/>
        <v>0</v>
      </c>
      <c r="AD269" s="64">
        <f>IF(OR(S269=Lists!$M$6,S269=Lists!$M$8),IF(OR(COUNTIF('Section 3'!$D$16:$D$28,I269)=0,COUNTIF('Section 3'!$D$16:$D$28,K269)=0,COUNTIF('Section 3'!$D$16:$D$28,M269)=0),1,0),0)</f>
        <v>0</v>
      </c>
      <c r="AE269" s="64">
        <f>IF(AND(COUNTIF(Lists!$D$3:$D$69,F269)&gt;0,COUNTIF(Lists!$E$3:$E$46,I269)&gt;0,COUNTIF(Lists!$E$3:$E$46,K269)&gt;0,COUNTIF(Lists!$E$3:$E$46,M269)&gt;0),0,1)</f>
        <v>0</v>
      </c>
      <c r="AF269" s="64">
        <f>IF(E269=0,0,IF(COUNTIF(Lists!$B$3:$B$203,E269)&gt;0,0,1))</f>
        <v>0</v>
      </c>
      <c r="AG269" s="64">
        <f>IF(E269=0,0,IF(AND('Section 1'!$D$12&lt;&gt;4,R269="Heels"),1,0))</f>
        <v>0</v>
      </c>
      <c r="AH269" s="57">
        <f t="shared" si="24"/>
        <v>0</v>
      </c>
      <c r="AI269" s="57">
        <f t="shared" si="25"/>
        <v>0</v>
      </c>
    </row>
    <row r="270" spans="2:35" x14ac:dyDescent="0.25">
      <c r="B270" s="116"/>
      <c r="C270" s="205" t="str">
        <f>IF(F270=0,"",MAX($C$18:C269)+1)</f>
        <v/>
      </c>
      <c r="D270" s="60"/>
      <c r="E270" s="214"/>
      <c r="F270" s="215"/>
      <c r="G270" s="218"/>
      <c r="H270" s="216"/>
      <c r="I270" s="217" t="str">
        <f>IF(LEFT($F270,1)="R",VLOOKUP($F270,'Blend Breakout'!$C$33:$I$55,COLUMNS('Blend Breakout'!$C$32:D$32),0),IF(LEFT($F270,1)="H",$F270,""))</f>
        <v/>
      </c>
      <c r="J270" s="59" t="str">
        <f>IF(I270="","",IF(LEFT($F270,1)="R",$G270*VLOOKUP($F270,'Blend Breakout'!$C$33:$I$55,COLUMNS('Blend Breakout'!$C$32:E$32),0),IF(LEFT($F270,1)="H",$G270,"")))</f>
        <v/>
      </c>
      <c r="K270" s="217" t="str">
        <f>IF(LEFT($F270,1)="R",VLOOKUP($F270,'Blend Breakout'!$C$33:$I$55,COLUMNS('Blend Breakout'!$C$32:F$32),0),"")</f>
        <v/>
      </c>
      <c r="L270" s="59" t="str">
        <f>IF(K270="","",IF(LEFT($F270,1)="R",$G270*VLOOKUP($F270,'Blend Breakout'!$C$33:$I$55,COLUMNS('Blend Breakout'!$C$32:G$32),0),""))</f>
        <v/>
      </c>
      <c r="M270" s="217" t="str">
        <f>IF(LEFT($F270,1)="R",VLOOKUP($F270,'Blend Breakout'!$C$33:$I$55,COLUMNS('Blend Breakout'!$C$32:H$32),0),"")</f>
        <v/>
      </c>
      <c r="N270" s="59" t="str">
        <f>IF(M270="","",IF(LEFT($F270,1)="R",$G270*VLOOKUP($F270,'Blend Breakout'!$C$33:$I$55,COLUMNS('Blend Breakout'!$C$32:I$32),0),""))</f>
        <v/>
      </c>
      <c r="O270" s="215"/>
      <c r="P270" s="215"/>
      <c r="Q270" s="220"/>
      <c r="R270" s="215"/>
      <c r="S270" s="215"/>
      <c r="T270" s="206"/>
      <c r="U270" s="154"/>
      <c r="W270" s="161" t="str">
        <f t="shared" ca="1" si="26"/>
        <v/>
      </c>
      <c r="Y270" s="64" t="str">
        <f t="shared" si="27"/>
        <v>N</v>
      </c>
      <c r="Z270" s="64">
        <f t="shared" ca="1" si="21"/>
        <v>0</v>
      </c>
      <c r="AA270" s="64">
        <f>IF(C270="",0,IF(OR(D270=0,E270=0,F270=0,G270=0,H270=0,O270=0,Q270=0,Q270="",R270=0,S270=0,AND(OR(R270=Lists!$L$3,R270=Lists!$L$4),P270=0),AND(R270=Lists!$L$4,T270=0)),1,0))</f>
        <v>0</v>
      </c>
      <c r="AB270" s="64">
        <f t="shared" si="22"/>
        <v>0</v>
      </c>
      <c r="AC270" s="64">
        <f t="shared" si="23"/>
        <v>0</v>
      </c>
      <c r="AD270" s="64">
        <f>IF(OR(S270=Lists!$M$6,S270=Lists!$M$8),IF(OR(COUNTIF('Section 3'!$D$16:$D$28,I270)=0,COUNTIF('Section 3'!$D$16:$D$28,K270)=0,COUNTIF('Section 3'!$D$16:$D$28,M270)=0),1,0),0)</f>
        <v>0</v>
      </c>
      <c r="AE270" s="64">
        <f>IF(AND(COUNTIF(Lists!$D$3:$D$69,F270)&gt;0,COUNTIF(Lists!$E$3:$E$46,I270)&gt;0,COUNTIF(Lists!$E$3:$E$46,K270)&gt;0,COUNTIF(Lists!$E$3:$E$46,M270)&gt;0),0,1)</f>
        <v>0</v>
      </c>
      <c r="AF270" s="64">
        <f>IF(E270=0,0,IF(COUNTIF(Lists!$B$3:$B$203,E270)&gt;0,0,1))</f>
        <v>0</v>
      </c>
      <c r="AG270" s="64">
        <f>IF(E270=0,0,IF(AND('Section 1'!$D$12&lt;&gt;4,R270="Heels"),1,0))</f>
        <v>0</v>
      </c>
      <c r="AH270" s="57">
        <f t="shared" si="24"/>
        <v>0</v>
      </c>
      <c r="AI270" s="57">
        <f t="shared" si="25"/>
        <v>0</v>
      </c>
    </row>
    <row r="271" spans="2:35" x14ac:dyDescent="0.25">
      <c r="B271" s="116"/>
      <c r="C271" s="205" t="str">
        <f>IF(F271=0,"",MAX($C$18:C270)+1)</f>
        <v/>
      </c>
      <c r="D271" s="60"/>
      <c r="E271" s="214"/>
      <c r="F271" s="215"/>
      <c r="G271" s="218"/>
      <c r="H271" s="216"/>
      <c r="I271" s="217" t="str">
        <f>IF(LEFT($F271,1)="R",VLOOKUP($F271,'Blend Breakout'!$C$33:$I$55,COLUMNS('Blend Breakout'!$C$32:D$32),0),IF(LEFT($F271,1)="H",$F271,""))</f>
        <v/>
      </c>
      <c r="J271" s="59" t="str">
        <f>IF(I271="","",IF(LEFT($F271,1)="R",$G271*VLOOKUP($F271,'Blend Breakout'!$C$33:$I$55,COLUMNS('Blend Breakout'!$C$32:E$32),0),IF(LEFT($F271,1)="H",$G271,"")))</f>
        <v/>
      </c>
      <c r="K271" s="217" t="str">
        <f>IF(LEFT($F271,1)="R",VLOOKUP($F271,'Blend Breakout'!$C$33:$I$55,COLUMNS('Blend Breakout'!$C$32:F$32),0),"")</f>
        <v/>
      </c>
      <c r="L271" s="59" t="str">
        <f>IF(K271="","",IF(LEFT($F271,1)="R",$G271*VLOOKUP($F271,'Blend Breakout'!$C$33:$I$55,COLUMNS('Blend Breakout'!$C$32:G$32),0),""))</f>
        <v/>
      </c>
      <c r="M271" s="217" t="str">
        <f>IF(LEFT($F271,1)="R",VLOOKUP($F271,'Blend Breakout'!$C$33:$I$55,COLUMNS('Blend Breakout'!$C$32:H$32),0),"")</f>
        <v/>
      </c>
      <c r="N271" s="59" t="str">
        <f>IF(M271="","",IF(LEFT($F271,1)="R",$G271*VLOOKUP($F271,'Blend Breakout'!$C$33:$I$55,COLUMNS('Blend Breakout'!$C$32:I$32),0),""))</f>
        <v/>
      </c>
      <c r="O271" s="215"/>
      <c r="P271" s="215"/>
      <c r="Q271" s="220"/>
      <c r="R271" s="215"/>
      <c r="S271" s="215"/>
      <c r="T271" s="206"/>
      <c r="U271" s="154"/>
      <c r="W271" s="161" t="str">
        <f t="shared" ca="1" si="26"/>
        <v/>
      </c>
      <c r="Y271" s="64" t="str">
        <f t="shared" si="27"/>
        <v>N</v>
      </c>
      <c r="Z271" s="64">
        <f t="shared" ca="1" si="21"/>
        <v>0</v>
      </c>
      <c r="AA271" s="64">
        <f>IF(C271="",0,IF(OR(D271=0,E271=0,F271=0,G271=0,H271=0,O271=0,Q271=0,Q271="",R271=0,S271=0,AND(OR(R271=Lists!$L$3,R271=Lists!$L$4),P271=0),AND(R271=Lists!$L$4,T271=0)),1,0))</f>
        <v>0</v>
      </c>
      <c r="AB271" s="64">
        <f t="shared" si="22"/>
        <v>0</v>
      </c>
      <c r="AC271" s="64">
        <f t="shared" si="23"/>
        <v>0</v>
      </c>
      <c r="AD271" s="64">
        <f>IF(OR(S271=Lists!$M$6,S271=Lists!$M$8),IF(OR(COUNTIF('Section 3'!$D$16:$D$28,I271)=0,COUNTIF('Section 3'!$D$16:$D$28,K271)=0,COUNTIF('Section 3'!$D$16:$D$28,M271)=0),1,0),0)</f>
        <v>0</v>
      </c>
      <c r="AE271" s="64">
        <f>IF(AND(COUNTIF(Lists!$D$3:$D$69,F271)&gt;0,COUNTIF(Lists!$E$3:$E$46,I271)&gt;0,COUNTIF(Lists!$E$3:$E$46,K271)&gt;0,COUNTIF(Lists!$E$3:$E$46,M271)&gt;0),0,1)</f>
        <v>0</v>
      </c>
      <c r="AF271" s="64">
        <f>IF(E271=0,0,IF(COUNTIF(Lists!$B$3:$B$203,E271)&gt;0,0,1))</f>
        <v>0</v>
      </c>
      <c r="AG271" s="64">
        <f>IF(E271=0,0,IF(AND('Section 1'!$D$12&lt;&gt;4,R271="Heels"),1,0))</f>
        <v>0</v>
      </c>
      <c r="AH271" s="57">
        <f t="shared" si="24"/>
        <v>0</v>
      </c>
      <c r="AI271" s="57">
        <f t="shared" si="25"/>
        <v>0</v>
      </c>
    </row>
    <row r="272" spans="2:35" x14ac:dyDescent="0.25">
      <c r="B272" s="116"/>
      <c r="C272" s="205" t="str">
        <f>IF(F272=0,"",MAX($C$18:C271)+1)</f>
        <v/>
      </c>
      <c r="D272" s="60"/>
      <c r="E272" s="214"/>
      <c r="F272" s="215"/>
      <c r="G272" s="218"/>
      <c r="H272" s="216"/>
      <c r="I272" s="217" t="str">
        <f>IF(LEFT($F272,1)="R",VLOOKUP($F272,'Blend Breakout'!$C$33:$I$55,COLUMNS('Blend Breakout'!$C$32:D$32),0),IF(LEFT($F272,1)="H",$F272,""))</f>
        <v/>
      </c>
      <c r="J272" s="59" t="str">
        <f>IF(I272="","",IF(LEFT($F272,1)="R",$G272*VLOOKUP($F272,'Blend Breakout'!$C$33:$I$55,COLUMNS('Blend Breakout'!$C$32:E$32),0),IF(LEFT($F272,1)="H",$G272,"")))</f>
        <v/>
      </c>
      <c r="K272" s="217" t="str">
        <f>IF(LEFT($F272,1)="R",VLOOKUP($F272,'Blend Breakout'!$C$33:$I$55,COLUMNS('Blend Breakout'!$C$32:F$32),0),"")</f>
        <v/>
      </c>
      <c r="L272" s="59" t="str">
        <f>IF(K272="","",IF(LEFT($F272,1)="R",$G272*VLOOKUP($F272,'Blend Breakout'!$C$33:$I$55,COLUMNS('Blend Breakout'!$C$32:G$32),0),""))</f>
        <v/>
      </c>
      <c r="M272" s="217" t="str">
        <f>IF(LEFT($F272,1)="R",VLOOKUP($F272,'Blend Breakout'!$C$33:$I$55,COLUMNS('Blend Breakout'!$C$32:H$32),0),"")</f>
        <v/>
      </c>
      <c r="N272" s="59" t="str">
        <f>IF(M272="","",IF(LEFT($F272,1)="R",$G272*VLOOKUP($F272,'Blend Breakout'!$C$33:$I$55,COLUMNS('Blend Breakout'!$C$32:I$32),0),""))</f>
        <v/>
      </c>
      <c r="O272" s="215"/>
      <c r="P272" s="215"/>
      <c r="Q272" s="220"/>
      <c r="R272" s="215"/>
      <c r="S272" s="215"/>
      <c r="T272" s="206"/>
      <c r="U272" s="154"/>
      <c r="W272" s="161" t="str">
        <f t="shared" ca="1" si="26"/>
        <v/>
      </c>
      <c r="Y272" s="64" t="str">
        <f t="shared" si="27"/>
        <v>N</v>
      </c>
      <c r="Z272" s="64">
        <f t="shared" ca="1" si="21"/>
        <v>0</v>
      </c>
      <c r="AA272" s="64">
        <f>IF(C272="",0,IF(OR(D272=0,E272=0,F272=0,G272=0,H272=0,O272=0,Q272=0,Q272="",R272=0,S272=0,AND(OR(R272=Lists!$L$3,R272=Lists!$L$4),P272=0),AND(R272=Lists!$L$4,T272=0)),1,0))</f>
        <v>0</v>
      </c>
      <c r="AB272" s="64">
        <f t="shared" si="22"/>
        <v>0</v>
      </c>
      <c r="AC272" s="64">
        <f t="shared" si="23"/>
        <v>0</v>
      </c>
      <c r="AD272" s="64">
        <f>IF(OR(S272=Lists!$M$6,S272=Lists!$M$8),IF(OR(COUNTIF('Section 3'!$D$16:$D$28,I272)=0,COUNTIF('Section 3'!$D$16:$D$28,K272)=0,COUNTIF('Section 3'!$D$16:$D$28,M272)=0),1,0),0)</f>
        <v>0</v>
      </c>
      <c r="AE272" s="64">
        <f>IF(AND(COUNTIF(Lists!$D$3:$D$69,F272)&gt;0,COUNTIF(Lists!$E$3:$E$46,I272)&gt;0,COUNTIF(Lists!$E$3:$E$46,K272)&gt;0,COUNTIF(Lists!$E$3:$E$46,M272)&gt;0),0,1)</f>
        <v>0</v>
      </c>
      <c r="AF272" s="64">
        <f>IF(E272=0,0,IF(COUNTIF(Lists!$B$3:$B$203,E272)&gt;0,0,1))</f>
        <v>0</v>
      </c>
      <c r="AG272" s="64">
        <f>IF(E272=0,0,IF(AND('Section 1'!$D$12&lt;&gt;4,R272="Heels"),1,0))</f>
        <v>0</v>
      </c>
      <c r="AH272" s="57">
        <f t="shared" si="24"/>
        <v>0</v>
      </c>
      <c r="AI272" s="57">
        <f t="shared" si="25"/>
        <v>0</v>
      </c>
    </row>
    <row r="273" spans="2:35" x14ac:dyDescent="0.25">
      <c r="B273" s="116"/>
      <c r="C273" s="205" t="str">
        <f>IF(F273=0,"",MAX($C$18:C272)+1)</f>
        <v/>
      </c>
      <c r="D273" s="60"/>
      <c r="E273" s="214"/>
      <c r="F273" s="215"/>
      <c r="G273" s="218"/>
      <c r="H273" s="216"/>
      <c r="I273" s="217" t="str">
        <f>IF(LEFT($F273,1)="R",VLOOKUP($F273,'Blend Breakout'!$C$33:$I$55,COLUMNS('Blend Breakout'!$C$32:D$32),0),IF(LEFT($F273,1)="H",$F273,""))</f>
        <v/>
      </c>
      <c r="J273" s="59" t="str">
        <f>IF(I273="","",IF(LEFT($F273,1)="R",$G273*VLOOKUP($F273,'Blend Breakout'!$C$33:$I$55,COLUMNS('Blend Breakout'!$C$32:E$32),0),IF(LEFT($F273,1)="H",$G273,"")))</f>
        <v/>
      </c>
      <c r="K273" s="217" t="str">
        <f>IF(LEFT($F273,1)="R",VLOOKUP($F273,'Blend Breakout'!$C$33:$I$55,COLUMNS('Blend Breakout'!$C$32:F$32),0),"")</f>
        <v/>
      </c>
      <c r="L273" s="59" t="str">
        <f>IF(K273="","",IF(LEFT($F273,1)="R",$G273*VLOOKUP($F273,'Blend Breakout'!$C$33:$I$55,COLUMNS('Blend Breakout'!$C$32:G$32),0),""))</f>
        <v/>
      </c>
      <c r="M273" s="217" t="str">
        <f>IF(LEFT($F273,1)="R",VLOOKUP($F273,'Blend Breakout'!$C$33:$I$55,COLUMNS('Blend Breakout'!$C$32:H$32),0),"")</f>
        <v/>
      </c>
      <c r="N273" s="59" t="str">
        <f>IF(M273="","",IF(LEFT($F273,1)="R",$G273*VLOOKUP($F273,'Blend Breakout'!$C$33:$I$55,COLUMNS('Blend Breakout'!$C$32:I$32),0),""))</f>
        <v/>
      </c>
      <c r="O273" s="215"/>
      <c r="P273" s="215"/>
      <c r="Q273" s="220"/>
      <c r="R273" s="215"/>
      <c r="S273" s="215"/>
      <c r="T273" s="206"/>
      <c r="U273" s="154"/>
      <c r="W273" s="161" t="str">
        <f t="shared" ca="1" si="26"/>
        <v/>
      </c>
      <c r="Y273" s="64" t="str">
        <f t="shared" si="27"/>
        <v>N</v>
      </c>
      <c r="Z273" s="64">
        <f t="shared" ca="1" si="21"/>
        <v>0</v>
      </c>
      <c r="AA273" s="64">
        <f>IF(C273="",0,IF(OR(D273=0,E273=0,F273=0,G273=0,H273=0,O273=0,Q273=0,Q273="",R273=0,S273=0,AND(OR(R273=Lists!$L$3,R273=Lists!$L$4),P273=0),AND(R273=Lists!$L$4,T273=0)),1,0))</f>
        <v>0</v>
      </c>
      <c r="AB273" s="64">
        <f t="shared" si="22"/>
        <v>0</v>
      </c>
      <c r="AC273" s="64">
        <f t="shared" si="23"/>
        <v>0</v>
      </c>
      <c r="AD273" s="64">
        <f>IF(OR(S273=Lists!$M$6,S273=Lists!$M$8),IF(OR(COUNTIF('Section 3'!$D$16:$D$28,I273)=0,COUNTIF('Section 3'!$D$16:$D$28,K273)=0,COUNTIF('Section 3'!$D$16:$D$28,M273)=0),1,0),0)</f>
        <v>0</v>
      </c>
      <c r="AE273" s="64">
        <f>IF(AND(COUNTIF(Lists!$D$3:$D$69,F273)&gt;0,COUNTIF(Lists!$E$3:$E$46,I273)&gt;0,COUNTIF(Lists!$E$3:$E$46,K273)&gt;0,COUNTIF(Lists!$E$3:$E$46,M273)&gt;0),0,1)</f>
        <v>0</v>
      </c>
      <c r="AF273" s="64">
        <f>IF(E273=0,0,IF(COUNTIF(Lists!$B$3:$B$203,E273)&gt;0,0,1))</f>
        <v>0</v>
      </c>
      <c r="AG273" s="64">
        <f>IF(E273=0,0,IF(AND('Section 1'!$D$12&lt;&gt;4,R273="Heels"),1,0))</f>
        <v>0</v>
      </c>
      <c r="AH273" s="57">
        <f t="shared" si="24"/>
        <v>0</v>
      </c>
      <c r="AI273" s="57">
        <f t="shared" si="25"/>
        <v>0</v>
      </c>
    </row>
    <row r="274" spans="2:35" x14ac:dyDescent="0.25">
      <c r="B274" s="116"/>
      <c r="C274" s="205" t="str">
        <f>IF(F274=0,"",MAX($C$18:C273)+1)</f>
        <v/>
      </c>
      <c r="D274" s="60"/>
      <c r="E274" s="214"/>
      <c r="F274" s="215"/>
      <c r="G274" s="218"/>
      <c r="H274" s="216"/>
      <c r="I274" s="217" t="str">
        <f>IF(LEFT($F274,1)="R",VLOOKUP($F274,'Blend Breakout'!$C$33:$I$55,COLUMNS('Blend Breakout'!$C$32:D$32),0),IF(LEFT($F274,1)="H",$F274,""))</f>
        <v/>
      </c>
      <c r="J274" s="59" t="str">
        <f>IF(I274="","",IF(LEFT($F274,1)="R",$G274*VLOOKUP($F274,'Blend Breakout'!$C$33:$I$55,COLUMNS('Blend Breakout'!$C$32:E$32),0),IF(LEFT($F274,1)="H",$G274,"")))</f>
        <v/>
      </c>
      <c r="K274" s="217" t="str">
        <f>IF(LEFT($F274,1)="R",VLOOKUP($F274,'Blend Breakout'!$C$33:$I$55,COLUMNS('Blend Breakout'!$C$32:F$32),0),"")</f>
        <v/>
      </c>
      <c r="L274" s="59" t="str">
        <f>IF(K274="","",IF(LEFT($F274,1)="R",$G274*VLOOKUP($F274,'Blend Breakout'!$C$33:$I$55,COLUMNS('Blend Breakout'!$C$32:G$32),0),""))</f>
        <v/>
      </c>
      <c r="M274" s="217" t="str">
        <f>IF(LEFT($F274,1)="R",VLOOKUP($F274,'Blend Breakout'!$C$33:$I$55,COLUMNS('Blend Breakout'!$C$32:H$32),0),"")</f>
        <v/>
      </c>
      <c r="N274" s="59" t="str">
        <f>IF(M274="","",IF(LEFT($F274,1)="R",$G274*VLOOKUP($F274,'Blend Breakout'!$C$33:$I$55,COLUMNS('Blend Breakout'!$C$32:I$32),0),""))</f>
        <v/>
      </c>
      <c r="O274" s="215"/>
      <c r="P274" s="215"/>
      <c r="Q274" s="220"/>
      <c r="R274" s="215"/>
      <c r="S274" s="215"/>
      <c r="T274" s="206"/>
      <c r="U274" s="154"/>
      <c r="W274" s="161" t="str">
        <f t="shared" ca="1" si="26"/>
        <v/>
      </c>
      <c r="Y274" s="64" t="str">
        <f t="shared" si="27"/>
        <v>N</v>
      </c>
      <c r="Z274" s="64">
        <f t="shared" ref="Z274:Z317" ca="1" si="28">IF(OR(D274=0,AND(D274&gt;=StartDate,D274&lt;=EndDate)),0,1)</f>
        <v>0</v>
      </c>
      <c r="AA274" s="64">
        <f>IF(C274="",0,IF(OR(D274=0,E274=0,F274=0,G274=0,H274=0,O274=0,Q274=0,Q274="",R274=0,S274=0,AND(OR(R274=Lists!$L$3,R274=Lists!$L$4),P274=0),AND(R274=Lists!$L$4,T274=0)),1,0))</f>
        <v>0</v>
      </c>
      <c r="AB274" s="64">
        <f t="shared" ref="AB274:AB317" si="29">IF(SUM(J274,L274,N274)&lt;=G274,0,1)</f>
        <v>0</v>
      </c>
      <c r="AC274" s="64">
        <f t="shared" ref="AC274:AC317" si="30">IF(F274="Other",IF(OR(I274=0,J274=0,AND(K274=0,L274&lt;&gt;0),AND(L274=0,K274&lt;&gt;0),AND(M274=0,N274&lt;&gt;0),AND(N274=0,M274&lt;&gt;0)),1,0),0)</f>
        <v>0</v>
      </c>
      <c r="AD274" s="64">
        <f>IF(OR(S274=Lists!$M$6,S274=Lists!$M$8),IF(OR(COUNTIF('Section 3'!$D$16:$D$28,I274)=0,COUNTIF('Section 3'!$D$16:$D$28,K274)=0,COUNTIF('Section 3'!$D$16:$D$28,M274)=0),1,0),0)</f>
        <v>0</v>
      </c>
      <c r="AE274" s="64">
        <f>IF(AND(COUNTIF(Lists!$D$3:$D$69,F274)&gt;0,COUNTIF(Lists!$E$3:$E$46,I274)&gt;0,COUNTIF(Lists!$E$3:$E$46,K274)&gt;0,COUNTIF(Lists!$E$3:$E$46,M274)&gt;0),0,1)</f>
        <v>0</v>
      </c>
      <c r="AF274" s="64">
        <f>IF(E274=0,0,IF(COUNTIF(Lists!$B$3:$B$203,E274)&gt;0,0,1))</f>
        <v>0</v>
      </c>
      <c r="AG274" s="64">
        <f>IF(E274=0,0,IF(AND('Section 1'!$D$12&lt;&gt;4,R274="Heels"),1,0))</f>
        <v>0</v>
      </c>
      <c r="AH274" s="57">
        <f t="shared" ref="AH274:AH317" si="31">IF(R274=0,0,IF(COUNTIF(TransactionType,R274)&gt;0,0,1))</f>
        <v>0</v>
      </c>
      <c r="AI274" s="57">
        <f t="shared" ref="AI274:AI317" si="32">IF(S274=0,0,IF(OR(COUNTIF(NewIntendedUses,S274)&gt;0,COUNTIF(UsedIntendedUses,S274)&gt;0,COUNTIF(HeelsIntendedUses,S274)&gt;0),0,1))</f>
        <v>0</v>
      </c>
    </row>
    <row r="275" spans="2:35" x14ac:dyDescent="0.25">
      <c r="B275" s="116"/>
      <c r="C275" s="205" t="str">
        <f>IF(F275=0,"",MAX($C$18:C274)+1)</f>
        <v/>
      </c>
      <c r="D275" s="60"/>
      <c r="E275" s="214"/>
      <c r="F275" s="215"/>
      <c r="G275" s="218"/>
      <c r="H275" s="216"/>
      <c r="I275" s="217" t="str">
        <f>IF(LEFT($F275,1)="R",VLOOKUP($F275,'Blend Breakout'!$C$33:$I$55,COLUMNS('Blend Breakout'!$C$32:D$32),0),IF(LEFT($F275,1)="H",$F275,""))</f>
        <v/>
      </c>
      <c r="J275" s="59" t="str">
        <f>IF(I275="","",IF(LEFT($F275,1)="R",$G275*VLOOKUP($F275,'Blend Breakout'!$C$33:$I$55,COLUMNS('Blend Breakout'!$C$32:E$32),0),IF(LEFT($F275,1)="H",$G275,"")))</f>
        <v/>
      </c>
      <c r="K275" s="217" t="str">
        <f>IF(LEFT($F275,1)="R",VLOOKUP($F275,'Blend Breakout'!$C$33:$I$55,COLUMNS('Blend Breakout'!$C$32:F$32),0),"")</f>
        <v/>
      </c>
      <c r="L275" s="59" t="str">
        <f>IF(K275="","",IF(LEFT($F275,1)="R",$G275*VLOOKUP($F275,'Blend Breakout'!$C$33:$I$55,COLUMNS('Blend Breakout'!$C$32:G$32),0),""))</f>
        <v/>
      </c>
      <c r="M275" s="217" t="str">
        <f>IF(LEFT($F275,1)="R",VLOOKUP($F275,'Blend Breakout'!$C$33:$I$55,COLUMNS('Blend Breakout'!$C$32:H$32),0),"")</f>
        <v/>
      </c>
      <c r="N275" s="59" t="str">
        <f>IF(M275="","",IF(LEFT($F275,1)="R",$G275*VLOOKUP($F275,'Blend Breakout'!$C$33:$I$55,COLUMNS('Blend Breakout'!$C$32:I$32),0),""))</f>
        <v/>
      </c>
      <c r="O275" s="215"/>
      <c r="P275" s="215"/>
      <c r="Q275" s="220"/>
      <c r="R275" s="215"/>
      <c r="S275" s="215"/>
      <c r="T275" s="206"/>
      <c r="U275" s="154"/>
      <c r="W275" s="161" t="str">
        <f t="shared" ref="W275:W317" ca="1" si="33">IF(SUM(Z275:AC275,AE275:AI275)&gt;0,"ROW INCOMPLETE OR INVALID DATA ENTERED; ENTER/EDIT DATA IN REQUIRED FIELDS.","")</f>
        <v/>
      </c>
      <c r="Y275" s="64" t="str">
        <f t="shared" ref="Y275:Y317" si="34">IF(C275="","N","Y")</f>
        <v>N</v>
      </c>
      <c r="Z275" s="64">
        <f t="shared" ca="1" si="28"/>
        <v>0</v>
      </c>
      <c r="AA275" s="64">
        <f>IF(C275="",0,IF(OR(D275=0,E275=0,F275=0,G275=0,H275=0,O275=0,Q275=0,Q275="",R275=0,S275=0,AND(OR(R275=Lists!$L$3,R275=Lists!$L$4),P275=0),AND(R275=Lists!$L$4,T275=0)),1,0))</f>
        <v>0</v>
      </c>
      <c r="AB275" s="64">
        <f t="shared" si="29"/>
        <v>0</v>
      </c>
      <c r="AC275" s="64">
        <f t="shared" si="30"/>
        <v>0</v>
      </c>
      <c r="AD275" s="64">
        <f>IF(OR(S275=Lists!$M$6,S275=Lists!$M$8),IF(OR(COUNTIF('Section 3'!$D$16:$D$28,I275)=0,COUNTIF('Section 3'!$D$16:$D$28,K275)=0,COUNTIF('Section 3'!$D$16:$D$28,M275)=0),1,0),0)</f>
        <v>0</v>
      </c>
      <c r="AE275" s="64">
        <f>IF(AND(COUNTIF(Lists!$D$3:$D$69,F275)&gt;0,COUNTIF(Lists!$E$3:$E$46,I275)&gt;0,COUNTIF(Lists!$E$3:$E$46,K275)&gt;0,COUNTIF(Lists!$E$3:$E$46,M275)&gt;0),0,1)</f>
        <v>0</v>
      </c>
      <c r="AF275" s="64">
        <f>IF(E275=0,0,IF(COUNTIF(Lists!$B$3:$B$203,E275)&gt;0,0,1))</f>
        <v>0</v>
      </c>
      <c r="AG275" s="64">
        <f>IF(E275=0,0,IF(AND('Section 1'!$D$12&lt;&gt;4,R275="Heels"),1,0))</f>
        <v>0</v>
      </c>
      <c r="AH275" s="57">
        <f t="shared" si="31"/>
        <v>0</v>
      </c>
      <c r="AI275" s="57">
        <f t="shared" si="32"/>
        <v>0</v>
      </c>
    </row>
    <row r="276" spans="2:35" x14ac:dyDescent="0.25">
      <c r="B276" s="116"/>
      <c r="C276" s="205" t="str">
        <f>IF(F276=0,"",MAX($C$18:C275)+1)</f>
        <v/>
      </c>
      <c r="D276" s="60"/>
      <c r="E276" s="214"/>
      <c r="F276" s="215"/>
      <c r="G276" s="218"/>
      <c r="H276" s="216"/>
      <c r="I276" s="217" t="str">
        <f>IF(LEFT($F276,1)="R",VLOOKUP($F276,'Blend Breakout'!$C$33:$I$55,COLUMNS('Blend Breakout'!$C$32:D$32),0),IF(LEFT($F276,1)="H",$F276,""))</f>
        <v/>
      </c>
      <c r="J276" s="59" t="str">
        <f>IF(I276="","",IF(LEFT($F276,1)="R",$G276*VLOOKUP($F276,'Blend Breakout'!$C$33:$I$55,COLUMNS('Blend Breakout'!$C$32:E$32),0),IF(LEFT($F276,1)="H",$G276,"")))</f>
        <v/>
      </c>
      <c r="K276" s="217" t="str">
        <f>IF(LEFT($F276,1)="R",VLOOKUP($F276,'Blend Breakout'!$C$33:$I$55,COLUMNS('Blend Breakout'!$C$32:F$32),0),"")</f>
        <v/>
      </c>
      <c r="L276" s="59" t="str">
        <f>IF(K276="","",IF(LEFT($F276,1)="R",$G276*VLOOKUP($F276,'Blend Breakout'!$C$33:$I$55,COLUMNS('Blend Breakout'!$C$32:G$32),0),""))</f>
        <v/>
      </c>
      <c r="M276" s="217" t="str">
        <f>IF(LEFT($F276,1)="R",VLOOKUP($F276,'Blend Breakout'!$C$33:$I$55,COLUMNS('Blend Breakout'!$C$32:H$32),0),"")</f>
        <v/>
      </c>
      <c r="N276" s="59" t="str">
        <f>IF(M276="","",IF(LEFT($F276,1)="R",$G276*VLOOKUP($F276,'Blend Breakout'!$C$33:$I$55,COLUMNS('Blend Breakout'!$C$32:I$32),0),""))</f>
        <v/>
      </c>
      <c r="O276" s="215"/>
      <c r="P276" s="215"/>
      <c r="Q276" s="220"/>
      <c r="R276" s="215"/>
      <c r="S276" s="215"/>
      <c r="T276" s="206"/>
      <c r="U276" s="154"/>
      <c r="W276" s="161" t="str">
        <f t="shared" ca="1" si="33"/>
        <v/>
      </c>
      <c r="Y276" s="64" t="str">
        <f t="shared" si="34"/>
        <v>N</v>
      </c>
      <c r="Z276" s="64">
        <f t="shared" ca="1" si="28"/>
        <v>0</v>
      </c>
      <c r="AA276" s="64">
        <f>IF(C276="",0,IF(OR(D276=0,E276=0,F276=0,G276=0,H276=0,O276=0,Q276=0,Q276="",R276=0,S276=0,AND(OR(R276=Lists!$L$3,R276=Lists!$L$4),P276=0),AND(R276=Lists!$L$4,T276=0)),1,0))</f>
        <v>0</v>
      </c>
      <c r="AB276" s="64">
        <f t="shared" si="29"/>
        <v>0</v>
      </c>
      <c r="AC276" s="64">
        <f t="shared" si="30"/>
        <v>0</v>
      </c>
      <c r="AD276" s="64">
        <f>IF(OR(S276=Lists!$M$6,S276=Lists!$M$8),IF(OR(COUNTIF('Section 3'!$D$16:$D$28,I276)=0,COUNTIF('Section 3'!$D$16:$D$28,K276)=0,COUNTIF('Section 3'!$D$16:$D$28,M276)=0),1,0),0)</f>
        <v>0</v>
      </c>
      <c r="AE276" s="64">
        <f>IF(AND(COUNTIF(Lists!$D$3:$D$69,F276)&gt;0,COUNTIF(Lists!$E$3:$E$46,I276)&gt;0,COUNTIF(Lists!$E$3:$E$46,K276)&gt;0,COUNTIF(Lists!$E$3:$E$46,M276)&gt;0),0,1)</f>
        <v>0</v>
      </c>
      <c r="AF276" s="64">
        <f>IF(E276=0,0,IF(COUNTIF(Lists!$B$3:$B$203,E276)&gt;0,0,1))</f>
        <v>0</v>
      </c>
      <c r="AG276" s="64">
        <f>IF(E276=0,0,IF(AND('Section 1'!$D$12&lt;&gt;4,R276="Heels"),1,0))</f>
        <v>0</v>
      </c>
      <c r="AH276" s="57">
        <f t="shared" si="31"/>
        <v>0</v>
      </c>
      <c r="AI276" s="57">
        <f t="shared" si="32"/>
        <v>0</v>
      </c>
    </row>
    <row r="277" spans="2:35" x14ac:dyDescent="0.25">
      <c r="B277" s="116"/>
      <c r="C277" s="205" t="str">
        <f>IF(F277=0,"",MAX($C$18:C276)+1)</f>
        <v/>
      </c>
      <c r="D277" s="60"/>
      <c r="E277" s="214"/>
      <c r="F277" s="215"/>
      <c r="G277" s="218"/>
      <c r="H277" s="216"/>
      <c r="I277" s="217" t="str">
        <f>IF(LEFT($F277,1)="R",VLOOKUP($F277,'Blend Breakout'!$C$33:$I$55,COLUMNS('Blend Breakout'!$C$32:D$32),0),IF(LEFT($F277,1)="H",$F277,""))</f>
        <v/>
      </c>
      <c r="J277" s="59" t="str">
        <f>IF(I277="","",IF(LEFT($F277,1)="R",$G277*VLOOKUP($F277,'Blend Breakout'!$C$33:$I$55,COLUMNS('Blend Breakout'!$C$32:E$32),0),IF(LEFT($F277,1)="H",$G277,"")))</f>
        <v/>
      </c>
      <c r="K277" s="217" t="str">
        <f>IF(LEFT($F277,1)="R",VLOOKUP($F277,'Blend Breakout'!$C$33:$I$55,COLUMNS('Blend Breakout'!$C$32:F$32),0),"")</f>
        <v/>
      </c>
      <c r="L277" s="59" t="str">
        <f>IF(K277="","",IF(LEFT($F277,1)="R",$G277*VLOOKUP($F277,'Blend Breakout'!$C$33:$I$55,COLUMNS('Blend Breakout'!$C$32:G$32),0),""))</f>
        <v/>
      </c>
      <c r="M277" s="217" t="str">
        <f>IF(LEFT($F277,1)="R",VLOOKUP($F277,'Blend Breakout'!$C$33:$I$55,COLUMNS('Blend Breakout'!$C$32:H$32),0),"")</f>
        <v/>
      </c>
      <c r="N277" s="59" t="str">
        <f>IF(M277="","",IF(LEFT($F277,1)="R",$G277*VLOOKUP($F277,'Blend Breakout'!$C$33:$I$55,COLUMNS('Blend Breakout'!$C$32:I$32),0),""))</f>
        <v/>
      </c>
      <c r="O277" s="215"/>
      <c r="P277" s="215"/>
      <c r="Q277" s="220"/>
      <c r="R277" s="215"/>
      <c r="S277" s="215"/>
      <c r="T277" s="206"/>
      <c r="U277" s="154"/>
      <c r="W277" s="161" t="str">
        <f t="shared" ca="1" si="33"/>
        <v/>
      </c>
      <c r="Y277" s="64" t="str">
        <f t="shared" si="34"/>
        <v>N</v>
      </c>
      <c r="Z277" s="64">
        <f t="shared" ca="1" si="28"/>
        <v>0</v>
      </c>
      <c r="AA277" s="64">
        <f>IF(C277="",0,IF(OR(D277=0,E277=0,F277=0,G277=0,H277=0,O277=0,Q277=0,Q277="",R277=0,S277=0,AND(OR(R277=Lists!$L$3,R277=Lists!$L$4),P277=0),AND(R277=Lists!$L$4,T277=0)),1,0))</f>
        <v>0</v>
      </c>
      <c r="AB277" s="64">
        <f t="shared" si="29"/>
        <v>0</v>
      </c>
      <c r="AC277" s="64">
        <f t="shared" si="30"/>
        <v>0</v>
      </c>
      <c r="AD277" s="64">
        <f>IF(OR(S277=Lists!$M$6,S277=Lists!$M$8),IF(OR(COUNTIF('Section 3'!$D$16:$D$28,I277)=0,COUNTIF('Section 3'!$D$16:$D$28,K277)=0,COUNTIF('Section 3'!$D$16:$D$28,M277)=0),1,0),0)</f>
        <v>0</v>
      </c>
      <c r="AE277" s="64">
        <f>IF(AND(COUNTIF(Lists!$D$3:$D$69,F277)&gt;0,COUNTIF(Lists!$E$3:$E$46,I277)&gt;0,COUNTIF(Lists!$E$3:$E$46,K277)&gt;0,COUNTIF(Lists!$E$3:$E$46,M277)&gt;0),0,1)</f>
        <v>0</v>
      </c>
      <c r="AF277" s="64">
        <f>IF(E277=0,0,IF(COUNTIF(Lists!$B$3:$B$203,E277)&gt;0,0,1))</f>
        <v>0</v>
      </c>
      <c r="AG277" s="64">
        <f>IF(E277=0,0,IF(AND('Section 1'!$D$12&lt;&gt;4,R277="Heels"),1,0))</f>
        <v>0</v>
      </c>
      <c r="AH277" s="57">
        <f t="shared" si="31"/>
        <v>0</v>
      </c>
      <c r="AI277" s="57">
        <f t="shared" si="32"/>
        <v>0</v>
      </c>
    </row>
    <row r="278" spans="2:35" x14ac:dyDescent="0.25">
      <c r="B278" s="116"/>
      <c r="C278" s="205" t="str">
        <f>IF(F278=0,"",MAX($C$18:C277)+1)</f>
        <v/>
      </c>
      <c r="D278" s="60"/>
      <c r="E278" s="214"/>
      <c r="F278" s="215"/>
      <c r="G278" s="218"/>
      <c r="H278" s="216"/>
      <c r="I278" s="217" t="str">
        <f>IF(LEFT($F278,1)="R",VLOOKUP($F278,'Blend Breakout'!$C$33:$I$55,COLUMNS('Blend Breakout'!$C$32:D$32),0),IF(LEFT($F278,1)="H",$F278,""))</f>
        <v/>
      </c>
      <c r="J278" s="59" t="str">
        <f>IF(I278="","",IF(LEFT($F278,1)="R",$G278*VLOOKUP($F278,'Blend Breakout'!$C$33:$I$55,COLUMNS('Blend Breakout'!$C$32:E$32),0),IF(LEFT($F278,1)="H",$G278,"")))</f>
        <v/>
      </c>
      <c r="K278" s="217" t="str">
        <f>IF(LEFT($F278,1)="R",VLOOKUP($F278,'Blend Breakout'!$C$33:$I$55,COLUMNS('Blend Breakout'!$C$32:F$32),0),"")</f>
        <v/>
      </c>
      <c r="L278" s="59" t="str">
        <f>IF(K278="","",IF(LEFT($F278,1)="R",$G278*VLOOKUP($F278,'Blend Breakout'!$C$33:$I$55,COLUMNS('Blend Breakout'!$C$32:G$32),0),""))</f>
        <v/>
      </c>
      <c r="M278" s="217" t="str">
        <f>IF(LEFT($F278,1)="R",VLOOKUP($F278,'Blend Breakout'!$C$33:$I$55,COLUMNS('Blend Breakout'!$C$32:H$32),0),"")</f>
        <v/>
      </c>
      <c r="N278" s="59" t="str">
        <f>IF(M278="","",IF(LEFT($F278,1)="R",$G278*VLOOKUP($F278,'Blend Breakout'!$C$33:$I$55,COLUMNS('Blend Breakout'!$C$32:I$32),0),""))</f>
        <v/>
      </c>
      <c r="O278" s="215"/>
      <c r="P278" s="215"/>
      <c r="Q278" s="220"/>
      <c r="R278" s="215"/>
      <c r="S278" s="215"/>
      <c r="T278" s="206"/>
      <c r="U278" s="154"/>
      <c r="W278" s="161" t="str">
        <f t="shared" ca="1" si="33"/>
        <v/>
      </c>
      <c r="Y278" s="64" t="str">
        <f t="shared" si="34"/>
        <v>N</v>
      </c>
      <c r="Z278" s="64">
        <f t="shared" ca="1" si="28"/>
        <v>0</v>
      </c>
      <c r="AA278" s="64">
        <f>IF(C278="",0,IF(OR(D278=0,E278=0,F278=0,G278=0,H278=0,O278=0,Q278=0,Q278="",R278=0,S278=0,AND(OR(R278=Lists!$L$3,R278=Lists!$L$4),P278=0),AND(R278=Lists!$L$4,T278=0)),1,0))</f>
        <v>0</v>
      </c>
      <c r="AB278" s="64">
        <f t="shared" si="29"/>
        <v>0</v>
      </c>
      <c r="AC278" s="64">
        <f t="shared" si="30"/>
        <v>0</v>
      </c>
      <c r="AD278" s="64">
        <f>IF(OR(S278=Lists!$M$6,S278=Lists!$M$8),IF(OR(COUNTIF('Section 3'!$D$16:$D$28,I278)=0,COUNTIF('Section 3'!$D$16:$D$28,K278)=0,COUNTIF('Section 3'!$D$16:$D$28,M278)=0),1,0),0)</f>
        <v>0</v>
      </c>
      <c r="AE278" s="64">
        <f>IF(AND(COUNTIF(Lists!$D$3:$D$69,F278)&gt;0,COUNTIF(Lists!$E$3:$E$46,I278)&gt;0,COUNTIF(Lists!$E$3:$E$46,K278)&gt;0,COUNTIF(Lists!$E$3:$E$46,M278)&gt;0),0,1)</f>
        <v>0</v>
      </c>
      <c r="AF278" s="64">
        <f>IF(E278=0,0,IF(COUNTIF(Lists!$B$3:$B$203,E278)&gt;0,0,1))</f>
        <v>0</v>
      </c>
      <c r="AG278" s="64">
        <f>IF(E278=0,0,IF(AND('Section 1'!$D$12&lt;&gt;4,R278="Heels"),1,0))</f>
        <v>0</v>
      </c>
      <c r="AH278" s="57">
        <f t="shared" si="31"/>
        <v>0</v>
      </c>
      <c r="AI278" s="57">
        <f t="shared" si="32"/>
        <v>0</v>
      </c>
    </row>
    <row r="279" spans="2:35" x14ac:dyDescent="0.25">
      <c r="B279" s="116"/>
      <c r="C279" s="205" t="str">
        <f>IF(F279=0,"",MAX($C$18:C278)+1)</f>
        <v/>
      </c>
      <c r="D279" s="60"/>
      <c r="E279" s="214"/>
      <c r="F279" s="215"/>
      <c r="G279" s="218"/>
      <c r="H279" s="216"/>
      <c r="I279" s="217" t="str">
        <f>IF(LEFT($F279,1)="R",VLOOKUP($F279,'Blend Breakout'!$C$33:$I$55,COLUMNS('Blend Breakout'!$C$32:D$32),0),IF(LEFT($F279,1)="H",$F279,""))</f>
        <v/>
      </c>
      <c r="J279" s="59" t="str">
        <f>IF(I279="","",IF(LEFT($F279,1)="R",$G279*VLOOKUP($F279,'Blend Breakout'!$C$33:$I$55,COLUMNS('Blend Breakout'!$C$32:E$32),0),IF(LEFT($F279,1)="H",$G279,"")))</f>
        <v/>
      </c>
      <c r="K279" s="217" t="str">
        <f>IF(LEFT($F279,1)="R",VLOOKUP($F279,'Blend Breakout'!$C$33:$I$55,COLUMNS('Blend Breakout'!$C$32:F$32),0),"")</f>
        <v/>
      </c>
      <c r="L279" s="59" t="str">
        <f>IF(K279="","",IF(LEFT($F279,1)="R",$G279*VLOOKUP($F279,'Blend Breakout'!$C$33:$I$55,COLUMNS('Blend Breakout'!$C$32:G$32),0),""))</f>
        <v/>
      </c>
      <c r="M279" s="217" t="str">
        <f>IF(LEFT($F279,1)="R",VLOOKUP($F279,'Blend Breakout'!$C$33:$I$55,COLUMNS('Blend Breakout'!$C$32:H$32),0),"")</f>
        <v/>
      </c>
      <c r="N279" s="59" t="str">
        <f>IF(M279="","",IF(LEFT($F279,1)="R",$G279*VLOOKUP($F279,'Blend Breakout'!$C$33:$I$55,COLUMNS('Blend Breakout'!$C$32:I$32),0),""))</f>
        <v/>
      </c>
      <c r="O279" s="215"/>
      <c r="P279" s="215"/>
      <c r="Q279" s="220"/>
      <c r="R279" s="215"/>
      <c r="S279" s="215"/>
      <c r="T279" s="206"/>
      <c r="U279" s="154"/>
      <c r="W279" s="161" t="str">
        <f t="shared" ca="1" si="33"/>
        <v/>
      </c>
      <c r="Y279" s="64" t="str">
        <f t="shared" si="34"/>
        <v>N</v>
      </c>
      <c r="Z279" s="64">
        <f t="shared" ca="1" si="28"/>
        <v>0</v>
      </c>
      <c r="AA279" s="64">
        <f>IF(C279="",0,IF(OR(D279=0,E279=0,F279=0,G279=0,H279=0,O279=0,Q279=0,Q279="",R279=0,S279=0,AND(OR(R279=Lists!$L$3,R279=Lists!$L$4),P279=0),AND(R279=Lists!$L$4,T279=0)),1,0))</f>
        <v>0</v>
      </c>
      <c r="AB279" s="64">
        <f t="shared" si="29"/>
        <v>0</v>
      </c>
      <c r="AC279" s="64">
        <f t="shared" si="30"/>
        <v>0</v>
      </c>
      <c r="AD279" s="64">
        <f>IF(OR(S279=Lists!$M$6,S279=Lists!$M$8),IF(OR(COUNTIF('Section 3'!$D$16:$D$28,I279)=0,COUNTIF('Section 3'!$D$16:$D$28,K279)=0,COUNTIF('Section 3'!$D$16:$D$28,M279)=0),1,0),0)</f>
        <v>0</v>
      </c>
      <c r="AE279" s="64">
        <f>IF(AND(COUNTIF(Lists!$D$3:$D$69,F279)&gt;0,COUNTIF(Lists!$E$3:$E$46,I279)&gt;0,COUNTIF(Lists!$E$3:$E$46,K279)&gt;0,COUNTIF(Lists!$E$3:$E$46,M279)&gt;0),0,1)</f>
        <v>0</v>
      </c>
      <c r="AF279" s="64">
        <f>IF(E279=0,0,IF(COUNTIF(Lists!$B$3:$B$203,E279)&gt;0,0,1))</f>
        <v>0</v>
      </c>
      <c r="AG279" s="64">
        <f>IF(E279=0,0,IF(AND('Section 1'!$D$12&lt;&gt;4,R279="Heels"),1,0))</f>
        <v>0</v>
      </c>
      <c r="AH279" s="57">
        <f t="shared" si="31"/>
        <v>0</v>
      </c>
      <c r="AI279" s="57">
        <f t="shared" si="32"/>
        <v>0</v>
      </c>
    </row>
    <row r="280" spans="2:35" x14ac:dyDescent="0.25">
      <c r="B280" s="116"/>
      <c r="C280" s="205" t="str">
        <f>IF(F280=0,"",MAX($C$18:C279)+1)</f>
        <v/>
      </c>
      <c r="D280" s="60"/>
      <c r="E280" s="214"/>
      <c r="F280" s="215"/>
      <c r="G280" s="218"/>
      <c r="H280" s="216"/>
      <c r="I280" s="217" t="str">
        <f>IF(LEFT($F280,1)="R",VLOOKUP($F280,'Blend Breakout'!$C$33:$I$55,COLUMNS('Blend Breakout'!$C$32:D$32),0),IF(LEFT($F280,1)="H",$F280,""))</f>
        <v/>
      </c>
      <c r="J280" s="59" t="str">
        <f>IF(I280="","",IF(LEFT($F280,1)="R",$G280*VLOOKUP($F280,'Blend Breakout'!$C$33:$I$55,COLUMNS('Blend Breakout'!$C$32:E$32),0),IF(LEFT($F280,1)="H",$G280,"")))</f>
        <v/>
      </c>
      <c r="K280" s="217" t="str">
        <f>IF(LEFT($F280,1)="R",VLOOKUP($F280,'Blend Breakout'!$C$33:$I$55,COLUMNS('Blend Breakout'!$C$32:F$32),0),"")</f>
        <v/>
      </c>
      <c r="L280" s="59" t="str">
        <f>IF(K280="","",IF(LEFT($F280,1)="R",$G280*VLOOKUP($F280,'Blend Breakout'!$C$33:$I$55,COLUMNS('Blend Breakout'!$C$32:G$32),0),""))</f>
        <v/>
      </c>
      <c r="M280" s="217" t="str">
        <f>IF(LEFT($F280,1)="R",VLOOKUP($F280,'Blend Breakout'!$C$33:$I$55,COLUMNS('Blend Breakout'!$C$32:H$32),0),"")</f>
        <v/>
      </c>
      <c r="N280" s="59" t="str">
        <f>IF(M280="","",IF(LEFT($F280,1)="R",$G280*VLOOKUP($F280,'Blend Breakout'!$C$33:$I$55,COLUMNS('Blend Breakout'!$C$32:I$32),0),""))</f>
        <v/>
      </c>
      <c r="O280" s="215"/>
      <c r="P280" s="215"/>
      <c r="Q280" s="220"/>
      <c r="R280" s="215"/>
      <c r="S280" s="215"/>
      <c r="T280" s="206"/>
      <c r="U280" s="154"/>
      <c r="W280" s="161" t="str">
        <f t="shared" ca="1" si="33"/>
        <v/>
      </c>
      <c r="Y280" s="64" t="str">
        <f t="shared" si="34"/>
        <v>N</v>
      </c>
      <c r="Z280" s="64">
        <f t="shared" ca="1" si="28"/>
        <v>0</v>
      </c>
      <c r="AA280" s="64">
        <f>IF(C280="",0,IF(OR(D280=0,E280=0,F280=0,G280=0,H280=0,O280=0,Q280=0,Q280="",R280=0,S280=0,AND(OR(R280=Lists!$L$3,R280=Lists!$L$4),P280=0),AND(R280=Lists!$L$4,T280=0)),1,0))</f>
        <v>0</v>
      </c>
      <c r="AB280" s="64">
        <f t="shared" si="29"/>
        <v>0</v>
      </c>
      <c r="AC280" s="64">
        <f t="shared" si="30"/>
        <v>0</v>
      </c>
      <c r="AD280" s="64">
        <f>IF(OR(S280=Lists!$M$6,S280=Lists!$M$8),IF(OR(COUNTIF('Section 3'!$D$16:$D$28,I280)=0,COUNTIF('Section 3'!$D$16:$D$28,K280)=0,COUNTIF('Section 3'!$D$16:$D$28,M280)=0),1,0),0)</f>
        <v>0</v>
      </c>
      <c r="AE280" s="64">
        <f>IF(AND(COUNTIF(Lists!$D$3:$D$69,F280)&gt;0,COUNTIF(Lists!$E$3:$E$46,I280)&gt;0,COUNTIF(Lists!$E$3:$E$46,K280)&gt;0,COUNTIF(Lists!$E$3:$E$46,M280)&gt;0),0,1)</f>
        <v>0</v>
      </c>
      <c r="AF280" s="64">
        <f>IF(E280=0,0,IF(COUNTIF(Lists!$B$3:$B$203,E280)&gt;0,0,1))</f>
        <v>0</v>
      </c>
      <c r="AG280" s="64">
        <f>IF(E280=0,0,IF(AND('Section 1'!$D$12&lt;&gt;4,R280="Heels"),1,0))</f>
        <v>0</v>
      </c>
      <c r="AH280" s="57">
        <f t="shared" si="31"/>
        <v>0</v>
      </c>
      <c r="AI280" s="57">
        <f t="shared" si="32"/>
        <v>0</v>
      </c>
    </row>
    <row r="281" spans="2:35" x14ac:dyDescent="0.25">
      <c r="B281" s="116"/>
      <c r="C281" s="205" t="str">
        <f>IF(F281=0,"",MAX($C$18:C280)+1)</f>
        <v/>
      </c>
      <c r="D281" s="60"/>
      <c r="E281" s="214"/>
      <c r="F281" s="215"/>
      <c r="G281" s="218"/>
      <c r="H281" s="216"/>
      <c r="I281" s="217" t="str">
        <f>IF(LEFT($F281,1)="R",VLOOKUP($F281,'Blend Breakout'!$C$33:$I$55,COLUMNS('Blend Breakout'!$C$32:D$32),0),IF(LEFT($F281,1)="H",$F281,""))</f>
        <v/>
      </c>
      <c r="J281" s="59" t="str">
        <f>IF(I281="","",IF(LEFT($F281,1)="R",$G281*VLOOKUP($F281,'Blend Breakout'!$C$33:$I$55,COLUMNS('Blend Breakout'!$C$32:E$32),0),IF(LEFT($F281,1)="H",$G281,"")))</f>
        <v/>
      </c>
      <c r="K281" s="217" t="str">
        <f>IF(LEFT($F281,1)="R",VLOOKUP($F281,'Blend Breakout'!$C$33:$I$55,COLUMNS('Blend Breakout'!$C$32:F$32),0),"")</f>
        <v/>
      </c>
      <c r="L281" s="59" t="str">
        <f>IF(K281="","",IF(LEFT($F281,1)="R",$G281*VLOOKUP($F281,'Blend Breakout'!$C$33:$I$55,COLUMNS('Blend Breakout'!$C$32:G$32),0),""))</f>
        <v/>
      </c>
      <c r="M281" s="217" t="str">
        <f>IF(LEFT($F281,1)="R",VLOOKUP($F281,'Blend Breakout'!$C$33:$I$55,COLUMNS('Blend Breakout'!$C$32:H$32),0),"")</f>
        <v/>
      </c>
      <c r="N281" s="59" t="str">
        <f>IF(M281="","",IF(LEFT($F281,1)="R",$G281*VLOOKUP($F281,'Blend Breakout'!$C$33:$I$55,COLUMNS('Blend Breakout'!$C$32:I$32),0),""))</f>
        <v/>
      </c>
      <c r="O281" s="215"/>
      <c r="P281" s="215"/>
      <c r="Q281" s="220"/>
      <c r="R281" s="215"/>
      <c r="S281" s="215"/>
      <c r="T281" s="206"/>
      <c r="U281" s="154"/>
      <c r="W281" s="161" t="str">
        <f t="shared" ca="1" si="33"/>
        <v/>
      </c>
      <c r="Y281" s="64" t="str">
        <f t="shared" si="34"/>
        <v>N</v>
      </c>
      <c r="Z281" s="64">
        <f t="shared" ca="1" si="28"/>
        <v>0</v>
      </c>
      <c r="AA281" s="64">
        <f>IF(C281="",0,IF(OR(D281=0,E281=0,F281=0,G281=0,H281=0,O281=0,Q281=0,Q281="",R281=0,S281=0,AND(OR(R281=Lists!$L$3,R281=Lists!$L$4),P281=0),AND(R281=Lists!$L$4,T281=0)),1,0))</f>
        <v>0</v>
      </c>
      <c r="AB281" s="64">
        <f t="shared" si="29"/>
        <v>0</v>
      </c>
      <c r="AC281" s="64">
        <f t="shared" si="30"/>
        <v>0</v>
      </c>
      <c r="AD281" s="64">
        <f>IF(OR(S281=Lists!$M$6,S281=Lists!$M$8),IF(OR(COUNTIF('Section 3'!$D$16:$D$28,I281)=0,COUNTIF('Section 3'!$D$16:$D$28,K281)=0,COUNTIF('Section 3'!$D$16:$D$28,M281)=0),1,0),0)</f>
        <v>0</v>
      </c>
      <c r="AE281" s="64">
        <f>IF(AND(COUNTIF(Lists!$D$3:$D$69,F281)&gt;0,COUNTIF(Lists!$E$3:$E$46,I281)&gt;0,COUNTIF(Lists!$E$3:$E$46,K281)&gt;0,COUNTIF(Lists!$E$3:$E$46,M281)&gt;0),0,1)</f>
        <v>0</v>
      </c>
      <c r="AF281" s="64">
        <f>IF(E281=0,0,IF(COUNTIF(Lists!$B$3:$B$203,E281)&gt;0,0,1))</f>
        <v>0</v>
      </c>
      <c r="AG281" s="64">
        <f>IF(E281=0,0,IF(AND('Section 1'!$D$12&lt;&gt;4,R281="Heels"),1,0))</f>
        <v>0</v>
      </c>
      <c r="AH281" s="57">
        <f t="shared" si="31"/>
        <v>0</v>
      </c>
      <c r="AI281" s="57">
        <f t="shared" si="32"/>
        <v>0</v>
      </c>
    </row>
    <row r="282" spans="2:35" x14ac:dyDescent="0.25">
      <c r="B282" s="116"/>
      <c r="C282" s="205" t="str">
        <f>IF(F282=0,"",MAX($C$18:C281)+1)</f>
        <v/>
      </c>
      <c r="D282" s="60"/>
      <c r="E282" s="214"/>
      <c r="F282" s="215"/>
      <c r="G282" s="218"/>
      <c r="H282" s="216"/>
      <c r="I282" s="217" t="str">
        <f>IF(LEFT($F282,1)="R",VLOOKUP($F282,'Blend Breakout'!$C$33:$I$55,COLUMNS('Blend Breakout'!$C$32:D$32),0),IF(LEFT($F282,1)="H",$F282,""))</f>
        <v/>
      </c>
      <c r="J282" s="59" t="str">
        <f>IF(I282="","",IF(LEFT($F282,1)="R",$G282*VLOOKUP($F282,'Blend Breakout'!$C$33:$I$55,COLUMNS('Blend Breakout'!$C$32:E$32),0),IF(LEFT($F282,1)="H",$G282,"")))</f>
        <v/>
      </c>
      <c r="K282" s="217" t="str">
        <f>IF(LEFT($F282,1)="R",VLOOKUP($F282,'Blend Breakout'!$C$33:$I$55,COLUMNS('Blend Breakout'!$C$32:F$32),0),"")</f>
        <v/>
      </c>
      <c r="L282" s="59" t="str">
        <f>IF(K282="","",IF(LEFT($F282,1)="R",$G282*VLOOKUP($F282,'Blend Breakout'!$C$33:$I$55,COLUMNS('Blend Breakout'!$C$32:G$32),0),""))</f>
        <v/>
      </c>
      <c r="M282" s="217" t="str">
        <f>IF(LEFT($F282,1)="R",VLOOKUP($F282,'Blend Breakout'!$C$33:$I$55,COLUMNS('Blend Breakout'!$C$32:H$32),0),"")</f>
        <v/>
      </c>
      <c r="N282" s="59" t="str">
        <f>IF(M282="","",IF(LEFT($F282,1)="R",$G282*VLOOKUP($F282,'Blend Breakout'!$C$33:$I$55,COLUMNS('Blend Breakout'!$C$32:I$32),0),""))</f>
        <v/>
      </c>
      <c r="O282" s="215"/>
      <c r="P282" s="215"/>
      <c r="Q282" s="220"/>
      <c r="R282" s="215"/>
      <c r="S282" s="215"/>
      <c r="T282" s="206"/>
      <c r="U282" s="154"/>
      <c r="W282" s="161" t="str">
        <f t="shared" ca="1" si="33"/>
        <v/>
      </c>
      <c r="Y282" s="64" t="str">
        <f t="shared" si="34"/>
        <v>N</v>
      </c>
      <c r="Z282" s="64">
        <f t="shared" ca="1" si="28"/>
        <v>0</v>
      </c>
      <c r="AA282" s="64">
        <f>IF(C282="",0,IF(OR(D282=0,E282=0,F282=0,G282=0,H282=0,O282=0,Q282=0,Q282="",R282=0,S282=0,AND(OR(R282=Lists!$L$3,R282=Lists!$L$4),P282=0),AND(R282=Lists!$L$4,T282=0)),1,0))</f>
        <v>0</v>
      </c>
      <c r="AB282" s="64">
        <f t="shared" si="29"/>
        <v>0</v>
      </c>
      <c r="AC282" s="64">
        <f t="shared" si="30"/>
        <v>0</v>
      </c>
      <c r="AD282" s="64">
        <f>IF(OR(S282=Lists!$M$6,S282=Lists!$M$8),IF(OR(COUNTIF('Section 3'!$D$16:$D$28,I282)=0,COUNTIF('Section 3'!$D$16:$D$28,K282)=0,COUNTIF('Section 3'!$D$16:$D$28,M282)=0),1,0),0)</f>
        <v>0</v>
      </c>
      <c r="AE282" s="64">
        <f>IF(AND(COUNTIF(Lists!$D$3:$D$69,F282)&gt;0,COUNTIF(Lists!$E$3:$E$46,I282)&gt;0,COUNTIF(Lists!$E$3:$E$46,K282)&gt;0,COUNTIF(Lists!$E$3:$E$46,M282)&gt;0),0,1)</f>
        <v>0</v>
      </c>
      <c r="AF282" s="64">
        <f>IF(E282=0,0,IF(COUNTIF(Lists!$B$3:$B$203,E282)&gt;0,0,1))</f>
        <v>0</v>
      </c>
      <c r="AG282" s="64">
        <f>IF(E282=0,0,IF(AND('Section 1'!$D$12&lt;&gt;4,R282="Heels"),1,0))</f>
        <v>0</v>
      </c>
      <c r="AH282" s="57">
        <f t="shared" si="31"/>
        <v>0</v>
      </c>
      <c r="AI282" s="57">
        <f t="shared" si="32"/>
        <v>0</v>
      </c>
    </row>
    <row r="283" spans="2:35" x14ac:dyDescent="0.25">
      <c r="B283" s="116"/>
      <c r="C283" s="205" t="str">
        <f>IF(F283=0,"",MAX($C$18:C282)+1)</f>
        <v/>
      </c>
      <c r="D283" s="60"/>
      <c r="E283" s="214"/>
      <c r="F283" s="215"/>
      <c r="G283" s="218"/>
      <c r="H283" s="216"/>
      <c r="I283" s="217" t="str">
        <f>IF(LEFT($F283,1)="R",VLOOKUP($F283,'Blend Breakout'!$C$33:$I$55,COLUMNS('Blend Breakout'!$C$32:D$32),0),IF(LEFT($F283,1)="H",$F283,""))</f>
        <v/>
      </c>
      <c r="J283" s="59" t="str">
        <f>IF(I283="","",IF(LEFT($F283,1)="R",$G283*VLOOKUP($F283,'Blend Breakout'!$C$33:$I$55,COLUMNS('Blend Breakout'!$C$32:E$32),0),IF(LEFT($F283,1)="H",$G283,"")))</f>
        <v/>
      </c>
      <c r="K283" s="217" t="str">
        <f>IF(LEFT($F283,1)="R",VLOOKUP($F283,'Blend Breakout'!$C$33:$I$55,COLUMNS('Blend Breakout'!$C$32:F$32),0),"")</f>
        <v/>
      </c>
      <c r="L283" s="59" t="str">
        <f>IF(K283="","",IF(LEFT($F283,1)="R",$G283*VLOOKUP($F283,'Blend Breakout'!$C$33:$I$55,COLUMNS('Blend Breakout'!$C$32:G$32),0),""))</f>
        <v/>
      </c>
      <c r="M283" s="217" t="str">
        <f>IF(LEFT($F283,1)="R",VLOOKUP($F283,'Blend Breakout'!$C$33:$I$55,COLUMNS('Blend Breakout'!$C$32:H$32),0),"")</f>
        <v/>
      </c>
      <c r="N283" s="59" t="str">
        <f>IF(M283="","",IF(LEFT($F283,1)="R",$G283*VLOOKUP($F283,'Blend Breakout'!$C$33:$I$55,COLUMNS('Blend Breakout'!$C$32:I$32),0),""))</f>
        <v/>
      </c>
      <c r="O283" s="215"/>
      <c r="P283" s="215"/>
      <c r="Q283" s="220"/>
      <c r="R283" s="215"/>
      <c r="S283" s="215"/>
      <c r="T283" s="206"/>
      <c r="U283" s="154"/>
      <c r="W283" s="161" t="str">
        <f t="shared" ca="1" si="33"/>
        <v/>
      </c>
      <c r="Y283" s="64" t="str">
        <f t="shared" si="34"/>
        <v>N</v>
      </c>
      <c r="Z283" s="64">
        <f t="shared" ca="1" si="28"/>
        <v>0</v>
      </c>
      <c r="AA283" s="64">
        <f>IF(C283="",0,IF(OR(D283=0,E283=0,F283=0,G283=0,H283=0,O283=0,Q283=0,Q283="",R283=0,S283=0,AND(OR(R283=Lists!$L$3,R283=Lists!$L$4),P283=0),AND(R283=Lists!$L$4,T283=0)),1,0))</f>
        <v>0</v>
      </c>
      <c r="AB283" s="64">
        <f t="shared" si="29"/>
        <v>0</v>
      </c>
      <c r="AC283" s="64">
        <f t="shared" si="30"/>
        <v>0</v>
      </c>
      <c r="AD283" s="64">
        <f>IF(OR(S283=Lists!$M$6,S283=Lists!$M$8),IF(OR(COUNTIF('Section 3'!$D$16:$D$28,I283)=0,COUNTIF('Section 3'!$D$16:$D$28,K283)=0,COUNTIF('Section 3'!$D$16:$D$28,M283)=0),1,0),0)</f>
        <v>0</v>
      </c>
      <c r="AE283" s="64">
        <f>IF(AND(COUNTIF(Lists!$D$3:$D$69,F283)&gt;0,COUNTIF(Lists!$E$3:$E$46,I283)&gt;0,COUNTIF(Lists!$E$3:$E$46,K283)&gt;0,COUNTIF(Lists!$E$3:$E$46,M283)&gt;0),0,1)</f>
        <v>0</v>
      </c>
      <c r="AF283" s="64">
        <f>IF(E283=0,0,IF(COUNTIF(Lists!$B$3:$B$203,E283)&gt;0,0,1))</f>
        <v>0</v>
      </c>
      <c r="AG283" s="64">
        <f>IF(E283=0,0,IF(AND('Section 1'!$D$12&lt;&gt;4,R283="Heels"),1,0))</f>
        <v>0</v>
      </c>
      <c r="AH283" s="57">
        <f t="shared" si="31"/>
        <v>0</v>
      </c>
      <c r="AI283" s="57">
        <f t="shared" si="32"/>
        <v>0</v>
      </c>
    </row>
    <row r="284" spans="2:35" x14ac:dyDescent="0.25">
      <c r="B284" s="116"/>
      <c r="C284" s="205" t="str">
        <f>IF(F284=0,"",MAX($C$18:C283)+1)</f>
        <v/>
      </c>
      <c r="D284" s="60"/>
      <c r="E284" s="214"/>
      <c r="F284" s="215"/>
      <c r="G284" s="218"/>
      <c r="H284" s="216"/>
      <c r="I284" s="217" t="str">
        <f>IF(LEFT($F284,1)="R",VLOOKUP($F284,'Blend Breakout'!$C$33:$I$55,COLUMNS('Blend Breakout'!$C$32:D$32),0),IF(LEFT($F284,1)="H",$F284,""))</f>
        <v/>
      </c>
      <c r="J284" s="59" t="str">
        <f>IF(I284="","",IF(LEFT($F284,1)="R",$G284*VLOOKUP($F284,'Blend Breakout'!$C$33:$I$55,COLUMNS('Blend Breakout'!$C$32:E$32),0),IF(LEFT($F284,1)="H",$G284,"")))</f>
        <v/>
      </c>
      <c r="K284" s="217" t="str">
        <f>IF(LEFT($F284,1)="R",VLOOKUP($F284,'Blend Breakout'!$C$33:$I$55,COLUMNS('Blend Breakout'!$C$32:F$32),0),"")</f>
        <v/>
      </c>
      <c r="L284" s="59" t="str">
        <f>IF(K284="","",IF(LEFT($F284,1)="R",$G284*VLOOKUP($F284,'Blend Breakout'!$C$33:$I$55,COLUMNS('Blend Breakout'!$C$32:G$32),0),""))</f>
        <v/>
      </c>
      <c r="M284" s="217" t="str">
        <f>IF(LEFT($F284,1)="R",VLOOKUP($F284,'Blend Breakout'!$C$33:$I$55,COLUMNS('Blend Breakout'!$C$32:H$32),0),"")</f>
        <v/>
      </c>
      <c r="N284" s="59" t="str">
        <f>IF(M284="","",IF(LEFT($F284,1)="R",$G284*VLOOKUP($F284,'Blend Breakout'!$C$33:$I$55,COLUMNS('Blend Breakout'!$C$32:I$32),0),""))</f>
        <v/>
      </c>
      <c r="O284" s="215"/>
      <c r="P284" s="215"/>
      <c r="Q284" s="220"/>
      <c r="R284" s="215"/>
      <c r="S284" s="215"/>
      <c r="T284" s="206"/>
      <c r="U284" s="154"/>
      <c r="W284" s="161" t="str">
        <f t="shared" ca="1" si="33"/>
        <v/>
      </c>
      <c r="Y284" s="64" t="str">
        <f t="shared" si="34"/>
        <v>N</v>
      </c>
      <c r="Z284" s="64">
        <f t="shared" ca="1" si="28"/>
        <v>0</v>
      </c>
      <c r="AA284" s="64">
        <f>IF(C284="",0,IF(OR(D284=0,E284=0,F284=0,G284=0,H284=0,O284=0,Q284=0,Q284="",R284=0,S284=0,AND(OR(R284=Lists!$L$3,R284=Lists!$L$4),P284=0),AND(R284=Lists!$L$4,T284=0)),1,0))</f>
        <v>0</v>
      </c>
      <c r="AB284" s="64">
        <f t="shared" si="29"/>
        <v>0</v>
      </c>
      <c r="AC284" s="64">
        <f t="shared" si="30"/>
        <v>0</v>
      </c>
      <c r="AD284" s="64">
        <f>IF(OR(S284=Lists!$M$6,S284=Lists!$M$8),IF(OR(COUNTIF('Section 3'!$D$16:$D$28,I284)=0,COUNTIF('Section 3'!$D$16:$D$28,K284)=0,COUNTIF('Section 3'!$D$16:$D$28,M284)=0),1,0),0)</f>
        <v>0</v>
      </c>
      <c r="AE284" s="64">
        <f>IF(AND(COUNTIF(Lists!$D$3:$D$69,F284)&gt;0,COUNTIF(Lists!$E$3:$E$46,I284)&gt;0,COUNTIF(Lists!$E$3:$E$46,K284)&gt;0,COUNTIF(Lists!$E$3:$E$46,M284)&gt;0),0,1)</f>
        <v>0</v>
      </c>
      <c r="AF284" s="64">
        <f>IF(E284=0,0,IF(COUNTIF(Lists!$B$3:$B$203,E284)&gt;0,0,1))</f>
        <v>0</v>
      </c>
      <c r="AG284" s="64">
        <f>IF(E284=0,0,IF(AND('Section 1'!$D$12&lt;&gt;4,R284="Heels"),1,0))</f>
        <v>0</v>
      </c>
      <c r="AH284" s="57">
        <f t="shared" si="31"/>
        <v>0</v>
      </c>
      <c r="AI284" s="57">
        <f t="shared" si="32"/>
        <v>0</v>
      </c>
    </row>
    <row r="285" spans="2:35" x14ac:dyDescent="0.25">
      <c r="B285" s="116"/>
      <c r="C285" s="205" t="str">
        <f>IF(F285=0,"",MAX($C$18:C284)+1)</f>
        <v/>
      </c>
      <c r="D285" s="60"/>
      <c r="E285" s="214"/>
      <c r="F285" s="215"/>
      <c r="G285" s="218"/>
      <c r="H285" s="216"/>
      <c r="I285" s="217" t="str">
        <f>IF(LEFT($F285,1)="R",VLOOKUP($F285,'Blend Breakout'!$C$33:$I$55,COLUMNS('Blend Breakout'!$C$32:D$32),0),IF(LEFT($F285,1)="H",$F285,""))</f>
        <v/>
      </c>
      <c r="J285" s="59" t="str">
        <f>IF(I285="","",IF(LEFT($F285,1)="R",$G285*VLOOKUP($F285,'Blend Breakout'!$C$33:$I$55,COLUMNS('Blend Breakout'!$C$32:E$32),0),IF(LEFT($F285,1)="H",$G285,"")))</f>
        <v/>
      </c>
      <c r="K285" s="217" t="str">
        <f>IF(LEFT($F285,1)="R",VLOOKUP($F285,'Blend Breakout'!$C$33:$I$55,COLUMNS('Blend Breakout'!$C$32:F$32),0),"")</f>
        <v/>
      </c>
      <c r="L285" s="59" t="str">
        <f>IF(K285="","",IF(LEFT($F285,1)="R",$G285*VLOOKUP($F285,'Blend Breakout'!$C$33:$I$55,COLUMNS('Blend Breakout'!$C$32:G$32),0),""))</f>
        <v/>
      </c>
      <c r="M285" s="217" t="str">
        <f>IF(LEFT($F285,1)="R",VLOOKUP($F285,'Blend Breakout'!$C$33:$I$55,COLUMNS('Blend Breakout'!$C$32:H$32),0),"")</f>
        <v/>
      </c>
      <c r="N285" s="59" t="str">
        <f>IF(M285="","",IF(LEFT($F285,1)="R",$G285*VLOOKUP($F285,'Blend Breakout'!$C$33:$I$55,COLUMNS('Blend Breakout'!$C$32:I$32),0),""))</f>
        <v/>
      </c>
      <c r="O285" s="215"/>
      <c r="P285" s="215"/>
      <c r="Q285" s="220"/>
      <c r="R285" s="215"/>
      <c r="S285" s="215"/>
      <c r="T285" s="206"/>
      <c r="U285" s="154"/>
      <c r="W285" s="161" t="str">
        <f t="shared" ca="1" si="33"/>
        <v/>
      </c>
      <c r="Y285" s="64" t="str">
        <f t="shared" si="34"/>
        <v>N</v>
      </c>
      <c r="Z285" s="64">
        <f t="shared" ca="1" si="28"/>
        <v>0</v>
      </c>
      <c r="AA285" s="64">
        <f>IF(C285="",0,IF(OR(D285=0,E285=0,F285=0,G285=0,H285=0,O285=0,Q285=0,Q285="",R285=0,S285=0,AND(OR(R285=Lists!$L$3,R285=Lists!$L$4),P285=0),AND(R285=Lists!$L$4,T285=0)),1,0))</f>
        <v>0</v>
      </c>
      <c r="AB285" s="64">
        <f t="shared" si="29"/>
        <v>0</v>
      </c>
      <c r="AC285" s="64">
        <f t="shared" si="30"/>
        <v>0</v>
      </c>
      <c r="AD285" s="64">
        <f>IF(OR(S285=Lists!$M$6,S285=Lists!$M$8),IF(OR(COUNTIF('Section 3'!$D$16:$D$28,I285)=0,COUNTIF('Section 3'!$D$16:$D$28,K285)=0,COUNTIF('Section 3'!$D$16:$D$28,M285)=0),1,0),0)</f>
        <v>0</v>
      </c>
      <c r="AE285" s="64">
        <f>IF(AND(COUNTIF(Lists!$D$3:$D$69,F285)&gt;0,COUNTIF(Lists!$E$3:$E$46,I285)&gt;0,COUNTIF(Lists!$E$3:$E$46,K285)&gt;0,COUNTIF(Lists!$E$3:$E$46,M285)&gt;0),0,1)</f>
        <v>0</v>
      </c>
      <c r="AF285" s="64">
        <f>IF(E285=0,0,IF(COUNTIF(Lists!$B$3:$B$203,E285)&gt;0,0,1))</f>
        <v>0</v>
      </c>
      <c r="AG285" s="64">
        <f>IF(E285=0,0,IF(AND('Section 1'!$D$12&lt;&gt;4,R285="Heels"),1,0))</f>
        <v>0</v>
      </c>
      <c r="AH285" s="57">
        <f t="shared" si="31"/>
        <v>0</v>
      </c>
      <c r="AI285" s="57">
        <f t="shared" si="32"/>
        <v>0</v>
      </c>
    </row>
    <row r="286" spans="2:35" x14ac:dyDescent="0.25">
      <c r="B286" s="116"/>
      <c r="C286" s="205" t="str">
        <f>IF(F286=0,"",MAX($C$18:C285)+1)</f>
        <v/>
      </c>
      <c r="D286" s="60"/>
      <c r="E286" s="214"/>
      <c r="F286" s="215"/>
      <c r="G286" s="218"/>
      <c r="H286" s="216"/>
      <c r="I286" s="217" t="str">
        <f>IF(LEFT($F286,1)="R",VLOOKUP($F286,'Blend Breakout'!$C$33:$I$55,COLUMNS('Blend Breakout'!$C$32:D$32),0),IF(LEFT($F286,1)="H",$F286,""))</f>
        <v/>
      </c>
      <c r="J286" s="59" t="str">
        <f>IF(I286="","",IF(LEFT($F286,1)="R",$G286*VLOOKUP($F286,'Blend Breakout'!$C$33:$I$55,COLUMNS('Blend Breakout'!$C$32:E$32),0),IF(LEFT($F286,1)="H",$G286,"")))</f>
        <v/>
      </c>
      <c r="K286" s="217" t="str">
        <f>IF(LEFT($F286,1)="R",VLOOKUP($F286,'Blend Breakout'!$C$33:$I$55,COLUMNS('Blend Breakout'!$C$32:F$32),0),"")</f>
        <v/>
      </c>
      <c r="L286" s="59" t="str">
        <f>IF(K286="","",IF(LEFT($F286,1)="R",$G286*VLOOKUP($F286,'Blend Breakout'!$C$33:$I$55,COLUMNS('Blend Breakout'!$C$32:G$32),0),""))</f>
        <v/>
      </c>
      <c r="M286" s="217" t="str">
        <f>IF(LEFT($F286,1)="R",VLOOKUP($F286,'Blend Breakout'!$C$33:$I$55,COLUMNS('Blend Breakout'!$C$32:H$32),0),"")</f>
        <v/>
      </c>
      <c r="N286" s="59" t="str">
        <f>IF(M286="","",IF(LEFT($F286,1)="R",$G286*VLOOKUP($F286,'Blend Breakout'!$C$33:$I$55,COLUMNS('Blend Breakout'!$C$32:I$32),0),""))</f>
        <v/>
      </c>
      <c r="O286" s="215"/>
      <c r="P286" s="215"/>
      <c r="Q286" s="220"/>
      <c r="R286" s="215"/>
      <c r="S286" s="215"/>
      <c r="T286" s="206"/>
      <c r="U286" s="154"/>
      <c r="W286" s="161" t="str">
        <f t="shared" ca="1" si="33"/>
        <v/>
      </c>
      <c r="Y286" s="64" t="str">
        <f t="shared" si="34"/>
        <v>N</v>
      </c>
      <c r="Z286" s="64">
        <f t="shared" ca="1" si="28"/>
        <v>0</v>
      </c>
      <c r="AA286" s="64">
        <f>IF(C286="",0,IF(OR(D286=0,E286=0,F286=0,G286=0,H286=0,O286=0,Q286=0,Q286="",R286=0,S286=0,AND(OR(R286=Lists!$L$3,R286=Lists!$L$4),P286=0),AND(R286=Lists!$L$4,T286=0)),1,0))</f>
        <v>0</v>
      </c>
      <c r="AB286" s="64">
        <f t="shared" si="29"/>
        <v>0</v>
      </c>
      <c r="AC286" s="64">
        <f t="shared" si="30"/>
        <v>0</v>
      </c>
      <c r="AD286" s="64">
        <f>IF(OR(S286=Lists!$M$6,S286=Lists!$M$8),IF(OR(COUNTIF('Section 3'!$D$16:$D$28,I286)=0,COUNTIF('Section 3'!$D$16:$D$28,K286)=0,COUNTIF('Section 3'!$D$16:$D$28,M286)=0),1,0),0)</f>
        <v>0</v>
      </c>
      <c r="AE286" s="64">
        <f>IF(AND(COUNTIF(Lists!$D$3:$D$69,F286)&gt;0,COUNTIF(Lists!$E$3:$E$46,I286)&gt;0,COUNTIF(Lists!$E$3:$E$46,K286)&gt;0,COUNTIF(Lists!$E$3:$E$46,M286)&gt;0),0,1)</f>
        <v>0</v>
      </c>
      <c r="AF286" s="64">
        <f>IF(E286=0,0,IF(COUNTIF(Lists!$B$3:$B$203,E286)&gt;0,0,1))</f>
        <v>0</v>
      </c>
      <c r="AG286" s="64">
        <f>IF(E286=0,0,IF(AND('Section 1'!$D$12&lt;&gt;4,R286="Heels"),1,0))</f>
        <v>0</v>
      </c>
      <c r="AH286" s="57">
        <f t="shared" si="31"/>
        <v>0</v>
      </c>
      <c r="AI286" s="57">
        <f t="shared" si="32"/>
        <v>0</v>
      </c>
    </row>
    <row r="287" spans="2:35" x14ac:dyDescent="0.25">
      <c r="B287" s="116"/>
      <c r="C287" s="205" t="str">
        <f>IF(F287=0,"",MAX($C$18:C286)+1)</f>
        <v/>
      </c>
      <c r="D287" s="60"/>
      <c r="E287" s="214"/>
      <c r="F287" s="215"/>
      <c r="G287" s="218"/>
      <c r="H287" s="216"/>
      <c r="I287" s="217" t="str">
        <f>IF(LEFT($F287,1)="R",VLOOKUP($F287,'Blend Breakout'!$C$33:$I$55,COLUMNS('Blend Breakout'!$C$32:D$32),0),IF(LEFT($F287,1)="H",$F287,""))</f>
        <v/>
      </c>
      <c r="J287" s="59" t="str">
        <f>IF(I287="","",IF(LEFT($F287,1)="R",$G287*VLOOKUP($F287,'Blend Breakout'!$C$33:$I$55,COLUMNS('Blend Breakout'!$C$32:E$32),0),IF(LEFT($F287,1)="H",$G287,"")))</f>
        <v/>
      </c>
      <c r="K287" s="217" t="str">
        <f>IF(LEFT($F287,1)="R",VLOOKUP($F287,'Blend Breakout'!$C$33:$I$55,COLUMNS('Blend Breakout'!$C$32:F$32),0),"")</f>
        <v/>
      </c>
      <c r="L287" s="59" t="str">
        <f>IF(K287="","",IF(LEFT($F287,1)="R",$G287*VLOOKUP($F287,'Blend Breakout'!$C$33:$I$55,COLUMNS('Blend Breakout'!$C$32:G$32),0),""))</f>
        <v/>
      </c>
      <c r="M287" s="217" t="str">
        <f>IF(LEFT($F287,1)="R",VLOOKUP($F287,'Blend Breakout'!$C$33:$I$55,COLUMNS('Blend Breakout'!$C$32:H$32),0),"")</f>
        <v/>
      </c>
      <c r="N287" s="59" t="str">
        <f>IF(M287="","",IF(LEFT($F287,1)="R",$G287*VLOOKUP($F287,'Blend Breakout'!$C$33:$I$55,COLUMNS('Blend Breakout'!$C$32:I$32),0),""))</f>
        <v/>
      </c>
      <c r="O287" s="215"/>
      <c r="P287" s="215"/>
      <c r="Q287" s="220"/>
      <c r="R287" s="215"/>
      <c r="S287" s="215"/>
      <c r="T287" s="206"/>
      <c r="U287" s="154"/>
      <c r="W287" s="161" t="str">
        <f t="shared" ca="1" si="33"/>
        <v/>
      </c>
      <c r="Y287" s="64" t="str">
        <f t="shared" si="34"/>
        <v>N</v>
      </c>
      <c r="Z287" s="64">
        <f t="shared" ca="1" si="28"/>
        <v>0</v>
      </c>
      <c r="AA287" s="64">
        <f>IF(C287="",0,IF(OR(D287=0,E287=0,F287=0,G287=0,H287=0,O287=0,Q287=0,Q287="",R287=0,S287=0,AND(OR(R287=Lists!$L$3,R287=Lists!$L$4),P287=0),AND(R287=Lists!$L$4,T287=0)),1,0))</f>
        <v>0</v>
      </c>
      <c r="AB287" s="64">
        <f t="shared" si="29"/>
        <v>0</v>
      </c>
      <c r="AC287" s="64">
        <f t="shared" si="30"/>
        <v>0</v>
      </c>
      <c r="AD287" s="64">
        <f>IF(OR(S287=Lists!$M$6,S287=Lists!$M$8),IF(OR(COUNTIF('Section 3'!$D$16:$D$28,I287)=0,COUNTIF('Section 3'!$D$16:$D$28,K287)=0,COUNTIF('Section 3'!$D$16:$D$28,M287)=0),1,0),0)</f>
        <v>0</v>
      </c>
      <c r="AE287" s="64">
        <f>IF(AND(COUNTIF(Lists!$D$3:$D$69,F287)&gt;0,COUNTIF(Lists!$E$3:$E$46,I287)&gt;0,COUNTIF(Lists!$E$3:$E$46,K287)&gt;0,COUNTIF(Lists!$E$3:$E$46,M287)&gt;0),0,1)</f>
        <v>0</v>
      </c>
      <c r="AF287" s="64">
        <f>IF(E287=0,0,IF(COUNTIF(Lists!$B$3:$B$203,E287)&gt;0,0,1))</f>
        <v>0</v>
      </c>
      <c r="AG287" s="64">
        <f>IF(E287=0,0,IF(AND('Section 1'!$D$12&lt;&gt;4,R287="Heels"),1,0))</f>
        <v>0</v>
      </c>
      <c r="AH287" s="57">
        <f t="shared" si="31"/>
        <v>0</v>
      </c>
      <c r="AI287" s="57">
        <f t="shared" si="32"/>
        <v>0</v>
      </c>
    </row>
    <row r="288" spans="2:35" x14ac:dyDescent="0.25">
      <c r="B288" s="116"/>
      <c r="C288" s="205" t="str">
        <f>IF(F288=0,"",MAX($C$18:C287)+1)</f>
        <v/>
      </c>
      <c r="D288" s="60"/>
      <c r="E288" s="214"/>
      <c r="F288" s="215"/>
      <c r="G288" s="218"/>
      <c r="H288" s="216"/>
      <c r="I288" s="217" t="str">
        <f>IF(LEFT($F288,1)="R",VLOOKUP($F288,'Blend Breakout'!$C$33:$I$55,COLUMNS('Blend Breakout'!$C$32:D$32),0),IF(LEFT($F288,1)="H",$F288,""))</f>
        <v/>
      </c>
      <c r="J288" s="59" t="str">
        <f>IF(I288="","",IF(LEFT($F288,1)="R",$G288*VLOOKUP($F288,'Blend Breakout'!$C$33:$I$55,COLUMNS('Blend Breakout'!$C$32:E$32),0),IF(LEFT($F288,1)="H",$G288,"")))</f>
        <v/>
      </c>
      <c r="K288" s="217" t="str">
        <f>IF(LEFT($F288,1)="R",VLOOKUP($F288,'Blend Breakout'!$C$33:$I$55,COLUMNS('Blend Breakout'!$C$32:F$32),0),"")</f>
        <v/>
      </c>
      <c r="L288" s="59" t="str">
        <f>IF(K288="","",IF(LEFT($F288,1)="R",$G288*VLOOKUP($F288,'Blend Breakout'!$C$33:$I$55,COLUMNS('Blend Breakout'!$C$32:G$32),0),""))</f>
        <v/>
      </c>
      <c r="M288" s="217" t="str">
        <f>IF(LEFT($F288,1)="R",VLOOKUP($F288,'Blend Breakout'!$C$33:$I$55,COLUMNS('Blend Breakout'!$C$32:H$32),0),"")</f>
        <v/>
      </c>
      <c r="N288" s="59" t="str">
        <f>IF(M288="","",IF(LEFT($F288,1)="R",$G288*VLOOKUP($F288,'Blend Breakout'!$C$33:$I$55,COLUMNS('Blend Breakout'!$C$32:I$32),0),""))</f>
        <v/>
      </c>
      <c r="O288" s="215"/>
      <c r="P288" s="215"/>
      <c r="Q288" s="220"/>
      <c r="R288" s="215"/>
      <c r="S288" s="215"/>
      <c r="T288" s="206"/>
      <c r="U288" s="154"/>
      <c r="W288" s="161" t="str">
        <f t="shared" ca="1" si="33"/>
        <v/>
      </c>
      <c r="Y288" s="64" t="str">
        <f t="shared" si="34"/>
        <v>N</v>
      </c>
      <c r="Z288" s="64">
        <f t="shared" ca="1" si="28"/>
        <v>0</v>
      </c>
      <c r="AA288" s="64">
        <f>IF(C288="",0,IF(OR(D288=0,E288=0,F288=0,G288=0,H288=0,O288=0,Q288=0,Q288="",R288=0,S288=0,AND(OR(R288=Lists!$L$3,R288=Lists!$L$4),P288=0),AND(R288=Lists!$L$4,T288=0)),1,0))</f>
        <v>0</v>
      </c>
      <c r="AB288" s="64">
        <f t="shared" si="29"/>
        <v>0</v>
      </c>
      <c r="AC288" s="64">
        <f t="shared" si="30"/>
        <v>0</v>
      </c>
      <c r="AD288" s="64">
        <f>IF(OR(S288=Lists!$M$6,S288=Lists!$M$8),IF(OR(COUNTIF('Section 3'!$D$16:$D$28,I288)=0,COUNTIF('Section 3'!$D$16:$D$28,K288)=0,COUNTIF('Section 3'!$D$16:$D$28,M288)=0),1,0),0)</f>
        <v>0</v>
      </c>
      <c r="AE288" s="64">
        <f>IF(AND(COUNTIF(Lists!$D$3:$D$69,F288)&gt;0,COUNTIF(Lists!$E$3:$E$46,I288)&gt;0,COUNTIF(Lists!$E$3:$E$46,K288)&gt;0,COUNTIF(Lists!$E$3:$E$46,M288)&gt;0),0,1)</f>
        <v>0</v>
      </c>
      <c r="AF288" s="64">
        <f>IF(E288=0,0,IF(COUNTIF(Lists!$B$3:$B$203,E288)&gt;0,0,1))</f>
        <v>0</v>
      </c>
      <c r="AG288" s="64">
        <f>IF(E288=0,0,IF(AND('Section 1'!$D$12&lt;&gt;4,R288="Heels"),1,0))</f>
        <v>0</v>
      </c>
      <c r="AH288" s="57">
        <f t="shared" si="31"/>
        <v>0</v>
      </c>
      <c r="AI288" s="57">
        <f t="shared" si="32"/>
        <v>0</v>
      </c>
    </row>
    <row r="289" spans="2:35" x14ac:dyDescent="0.25">
      <c r="B289" s="116"/>
      <c r="C289" s="205" t="str">
        <f>IF(F289=0,"",MAX($C$18:C288)+1)</f>
        <v/>
      </c>
      <c r="D289" s="60"/>
      <c r="E289" s="214"/>
      <c r="F289" s="215"/>
      <c r="G289" s="218"/>
      <c r="H289" s="216"/>
      <c r="I289" s="217" t="str">
        <f>IF(LEFT($F289,1)="R",VLOOKUP($F289,'Blend Breakout'!$C$33:$I$55,COLUMNS('Blend Breakout'!$C$32:D$32),0),IF(LEFT($F289,1)="H",$F289,""))</f>
        <v/>
      </c>
      <c r="J289" s="59" t="str">
        <f>IF(I289="","",IF(LEFT($F289,1)="R",$G289*VLOOKUP($F289,'Blend Breakout'!$C$33:$I$55,COLUMNS('Blend Breakout'!$C$32:E$32),0),IF(LEFT($F289,1)="H",$G289,"")))</f>
        <v/>
      </c>
      <c r="K289" s="217" t="str">
        <f>IF(LEFT($F289,1)="R",VLOOKUP($F289,'Blend Breakout'!$C$33:$I$55,COLUMNS('Blend Breakout'!$C$32:F$32),0),"")</f>
        <v/>
      </c>
      <c r="L289" s="59" t="str">
        <f>IF(K289="","",IF(LEFT($F289,1)="R",$G289*VLOOKUP($F289,'Blend Breakout'!$C$33:$I$55,COLUMNS('Blend Breakout'!$C$32:G$32),0),""))</f>
        <v/>
      </c>
      <c r="M289" s="217" t="str">
        <f>IF(LEFT($F289,1)="R",VLOOKUP($F289,'Blend Breakout'!$C$33:$I$55,COLUMNS('Blend Breakout'!$C$32:H$32),0),"")</f>
        <v/>
      </c>
      <c r="N289" s="59" t="str">
        <f>IF(M289="","",IF(LEFT($F289,1)="R",$G289*VLOOKUP($F289,'Blend Breakout'!$C$33:$I$55,COLUMNS('Blend Breakout'!$C$32:I$32),0),""))</f>
        <v/>
      </c>
      <c r="O289" s="215"/>
      <c r="P289" s="215"/>
      <c r="Q289" s="220"/>
      <c r="R289" s="215"/>
      <c r="S289" s="215"/>
      <c r="T289" s="206"/>
      <c r="U289" s="154"/>
      <c r="W289" s="161" t="str">
        <f t="shared" ca="1" si="33"/>
        <v/>
      </c>
      <c r="Y289" s="64" t="str">
        <f t="shared" si="34"/>
        <v>N</v>
      </c>
      <c r="Z289" s="64">
        <f t="shared" ca="1" si="28"/>
        <v>0</v>
      </c>
      <c r="AA289" s="64">
        <f>IF(C289="",0,IF(OR(D289=0,E289=0,F289=0,G289=0,H289=0,O289=0,Q289=0,Q289="",R289=0,S289=0,AND(OR(R289=Lists!$L$3,R289=Lists!$L$4),P289=0),AND(R289=Lists!$L$4,T289=0)),1,0))</f>
        <v>0</v>
      </c>
      <c r="AB289" s="64">
        <f t="shared" si="29"/>
        <v>0</v>
      </c>
      <c r="AC289" s="64">
        <f t="shared" si="30"/>
        <v>0</v>
      </c>
      <c r="AD289" s="64">
        <f>IF(OR(S289=Lists!$M$6,S289=Lists!$M$8),IF(OR(COUNTIF('Section 3'!$D$16:$D$28,I289)=0,COUNTIF('Section 3'!$D$16:$D$28,K289)=0,COUNTIF('Section 3'!$D$16:$D$28,M289)=0),1,0),0)</f>
        <v>0</v>
      </c>
      <c r="AE289" s="64">
        <f>IF(AND(COUNTIF(Lists!$D$3:$D$69,F289)&gt;0,COUNTIF(Lists!$E$3:$E$46,I289)&gt;0,COUNTIF(Lists!$E$3:$E$46,K289)&gt;0,COUNTIF(Lists!$E$3:$E$46,M289)&gt;0),0,1)</f>
        <v>0</v>
      </c>
      <c r="AF289" s="64">
        <f>IF(E289=0,0,IF(COUNTIF(Lists!$B$3:$B$203,E289)&gt;0,0,1))</f>
        <v>0</v>
      </c>
      <c r="AG289" s="64">
        <f>IF(E289=0,0,IF(AND('Section 1'!$D$12&lt;&gt;4,R289="Heels"),1,0))</f>
        <v>0</v>
      </c>
      <c r="AH289" s="57">
        <f t="shared" si="31"/>
        <v>0</v>
      </c>
      <c r="AI289" s="57">
        <f t="shared" si="32"/>
        <v>0</v>
      </c>
    </row>
    <row r="290" spans="2:35" x14ac:dyDescent="0.25">
      <c r="B290" s="116"/>
      <c r="C290" s="205" t="str">
        <f>IF(F290=0,"",MAX($C$18:C289)+1)</f>
        <v/>
      </c>
      <c r="D290" s="60"/>
      <c r="E290" s="214"/>
      <c r="F290" s="215"/>
      <c r="G290" s="218"/>
      <c r="H290" s="216"/>
      <c r="I290" s="217" t="str">
        <f>IF(LEFT($F290,1)="R",VLOOKUP($F290,'Blend Breakout'!$C$33:$I$55,COLUMNS('Blend Breakout'!$C$32:D$32),0),IF(LEFT($F290,1)="H",$F290,""))</f>
        <v/>
      </c>
      <c r="J290" s="59" t="str">
        <f>IF(I290="","",IF(LEFT($F290,1)="R",$G290*VLOOKUP($F290,'Blend Breakout'!$C$33:$I$55,COLUMNS('Blend Breakout'!$C$32:E$32),0),IF(LEFT($F290,1)="H",$G290,"")))</f>
        <v/>
      </c>
      <c r="K290" s="217" t="str">
        <f>IF(LEFT($F290,1)="R",VLOOKUP($F290,'Blend Breakout'!$C$33:$I$55,COLUMNS('Blend Breakout'!$C$32:F$32),0),"")</f>
        <v/>
      </c>
      <c r="L290" s="59" t="str">
        <f>IF(K290="","",IF(LEFT($F290,1)="R",$G290*VLOOKUP($F290,'Blend Breakout'!$C$33:$I$55,COLUMNS('Blend Breakout'!$C$32:G$32),0),""))</f>
        <v/>
      </c>
      <c r="M290" s="217" t="str">
        <f>IF(LEFT($F290,1)="R",VLOOKUP($F290,'Blend Breakout'!$C$33:$I$55,COLUMNS('Blend Breakout'!$C$32:H$32),0),"")</f>
        <v/>
      </c>
      <c r="N290" s="59" t="str">
        <f>IF(M290="","",IF(LEFT($F290,1)="R",$G290*VLOOKUP($F290,'Blend Breakout'!$C$33:$I$55,COLUMNS('Blend Breakout'!$C$32:I$32),0),""))</f>
        <v/>
      </c>
      <c r="O290" s="215"/>
      <c r="P290" s="215"/>
      <c r="Q290" s="220"/>
      <c r="R290" s="215"/>
      <c r="S290" s="215"/>
      <c r="T290" s="206"/>
      <c r="U290" s="154"/>
      <c r="W290" s="161" t="str">
        <f t="shared" ca="1" si="33"/>
        <v/>
      </c>
      <c r="Y290" s="64" t="str">
        <f t="shared" si="34"/>
        <v>N</v>
      </c>
      <c r="Z290" s="64">
        <f t="shared" ca="1" si="28"/>
        <v>0</v>
      </c>
      <c r="AA290" s="64">
        <f>IF(C290="",0,IF(OR(D290=0,E290=0,F290=0,G290=0,H290=0,O290=0,Q290=0,Q290="",R290=0,S290=0,AND(OR(R290=Lists!$L$3,R290=Lists!$L$4),P290=0),AND(R290=Lists!$L$4,T290=0)),1,0))</f>
        <v>0</v>
      </c>
      <c r="AB290" s="64">
        <f t="shared" si="29"/>
        <v>0</v>
      </c>
      <c r="AC290" s="64">
        <f t="shared" si="30"/>
        <v>0</v>
      </c>
      <c r="AD290" s="64">
        <f>IF(OR(S290=Lists!$M$6,S290=Lists!$M$8),IF(OR(COUNTIF('Section 3'!$D$16:$D$28,I290)=0,COUNTIF('Section 3'!$D$16:$D$28,K290)=0,COUNTIF('Section 3'!$D$16:$D$28,M290)=0),1,0),0)</f>
        <v>0</v>
      </c>
      <c r="AE290" s="64">
        <f>IF(AND(COUNTIF(Lists!$D$3:$D$69,F290)&gt;0,COUNTIF(Lists!$E$3:$E$46,I290)&gt;0,COUNTIF(Lists!$E$3:$E$46,K290)&gt;0,COUNTIF(Lists!$E$3:$E$46,M290)&gt;0),0,1)</f>
        <v>0</v>
      </c>
      <c r="AF290" s="64">
        <f>IF(E290=0,0,IF(COUNTIF(Lists!$B$3:$B$203,E290)&gt;0,0,1))</f>
        <v>0</v>
      </c>
      <c r="AG290" s="64">
        <f>IF(E290=0,0,IF(AND('Section 1'!$D$12&lt;&gt;4,R290="Heels"),1,0))</f>
        <v>0</v>
      </c>
      <c r="AH290" s="57">
        <f t="shared" si="31"/>
        <v>0</v>
      </c>
      <c r="AI290" s="57">
        <f t="shared" si="32"/>
        <v>0</v>
      </c>
    </row>
    <row r="291" spans="2:35" x14ac:dyDescent="0.25">
      <c r="B291" s="116"/>
      <c r="C291" s="205" t="str">
        <f>IF(F291=0,"",MAX($C$18:C290)+1)</f>
        <v/>
      </c>
      <c r="D291" s="60"/>
      <c r="E291" s="214"/>
      <c r="F291" s="215"/>
      <c r="G291" s="218"/>
      <c r="H291" s="216"/>
      <c r="I291" s="217" t="str">
        <f>IF(LEFT($F291,1)="R",VLOOKUP($F291,'Blend Breakout'!$C$33:$I$55,COLUMNS('Blend Breakout'!$C$32:D$32),0),IF(LEFT($F291,1)="H",$F291,""))</f>
        <v/>
      </c>
      <c r="J291" s="59" t="str">
        <f>IF(I291="","",IF(LEFT($F291,1)="R",$G291*VLOOKUP($F291,'Blend Breakout'!$C$33:$I$55,COLUMNS('Blend Breakout'!$C$32:E$32),0),IF(LEFT($F291,1)="H",$G291,"")))</f>
        <v/>
      </c>
      <c r="K291" s="217" t="str">
        <f>IF(LEFT($F291,1)="R",VLOOKUP($F291,'Blend Breakout'!$C$33:$I$55,COLUMNS('Blend Breakout'!$C$32:F$32),0),"")</f>
        <v/>
      </c>
      <c r="L291" s="59" t="str">
        <f>IF(K291="","",IF(LEFT($F291,1)="R",$G291*VLOOKUP($F291,'Blend Breakout'!$C$33:$I$55,COLUMNS('Blend Breakout'!$C$32:G$32),0),""))</f>
        <v/>
      </c>
      <c r="M291" s="217" t="str">
        <f>IF(LEFT($F291,1)="R",VLOOKUP($F291,'Blend Breakout'!$C$33:$I$55,COLUMNS('Blend Breakout'!$C$32:H$32),0),"")</f>
        <v/>
      </c>
      <c r="N291" s="59" t="str">
        <f>IF(M291="","",IF(LEFT($F291,1)="R",$G291*VLOOKUP($F291,'Blend Breakout'!$C$33:$I$55,COLUMNS('Blend Breakout'!$C$32:I$32),0),""))</f>
        <v/>
      </c>
      <c r="O291" s="215"/>
      <c r="P291" s="215"/>
      <c r="Q291" s="220"/>
      <c r="R291" s="215"/>
      <c r="S291" s="215"/>
      <c r="T291" s="206"/>
      <c r="U291" s="154"/>
      <c r="W291" s="161" t="str">
        <f t="shared" ca="1" si="33"/>
        <v/>
      </c>
      <c r="Y291" s="64" t="str">
        <f t="shared" si="34"/>
        <v>N</v>
      </c>
      <c r="Z291" s="64">
        <f t="shared" ca="1" si="28"/>
        <v>0</v>
      </c>
      <c r="AA291" s="64">
        <f>IF(C291="",0,IF(OR(D291=0,E291=0,F291=0,G291=0,H291=0,O291=0,Q291=0,Q291="",R291=0,S291=0,AND(OR(R291=Lists!$L$3,R291=Lists!$L$4),P291=0),AND(R291=Lists!$L$4,T291=0)),1,0))</f>
        <v>0</v>
      </c>
      <c r="AB291" s="64">
        <f t="shared" si="29"/>
        <v>0</v>
      </c>
      <c r="AC291" s="64">
        <f t="shared" si="30"/>
        <v>0</v>
      </c>
      <c r="AD291" s="64">
        <f>IF(OR(S291=Lists!$M$6,S291=Lists!$M$8),IF(OR(COUNTIF('Section 3'!$D$16:$D$28,I291)=0,COUNTIF('Section 3'!$D$16:$D$28,K291)=0,COUNTIF('Section 3'!$D$16:$D$28,M291)=0),1,0),0)</f>
        <v>0</v>
      </c>
      <c r="AE291" s="64">
        <f>IF(AND(COUNTIF(Lists!$D$3:$D$69,F291)&gt;0,COUNTIF(Lists!$E$3:$E$46,I291)&gt;0,COUNTIF(Lists!$E$3:$E$46,K291)&gt;0,COUNTIF(Lists!$E$3:$E$46,M291)&gt;0),0,1)</f>
        <v>0</v>
      </c>
      <c r="AF291" s="64">
        <f>IF(E291=0,0,IF(COUNTIF(Lists!$B$3:$B$203,E291)&gt;0,0,1))</f>
        <v>0</v>
      </c>
      <c r="AG291" s="64">
        <f>IF(E291=0,0,IF(AND('Section 1'!$D$12&lt;&gt;4,R291="Heels"),1,0))</f>
        <v>0</v>
      </c>
      <c r="AH291" s="57">
        <f t="shared" si="31"/>
        <v>0</v>
      </c>
      <c r="AI291" s="57">
        <f t="shared" si="32"/>
        <v>0</v>
      </c>
    </row>
    <row r="292" spans="2:35" x14ac:dyDescent="0.25">
      <c r="B292" s="116"/>
      <c r="C292" s="205" t="str">
        <f>IF(F292=0,"",MAX($C$18:C291)+1)</f>
        <v/>
      </c>
      <c r="D292" s="60"/>
      <c r="E292" s="214"/>
      <c r="F292" s="215"/>
      <c r="G292" s="218"/>
      <c r="H292" s="216"/>
      <c r="I292" s="217" t="str">
        <f>IF(LEFT($F292,1)="R",VLOOKUP($F292,'Blend Breakout'!$C$33:$I$55,COLUMNS('Blend Breakout'!$C$32:D$32),0),IF(LEFT($F292,1)="H",$F292,""))</f>
        <v/>
      </c>
      <c r="J292" s="59" t="str">
        <f>IF(I292="","",IF(LEFT($F292,1)="R",$G292*VLOOKUP($F292,'Blend Breakout'!$C$33:$I$55,COLUMNS('Blend Breakout'!$C$32:E$32),0),IF(LEFT($F292,1)="H",$G292,"")))</f>
        <v/>
      </c>
      <c r="K292" s="217" t="str">
        <f>IF(LEFT($F292,1)="R",VLOOKUP($F292,'Blend Breakout'!$C$33:$I$55,COLUMNS('Blend Breakout'!$C$32:F$32),0),"")</f>
        <v/>
      </c>
      <c r="L292" s="59" t="str">
        <f>IF(K292="","",IF(LEFT($F292,1)="R",$G292*VLOOKUP($F292,'Blend Breakout'!$C$33:$I$55,COLUMNS('Blend Breakout'!$C$32:G$32),0),""))</f>
        <v/>
      </c>
      <c r="M292" s="217" t="str">
        <f>IF(LEFT($F292,1)="R",VLOOKUP($F292,'Blend Breakout'!$C$33:$I$55,COLUMNS('Blend Breakout'!$C$32:H$32),0),"")</f>
        <v/>
      </c>
      <c r="N292" s="59" t="str">
        <f>IF(M292="","",IF(LEFT($F292,1)="R",$G292*VLOOKUP($F292,'Blend Breakout'!$C$33:$I$55,COLUMNS('Blend Breakout'!$C$32:I$32),0),""))</f>
        <v/>
      </c>
      <c r="O292" s="215"/>
      <c r="P292" s="215"/>
      <c r="Q292" s="220"/>
      <c r="R292" s="215"/>
      <c r="S292" s="215"/>
      <c r="T292" s="206"/>
      <c r="U292" s="154"/>
      <c r="W292" s="161" t="str">
        <f t="shared" ca="1" si="33"/>
        <v/>
      </c>
      <c r="Y292" s="64" t="str">
        <f t="shared" si="34"/>
        <v>N</v>
      </c>
      <c r="Z292" s="64">
        <f t="shared" ca="1" si="28"/>
        <v>0</v>
      </c>
      <c r="AA292" s="64">
        <f>IF(C292="",0,IF(OR(D292=0,E292=0,F292=0,G292=0,H292=0,O292=0,Q292=0,Q292="",R292=0,S292=0,AND(OR(R292=Lists!$L$3,R292=Lists!$L$4),P292=0),AND(R292=Lists!$L$4,T292=0)),1,0))</f>
        <v>0</v>
      </c>
      <c r="AB292" s="64">
        <f t="shared" si="29"/>
        <v>0</v>
      </c>
      <c r="AC292" s="64">
        <f t="shared" si="30"/>
        <v>0</v>
      </c>
      <c r="AD292" s="64">
        <f>IF(OR(S292=Lists!$M$6,S292=Lists!$M$8),IF(OR(COUNTIF('Section 3'!$D$16:$D$28,I292)=0,COUNTIF('Section 3'!$D$16:$D$28,K292)=0,COUNTIF('Section 3'!$D$16:$D$28,M292)=0),1,0),0)</f>
        <v>0</v>
      </c>
      <c r="AE292" s="64">
        <f>IF(AND(COUNTIF(Lists!$D$3:$D$69,F292)&gt;0,COUNTIF(Lists!$E$3:$E$46,I292)&gt;0,COUNTIF(Lists!$E$3:$E$46,K292)&gt;0,COUNTIF(Lists!$E$3:$E$46,M292)&gt;0),0,1)</f>
        <v>0</v>
      </c>
      <c r="AF292" s="64">
        <f>IF(E292=0,0,IF(COUNTIF(Lists!$B$3:$B$203,E292)&gt;0,0,1))</f>
        <v>0</v>
      </c>
      <c r="AG292" s="64">
        <f>IF(E292=0,0,IF(AND('Section 1'!$D$12&lt;&gt;4,R292="Heels"),1,0))</f>
        <v>0</v>
      </c>
      <c r="AH292" s="57">
        <f t="shared" si="31"/>
        <v>0</v>
      </c>
      <c r="AI292" s="57">
        <f t="shared" si="32"/>
        <v>0</v>
      </c>
    </row>
    <row r="293" spans="2:35" x14ac:dyDescent="0.25">
      <c r="B293" s="116"/>
      <c r="C293" s="205" t="str">
        <f>IF(F293=0,"",MAX($C$18:C292)+1)</f>
        <v/>
      </c>
      <c r="D293" s="60"/>
      <c r="E293" s="214"/>
      <c r="F293" s="215"/>
      <c r="G293" s="218"/>
      <c r="H293" s="216"/>
      <c r="I293" s="217" t="str">
        <f>IF(LEFT($F293,1)="R",VLOOKUP($F293,'Blend Breakout'!$C$33:$I$55,COLUMNS('Blend Breakout'!$C$32:D$32),0),IF(LEFT($F293,1)="H",$F293,""))</f>
        <v/>
      </c>
      <c r="J293" s="59" t="str">
        <f>IF(I293="","",IF(LEFT($F293,1)="R",$G293*VLOOKUP($F293,'Blend Breakout'!$C$33:$I$55,COLUMNS('Blend Breakout'!$C$32:E$32),0),IF(LEFT($F293,1)="H",$G293,"")))</f>
        <v/>
      </c>
      <c r="K293" s="217" t="str">
        <f>IF(LEFT($F293,1)="R",VLOOKUP($F293,'Blend Breakout'!$C$33:$I$55,COLUMNS('Blend Breakout'!$C$32:F$32),0),"")</f>
        <v/>
      </c>
      <c r="L293" s="59" t="str">
        <f>IF(K293="","",IF(LEFT($F293,1)="R",$G293*VLOOKUP($F293,'Blend Breakout'!$C$33:$I$55,COLUMNS('Blend Breakout'!$C$32:G$32),0),""))</f>
        <v/>
      </c>
      <c r="M293" s="217" t="str">
        <f>IF(LEFT($F293,1)="R",VLOOKUP($F293,'Blend Breakout'!$C$33:$I$55,COLUMNS('Blend Breakout'!$C$32:H$32),0),"")</f>
        <v/>
      </c>
      <c r="N293" s="59" t="str">
        <f>IF(M293="","",IF(LEFT($F293,1)="R",$G293*VLOOKUP($F293,'Blend Breakout'!$C$33:$I$55,COLUMNS('Blend Breakout'!$C$32:I$32),0),""))</f>
        <v/>
      </c>
      <c r="O293" s="215"/>
      <c r="P293" s="215"/>
      <c r="Q293" s="220"/>
      <c r="R293" s="215"/>
      <c r="S293" s="215"/>
      <c r="T293" s="206"/>
      <c r="U293" s="154"/>
      <c r="W293" s="161" t="str">
        <f t="shared" ca="1" si="33"/>
        <v/>
      </c>
      <c r="Y293" s="64" t="str">
        <f t="shared" si="34"/>
        <v>N</v>
      </c>
      <c r="Z293" s="64">
        <f t="shared" ca="1" si="28"/>
        <v>0</v>
      </c>
      <c r="AA293" s="64">
        <f>IF(C293="",0,IF(OR(D293=0,E293=0,F293=0,G293=0,H293=0,O293=0,Q293=0,Q293="",R293=0,S293=0,AND(OR(R293=Lists!$L$3,R293=Lists!$L$4),P293=0),AND(R293=Lists!$L$4,T293=0)),1,0))</f>
        <v>0</v>
      </c>
      <c r="AB293" s="64">
        <f t="shared" si="29"/>
        <v>0</v>
      </c>
      <c r="AC293" s="64">
        <f t="shared" si="30"/>
        <v>0</v>
      </c>
      <c r="AD293" s="64">
        <f>IF(OR(S293=Lists!$M$6,S293=Lists!$M$8),IF(OR(COUNTIF('Section 3'!$D$16:$D$28,I293)=0,COUNTIF('Section 3'!$D$16:$D$28,K293)=0,COUNTIF('Section 3'!$D$16:$D$28,M293)=0),1,0),0)</f>
        <v>0</v>
      </c>
      <c r="AE293" s="64">
        <f>IF(AND(COUNTIF(Lists!$D$3:$D$69,F293)&gt;0,COUNTIF(Lists!$E$3:$E$46,I293)&gt;0,COUNTIF(Lists!$E$3:$E$46,K293)&gt;0,COUNTIF(Lists!$E$3:$E$46,M293)&gt;0),0,1)</f>
        <v>0</v>
      </c>
      <c r="AF293" s="64">
        <f>IF(E293=0,0,IF(COUNTIF(Lists!$B$3:$B$203,E293)&gt;0,0,1))</f>
        <v>0</v>
      </c>
      <c r="AG293" s="64">
        <f>IF(E293=0,0,IF(AND('Section 1'!$D$12&lt;&gt;4,R293="Heels"),1,0))</f>
        <v>0</v>
      </c>
      <c r="AH293" s="57">
        <f t="shared" si="31"/>
        <v>0</v>
      </c>
      <c r="AI293" s="57">
        <f t="shared" si="32"/>
        <v>0</v>
      </c>
    </row>
    <row r="294" spans="2:35" x14ac:dyDescent="0.25">
      <c r="B294" s="116"/>
      <c r="C294" s="205" t="str">
        <f>IF(F294=0,"",MAX($C$18:C293)+1)</f>
        <v/>
      </c>
      <c r="D294" s="60"/>
      <c r="E294" s="214"/>
      <c r="F294" s="215"/>
      <c r="G294" s="218"/>
      <c r="H294" s="216"/>
      <c r="I294" s="217" t="str">
        <f>IF(LEFT($F294,1)="R",VLOOKUP($F294,'Blend Breakout'!$C$33:$I$55,COLUMNS('Blend Breakout'!$C$32:D$32),0),IF(LEFT($F294,1)="H",$F294,""))</f>
        <v/>
      </c>
      <c r="J294" s="59" t="str">
        <f>IF(I294="","",IF(LEFT($F294,1)="R",$G294*VLOOKUP($F294,'Blend Breakout'!$C$33:$I$55,COLUMNS('Blend Breakout'!$C$32:E$32),0),IF(LEFT($F294,1)="H",$G294,"")))</f>
        <v/>
      </c>
      <c r="K294" s="217" t="str">
        <f>IF(LEFT($F294,1)="R",VLOOKUP($F294,'Blend Breakout'!$C$33:$I$55,COLUMNS('Blend Breakout'!$C$32:F$32),0),"")</f>
        <v/>
      </c>
      <c r="L294" s="59" t="str">
        <f>IF(K294="","",IF(LEFT($F294,1)="R",$G294*VLOOKUP($F294,'Blend Breakout'!$C$33:$I$55,COLUMNS('Blend Breakout'!$C$32:G$32),0),""))</f>
        <v/>
      </c>
      <c r="M294" s="217" t="str">
        <f>IF(LEFT($F294,1)="R",VLOOKUP($F294,'Blend Breakout'!$C$33:$I$55,COLUMNS('Blend Breakout'!$C$32:H$32),0),"")</f>
        <v/>
      </c>
      <c r="N294" s="59" t="str">
        <f>IF(M294="","",IF(LEFT($F294,1)="R",$G294*VLOOKUP($F294,'Blend Breakout'!$C$33:$I$55,COLUMNS('Blend Breakout'!$C$32:I$32),0),""))</f>
        <v/>
      </c>
      <c r="O294" s="215"/>
      <c r="P294" s="215"/>
      <c r="Q294" s="220"/>
      <c r="R294" s="215"/>
      <c r="S294" s="215"/>
      <c r="T294" s="206"/>
      <c r="U294" s="154"/>
      <c r="W294" s="161" t="str">
        <f t="shared" ca="1" si="33"/>
        <v/>
      </c>
      <c r="Y294" s="64" t="str">
        <f t="shared" si="34"/>
        <v>N</v>
      </c>
      <c r="Z294" s="64">
        <f t="shared" ca="1" si="28"/>
        <v>0</v>
      </c>
      <c r="AA294" s="64">
        <f>IF(C294="",0,IF(OR(D294=0,E294=0,F294=0,G294=0,H294=0,O294=0,Q294=0,Q294="",R294=0,S294=0,AND(OR(R294=Lists!$L$3,R294=Lists!$L$4),P294=0),AND(R294=Lists!$L$4,T294=0)),1,0))</f>
        <v>0</v>
      </c>
      <c r="AB294" s="64">
        <f t="shared" si="29"/>
        <v>0</v>
      </c>
      <c r="AC294" s="64">
        <f t="shared" si="30"/>
        <v>0</v>
      </c>
      <c r="AD294" s="64">
        <f>IF(OR(S294=Lists!$M$6,S294=Lists!$M$8),IF(OR(COUNTIF('Section 3'!$D$16:$D$28,I294)=0,COUNTIF('Section 3'!$D$16:$D$28,K294)=0,COUNTIF('Section 3'!$D$16:$D$28,M294)=0),1,0),0)</f>
        <v>0</v>
      </c>
      <c r="AE294" s="64">
        <f>IF(AND(COUNTIF(Lists!$D$3:$D$69,F294)&gt;0,COUNTIF(Lists!$E$3:$E$46,I294)&gt;0,COUNTIF(Lists!$E$3:$E$46,K294)&gt;0,COUNTIF(Lists!$E$3:$E$46,M294)&gt;0),0,1)</f>
        <v>0</v>
      </c>
      <c r="AF294" s="64">
        <f>IF(E294=0,0,IF(COUNTIF(Lists!$B$3:$B$203,E294)&gt;0,0,1))</f>
        <v>0</v>
      </c>
      <c r="AG294" s="64">
        <f>IF(E294=0,0,IF(AND('Section 1'!$D$12&lt;&gt;4,R294="Heels"),1,0))</f>
        <v>0</v>
      </c>
      <c r="AH294" s="57">
        <f t="shared" si="31"/>
        <v>0</v>
      </c>
      <c r="AI294" s="57">
        <f t="shared" si="32"/>
        <v>0</v>
      </c>
    </row>
    <row r="295" spans="2:35" x14ac:dyDescent="0.25">
      <c r="B295" s="116"/>
      <c r="C295" s="205" t="str">
        <f>IF(F295=0,"",MAX($C$18:C294)+1)</f>
        <v/>
      </c>
      <c r="D295" s="60"/>
      <c r="E295" s="214"/>
      <c r="F295" s="215"/>
      <c r="G295" s="218"/>
      <c r="H295" s="216"/>
      <c r="I295" s="217" t="str">
        <f>IF(LEFT($F295,1)="R",VLOOKUP($F295,'Blend Breakout'!$C$33:$I$55,COLUMNS('Blend Breakout'!$C$32:D$32),0),IF(LEFT($F295,1)="H",$F295,""))</f>
        <v/>
      </c>
      <c r="J295" s="59" t="str">
        <f>IF(I295="","",IF(LEFT($F295,1)="R",$G295*VLOOKUP($F295,'Blend Breakout'!$C$33:$I$55,COLUMNS('Blend Breakout'!$C$32:E$32),0),IF(LEFT($F295,1)="H",$G295,"")))</f>
        <v/>
      </c>
      <c r="K295" s="217" t="str">
        <f>IF(LEFT($F295,1)="R",VLOOKUP($F295,'Blend Breakout'!$C$33:$I$55,COLUMNS('Blend Breakout'!$C$32:F$32),0),"")</f>
        <v/>
      </c>
      <c r="L295" s="59" t="str">
        <f>IF(K295="","",IF(LEFT($F295,1)="R",$G295*VLOOKUP($F295,'Blend Breakout'!$C$33:$I$55,COLUMNS('Blend Breakout'!$C$32:G$32),0),""))</f>
        <v/>
      </c>
      <c r="M295" s="217" t="str">
        <f>IF(LEFT($F295,1)="R",VLOOKUP($F295,'Blend Breakout'!$C$33:$I$55,COLUMNS('Blend Breakout'!$C$32:H$32),0),"")</f>
        <v/>
      </c>
      <c r="N295" s="59" t="str">
        <f>IF(M295="","",IF(LEFT($F295,1)="R",$G295*VLOOKUP($F295,'Blend Breakout'!$C$33:$I$55,COLUMNS('Blend Breakout'!$C$32:I$32),0),""))</f>
        <v/>
      </c>
      <c r="O295" s="215"/>
      <c r="P295" s="215"/>
      <c r="Q295" s="220"/>
      <c r="R295" s="215"/>
      <c r="S295" s="215"/>
      <c r="T295" s="206"/>
      <c r="U295" s="154"/>
      <c r="W295" s="161" t="str">
        <f t="shared" ca="1" si="33"/>
        <v/>
      </c>
      <c r="Y295" s="64" t="str">
        <f t="shared" si="34"/>
        <v>N</v>
      </c>
      <c r="Z295" s="64">
        <f t="shared" ca="1" si="28"/>
        <v>0</v>
      </c>
      <c r="AA295" s="64">
        <f>IF(C295="",0,IF(OR(D295=0,E295=0,F295=0,G295=0,H295=0,O295=0,Q295=0,Q295="",R295=0,S295=0,AND(OR(R295=Lists!$L$3,R295=Lists!$L$4),P295=0),AND(R295=Lists!$L$4,T295=0)),1,0))</f>
        <v>0</v>
      </c>
      <c r="AB295" s="64">
        <f t="shared" si="29"/>
        <v>0</v>
      </c>
      <c r="AC295" s="64">
        <f t="shared" si="30"/>
        <v>0</v>
      </c>
      <c r="AD295" s="64">
        <f>IF(OR(S295=Lists!$M$6,S295=Lists!$M$8),IF(OR(COUNTIF('Section 3'!$D$16:$D$28,I295)=0,COUNTIF('Section 3'!$D$16:$D$28,K295)=0,COUNTIF('Section 3'!$D$16:$D$28,M295)=0),1,0),0)</f>
        <v>0</v>
      </c>
      <c r="AE295" s="64">
        <f>IF(AND(COUNTIF(Lists!$D$3:$D$69,F295)&gt;0,COUNTIF(Lists!$E$3:$E$46,I295)&gt;0,COUNTIF(Lists!$E$3:$E$46,K295)&gt;0,COUNTIF(Lists!$E$3:$E$46,M295)&gt;0),0,1)</f>
        <v>0</v>
      </c>
      <c r="AF295" s="64">
        <f>IF(E295=0,0,IF(COUNTIF(Lists!$B$3:$B$203,E295)&gt;0,0,1))</f>
        <v>0</v>
      </c>
      <c r="AG295" s="64">
        <f>IF(E295=0,0,IF(AND('Section 1'!$D$12&lt;&gt;4,R295="Heels"),1,0))</f>
        <v>0</v>
      </c>
      <c r="AH295" s="57">
        <f t="shared" si="31"/>
        <v>0</v>
      </c>
      <c r="AI295" s="57">
        <f t="shared" si="32"/>
        <v>0</v>
      </c>
    </row>
    <row r="296" spans="2:35" x14ac:dyDescent="0.25">
      <c r="B296" s="116"/>
      <c r="C296" s="205" t="str">
        <f>IF(F296=0,"",MAX($C$18:C295)+1)</f>
        <v/>
      </c>
      <c r="D296" s="60"/>
      <c r="E296" s="214"/>
      <c r="F296" s="215"/>
      <c r="G296" s="218"/>
      <c r="H296" s="216"/>
      <c r="I296" s="217" t="str">
        <f>IF(LEFT($F296,1)="R",VLOOKUP($F296,'Blend Breakout'!$C$33:$I$55,COLUMNS('Blend Breakout'!$C$32:D$32),0),IF(LEFT($F296,1)="H",$F296,""))</f>
        <v/>
      </c>
      <c r="J296" s="59" t="str">
        <f>IF(I296="","",IF(LEFT($F296,1)="R",$G296*VLOOKUP($F296,'Blend Breakout'!$C$33:$I$55,COLUMNS('Blend Breakout'!$C$32:E$32),0),IF(LEFT($F296,1)="H",$G296,"")))</f>
        <v/>
      </c>
      <c r="K296" s="217" t="str">
        <f>IF(LEFT($F296,1)="R",VLOOKUP($F296,'Blend Breakout'!$C$33:$I$55,COLUMNS('Blend Breakout'!$C$32:F$32),0),"")</f>
        <v/>
      </c>
      <c r="L296" s="59" t="str">
        <f>IF(K296="","",IF(LEFT($F296,1)="R",$G296*VLOOKUP($F296,'Blend Breakout'!$C$33:$I$55,COLUMNS('Blend Breakout'!$C$32:G$32),0),""))</f>
        <v/>
      </c>
      <c r="M296" s="217" t="str">
        <f>IF(LEFT($F296,1)="R",VLOOKUP($F296,'Blend Breakout'!$C$33:$I$55,COLUMNS('Blend Breakout'!$C$32:H$32),0),"")</f>
        <v/>
      </c>
      <c r="N296" s="59" t="str">
        <f>IF(M296="","",IF(LEFT($F296,1)="R",$G296*VLOOKUP($F296,'Blend Breakout'!$C$33:$I$55,COLUMNS('Blend Breakout'!$C$32:I$32),0),""))</f>
        <v/>
      </c>
      <c r="O296" s="215"/>
      <c r="P296" s="215"/>
      <c r="Q296" s="220"/>
      <c r="R296" s="215"/>
      <c r="S296" s="215"/>
      <c r="T296" s="206"/>
      <c r="U296" s="154"/>
      <c r="W296" s="161" t="str">
        <f t="shared" ca="1" si="33"/>
        <v/>
      </c>
      <c r="Y296" s="64" t="str">
        <f t="shared" si="34"/>
        <v>N</v>
      </c>
      <c r="Z296" s="64">
        <f t="shared" ca="1" si="28"/>
        <v>0</v>
      </c>
      <c r="AA296" s="64">
        <f>IF(C296="",0,IF(OR(D296=0,E296=0,F296=0,G296=0,H296=0,O296=0,Q296=0,Q296="",R296=0,S296=0,AND(OR(R296=Lists!$L$3,R296=Lists!$L$4),P296=0),AND(R296=Lists!$L$4,T296=0)),1,0))</f>
        <v>0</v>
      </c>
      <c r="AB296" s="64">
        <f t="shared" si="29"/>
        <v>0</v>
      </c>
      <c r="AC296" s="64">
        <f t="shared" si="30"/>
        <v>0</v>
      </c>
      <c r="AD296" s="64">
        <f>IF(OR(S296=Lists!$M$6,S296=Lists!$M$8),IF(OR(COUNTIF('Section 3'!$D$16:$D$28,I296)=0,COUNTIF('Section 3'!$D$16:$D$28,K296)=0,COUNTIF('Section 3'!$D$16:$D$28,M296)=0),1,0),0)</f>
        <v>0</v>
      </c>
      <c r="AE296" s="64">
        <f>IF(AND(COUNTIF(Lists!$D$3:$D$69,F296)&gt;0,COUNTIF(Lists!$E$3:$E$46,I296)&gt;0,COUNTIF(Lists!$E$3:$E$46,K296)&gt;0,COUNTIF(Lists!$E$3:$E$46,M296)&gt;0),0,1)</f>
        <v>0</v>
      </c>
      <c r="AF296" s="64">
        <f>IF(E296=0,0,IF(COUNTIF(Lists!$B$3:$B$203,E296)&gt;0,0,1))</f>
        <v>0</v>
      </c>
      <c r="AG296" s="64">
        <f>IF(E296=0,0,IF(AND('Section 1'!$D$12&lt;&gt;4,R296="Heels"),1,0))</f>
        <v>0</v>
      </c>
      <c r="AH296" s="57">
        <f t="shared" si="31"/>
        <v>0</v>
      </c>
      <c r="AI296" s="57">
        <f t="shared" si="32"/>
        <v>0</v>
      </c>
    </row>
    <row r="297" spans="2:35" x14ac:dyDescent="0.25">
      <c r="B297" s="116"/>
      <c r="C297" s="205" t="str">
        <f>IF(F297=0,"",MAX($C$18:C296)+1)</f>
        <v/>
      </c>
      <c r="D297" s="60"/>
      <c r="E297" s="214"/>
      <c r="F297" s="215"/>
      <c r="G297" s="218"/>
      <c r="H297" s="216"/>
      <c r="I297" s="217" t="str">
        <f>IF(LEFT($F297,1)="R",VLOOKUP($F297,'Blend Breakout'!$C$33:$I$55,COLUMNS('Blend Breakout'!$C$32:D$32),0),IF(LEFT($F297,1)="H",$F297,""))</f>
        <v/>
      </c>
      <c r="J297" s="59" t="str">
        <f>IF(I297="","",IF(LEFT($F297,1)="R",$G297*VLOOKUP($F297,'Blend Breakout'!$C$33:$I$55,COLUMNS('Blend Breakout'!$C$32:E$32),0),IF(LEFT($F297,1)="H",$G297,"")))</f>
        <v/>
      </c>
      <c r="K297" s="217" t="str">
        <f>IF(LEFT($F297,1)="R",VLOOKUP($F297,'Blend Breakout'!$C$33:$I$55,COLUMNS('Blend Breakout'!$C$32:F$32),0),"")</f>
        <v/>
      </c>
      <c r="L297" s="59" t="str">
        <f>IF(K297="","",IF(LEFT($F297,1)="R",$G297*VLOOKUP($F297,'Blend Breakout'!$C$33:$I$55,COLUMNS('Blend Breakout'!$C$32:G$32),0),""))</f>
        <v/>
      </c>
      <c r="M297" s="217" t="str">
        <f>IF(LEFT($F297,1)="R",VLOOKUP($F297,'Blend Breakout'!$C$33:$I$55,COLUMNS('Blend Breakout'!$C$32:H$32),0),"")</f>
        <v/>
      </c>
      <c r="N297" s="59" t="str">
        <f>IF(M297="","",IF(LEFT($F297,1)="R",$G297*VLOOKUP($F297,'Blend Breakout'!$C$33:$I$55,COLUMNS('Blend Breakout'!$C$32:I$32),0),""))</f>
        <v/>
      </c>
      <c r="O297" s="215"/>
      <c r="P297" s="215"/>
      <c r="Q297" s="220"/>
      <c r="R297" s="215"/>
      <c r="S297" s="215"/>
      <c r="T297" s="206"/>
      <c r="U297" s="154"/>
      <c r="W297" s="161" t="str">
        <f t="shared" ca="1" si="33"/>
        <v/>
      </c>
      <c r="Y297" s="64" t="str">
        <f t="shared" si="34"/>
        <v>N</v>
      </c>
      <c r="Z297" s="64">
        <f t="shared" ca="1" si="28"/>
        <v>0</v>
      </c>
      <c r="AA297" s="64">
        <f>IF(C297="",0,IF(OR(D297=0,E297=0,F297=0,G297=0,H297=0,O297=0,Q297=0,Q297="",R297=0,S297=0,AND(OR(R297=Lists!$L$3,R297=Lists!$L$4),P297=0),AND(R297=Lists!$L$4,T297=0)),1,0))</f>
        <v>0</v>
      </c>
      <c r="AB297" s="64">
        <f t="shared" si="29"/>
        <v>0</v>
      </c>
      <c r="AC297" s="64">
        <f t="shared" si="30"/>
        <v>0</v>
      </c>
      <c r="AD297" s="64">
        <f>IF(OR(S297=Lists!$M$6,S297=Lists!$M$8),IF(OR(COUNTIF('Section 3'!$D$16:$D$28,I297)=0,COUNTIF('Section 3'!$D$16:$D$28,K297)=0,COUNTIF('Section 3'!$D$16:$D$28,M297)=0),1,0),0)</f>
        <v>0</v>
      </c>
      <c r="AE297" s="64">
        <f>IF(AND(COUNTIF(Lists!$D$3:$D$69,F297)&gt;0,COUNTIF(Lists!$E$3:$E$46,I297)&gt;0,COUNTIF(Lists!$E$3:$E$46,K297)&gt;0,COUNTIF(Lists!$E$3:$E$46,M297)&gt;0),0,1)</f>
        <v>0</v>
      </c>
      <c r="AF297" s="64">
        <f>IF(E297=0,0,IF(COUNTIF(Lists!$B$3:$B$203,E297)&gt;0,0,1))</f>
        <v>0</v>
      </c>
      <c r="AG297" s="64">
        <f>IF(E297=0,0,IF(AND('Section 1'!$D$12&lt;&gt;4,R297="Heels"),1,0))</f>
        <v>0</v>
      </c>
      <c r="AH297" s="57">
        <f t="shared" si="31"/>
        <v>0</v>
      </c>
      <c r="AI297" s="57">
        <f t="shared" si="32"/>
        <v>0</v>
      </c>
    </row>
    <row r="298" spans="2:35" x14ac:dyDescent="0.25">
      <c r="B298" s="116"/>
      <c r="C298" s="205" t="str">
        <f>IF(F298=0,"",MAX($C$18:C297)+1)</f>
        <v/>
      </c>
      <c r="D298" s="60"/>
      <c r="E298" s="214"/>
      <c r="F298" s="215"/>
      <c r="G298" s="218"/>
      <c r="H298" s="216"/>
      <c r="I298" s="217" t="str">
        <f>IF(LEFT($F298,1)="R",VLOOKUP($F298,'Blend Breakout'!$C$33:$I$55,COLUMNS('Blend Breakout'!$C$32:D$32),0),IF(LEFT($F298,1)="H",$F298,""))</f>
        <v/>
      </c>
      <c r="J298" s="59" t="str">
        <f>IF(I298="","",IF(LEFT($F298,1)="R",$G298*VLOOKUP($F298,'Blend Breakout'!$C$33:$I$55,COLUMNS('Blend Breakout'!$C$32:E$32),0),IF(LEFT($F298,1)="H",$G298,"")))</f>
        <v/>
      </c>
      <c r="K298" s="217" t="str">
        <f>IF(LEFT($F298,1)="R",VLOOKUP($F298,'Blend Breakout'!$C$33:$I$55,COLUMNS('Blend Breakout'!$C$32:F$32),0),"")</f>
        <v/>
      </c>
      <c r="L298" s="59" t="str">
        <f>IF(K298="","",IF(LEFT($F298,1)="R",$G298*VLOOKUP($F298,'Blend Breakout'!$C$33:$I$55,COLUMNS('Blend Breakout'!$C$32:G$32),0),""))</f>
        <v/>
      </c>
      <c r="M298" s="217" t="str">
        <f>IF(LEFT($F298,1)="R",VLOOKUP($F298,'Blend Breakout'!$C$33:$I$55,COLUMNS('Blend Breakout'!$C$32:H$32),0),"")</f>
        <v/>
      </c>
      <c r="N298" s="59" t="str">
        <f>IF(M298="","",IF(LEFT($F298,1)="R",$G298*VLOOKUP($F298,'Blend Breakout'!$C$33:$I$55,COLUMNS('Blend Breakout'!$C$32:I$32),0),""))</f>
        <v/>
      </c>
      <c r="O298" s="215"/>
      <c r="P298" s="215"/>
      <c r="Q298" s="220"/>
      <c r="R298" s="215"/>
      <c r="S298" s="215"/>
      <c r="T298" s="206"/>
      <c r="U298" s="154"/>
      <c r="W298" s="161" t="str">
        <f t="shared" ca="1" si="33"/>
        <v/>
      </c>
      <c r="Y298" s="64" t="str">
        <f t="shared" si="34"/>
        <v>N</v>
      </c>
      <c r="Z298" s="64">
        <f t="shared" ca="1" si="28"/>
        <v>0</v>
      </c>
      <c r="AA298" s="64">
        <f>IF(C298="",0,IF(OR(D298=0,E298=0,F298=0,G298=0,H298=0,O298=0,Q298=0,Q298="",R298=0,S298=0,AND(OR(R298=Lists!$L$3,R298=Lists!$L$4),P298=0),AND(R298=Lists!$L$4,T298=0)),1,0))</f>
        <v>0</v>
      </c>
      <c r="AB298" s="64">
        <f t="shared" si="29"/>
        <v>0</v>
      </c>
      <c r="AC298" s="64">
        <f t="shared" si="30"/>
        <v>0</v>
      </c>
      <c r="AD298" s="64">
        <f>IF(OR(S298=Lists!$M$6,S298=Lists!$M$8),IF(OR(COUNTIF('Section 3'!$D$16:$D$28,I298)=0,COUNTIF('Section 3'!$D$16:$D$28,K298)=0,COUNTIF('Section 3'!$D$16:$D$28,M298)=0),1,0),0)</f>
        <v>0</v>
      </c>
      <c r="AE298" s="64">
        <f>IF(AND(COUNTIF(Lists!$D$3:$D$69,F298)&gt;0,COUNTIF(Lists!$E$3:$E$46,I298)&gt;0,COUNTIF(Lists!$E$3:$E$46,K298)&gt;0,COUNTIF(Lists!$E$3:$E$46,M298)&gt;0),0,1)</f>
        <v>0</v>
      </c>
      <c r="AF298" s="64">
        <f>IF(E298=0,0,IF(COUNTIF(Lists!$B$3:$B$203,E298)&gt;0,0,1))</f>
        <v>0</v>
      </c>
      <c r="AG298" s="64">
        <f>IF(E298=0,0,IF(AND('Section 1'!$D$12&lt;&gt;4,R298="Heels"),1,0))</f>
        <v>0</v>
      </c>
      <c r="AH298" s="57">
        <f t="shared" si="31"/>
        <v>0</v>
      </c>
      <c r="AI298" s="57">
        <f t="shared" si="32"/>
        <v>0</v>
      </c>
    </row>
    <row r="299" spans="2:35" x14ac:dyDescent="0.25">
      <c r="B299" s="116"/>
      <c r="C299" s="205" t="str">
        <f>IF(F299=0,"",MAX($C$18:C298)+1)</f>
        <v/>
      </c>
      <c r="D299" s="60"/>
      <c r="E299" s="214"/>
      <c r="F299" s="215"/>
      <c r="G299" s="218"/>
      <c r="H299" s="216"/>
      <c r="I299" s="217" t="str">
        <f>IF(LEFT($F299,1)="R",VLOOKUP($F299,'Blend Breakout'!$C$33:$I$55,COLUMNS('Blend Breakout'!$C$32:D$32),0),IF(LEFT($F299,1)="H",$F299,""))</f>
        <v/>
      </c>
      <c r="J299" s="59" t="str">
        <f>IF(I299="","",IF(LEFT($F299,1)="R",$G299*VLOOKUP($F299,'Blend Breakout'!$C$33:$I$55,COLUMNS('Blend Breakout'!$C$32:E$32),0),IF(LEFT($F299,1)="H",$G299,"")))</f>
        <v/>
      </c>
      <c r="K299" s="217" t="str">
        <f>IF(LEFT($F299,1)="R",VLOOKUP($F299,'Blend Breakout'!$C$33:$I$55,COLUMNS('Blend Breakout'!$C$32:F$32),0),"")</f>
        <v/>
      </c>
      <c r="L299" s="59" t="str">
        <f>IF(K299="","",IF(LEFT($F299,1)="R",$G299*VLOOKUP($F299,'Blend Breakout'!$C$33:$I$55,COLUMNS('Blend Breakout'!$C$32:G$32),0),""))</f>
        <v/>
      </c>
      <c r="M299" s="217" t="str">
        <f>IF(LEFT($F299,1)="R",VLOOKUP($F299,'Blend Breakout'!$C$33:$I$55,COLUMNS('Blend Breakout'!$C$32:H$32),0),"")</f>
        <v/>
      </c>
      <c r="N299" s="59" t="str">
        <f>IF(M299="","",IF(LEFT($F299,1)="R",$G299*VLOOKUP($F299,'Blend Breakout'!$C$33:$I$55,COLUMNS('Blend Breakout'!$C$32:I$32),0),""))</f>
        <v/>
      </c>
      <c r="O299" s="215"/>
      <c r="P299" s="215"/>
      <c r="Q299" s="220"/>
      <c r="R299" s="215"/>
      <c r="S299" s="215"/>
      <c r="T299" s="206"/>
      <c r="U299" s="154"/>
      <c r="W299" s="161" t="str">
        <f t="shared" ca="1" si="33"/>
        <v/>
      </c>
      <c r="Y299" s="64" t="str">
        <f t="shared" si="34"/>
        <v>N</v>
      </c>
      <c r="Z299" s="64">
        <f t="shared" ca="1" si="28"/>
        <v>0</v>
      </c>
      <c r="AA299" s="64">
        <f>IF(C299="",0,IF(OR(D299=0,E299=0,F299=0,G299=0,H299=0,O299=0,Q299=0,Q299="",R299=0,S299=0,AND(OR(R299=Lists!$L$3,R299=Lists!$L$4),P299=0),AND(R299=Lists!$L$4,T299=0)),1,0))</f>
        <v>0</v>
      </c>
      <c r="AB299" s="64">
        <f t="shared" si="29"/>
        <v>0</v>
      </c>
      <c r="AC299" s="64">
        <f t="shared" si="30"/>
        <v>0</v>
      </c>
      <c r="AD299" s="64">
        <f>IF(OR(S299=Lists!$M$6,S299=Lists!$M$8),IF(OR(COUNTIF('Section 3'!$D$16:$D$28,I299)=0,COUNTIF('Section 3'!$D$16:$D$28,K299)=0,COUNTIF('Section 3'!$D$16:$D$28,M299)=0),1,0),0)</f>
        <v>0</v>
      </c>
      <c r="AE299" s="64">
        <f>IF(AND(COUNTIF(Lists!$D$3:$D$69,F299)&gt;0,COUNTIF(Lists!$E$3:$E$46,I299)&gt;0,COUNTIF(Lists!$E$3:$E$46,K299)&gt;0,COUNTIF(Lists!$E$3:$E$46,M299)&gt;0),0,1)</f>
        <v>0</v>
      </c>
      <c r="AF299" s="64">
        <f>IF(E299=0,0,IF(COUNTIF(Lists!$B$3:$B$203,E299)&gt;0,0,1))</f>
        <v>0</v>
      </c>
      <c r="AG299" s="64">
        <f>IF(E299=0,0,IF(AND('Section 1'!$D$12&lt;&gt;4,R299="Heels"),1,0))</f>
        <v>0</v>
      </c>
      <c r="AH299" s="57">
        <f t="shared" si="31"/>
        <v>0</v>
      </c>
      <c r="AI299" s="57">
        <f t="shared" si="32"/>
        <v>0</v>
      </c>
    </row>
    <row r="300" spans="2:35" x14ac:dyDescent="0.25">
      <c r="B300" s="116"/>
      <c r="C300" s="205" t="str">
        <f>IF(F300=0,"",MAX($C$18:C299)+1)</f>
        <v/>
      </c>
      <c r="D300" s="60"/>
      <c r="E300" s="214"/>
      <c r="F300" s="215"/>
      <c r="G300" s="218"/>
      <c r="H300" s="216"/>
      <c r="I300" s="217" t="str">
        <f>IF(LEFT($F300,1)="R",VLOOKUP($F300,'Blend Breakout'!$C$33:$I$55,COLUMNS('Blend Breakout'!$C$32:D$32),0),IF(LEFT($F300,1)="H",$F300,""))</f>
        <v/>
      </c>
      <c r="J300" s="59" t="str">
        <f>IF(I300="","",IF(LEFT($F300,1)="R",$G300*VLOOKUP($F300,'Blend Breakout'!$C$33:$I$55,COLUMNS('Blend Breakout'!$C$32:E$32),0),IF(LEFT($F300,1)="H",$G300,"")))</f>
        <v/>
      </c>
      <c r="K300" s="217" t="str">
        <f>IF(LEFT($F300,1)="R",VLOOKUP($F300,'Blend Breakout'!$C$33:$I$55,COLUMNS('Blend Breakout'!$C$32:F$32),0),"")</f>
        <v/>
      </c>
      <c r="L300" s="59" t="str">
        <f>IF(K300="","",IF(LEFT($F300,1)="R",$G300*VLOOKUP($F300,'Blend Breakout'!$C$33:$I$55,COLUMNS('Blend Breakout'!$C$32:G$32),0),""))</f>
        <v/>
      </c>
      <c r="M300" s="217" t="str">
        <f>IF(LEFT($F300,1)="R",VLOOKUP($F300,'Blend Breakout'!$C$33:$I$55,COLUMNS('Blend Breakout'!$C$32:H$32),0),"")</f>
        <v/>
      </c>
      <c r="N300" s="59" t="str">
        <f>IF(M300="","",IF(LEFT($F300,1)="R",$G300*VLOOKUP($F300,'Blend Breakout'!$C$33:$I$55,COLUMNS('Blend Breakout'!$C$32:I$32),0),""))</f>
        <v/>
      </c>
      <c r="O300" s="215"/>
      <c r="P300" s="215"/>
      <c r="Q300" s="220"/>
      <c r="R300" s="215"/>
      <c r="S300" s="215"/>
      <c r="T300" s="206"/>
      <c r="U300" s="154"/>
      <c r="W300" s="161" t="str">
        <f t="shared" ca="1" si="33"/>
        <v/>
      </c>
      <c r="Y300" s="64" t="str">
        <f t="shared" si="34"/>
        <v>N</v>
      </c>
      <c r="Z300" s="64">
        <f t="shared" ca="1" si="28"/>
        <v>0</v>
      </c>
      <c r="AA300" s="64">
        <f>IF(C300="",0,IF(OR(D300=0,E300=0,F300=0,G300=0,H300=0,O300=0,Q300=0,Q300="",R300=0,S300=0,AND(OR(R300=Lists!$L$3,R300=Lists!$L$4),P300=0),AND(R300=Lists!$L$4,T300=0)),1,0))</f>
        <v>0</v>
      </c>
      <c r="AB300" s="64">
        <f t="shared" si="29"/>
        <v>0</v>
      </c>
      <c r="AC300" s="64">
        <f t="shared" si="30"/>
        <v>0</v>
      </c>
      <c r="AD300" s="64">
        <f>IF(OR(S300=Lists!$M$6,S300=Lists!$M$8),IF(OR(COUNTIF('Section 3'!$D$16:$D$28,I300)=0,COUNTIF('Section 3'!$D$16:$D$28,K300)=0,COUNTIF('Section 3'!$D$16:$D$28,M300)=0),1,0),0)</f>
        <v>0</v>
      </c>
      <c r="AE300" s="64">
        <f>IF(AND(COUNTIF(Lists!$D$3:$D$69,F300)&gt;0,COUNTIF(Lists!$E$3:$E$46,I300)&gt;0,COUNTIF(Lists!$E$3:$E$46,K300)&gt;0,COUNTIF(Lists!$E$3:$E$46,M300)&gt;0),0,1)</f>
        <v>0</v>
      </c>
      <c r="AF300" s="64">
        <f>IF(E300=0,0,IF(COUNTIF(Lists!$B$3:$B$203,E300)&gt;0,0,1))</f>
        <v>0</v>
      </c>
      <c r="AG300" s="64">
        <f>IF(E300=0,0,IF(AND('Section 1'!$D$12&lt;&gt;4,R300="Heels"),1,0))</f>
        <v>0</v>
      </c>
      <c r="AH300" s="57">
        <f t="shared" si="31"/>
        <v>0</v>
      </c>
      <c r="AI300" s="57">
        <f t="shared" si="32"/>
        <v>0</v>
      </c>
    </row>
    <row r="301" spans="2:35" x14ac:dyDescent="0.25">
      <c r="B301" s="116"/>
      <c r="C301" s="205" t="str">
        <f>IF(F301=0,"",MAX($C$18:C300)+1)</f>
        <v/>
      </c>
      <c r="D301" s="60"/>
      <c r="E301" s="214"/>
      <c r="F301" s="215"/>
      <c r="G301" s="218"/>
      <c r="H301" s="216"/>
      <c r="I301" s="217" t="str">
        <f>IF(LEFT($F301,1)="R",VLOOKUP($F301,'Blend Breakout'!$C$33:$I$55,COLUMNS('Blend Breakout'!$C$32:D$32),0),IF(LEFT($F301,1)="H",$F301,""))</f>
        <v/>
      </c>
      <c r="J301" s="59" t="str">
        <f>IF(I301="","",IF(LEFT($F301,1)="R",$G301*VLOOKUP($F301,'Blend Breakout'!$C$33:$I$55,COLUMNS('Blend Breakout'!$C$32:E$32),0),IF(LEFT($F301,1)="H",$G301,"")))</f>
        <v/>
      </c>
      <c r="K301" s="217" t="str">
        <f>IF(LEFT($F301,1)="R",VLOOKUP($F301,'Blend Breakout'!$C$33:$I$55,COLUMNS('Blend Breakout'!$C$32:F$32),0),"")</f>
        <v/>
      </c>
      <c r="L301" s="59" t="str">
        <f>IF(K301="","",IF(LEFT($F301,1)="R",$G301*VLOOKUP($F301,'Blend Breakout'!$C$33:$I$55,COLUMNS('Blend Breakout'!$C$32:G$32),0),""))</f>
        <v/>
      </c>
      <c r="M301" s="217" t="str">
        <f>IF(LEFT($F301,1)="R",VLOOKUP($F301,'Blend Breakout'!$C$33:$I$55,COLUMNS('Blend Breakout'!$C$32:H$32),0),"")</f>
        <v/>
      </c>
      <c r="N301" s="59" t="str">
        <f>IF(M301="","",IF(LEFT($F301,1)="R",$G301*VLOOKUP($F301,'Blend Breakout'!$C$33:$I$55,COLUMNS('Blend Breakout'!$C$32:I$32),0),""))</f>
        <v/>
      </c>
      <c r="O301" s="215"/>
      <c r="P301" s="215"/>
      <c r="Q301" s="220"/>
      <c r="R301" s="215"/>
      <c r="S301" s="215"/>
      <c r="T301" s="206"/>
      <c r="U301" s="154"/>
      <c r="W301" s="161" t="str">
        <f t="shared" ca="1" si="33"/>
        <v/>
      </c>
      <c r="Y301" s="64" t="str">
        <f t="shared" si="34"/>
        <v>N</v>
      </c>
      <c r="Z301" s="64">
        <f t="shared" ca="1" si="28"/>
        <v>0</v>
      </c>
      <c r="AA301" s="64">
        <f>IF(C301="",0,IF(OR(D301=0,E301=0,F301=0,G301=0,H301=0,O301=0,Q301=0,Q301="",R301=0,S301=0,AND(OR(R301=Lists!$L$3,R301=Lists!$L$4),P301=0),AND(R301=Lists!$L$4,T301=0)),1,0))</f>
        <v>0</v>
      </c>
      <c r="AB301" s="64">
        <f t="shared" si="29"/>
        <v>0</v>
      </c>
      <c r="AC301" s="64">
        <f t="shared" si="30"/>
        <v>0</v>
      </c>
      <c r="AD301" s="64">
        <f>IF(OR(S301=Lists!$M$6,S301=Lists!$M$8),IF(OR(COUNTIF('Section 3'!$D$16:$D$28,I301)=0,COUNTIF('Section 3'!$D$16:$D$28,K301)=0,COUNTIF('Section 3'!$D$16:$D$28,M301)=0),1,0),0)</f>
        <v>0</v>
      </c>
      <c r="AE301" s="64">
        <f>IF(AND(COUNTIF(Lists!$D$3:$D$69,F301)&gt;0,COUNTIF(Lists!$E$3:$E$46,I301)&gt;0,COUNTIF(Lists!$E$3:$E$46,K301)&gt;0,COUNTIF(Lists!$E$3:$E$46,M301)&gt;0),0,1)</f>
        <v>0</v>
      </c>
      <c r="AF301" s="64">
        <f>IF(E301=0,0,IF(COUNTIF(Lists!$B$3:$B$203,E301)&gt;0,0,1))</f>
        <v>0</v>
      </c>
      <c r="AG301" s="64">
        <f>IF(E301=0,0,IF(AND('Section 1'!$D$12&lt;&gt;4,R301="Heels"),1,0))</f>
        <v>0</v>
      </c>
      <c r="AH301" s="57">
        <f t="shared" si="31"/>
        <v>0</v>
      </c>
      <c r="AI301" s="57">
        <f t="shared" si="32"/>
        <v>0</v>
      </c>
    </row>
    <row r="302" spans="2:35" x14ac:dyDescent="0.25">
      <c r="B302" s="116"/>
      <c r="C302" s="205" t="str">
        <f>IF(F302=0,"",MAX($C$18:C301)+1)</f>
        <v/>
      </c>
      <c r="D302" s="60"/>
      <c r="E302" s="214"/>
      <c r="F302" s="215"/>
      <c r="G302" s="218"/>
      <c r="H302" s="216"/>
      <c r="I302" s="217" t="str">
        <f>IF(LEFT($F302,1)="R",VLOOKUP($F302,'Blend Breakout'!$C$33:$I$55,COLUMNS('Blend Breakout'!$C$32:D$32),0),IF(LEFT($F302,1)="H",$F302,""))</f>
        <v/>
      </c>
      <c r="J302" s="59" t="str">
        <f>IF(I302="","",IF(LEFT($F302,1)="R",$G302*VLOOKUP($F302,'Blend Breakout'!$C$33:$I$55,COLUMNS('Blend Breakout'!$C$32:E$32),0),IF(LEFT($F302,1)="H",$G302,"")))</f>
        <v/>
      </c>
      <c r="K302" s="217" t="str">
        <f>IF(LEFT($F302,1)="R",VLOOKUP($F302,'Blend Breakout'!$C$33:$I$55,COLUMNS('Blend Breakout'!$C$32:F$32),0),"")</f>
        <v/>
      </c>
      <c r="L302" s="59" t="str">
        <f>IF(K302="","",IF(LEFT($F302,1)="R",$G302*VLOOKUP($F302,'Blend Breakout'!$C$33:$I$55,COLUMNS('Blend Breakout'!$C$32:G$32),0),""))</f>
        <v/>
      </c>
      <c r="M302" s="217" t="str">
        <f>IF(LEFT($F302,1)="R",VLOOKUP($F302,'Blend Breakout'!$C$33:$I$55,COLUMNS('Blend Breakout'!$C$32:H$32),0),"")</f>
        <v/>
      </c>
      <c r="N302" s="59" t="str">
        <f>IF(M302="","",IF(LEFT($F302,1)="R",$G302*VLOOKUP($F302,'Blend Breakout'!$C$33:$I$55,COLUMNS('Blend Breakout'!$C$32:I$32),0),""))</f>
        <v/>
      </c>
      <c r="O302" s="215"/>
      <c r="P302" s="215"/>
      <c r="Q302" s="220"/>
      <c r="R302" s="215"/>
      <c r="S302" s="215"/>
      <c r="T302" s="206"/>
      <c r="U302" s="154"/>
      <c r="W302" s="161" t="str">
        <f t="shared" ca="1" si="33"/>
        <v/>
      </c>
      <c r="Y302" s="64" t="str">
        <f t="shared" si="34"/>
        <v>N</v>
      </c>
      <c r="Z302" s="64">
        <f t="shared" ca="1" si="28"/>
        <v>0</v>
      </c>
      <c r="AA302" s="64">
        <f>IF(C302="",0,IF(OR(D302=0,E302=0,F302=0,G302=0,H302=0,O302=0,Q302=0,Q302="",R302=0,S302=0,AND(OR(R302=Lists!$L$3,R302=Lists!$L$4),P302=0),AND(R302=Lists!$L$4,T302=0)),1,0))</f>
        <v>0</v>
      </c>
      <c r="AB302" s="64">
        <f t="shared" si="29"/>
        <v>0</v>
      </c>
      <c r="AC302" s="64">
        <f t="shared" si="30"/>
        <v>0</v>
      </c>
      <c r="AD302" s="64">
        <f>IF(OR(S302=Lists!$M$6,S302=Lists!$M$8),IF(OR(COUNTIF('Section 3'!$D$16:$D$28,I302)=0,COUNTIF('Section 3'!$D$16:$D$28,K302)=0,COUNTIF('Section 3'!$D$16:$D$28,M302)=0),1,0),0)</f>
        <v>0</v>
      </c>
      <c r="AE302" s="64">
        <f>IF(AND(COUNTIF(Lists!$D$3:$D$69,F302)&gt;0,COUNTIF(Lists!$E$3:$E$46,I302)&gt;0,COUNTIF(Lists!$E$3:$E$46,K302)&gt;0,COUNTIF(Lists!$E$3:$E$46,M302)&gt;0),0,1)</f>
        <v>0</v>
      </c>
      <c r="AF302" s="64">
        <f>IF(E302=0,0,IF(COUNTIF(Lists!$B$3:$B$203,E302)&gt;0,0,1))</f>
        <v>0</v>
      </c>
      <c r="AG302" s="64">
        <f>IF(E302=0,0,IF(AND('Section 1'!$D$12&lt;&gt;4,R302="Heels"),1,0))</f>
        <v>0</v>
      </c>
      <c r="AH302" s="57">
        <f t="shared" si="31"/>
        <v>0</v>
      </c>
      <c r="AI302" s="57">
        <f t="shared" si="32"/>
        <v>0</v>
      </c>
    </row>
    <row r="303" spans="2:35" x14ac:dyDescent="0.25">
      <c r="B303" s="116"/>
      <c r="C303" s="205" t="str">
        <f>IF(F303=0,"",MAX($C$18:C302)+1)</f>
        <v/>
      </c>
      <c r="D303" s="60"/>
      <c r="E303" s="214"/>
      <c r="F303" s="215"/>
      <c r="G303" s="218"/>
      <c r="H303" s="216"/>
      <c r="I303" s="217" t="str">
        <f>IF(LEFT($F303,1)="R",VLOOKUP($F303,'Blend Breakout'!$C$33:$I$55,COLUMNS('Blend Breakout'!$C$32:D$32),0),IF(LEFT($F303,1)="H",$F303,""))</f>
        <v/>
      </c>
      <c r="J303" s="59" t="str">
        <f>IF(I303="","",IF(LEFT($F303,1)="R",$G303*VLOOKUP($F303,'Blend Breakout'!$C$33:$I$55,COLUMNS('Blend Breakout'!$C$32:E$32),0),IF(LEFT($F303,1)="H",$G303,"")))</f>
        <v/>
      </c>
      <c r="K303" s="217" t="str">
        <f>IF(LEFT($F303,1)="R",VLOOKUP($F303,'Blend Breakout'!$C$33:$I$55,COLUMNS('Blend Breakout'!$C$32:F$32),0),"")</f>
        <v/>
      </c>
      <c r="L303" s="59" t="str">
        <f>IF(K303="","",IF(LEFT($F303,1)="R",$G303*VLOOKUP($F303,'Blend Breakout'!$C$33:$I$55,COLUMNS('Blend Breakout'!$C$32:G$32),0),""))</f>
        <v/>
      </c>
      <c r="M303" s="217" t="str">
        <f>IF(LEFT($F303,1)="R",VLOOKUP($F303,'Blend Breakout'!$C$33:$I$55,COLUMNS('Blend Breakout'!$C$32:H$32),0),"")</f>
        <v/>
      </c>
      <c r="N303" s="59" t="str">
        <f>IF(M303="","",IF(LEFT($F303,1)="R",$G303*VLOOKUP($F303,'Blend Breakout'!$C$33:$I$55,COLUMNS('Blend Breakout'!$C$32:I$32),0),""))</f>
        <v/>
      </c>
      <c r="O303" s="215"/>
      <c r="P303" s="215"/>
      <c r="Q303" s="220"/>
      <c r="R303" s="215"/>
      <c r="S303" s="215"/>
      <c r="T303" s="206"/>
      <c r="U303" s="154"/>
      <c r="W303" s="161" t="str">
        <f t="shared" ca="1" si="33"/>
        <v/>
      </c>
      <c r="Y303" s="64" t="str">
        <f t="shared" si="34"/>
        <v>N</v>
      </c>
      <c r="Z303" s="64">
        <f t="shared" ca="1" si="28"/>
        <v>0</v>
      </c>
      <c r="AA303" s="64">
        <f>IF(C303="",0,IF(OR(D303=0,E303=0,F303=0,G303=0,H303=0,O303=0,Q303=0,Q303="",R303=0,S303=0,AND(OR(R303=Lists!$L$3,R303=Lists!$L$4),P303=0),AND(R303=Lists!$L$4,T303=0)),1,0))</f>
        <v>0</v>
      </c>
      <c r="AB303" s="64">
        <f t="shared" si="29"/>
        <v>0</v>
      </c>
      <c r="AC303" s="64">
        <f t="shared" si="30"/>
        <v>0</v>
      </c>
      <c r="AD303" s="64">
        <f>IF(OR(S303=Lists!$M$6,S303=Lists!$M$8),IF(OR(COUNTIF('Section 3'!$D$16:$D$28,I303)=0,COUNTIF('Section 3'!$D$16:$D$28,K303)=0,COUNTIF('Section 3'!$D$16:$D$28,M303)=0),1,0),0)</f>
        <v>0</v>
      </c>
      <c r="AE303" s="64">
        <f>IF(AND(COUNTIF(Lists!$D$3:$D$69,F303)&gt;0,COUNTIF(Lists!$E$3:$E$46,I303)&gt;0,COUNTIF(Lists!$E$3:$E$46,K303)&gt;0,COUNTIF(Lists!$E$3:$E$46,M303)&gt;0),0,1)</f>
        <v>0</v>
      </c>
      <c r="AF303" s="64">
        <f>IF(E303=0,0,IF(COUNTIF(Lists!$B$3:$B$203,E303)&gt;0,0,1))</f>
        <v>0</v>
      </c>
      <c r="AG303" s="64">
        <f>IF(E303=0,0,IF(AND('Section 1'!$D$12&lt;&gt;4,R303="Heels"),1,0))</f>
        <v>0</v>
      </c>
      <c r="AH303" s="57">
        <f t="shared" si="31"/>
        <v>0</v>
      </c>
      <c r="AI303" s="57">
        <f t="shared" si="32"/>
        <v>0</v>
      </c>
    </row>
    <row r="304" spans="2:35" x14ac:dyDescent="0.25">
      <c r="B304" s="116"/>
      <c r="C304" s="205" t="str">
        <f>IF(F304=0,"",MAX($C$18:C303)+1)</f>
        <v/>
      </c>
      <c r="D304" s="60"/>
      <c r="E304" s="214"/>
      <c r="F304" s="215"/>
      <c r="G304" s="218"/>
      <c r="H304" s="216"/>
      <c r="I304" s="217" t="str">
        <f>IF(LEFT($F304,1)="R",VLOOKUP($F304,'Blend Breakout'!$C$33:$I$55,COLUMNS('Blend Breakout'!$C$32:D$32),0),IF(LEFT($F304,1)="H",$F304,""))</f>
        <v/>
      </c>
      <c r="J304" s="59" t="str">
        <f>IF(I304="","",IF(LEFT($F304,1)="R",$G304*VLOOKUP($F304,'Blend Breakout'!$C$33:$I$55,COLUMNS('Blend Breakout'!$C$32:E$32),0),IF(LEFT($F304,1)="H",$G304,"")))</f>
        <v/>
      </c>
      <c r="K304" s="217" t="str">
        <f>IF(LEFT($F304,1)="R",VLOOKUP($F304,'Blend Breakout'!$C$33:$I$55,COLUMNS('Blend Breakout'!$C$32:F$32),0),"")</f>
        <v/>
      </c>
      <c r="L304" s="59" t="str">
        <f>IF(K304="","",IF(LEFT($F304,1)="R",$G304*VLOOKUP($F304,'Blend Breakout'!$C$33:$I$55,COLUMNS('Blend Breakout'!$C$32:G$32),0),""))</f>
        <v/>
      </c>
      <c r="M304" s="217" t="str">
        <f>IF(LEFT($F304,1)="R",VLOOKUP($F304,'Blend Breakout'!$C$33:$I$55,COLUMNS('Blend Breakout'!$C$32:H$32),0),"")</f>
        <v/>
      </c>
      <c r="N304" s="59" t="str">
        <f>IF(M304="","",IF(LEFT($F304,1)="R",$G304*VLOOKUP($F304,'Blend Breakout'!$C$33:$I$55,COLUMNS('Blend Breakout'!$C$32:I$32),0),""))</f>
        <v/>
      </c>
      <c r="O304" s="215"/>
      <c r="P304" s="215"/>
      <c r="Q304" s="220"/>
      <c r="R304" s="215"/>
      <c r="S304" s="215"/>
      <c r="T304" s="206"/>
      <c r="U304" s="154"/>
      <c r="W304" s="161" t="str">
        <f t="shared" ca="1" si="33"/>
        <v/>
      </c>
      <c r="Y304" s="64" t="str">
        <f t="shared" si="34"/>
        <v>N</v>
      </c>
      <c r="Z304" s="64">
        <f t="shared" ca="1" si="28"/>
        <v>0</v>
      </c>
      <c r="AA304" s="64">
        <f>IF(C304="",0,IF(OR(D304=0,E304=0,F304=0,G304=0,H304=0,O304=0,Q304=0,Q304="",R304=0,S304=0,AND(OR(R304=Lists!$L$3,R304=Lists!$L$4),P304=0),AND(R304=Lists!$L$4,T304=0)),1,0))</f>
        <v>0</v>
      </c>
      <c r="AB304" s="64">
        <f t="shared" si="29"/>
        <v>0</v>
      </c>
      <c r="AC304" s="64">
        <f t="shared" si="30"/>
        <v>0</v>
      </c>
      <c r="AD304" s="64">
        <f>IF(OR(S304=Lists!$M$6,S304=Lists!$M$8),IF(OR(COUNTIF('Section 3'!$D$16:$D$28,I304)=0,COUNTIF('Section 3'!$D$16:$D$28,K304)=0,COUNTIF('Section 3'!$D$16:$D$28,M304)=0),1,0),0)</f>
        <v>0</v>
      </c>
      <c r="AE304" s="64">
        <f>IF(AND(COUNTIF(Lists!$D$3:$D$69,F304)&gt;0,COUNTIF(Lists!$E$3:$E$46,I304)&gt;0,COUNTIF(Lists!$E$3:$E$46,K304)&gt;0,COUNTIF(Lists!$E$3:$E$46,M304)&gt;0),0,1)</f>
        <v>0</v>
      </c>
      <c r="AF304" s="64">
        <f>IF(E304=0,0,IF(COUNTIF(Lists!$B$3:$B$203,E304)&gt;0,0,1))</f>
        <v>0</v>
      </c>
      <c r="AG304" s="64">
        <f>IF(E304=0,0,IF(AND('Section 1'!$D$12&lt;&gt;4,R304="Heels"),1,0))</f>
        <v>0</v>
      </c>
      <c r="AH304" s="57">
        <f t="shared" si="31"/>
        <v>0</v>
      </c>
      <c r="AI304" s="57">
        <f t="shared" si="32"/>
        <v>0</v>
      </c>
    </row>
    <row r="305" spans="1:35" x14ac:dyDescent="0.25">
      <c r="B305" s="116"/>
      <c r="C305" s="205" t="str">
        <f>IF(F305=0,"",MAX($C$18:C304)+1)</f>
        <v/>
      </c>
      <c r="D305" s="60"/>
      <c r="E305" s="214"/>
      <c r="F305" s="215"/>
      <c r="G305" s="218"/>
      <c r="H305" s="216"/>
      <c r="I305" s="217" t="str">
        <f>IF(LEFT($F305,1)="R",VLOOKUP($F305,'Blend Breakout'!$C$33:$I$55,COLUMNS('Blend Breakout'!$C$32:D$32),0),IF(LEFT($F305,1)="H",$F305,""))</f>
        <v/>
      </c>
      <c r="J305" s="59" t="str">
        <f>IF(I305="","",IF(LEFT($F305,1)="R",$G305*VLOOKUP($F305,'Blend Breakout'!$C$33:$I$55,COLUMNS('Blend Breakout'!$C$32:E$32),0),IF(LEFT($F305,1)="H",$G305,"")))</f>
        <v/>
      </c>
      <c r="K305" s="217" t="str">
        <f>IF(LEFT($F305,1)="R",VLOOKUP($F305,'Blend Breakout'!$C$33:$I$55,COLUMNS('Blend Breakout'!$C$32:F$32),0),"")</f>
        <v/>
      </c>
      <c r="L305" s="59" t="str">
        <f>IF(K305="","",IF(LEFT($F305,1)="R",$G305*VLOOKUP($F305,'Blend Breakout'!$C$33:$I$55,COLUMNS('Blend Breakout'!$C$32:G$32),0),""))</f>
        <v/>
      </c>
      <c r="M305" s="217" t="str">
        <f>IF(LEFT($F305,1)="R",VLOOKUP($F305,'Blend Breakout'!$C$33:$I$55,COLUMNS('Blend Breakout'!$C$32:H$32),0),"")</f>
        <v/>
      </c>
      <c r="N305" s="59" t="str">
        <f>IF(M305="","",IF(LEFT($F305,1)="R",$G305*VLOOKUP($F305,'Blend Breakout'!$C$33:$I$55,COLUMNS('Blend Breakout'!$C$32:I$32),0),""))</f>
        <v/>
      </c>
      <c r="O305" s="215"/>
      <c r="P305" s="215"/>
      <c r="Q305" s="220"/>
      <c r="R305" s="215"/>
      <c r="S305" s="215"/>
      <c r="T305" s="206"/>
      <c r="U305" s="154"/>
      <c r="W305" s="161" t="str">
        <f t="shared" ca="1" si="33"/>
        <v/>
      </c>
      <c r="Y305" s="64" t="str">
        <f t="shared" si="34"/>
        <v>N</v>
      </c>
      <c r="Z305" s="64">
        <f t="shared" ca="1" si="28"/>
        <v>0</v>
      </c>
      <c r="AA305" s="64">
        <f>IF(C305="",0,IF(OR(D305=0,E305=0,F305=0,G305=0,H305=0,O305=0,Q305=0,Q305="",R305=0,S305=0,AND(OR(R305=Lists!$L$3,R305=Lists!$L$4),P305=0),AND(R305=Lists!$L$4,T305=0)),1,0))</f>
        <v>0</v>
      </c>
      <c r="AB305" s="64">
        <f t="shared" si="29"/>
        <v>0</v>
      </c>
      <c r="AC305" s="64">
        <f t="shared" si="30"/>
        <v>0</v>
      </c>
      <c r="AD305" s="64">
        <f>IF(OR(S305=Lists!$M$6,S305=Lists!$M$8),IF(OR(COUNTIF('Section 3'!$D$16:$D$28,I305)=0,COUNTIF('Section 3'!$D$16:$D$28,K305)=0,COUNTIF('Section 3'!$D$16:$D$28,M305)=0),1,0),0)</f>
        <v>0</v>
      </c>
      <c r="AE305" s="64">
        <f>IF(AND(COUNTIF(Lists!$D$3:$D$69,F305)&gt;0,COUNTIF(Lists!$E$3:$E$46,I305)&gt;0,COUNTIF(Lists!$E$3:$E$46,K305)&gt;0,COUNTIF(Lists!$E$3:$E$46,M305)&gt;0),0,1)</f>
        <v>0</v>
      </c>
      <c r="AF305" s="64">
        <f>IF(E305=0,0,IF(COUNTIF(Lists!$B$3:$B$203,E305)&gt;0,0,1))</f>
        <v>0</v>
      </c>
      <c r="AG305" s="64">
        <f>IF(E305=0,0,IF(AND('Section 1'!$D$12&lt;&gt;4,R305="Heels"),1,0))</f>
        <v>0</v>
      </c>
      <c r="AH305" s="57">
        <f t="shared" si="31"/>
        <v>0</v>
      </c>
      <c r="AI305" s="57">
        <f t="shared" si="32"/>
        <v>0</v>
      </c>
    </row>
    <row r="306" spans="1:35" x14ac:dyDescent="0.25">
      <c r="B306" s="116"/>
      <c r="C306" s="205" t="str">
        <f>IF(F306=0,"",MAX($C$18:C305)+1)</f>
        <v/>
      </c>
      <c r="D306" s="60"/>
      <c r="E306" s="214"/>
      <c r="F306" s="215"/>
      <c r="G306" s="218"/>
      <c r="H306" s="216"/>
      <c r="I306" s="217" t="str">
        <f>IF(LEFT($F306,1)="R",VLOOKUP($F306,'Blend Breakout'!$C$33:$I$55,COLUMNS('Blend Breakout'!$C$32:D$32),0),IF(LEFT($F306,1)="H",$F306,""))</f>
        <v/>
      </c>
      <c r="J306" s="59" t="str">
        <f>IF(I306="","",IF(LEFT($F306,1)="R",$G306*VLOOKUP($F306,'Blend Breakout'!$C$33:$I$55,COLUMNS('Blend Breakout'!$C$32:E$32),0),IF(LEFT($F306,1)="H",$G306,"")))</f>
        <v/>
      </c>
      <c r="K306" s="217" t="str">
        <f>IF(LEFT($F306,1)="R",VLOOKUP($F306,'Blend Breakout'!$C$33:$I$55,COLUMNS('Blend Breakout'!$C$32:F$32),0),"")</f>
        <v/>
      </c>
      <c r="L306" s="59" t="str">
        <f>IF(K306="","",IF(LEFT($F306,1)="R",$G306*VLOOKUP($F306,'Blend Breakout'!$C$33:$I$55,COLUMNS('Blend Breakout'!$C$32:G$32),0),""))</f>
        <v/>
      </c>
      <c r="M306" s="217" t="str">
        <f>IF(LEFT($F306,1)="R",VLOOKUP($F306,'Blend Breakout'!$C$33:$I$55,COLUMNS('Blend Breakout'!$C$32:H$32),0),"")</f>
        <v/>
      </c>
      <c r="N306" s="59" t="str">
        <f>IF(M306="","",IF(LEFT($F306,1)="R",$G306*VLOOKUP($F306,'Blend Breakout'!$C$33:$I$55,COLUMNS('Blend Breakout'!$C$32:I$32),0),""))</f>
        <v/>
      </c>
      <c r="O306" s="215"/>
      <c r="P306" s="215"/>
      <c r="Q306" s="220"/>
      <c r="R306" s="215"/>
      <c r="S306" s="215"/>
      <c r="T306" s="206"/>
      <c r="U306" s="154"/>
      <c r="W306" s="161" t="str">
        <f t="shared" ca="1" si="33"/>
        <v/>
      </c>
      <c r="Y306" s="64" t="str">
        <f t="shared" si="34"/>
        <v>N</v>
      </c>
      <c r="Z306" s="64">
        <f t="shared" ca="1" si="28"/>
        <v>0</v>
      </c>
      <c r="AA306" s="64">
        <f>IF(C306="",0,IF(OR(D306=0,E306=0,F306=0,G306=0,H306=0,O306=0,Q306=0,Q306="",R306=0,S306=0,AND(OR(R306=Lists!$L$3,R306=Lists!$L$4),P306=0),AND(R306=Lists!$L$4,T306=0)),1,0))</f>
        <v>0</v>
      </c>
      <c r="AB306" s="64">
        <f t="shared" si="29"/>
        <v>0</v>
      </c>
      <c r="AC306" s="64">
        <f t="shared" si="30"/>
        <v>0</v>
      </c>
      <c r="AD306" s="64">
        <f>IF(OR(S306=Lists!$M$6,S306=Lists!$M$8),IF(OR(COUNTIF('Section 3'!$D$16:$D$28,I306)=0,COUNTIF('Section 3'!$D$16:$D$28,K306)=0,COUNTIF('Section 3'!$D$16:$D$28,M306)=0),1,0),0)</f>
        <v>0</v>
      </c>
      <c r="AE306" s="64">
        <f>IF(AND(COUNTIF(Lists!$D$3:$D$69,F306)&gt;0,COUNTIF(Lists!$E$3:$E$46,I306)&gt;0,COUNTIF(Lists!$E$3:$E$46,K306)&gt;0,COUNTIF(Lists!$E$3:$E$46,M306)&gt;0),0,1)</f>
        <v>0</v>
      </c>
      <c r="AF306" s="64">
        <f>IF(E306=0,0,IF(COUNTIF(Lists!$B$3:$B$203,E306)&gt;0,0,1))</f>
        <v>0</v>
      </c>
      <c r="AG306" s="64">
        <f>IF(E306=0,0,IF(AND('Section 1'!$D$12&lt;&gt;4,R306="Heels"),1,0))</f>
        <v>0</v>
      </c>
      <c r="AH306" s="57">
        <f t="shared" si="31"/>
        <v>0</v>
      </c>
      <c r="AI306" s="57">
        <f t="shared" si="32"/>
        <v>0</v>
      </c>
    </row>
    <row r="307" spans="1:35" x14ac:dyDescent="0.25">
      <c r="B307" s="116"/>
      <c r="C307" s="205" t="str">
        <f>IF(F307=0,"",MAX($C$18:C306)+1)</f>
        <v/>
      </c>
      <c r="D307" s="60"/>
      <c r="E307" s="214"/>
      <c r="F307" s="215"/>
      <c r="G307" s="218"/>
      <c r="H307" s="216"/>
      <c r="I307" s="217" t="str">
        <f>IF(LEFT($F307,1)="R",VLOOKUP($F307,'Blend Breakout'!$C$33:$I$55,COLUMNS('Blend Breakout'!$C$32:D$32),0),IF(LEFT($F307,1)="H",$F307,""))</f>
        <v/>
      </c>
      <c r="J307" s="59" t="str">
        <f>IF(I307="","",IF(LEFT($F307,1)="R",$G307*VLOOKUP($F307,'Blend Breakout'!$C$33:$I$55,COLUMNS('Blend Breakout'!$C$32:E$32),0),IF(LEFT($F307,1)="H",$G307,"")))</f>
        <v/>
      </c>
      <c r="K307" s="217" t="str">
        <f>IF(LEFT($F307,1)="R",VLOOKUP($F307,'Blend Breakout'!$C$33:$I$55,COLUMNS('Blend Breakout'!$C$32:F$32),0),"")</f>
        <v/>
      </c>
      <c r="L307" s="59" t="str">
        <f>IF(K307="","",IF(LEFT($F307,1)="R",$G307*VLOOKUP($F307,'Blend Breakout'!$C$33:$I$55,COLUMNS('Blend Breakout'!$C$32:G$32),0),""))</f>
        <v/>
      </c>
      <c r="M307" s="217" t="str">
        <f>IF(LEFT($F307,1)="R",VLOOKUP($F307,'Blend Breakout'!$C$33:$I$55,COLUMNS('Blend Breakout'!$C$32:H$32),0),"")</f>
        <v/>
      </c>
      <c r="N307" s="59" t="str">
        <f>IF(M307="","",IF(LEFT($F307,1)="R",$G307*VLOOKUP($F307,'Blend Breakout'!$C$33:$I$55,COLUMNS('Blend Breakout'!$C$32:I$32),0),""))</f>
        <v/>
      </c>
      <c r="O307" s="215"/>
      <c r="P307" s="215"/>
      <c r="Q307" s="220"/>
      <c r="R307" s="215"/>
      <c r="S307" s="215"/>
      <c r="T307" s="206"/>
      <c r="U307" s="154"/>
      <c r="W307" s="161" t="str">
        <f t="shared" ca="1" si="33"/>
        <v/>
      </c>
      <c r="Y307" s="64" t="str">
        <f t="shared" si="34"/>
        <v>N</v>
      </c>
      <c r="Z307" s="64">
        <f t="shared" ca="1" si="28"/>
        <v>0</v>
      </c>
      <c r="AA307" s="64">
        <f>IF(C307="",0,IF(OR(D307=0,E307=0,F307=0,G307=0,H307=0,O307=0,Q307=0,Q307="",R307=0,S307=0,AND(OR(R307=Lists!$L$3,R307=Lists!$L$4),P307=0),AND(R307=Lists!$L$4,T307=0)),1,0))</f>
        <v>0</v>
      </c>
      <c r="AB307" s="64">
        <f t="shared" si="29"/>
        <v>0</v>
      </c>
      <c r="AC307" s="64">
        <f t="shared" si="30"/>
        <v>0</v>
      </c>
      <c r="AD307" s="64">
        <f>IF(OR(S307=Lists!$M$6,S307=Lists!$M$8),IF(OR(COUNTIF('Section 3'!$D$16:$D$28,I307)=0,COUNTIF('Section 3'!$D$16:$D$28,K307)=0,COUNTIF('Section 3'!$D$16:$D$28,M307)=0),1,0),0)</f>
        <v>0</v>
      </c>
      <c r="AE307" s="64">
        <f>IF(AND(COUNTIF(Lists!$D$3:$D$69,F307)&gt;0,COUNTIF(Lists!$E$3:$E$46,I307)&gt;0,COUNTIF(Lists!$E$3:$E$46,K307)&gt;0,COUNTIF(Lists!$E$3:$E$46,M307)&gt;0),0,1)</f>
        <v>0</v>
      </c>
      <c r="AF307" s="64">
        <f>IF(E307=0,0,IF(COUNTIF(Lists!$B$3:$B$203,E307)&gt;0,0,1))</f>
        <v>0</v>
      </c>
      <c r="AG307" s="64">
        <f>IF(E307=0,0,IF(AND('Section 1'!$D$12&lt;&gt;4,R307="Heels"),1,0))</f>
        <v>0</v>
      </c>
      <c r="AH307" s="57">
        <f t="shared" si="31"/>
        <v>0</v>
      </c>
      <c r="AI307" s="57">
        <f t="shared" si="32"/>
        <v>0</v>
      </c>
    </row>
    <row r="308" spans="1:35" x14ac:dyDescent="0.25">
      <c r="B308" s="116"/>
      <c r="C308" s="205" t="str">
        <f>IF(F308=0,"",MAX($C$18:C307)+1)</f>
        <v/>
      </c>
      <c r="D308" s="60"/>
      <c r="E308" s="214"/>
      <c r="F308" s="215"/>
      <c r="G308" s="218"/>
      <c r="H308" s="216"/>
      <c r="I308" s="217" t="str">
        <f>IF(LEFT($F308,1)="R",VLOOKUP($F308,'Blend Breakout'!$C$33:$I$55,COLUMNS('Blend Breakout'!$C$32:D$32),0),IF(LEFT($F308,1)="H",$F308,""))</f>
        <v/>
      </c>
      <c r="J308" s="59" t="str">
        <f>IF(I308="","",IF(LEFT($F308,1)="R",$G308*VLOOKUP($F308,'Blend Breakout'!$C$33:$I$55,COLUMNS('Blend Breakout'!$C$32:E$32),0),IF(LEFT($F308,1)="H",$G308,"")))</f>
        <v/>
      </c>
      <c r="K308" s="217" t="str">
        <f>IF(LEFT($F308,1)="R",VLOOKUP($F308,'Blend Breakout'!$C$33:$I$55,COLUMNS('Blend Breakout'!$C$32:F$32),0),"")</f>
        <v/>
      </c>
      <c r="L308" s="59" t="str">
        <f>IF(K308="","",IF(LEFT($F308,1)="R",$G308*VLOOKUP($F308,'Blend Breakout'!$C$33:$I$55,COLUMNS('Blend Breakout'!$C$32:G$32),0),""))</f>
        <v/>
      </c>
      <c r="M308" s="217" t="str">
        <f>IF(LEFT($F308,1)="R",VLOOKUP($F308,'Blend Breakout'!$C$33:$I$55,COLUMNS('Blend Breakout'!$C$32:H$32),0),"")</f>
        <v/>
      </c>
      <c r="N308" s="59" t="str">
        <f>IF(M308="","",IF(LEFT($F308,1)="R",$G308*VLOOKUP($F308,'Blend Breakout'!$C$33:$I$55,COLUMNS('Blend Breakout'!$C$32:I$32),0),""))</f>
        <v/>
      </c>
      <c r="O308" s="215"/>
      <c r="P308" s="215"/>
      <c r="Q308" s="220"/>
      <c r="R308" s="215"/>
      <c r="S308" s="215"/>
      <c r="T308" s="206"/>
      <c r="U308" s="154"/>
      <c r="W308" s="161" t="str">
        <f t="shared" ca="1" si="33"/>
        <v/>
      </c>
      <c r="Y308" s="64" t="str">
        <f t="shared" si="34"/>
        <v>N</v>
      </c>
      <c r="Z308" s="64">
        <f t="shared" ca="1" si="28"/>
        <v>0</v>
      </c>
      <c r="AA308" s="64">
        <f>IF(C308="",0,IF(OR(D308=0,E308=0,F308=0,G308=0,H308=0,O308=0,Q308=0,Q308="",R308=0,S308=0,AND(OR(R308=Lists!$L$3,R308=Lists!$L$4),P308=0),AND(R308=Lists!$L$4,T308=0)),1,0))</f>
        <v>0</v>
      </c>
      <c r="AB308" s="64">
        <f t="shared" si="29"/>
        <v>0</v>
      </c>
      <c r="AC308" s="64">
        <f t="shared" si="30"/>
        <v>0</v>
      </c>
      <c r="AD308" s="64">
        <f>IF(OR(S308=Lists!$M$6,S308=Lists!$M$8),IF(OR(COUNTIF('Section 3'!$D$16:$D$28,I308)=0,COUNTIF('Section 3'!$D$16:$D$28,K308)=0,COUNTIF('Section 3'!$D$16:$D$28,M308)=0),1,0),0)</f>
        <v>0</v>
      </c>
      <c r="AE308" s="64">
        <f>IF(AND(COUNTIF(Lists!$D$3:$D$69,F308)&gt;0,COUNTIF(Lists!$E$3:$E$46,I308)&gt;0,COUNTIF(Lists!$E$3:$E$46,K308)&gt;0,COUNTIF(Lists!$E$3:$E$46,M308)&gt;0),0,1)</f>
        <v>0</v>
      </c>
      <c r="AF308" s="64">
        <f>IF(E308=0,0,IF(COUNTIF(Lists!$B$3:$B$203,E308)&gt;0,0,1))</f>
        <v>0</v>
      </c>
      <c r="AG308" s="64">
        <f>IF(E308=0,0,IF(AND('Section 1'!$D$12&lt;&gt;4,R308="Heels"),1,0))</f>
        <v>0</v>
      </c>
      <c r="AH308" s="57">
        <f t="shared" si="31"/>
        <v>0</v>
      </c>
      <c r="AI308" s="57">
        <f t="shared" si="32"/>
        <v>0</v>
      </c>
    </row>
    <row r="309" spans="1:35" x14ac:dyDescent="0.25">
      <c r="B309" s="116"/>
      <c r="C309" s="205" t="str">
        <f>IF(F309=0,"",MAX($C$18:C308)+1)</f>
        <v/>
      </c>
      <c r="D309" s="60"/>
      <c r="E309" s="214"/>
      <c r="F309" s="215"/>
      <c r="G309" s="218"/>
      <c r="H309" s="216"/>
      <c r="I309" s="217" t="str">
        <f>IF(LEFT($F309,1)="R",VLOOKUP($F309,'Blend Breakout'!$C$33:$I$55,COLUMNS('Blend Breakout'!$C$32:D$32),0),IF(LEFT($F309,1)="H",$F309,""))</f>
        <v/>
      </c>
      <c r="J309" s="59" t="str">
        <f>IF(I309="","",IF(LEFT($F309,1)="R",$G309*VLOOKUP($F309,'Blend Breakout'!$C$33:$I$55,COLUMNS('Blend Breakout'!$C$32:E$32),0),IF(LEFT($F309,1)="H",$G309,"")))</f>
        <v/>
      </c>
      <c r="K309" s="217" t="str">
        <f>IF(LEFT($F309,1)="R",VLOOKUP($F309,'Blend Breakout'!$C$33:$I$55,COLUMNS('Blend Breakout'!$C$32:F$32),0),"")</f>
        <v/>
      </c>
      <c r="L309" s="59" t="str">
        <f>IF(K309="","",IF(LEFT($F309,1)="R",$G309*VLOOKUP($F309,'Blend Breakout'!$C$33:$I$55,COLUMNS('Blend Breakout'!$C$32:G$32),0),""))</f>
        <v/>
      </c>
      <c r="M309" s="217" t="str">
        <f>IF(LEFT($F309,1)="R",VLOOKUP($F309,'Blend Breakout'!$C$33:$I$55,COLUMNS('Blend Breakout'!$C$32:H$32),0),"")</f>
        <v/>
      </c>
      <c r="N309" s="59" t="str">
        <f>IF(M309="","",IF(LEFT($F309,1)="R",$G309*VLOOKUP($F309,'Blend Breakout'!$C$33:$I$55,COLUMNS('Blend Breakout'!$C$32:I$32),0),""))</f>
        <v/>
      </c>
      <c r="O309" s="215"/>
      <c r="P309" s="215"/>
      <c r="Q309" s="220"/>
      <c r="R309" s="215"/>
      <c r="S309" s="215"/>
      <c r="T309" s="206"/>
      <c r="U309" s="154"/>
      <c r="W309" s="161" t="str">
        <f t="shared" ca="1" si="33"/>
        <v/>
      </c>
      <c r="Y309" s="64" t="str">
        <f t="shared" si="34"/>
        <v>N</v>
      </c>
      <c r="Z309" s="64">
        <f t="shared" ca="1" si="28"/>
        <v>0</v>
      </c>
      <c r="AA309" s="64">
        <f>IF(C309="",0,IF(OR(D309=0,E309=0,F309=0,G309=0,H309=0,O309=0,Q309=0,Q309="",R309=0,S309=0,AND(OR(R309=Lists!$L$3,R309=Lists!$L$4),P309=0),AND(R309=Lists!$L$4,T309=0)),1,0))</f>
        <v>0</v>
      </c>
      <c r="AB309" s="64">
        <f t="shared" si="29"/>
        <v>0</v>
      </c>
      <c r="AC309" s="64">
        <f t="shared" si="30"/>
        <v>0</v>
      </c>
      <c r="AD309" s="64">
        <f>IF(OR(S309=Lists!$M$6,S309=Lists!$M$8),IF(OR(COUNTIF('Section 3'!$D$16:$D$28,I309)=0,COUNTIF('Section 3'!$D$16:$D$28,K309)=0,COUNTIF('Section 3'!$D$16:$D$28,M309)=0),1,0),0)</f>
        <v>0</v>
      </c>
      <c r="AE309" s="64">
        <f>IF(AND(COUNTIF(Lists!$D$3:$D$69,F309)&gt;0,COUNTIF(Lists!$E$3:$E$46,I309)&gt;0,COUNTIF(Lists!$E$3:$E$46,K309)&gt;0,COUNTIF(Lists!$E$3:$E$46,M309)&gt;0),0,1)</f>
        <v>0</v>
      </c>
      <c r="AF309" s="64">
        <f>IF(E309=0,0,IF(COUNTIF(Lists!$B$3:$B$203,E309)&gt;0,0,1))</f>
        <v>0</v>
      </c>
      <c r="AG309" s="64">
        <f>IF(E309=0,0,IF(AND('Section 1'!$D$12&lt;&gt;4,R309="Heels"),1,0))</f>
        <v>0</v>
      </c>
      <c r="AH309" s="57">
        <f t="shared" si="31"/>
        <v>0</v>
      </c>
      <c r="AI309" s="57">
        <f t="shared" si="32"/>
        <v>0</v>
      </c>
    </row>
    <row r="310" spans="1:35" x14ac:dyDescent="0.25">
      <c r="B310" s="116"/>
      <c r="C310" s="205" t="str">
        <f>IF(F310=0,"",MAX($C$18:C309)+1)</f>
        <v/>
      </c>
      <c r="D310" s="60"/>
      <c r="E310" s="214"/>
      <c r="F310" s="215"/>
      <c r="G310" s="218"/>
      <c r="H310" s="216"/>
      <c r="I310" s="217" t="str">
        <f>IF(LEFT($F310,1)="R",VLOOKUP($F310,'Blend Breakout'!$C$33:$I$55,COLUMNS('Blend Breakout'!$C$32:D$32),0),IF(LEFT($F310,1)="H",$F310,""))</f>
        <v/>
      </c>
      <c r="J310" s="59" t="str">
        <f>IF(I310="","",IF(LEFT($F310,1)="R",$G310*VLOOKUP($F310,'Blend Breakout'!$C$33:$I$55,COLUMNS('Blend Breakout'!$C$32:E$32),0),IF(LEFT($F310,1)="H",$G310,"")))</f>
        <v/>
      </c>
      <c r="K310" s="217" t="str">
        <f>IF(LEFT($F310,1)="R",VLOOKUP($F310,'Blend Breakout'!$C$33:$I$55,COLUMNS('Blend Breakout'!$C$32:F$32),0),"")</f>
        <v/>
      </c>
      <c r="L310" s="59" t="str">
        <f>IF(K310="","",IF(LEFT($F310,1)="R",$G310*VLOOKUP($F310,'Blend Breakout'!$C$33:$I$55,COLUMNS('Blend Breakout'!$C$32:G$32),0),""))</f>
        <v/>
      </c>
      <c r="M310" s="217" t="str">
        <f>IF(LEFT($F310,1)="R",VLOOKUP($F310,'Blend Breakout'!$C$33:$I$55,COLUMNS('Blend Breakout'!$C$32:H$32),0),"")</f>
        <v/>
      </c>
      <c r="N310" s="59" t="str">
        <f>IF(M310="","",IF(LEFT($F310,1)="R",$G310*VLOOKUP($F310,'Blend Breakout'!$C$33:$I$55,COLUMNS('Blend Breakout'!$C$32:I$32),0),""))</f>
        <v/>
      </c>
      <c r="O310" s="215"/>
      <c r="P310" s="215"/>
      <c r="Q310" s="220"/>
      <c r="R310" s="215"/>
      <c r="S310" s="215"/>
      <c r="T310" s="206"/>
      <c r="U310" s="154"/>
      <c r="W310" s="161" t="str">
        <f t="shared" ca="1" si="33"/>
        <v/>
      </c>
      <c r="Y310" s="64" t="str">
        <f t="shared" si="34"/>
        <v>N</v>
      </c>
      <c r="Z310" s="64">
        <f t="shared" ca="1" si="28"/>
        <v>0</v>
      </c>
      <c r="AA310" s="64">
        <f>IF(C310="",0,IF(OR(D310=0,E310=0,F310=0,G310=0,H310=0,O310=0,Q310=0,Q310="",R310=0,S310=0,AND(OR(R310=Lists!$L$3,R310=Lists!$L$4),P310=0),AND(R310=Lists!$L$4,T310=0)),1,0))</f>
        <v>0</v>
      </c>
      <c r="AB310" s="64">
        <f t="shared" si="29"/>
        <v>0</v>
      </c>
      <c r="AC310" s="64">
        <f t="shared" si="30"/>
        <v>0</v>
      </c>
      <c r="AD310" s="64">
        <f>IF(OR(S310=Lists!$M$6,S310=Lists!$M$8),IF(OR(COUNTIF('Section 3'!$D$16:$D$28,I310)=0,COUNTIF('Section 3'!$D$16:$D$28,K310)=0,COUNTIF('Section 3'!$D$16:$D$28,M310)=0),1,0),0)</f>
        <v>0</v>
      </c>
      <c r="AE310" s="64">
        <f>IF(AND(COUNTIF(Lists!$D$3:$D$69,F310)&gt;0,COUNTIF(Lists!$E$3:$E$46,I310)&gt;0,COUNTIF(Lists!$E$3:$E$46,K310)&gt;0,COUNTIF(Lists!$E$3:$E$46,M310)&gt;0),0,1)</f>
        <v>0</v>
      </c>
      <c r="AF310" s="64">
        <f>IF(E310=0,0,IF(COUNTIF(Lists!$B$3:$B$203,E310)&gt;0,0,1))</f>
        <v>0</v>
      </c>
      <c r="AG310" s="64">
        <f>IF(E310=0,0,IF(AND('Section 1'!$D$12&lt;&gt;4,R310="Heels"),1,0))</f>
        <v>0</v>
      </c>
      <c r="AH310" s="57">
        <f t="shared" si="31"/>
        <v>0</v>
      </c>
      <c r="AI310" s="57">
        <f t="shared" si="32"/>
        <v>0</v>
      </c>
    </row>
    <row r="311" spans="1:35" x14ac:dyDescent="0.25">
      <c r="B311" s="116"/>
      <c r="C311" s="205" t="str">
        <f>IF(F311=0,"",MAX($C$18:C310)+1)</f>
        <v/>
      </c>
      <c r="D311" s="60"/>
      <c r="E311" s="214"/>
      <c r="F311" s="215"/>
      <c r="G311" s="218"/>
      <c r="H311" s="216"/>
      <c r="I311" s="217" t="str">
        <f>IF(LEFT($F311,1)="R",VLOOKUP($F311,'Blend Breakout'!$C$33:$I$55,COLUMNS('Blend Breakout'!$C$32:D$32),0),IF(LEFT($F311,1)="H",$F311,""))</f>
        <v/>
      </c>
      <c r="J311" s="59" t="str">
        <f>IF(I311="","",IF(LEFT($F311,1)="R",$G311*VLOOKUP($F311,'Blend Breakout'!$C$33:$I$55,COLUMNS('Blend Breakout'!$C$32:E$32),0),IF(LEFT($F311,1)="H",$G311,"")))</f>
        <v/>
      </c>
      <c r="K311" s="217" t="str">
        <f>IF(LEFT($F311,1)="R",VLOOKUP($F311,'Blend Breakout'!$C$33:$I$55,COLUMNS('Blend Breakout'!$C$32:F$32),0),"")</f>
        <v/>
      </c>
      <c r="L311" s="59" t="str">
        <f>IF(K311="","",IF(LEFT($F311,1)="R",$G311*VLOOKUP($F311,'Blend Breakout'!$C$33:$I$55,COLUMNS('Blend Breakout'!$C$32:G$32),0),""))</f>
        <v/>
      </c>
      <c r="M311" s="217" t="str">
        <f>IF(LEFT($F311,1)="R",VLOOKUP($F311,'Blend Breakout'!$C$33:$I$55,COLUMNS('Blend Breakout'!$C$32:H$32),0),"")</f>
        <v/>
      </c>
      <c r="N311" s="59" t="str">
        <f>IF(M311="","",IF(LEFT($F311,1)="R",$G311*VLOOKUP($F311,'Blend Breakout'!$C$33:$I$55,COLUMNS('Blend Breakout'!$C$32:I$32),0),""))</f>
        <v/>
      </c>
      <c r="O311" s="215"/>
      <c r="P311" s="215"/>
      <c r="Q311" s="220"/>
      <c r="R311" s="215"/>
      <c r="S311" s="215"/>
      <c r="T311" s="206"/>
      <c r="U311" s="154"/>
      <c r="W311" s="161" t="str">
        <f t="shared" ca="1" si="33"/>
        <v/>
      </c>
      <c r="Y311" s="64" t="str">
        <f t="shared" si="34"/>
        <v>N</v>
      </c>
      <c r="Z311" s="64">
        <f t="shared" ca="1" si="28"/>
        <v>0</v>
      </c>
      <c r="AA311" s="64">
        <f>IF(C311="",0,IF(OR(D311=0,E311=0,F311=0,G311=0,H311=0,O311=0,Q311=0,Q311="",R311=0,S311=0,AND(OR(R311=Lists!$L$3,R311=Lists!$L$4),P311=0),AND(R311=Lists!$L$4,T311=0)),1,0))</f>
        <v>0</v>
      </c>
      <c r="AB311" s="64">
        <f t="shared" si="29"/>
        <v>0</v>
      </c>
      <c r="AC311" s="64">
        <f t="shared" si="30"/>
        <v>0</v>
      </c>
      <c r="AD311" s="64">
        <f>IF(OR(S311=Lists!$M$6,S311=Lists!$M$8),IF(OR(COUNTIF('Section 3'!$D$16:$D$28,I311)=0,COUNTIF('Section 3'!$D$16:$D$28,K311)=0,COUNTIF('Section 3'!$D$16:$D$28,M311)=0),1,0),0)</f>
        <v>0</v>
      </c>
      <c r="AE311" s="64">
        <f>IF(AND(COUNTIF(Lists!$D$3:$D$69,F311)&gt;0,COUNTIF(Lists!$E$3:$E$46,I311)&gt;0,COUNTIF(Lists!$E$3:$E$46,K311)&gt;0,COUNTIF(Lists!$E$3:$E$46,M311)&gt;0),0,1)</f>
        <v>0</v>
      </c>
      <c r="AF311" s="64">
        <f>IF(E311=0,0,IF(COUNTIF(Lists!$B$3:$B$203,E311)&gt;0,0,1))</f>
        <v>0</v>
      </c>
      <c r="AG311" s="64">
        <f>IF(E311=0,0,IF(AND('Section 1'!$D$12&lt;&gt;4,R311="Heels"),1,0))</f>
        <v>0</v>
      </c>
      <c r="AH311" s="57">
        <f t="shared" si="31"/>
        <v>0</v>
      </c>
      <c r="AI311" s="57">
        <f t="shared" si="32"/>
        <v>0</v>
      </c>
    </row>
    <row r="312" spans="1:35" x14ac:dyDescent="0.25">
      <c r="B312" s="116"/>
      <c r="C312" s="205" t="str">
        <f>IF(F312=0,"",MAX($C$18:C311)+1)</f>
        <v/>
      </c>
      <c r="D312" s="60"/>
      <c r="E312" s="214"/>
      <c r="F312" s="215"/>
      <c r="G312" s="218"/>
      <c r="H312" s="216"/>
      <c r="I312" s="217" t="str">
        <f>IF(LEFT($F312,1)="R",VLOOKUP($F312,'Blend Breakout'!$C$33:$I$55,COLUMNS('Blend Breakout'!$C$32:D$32),0),IF(LEFT($F312,1)="H",$F312,""))</f>
        <v/>
      </c>
      <c r="J312" s="59" t="str">
        <f>IF(I312="","",IF(LEFT($F312,1)="R",$G312*VLOOKUP($F312,'Blend Breakout'!$C$33:$I$55,COLUMNS('Blend Breakout'!$C$32:E$32),0),IF(LEFT($F312,1)="H",$G312,"")))</f>
        <v/>
      </c>
      <c r="K312" s="217" t="str">
        <f>IF(LEFT($F312,1)="R",VLOOKUP($F312,'Blend Breakout'!$C$33:$I$55,COLUMNS('Blend Breakout'!$C$32:F$32),0),"")</f>
        <v/>
      </c>
      <c r="L312" s="59" t="str">
        <f>IF(K312="","",IF(LEFT($F312,1)="R",$G312*VLOOKUP($F312,'Blend Breakout'!$C$33:$I$55,COLUMNS('Blend Breakout'!$C$32:G$32),0),""))</f>
        <v/>
      </c>
      <c r="M312" s="217" t="str">
        <f>IF(LEFT($F312,1)="R",VLOOKUP($F312,'Blend Breakout'!$C$33:$I$55,COLUMNS('Blend Breakout'!$C$32:H$32),0),"")</f>
        <v/>
      </c>
      <c r="N312" s="59" t="str">
        <f>IF(M312="","",IF(LEFT($F312,1)="R",$G312*VLOOKUP($F312,'Blend Breakout'!$C$33:$I$55,COLUMNS('Blend Breakout'!$C$32:I$32),0),""))</f>
        <v/>
      </c>
      <c r="O312" s="215"/>
      <c r="P312" s="215"/>
      <c r="Q312" s="220"/>
      <c r="R312" s="215"/>
      <c r="S312" s="215"/>
      <c r="T312" s="206"/>
      <c r="U312" s="154"/>
      <c r="W312" s="161" t="str">
        <f t="shared" ca="1" si="33"/>
        <v/>
      </c>
      <c r="Y312" s="64" t="str">
        <f t="shared" si="34"/>
        <v>N</v>
      </c>
      <c r="Z312" s="64">
        <f t="shared" ca="1" si="28"/>
        <v>0</v>
      </c>
      <c r="AA312" s="64">
        <f>IF(C312="",0,IF(OR(D312=0,E312=0,F312=0,G312=0,H312=0,O312=0,Q312=0,Q312="",R312=0,S312=0,AND(OR(R312=Lists!$L$3,R312=Lists!$L$4),P312=0),AND(R312=Lists!$L$4,T312=0)),1,0))</f>
        <v>0</v>
      </c>
      <c r="AB312" s="64">
        <f t="shared" si="29"/>
        <v>0</v>
      </c>
      <c r="AC312" s="64">
        <f t="shared" si="30"/>
        <v>0</v>
      </c>
      <c r="AD312" s="64">
        <f>IF(OR(S312=Lists!$M$6,S312=Lists!$M$8),IF(OR(COUNTIF('Section 3'!$D$16:$D$28,I312)=0,COUNTIF('Section 3'!$D$16:$D$28,K312)=0,COUNTIF('Section 3'!$D$16:$D$28,M312)=0),1,0),0)</f>
        <v>0</v>
      </c>
      <c r="AE312" s="64">
        <f>IF(AND(COUNTIF(Lists!$D$3:$D$69,F312)&gt;0,COUNTIF(Lists!$E$3:$E$46,I312)&gt;0,COUNTIF(Lists!$E$3:$E$46,K312)&gt;0,COUNTIF(Lists!$E$3:$E$46,M312)&gt;0),0,1)</f>
        <v>0</v>
      </c>
      <c r="AF312" s="64">
        <f>IF(E312=0,0,IF(COUNTIF(Lists!$B$3:$B$203,E312)&gt;0,0,1))</f>
        <v>0</v>
      </c>
      <c r="AG312" s="64">
        <f>IF(E312=0,0,IF(AND('Section 1'!$D$12&lt;&gt;4,R312="Heels"),1,0))</f>
        <v>0</v>
      </c>
      <c r="AH312" s="57">
        <f t="shared" si="31"/>
        <v>0</v>
      </c>
      <c r="AI312" s="57">
        <f t="shared" si="32"/>
        <v>0</v>
      </c>
    </row>
    <row r="313" spans="1:35" x14ac:dyDescent="0.25">
      <c r="B313" s="116"/>
      <c r="C313" s="205" t="str">
        <f>IF(F313=0,"",MAX($C$18:C312)+1)</f>
        <v/>
      </c>
      <c r="D313" s="60"/>
      <c r="E313" s="214"/>
      <c r="F313" s="215"/>
      <c r="G313" s="218"/>
      <c r="H313" s="216"/>
      <c r="I313" s="217" t="str">
        <f>IF(LEFT($F313,1)="R",VLOOKUP($F313,'Blend Breakout'!$C$33:$I$55,COLUMNS('Blend Breakout'!$C$32:D$32),0),IF(LEFT($F313,1)="H",$F313,""))</f>
        <v/>
      </c>
      <c r="J313" s="59" t="str">
        <f>IF(I313="","",IF(LEFT($F313,1)="R",$G313*VLOOKUP($F313,'Blend Breakout'!$C$33:$I$55,COLUMNS('Blend Breakout'!$C$32:E$32),0),IF(LEFT($F313,1)="H",$G313,"")))</f>
        <v/>
      </c>
      <c r="K313" s="217" t="str">
        <f>IF(LEFT($F313,1)="R",VLOOKUP($F313,'Blend Breakout'!$C$33:$I$55,COLUMNS('Blend Breakout'!$C$32:F$32),0),"")</f>
        <v/>
      </c>
      <c r="L313" s="59" t="str">
        <f>IF(K313="","",IF(LEFT($F313,1)="R",$G313*VLOOKUP($F313,'Blend Breakout'!$C$33:$I$55,COLUMNS('Blend Breakout'!$C$32:G$32),0),""))</f>
        <v/>
      </c>
      <c r="M313" s="217" t="str">
        <f>IF(LEFT($F313,1)="R",VLOOKUP($F313,'Blend Breakout'!$C$33:$I$55,COLUMNS('Blend Breakout'!$C$32:H$32),0),"")</f>
        <v/>
      </c>
      <c r="N313" s="59" t="str">
        <f>IF(M313="","",IF(LEFT($F313,1)="R",$G313*VLOOKUP($F313,'Blend Breakout'!$C$33:$I$55,COLUMNS('Blend Breakout'!$C$32:I$32),0),""))</f>
        <v/>
      </c>
      <c r="O313" s="215"/>
      <c r="P313" s="215"/>
      <c r="Q313" s="220"/>
      <c r="R313" s="215"/>
      <c r="S313" s="215"/>
      <c r="T313" s="206"/>
      <c r="U313" s="154"/>
      <c r="W313" s="161" t="str">
        <f t="shared" ca="1" si="33"/>
        <v/>
      </c>
      <c r="Y313" s="64" t="str">
        <f t="shared" si="34"/>
        <v>N</v>
      </c>
      <c r="Z313" s="64">
        <f t="shared" ca="1" si="28"/>
        <v>0</v>
      </c>
      <c r="AA313" s="64">
        <f>IF(C313="",0,IF(OR(D313=0,E313=0,F313=0,G313=0,H313=0,O313=0,Q313=0,Q313="",R313=0,S313=0,AND(OR(R313=Lists!$L$3,R313=Lists!$L$4),P313=0),AND(R313=Lists!$L$4,T313=0)),1,0))</f>
        <v>0</v>
      </c>
      <c r="AB313" s="64">
        <f t="shared" si="29"/>
        <v>0</v>
      </c>
      <c r="AC313" s="64">
        <f t="shared" si="30"/>
        <v>0</v>
      </c>
      <c r="AD313" s="64">
        <f>IF(OR(S313=Lists!$M$6,S313=Lists!$M$8),IF(OR(COUNTIF('Section 3'!$D$16:$D$28,I313)=0,COUNTIF('Section 3'!$D$16:$D$28,K313)=0,COUNTIF('Section 3'!$D$16:$D$28,M313)=0),1,0),0)</f>
        <v>0</v>
      </c>
      <c r="AE313" s="64">
        <f>IF(AND(COUNTIF(Lists!$D$3:$D$69,F313)&gt;0,COUNTIF(Lists!$E$3:$E$46,I313)&gt;0,COUNTIF(Lists!$E$3:$E$46,K313)&gt;0,COUNTIF(Lists!$E$3:$E$46,M313)&gt;0),0,1)</f>
        <v>0</v>
      </c>
      <c r="AF313" s="64">
        <f>IF(E313=0,0,IF(COUNTIF(Lists!$B$3:$B$203,E313)&gt;0,0,1))</f>
        <v>0</v>
      </c>
      <c r="AG313" s="64">
        <f>IF(E313=0,0,IF(AND('Section 1'!$D$12&lt;&gt;4,R313="Heels"),1,0))</f>
        <v>0</v>
      </c>
      <c r="AH313" s="57">
        <f t="shared" si="31"/>
        <v>0</v>
      </c>
      <c r="AI313" s="57">
        <f t="shared" si="32"/>
        <v>0</v>
      </c>
    </row>
    <row r="314" spans="1:35" x14ac:dyDescent="0.25">
      <c r="B314" s="116"/>
      <c r="C314" s="205" t="str">
        <f>IF(F314=0,"",MAX($C$18:C313)+1)</f>
        <v/>
      </c>
      <c r="D314" s="60"/>
      <c r="E314" s="214"/>
      <c r="F314" s="215"/>
      <c r="G314" s="218"/>
      <c r="H314" s="216"/>
      <c r="I314" s="217" t="str">
        <f>IF(LEFT($F314,1)="R",VLOOKUP($F314,'Blend Breakout'!$C$33:$I$55,COLUMNS('Blend Breakout'!$C$32:D$32),0),IF(LEFT($F314,1)="H",$F314,""))</f>
        <v/>
      </c>
      <c r="J314" s="59" t="str">
        <f>IF(I314="","",IF(LEFT($F314,1)="R",$G314*VLOOKUP($F314,'Blend Breakout'!$C$33:$I$55,COLUMNS('Blend Breakout'!$C$32:E$32),0),IF(LEFT($F314,1)="H",$G314,"")))</f>
        <v/>
      </c>
      <c r="K314" s="217" t="str">
        <f>IF(LEFT($F314,1)="R",VLOOKUP($F314,'Blend Breakout'!$C$33:$I$55,COLUMNS('Blend Breakout'!$C$32:F$32),0),"")</f>
        <v/>
      </c>
      <c r="L314" s="59" t="str">
        <f>IF(K314="","",IF(LEFT($F314,1)="R",$G314*VLOOKUP($F314,'Blend Breakout'!$C$33:$I$55,COLUMNS('Blend Breakout'!$C$32:G$32),0),""))</f>
        <v/>
      </c>
      <c r="M314" s="217" t="str">
        <f>IF(LEFT($F314,1)="R",VLOOKUP($F314,'Blend Breakout'!$C$33:$I$55,COLUMNS('Blend Breakout'!$C$32:H$32),0),"")</f>
        <v/>
      </c>
      <c r="N314" s="59" t="str">
        <f>IF(M314="","",IF(LEFT($F314,1)="R",$G314*VLOOKUP($F314,'Blend Breakout'!$C$33:$I$55,COLUMNS('Blend Breakout'!$C$32:I$32),0),""))</f>
        <v/>
      </c>
      <c r="O314" s="215"/>
      <c r="P314" s="215"/>
      <c r="Q314" s="220"/>
      <c r="R314" s="215"/>
      <c r="S314" s="215"/>
      <c r="T314" s="206"/>
      <c r="U314" s="154"/>
      <c r="W314" s="161" t="str">
        <f t="shared" ca="1" si="33"/>
        <v/>
      </c>
      <c r="Y314" s="64" t="str">
        <f t="shared" si="34"/>
        <v>N</v>
      </c>
      <c r="Z314" s="64">
        <f t="shared" ca="1" si="28"/>
        <v>0</v>
      </c>
      <c r="AA314" s="64">
        <f>IF(C314="",0,IF(OR(D314=0,E314=0,F314=0,G314=0,H314=0,O314=0,Q314=0,Q314="",R314=0,S314=0,AND(OR(R314=Lists!$L$3,R314=Lists!$L$4),P314=0),AND(R314=Lists!$L$4,T314=0)),1,0))</f>
        <v>0</v>
      </c>
      <c r="AB314" s="64">
        <f t="shared" si="29"/>
        <v>0</v>
      </c>
      <c r="AC314" s="64">
        <f t="shared" si="30"/>
        <v>0</v>
      </c>
      <c r="AD314" s="64">
        <f>IF(OR(S314=Lists!$M$6,S314=Lists!$M$8),IF(OR(COUNTIF('Section 3'!$D$16:$D$28,I314)=0,COUNTIF('Section 3'!$D$16:$D$28,K314)=0,COUNTIF('Section 3'!$D$16:$D$28,M314)=0),1,0),0)</f>
        <v>0</v>
      </c>
      <c r="AE314" s="64">
        <f>IF(AND(COUNTIF(Lists!$D$3:$D$69,F314)&gt;0,COUNTIF(Lists!$E$3:$E$46,I314)&gt;0,COUNTIF(Lists!$E$3:$E$46,K314)&gt;0,COUNTIF(Lists!$E$3:$E$46,M314)&gt;0),0,1)</f>
        <v>0</v>
      </c>
      <c r="AF314" s="64">
        <f>IF(E314=0,0,IF(COUNTIF(Lists!$B$3:$B$203,E314)&gt;0,0,1))</f>
        <v>0</v>
      </c>
      <c r="AG314" s="64">
        <f>IF(E314=0,0,IF(AND('Section 1'!$D$12&lt;&gt;4,R314="Heels"),1,0))</f>
        <v>0</v>
      </c>
      <c r="AH314" s="57">
        <f t="shared" si="31"/>
        <v>0</v>
      </c>
      <c r="AI314" s="57">
        <f t="shared" si="32"/>
        <v>0</v>
      </c>
    </row>
    <row r="315" spans="1:35" x14ac:dyDescent="0.25">
      <c r="B315" s="116"/>
      <c r="C315" s="205" t="str">
        <f>IF(F315=0,"",MAX($C$18:C314)+1)</f>
        <v/>
      </c>
      <c r="D315" s="60"/>
      <c r="E315" s="214"/>
      <c r="F315" s="215"/>
      <c r="G315" s="218"/>
      <c r="H315" s="216"/>
      <c r="I315" s="217" t="str">
        <f>IF(LEFT($F315,1)="R",VLOOKUP($F315,'Blend Breakout'!$C$33:$I$55,COLUMNS('Blend Breakout'!$C$32:D$32),0),IF(LEFT($F315,1)="H",$F315,""))</f>
        <v/>
      </c>
      <c r="J315" s="59" t="str">
        <f>IF(I315="","",IF(LEFT($F315,1)="R",$G315*VLOOKUP($F315,'Blend Breakout'!$C$33:$I$55,COLUMNS('Blend Breakout'!$C$32:E$32),0),IF(LEFT($F315,1)="H",$G315,"")))</f>
        <v/>
      </c>
      <c r="K315" s="217" t="str">
        <f>IF(LEFT($F315,1)="R",VLOOKUP($F315,'Blend Breakout'!$C$33:$I$55,COLUMNS('Blend Breakout'!$C$32:F$32),0),"")</f>
        <v/>
      </c>
      <c r="L315" s="59" t="str">
        <f>IF(K315="","",IF(LEFT($F315,1)="R",$G315*VLOOKUP($F315,'Blend Breakout'!$C$33:$I$55,COLUMNS('Blend Breakout'!$C$32:G$32),0),""))</f>
        <v/>
      </c>
      <c r="M315" s="217" t="str">
        <f>IF(LEFT($F315,1)="R",VLOOKUP($F315,'Blend Breakout'!$C$33:$I$55,COLUMNS('Blend Breakout'!$C$32:H$32),0),"")</f>
        <v/>
      </c>
      <c r="N315" s="59" t="str">
        <f>IF(M315="","",IF(LEFT($F315,1)="R",$G315*VLOOKUP($F315,'Blend Breakout'!$C$33:$I$55,COLUMNS('Blend Breakout'!$C$32:I$32),0),""))</f>
        <v/>
      </c>
      <c r="O315" s="215"/>
      <c r="P315" s="215"/>
      <c r="Q315" s="220"/>
      <c r="R315" s="215"/>
      <c r="S315" s="215"/>
      <c r="T315" s="206"/>
      <c r="U315" s="154"/>
      <c r="W315" s="161" t="str">
        <f t="shared" ca="1" si="33"/>
        <v/>
      </c>
      <c r="Y315" s="64" t="str">
        <f t="shared" si="34"/>
        <v>N</v>
      </c>
      <c r="Z315" s="64">
        <f t="shared" ca="1" si="28"/>
        <v>0</v>
      </c>
      <c r="AA315" s="64">
        <f>IF(C315="",0,IF(OR(D315=0,E315=0,F315=0,G315=0,H315=0,O315=0,Q315=0,Q315="",R315=0,S315=0,AND(OR(R315=Lists!$L$3,R315=Lists!$L$4),P315=0),AND(R315=Lists!$L$4,T315=0)),1,0))</f>
        <v>0</v>
      </c>
      <c r="AB315" s="64">
        <f t="shared" si="29"/>
        <v>0</v>
      </c>
      <c r="AC315" s="64">
        <f t="shared" si="30"/>
        <v>0</v>
      </c>
      <c r="AD315" s="64">
        <f>IF(OR(S315=Lists!$M$6,S315=Lists!$M$8),IF(OR(COUNTIF('Section 3'!$D$16:$D$28,I315)=0,COUNTIF('Section 3'!$D$16:$D$28,K315)=0,COUNTIF('Section 3'!$D$16:$D$28,M315)=0),1,0),0)</f>
        <v>0</v>
      </c>
      <c r="AE315" s="64">
        <f>IF(AND(COUNTIF(Lists!$D$3:$D$69,F315)&gt;0,COUNTIF(Lists!$E$3:$E$46,I315)&gt;0,COUNTIF(Lists!$E$3:$E$46,K315)&gt;0,COUNTIF(Lists!$E$3:$E$46,M315)&gt;0),0,1)</f>
        <v>0</v>
      </c>
      <c r="AF315" s="64">
        <f>IF(E315=0,0,IF(COUNTIF(Lists!$B$3:$B$203,E315)&gt;0,0,1))</f>
        <v>0</v>
      </c>
      <c r="AG315" s="64">
        <f>IF(E315=0,0,IF(AND('Section 1'!$D$12&lt;&gt;4,R315="Heels"),1,0))</f>
        <v>0</v>
      </c>
      <c r="AH315" s="57">
        <f t="shared" si="31"/>
        <v>0</v>
      </c>
      <c r="AI315" s="57">
        <f t="shared" si="32"/>
        <v>0</v>
      </c>
    </row>
    <row r="316" spans="1:35" x14ac:dyDescent="0.25">
      <c r="B316" s="116"/>
      <c r="C316" s="205" t="str">
        <f>IF(F316=0,"",MAX($C$18:C315)+1)</f>
        <v/>
      </c>
      <c r="D316" s="60"/>
      <c r="E316" s="214"/>
      <c r="F316" s="215"/>
      <c r="G316" s="218"/>
      <c r="H316" s="216"/>
      <c r="I316" s="217" t="str">
        <f>IF(LEFT($F316,1)="R",VLOOKUP($F316,'Blend Breakout'!$C$33:$I$55,COLUMNS('Blend Breakout'!$C$32:D$32),0),IF(LEFT($F316,1)="H",$F316,""))</f>
        <v/>
      </c>
      <c r="J316" s="59" t="str">
        <f>IF(I316="","",IF(LEFT($F316,1)="R",$G316*VLOOKUP($F316,'Blend Breakout'!$C$33:$I$55,COLUMNS('Blend Breakout'!$C$32:E$32),0),IF(LEFT($F316,1)="H",$G316,"")))</f>
        <v/>
      </c>
      <c r="K316" s="217" t="str">
        <f>IF(LEFT($F316,1)="R",VLOOKUP($F316,'Blend Breakout'!$C$33:$I$55,COLUMNS('Blend Breakout'!$C$32:F$32),0),"")</f>
        <v/>
      </c>
      <c r="L316" s="59" t="str">
        <f>IF(K316="","",IF(LEFT($F316,1)="R",$G316*VLOOKUP($F316,'Blend Breakout'!$C$33:$I$55,COLUMNS('Blend Breakout'!$C$32:G$32),0),""))</f>
        <v/>
      </c>
      <c r="M316" s="217" t="str">
        <f>IF(LEFT($F316,1)="R",VLOOKUP($F316,'Blend Breakout'!$C$33:$I$55,COLUMNS('Blend Breakout'!$C$32:H$32),0),"")</f>
        <v/>
      </c>
      <c r="N316" s="59" t="str">
        <f>IF(M316="","",IF(LEFT($F316,1)="R",$G316*VLOOKUP($F316,'Blend Breakout'!$C$33:$I$55,COLUMNS('Blend Breakout'!$C$32:I$32),0),""))</f>
        <v/>
      </c>
      <c r="O316" s="215"/>
      <c r="P316" s="215"/>
      <c r="Q316" s="220"/>
      <c r="R316" s="215"/>
      <c r="S316" s="215"/>
      <c r="T316" s="206"/>
      <c r="U316" s="154"/>
      <c r="W316" s="161" t="str">
        <f t="shared" ca="1" si="33"/>
        <v/>
      </c>
      <c r="Y316" s="64" t="str">
        <f t="shared" si="34"/>
        <v>N</v>
      </c>
      <c r="Z316" s="64">
        <f t="shared" ca="1" si="28"/>
        <v>0</v>
      </c>
      <c r="AA316" s="64">
        <f>IF(C316="",0,IF(OR(D316=0,E316=0,F316=0,G316=0,H316=0,O316=0,Q316=0,Q316="",R316=0,S316=0,AND(OR(R316=Lists!$L$3,R316=Lists!$L$4),P316=0),AND(R316=Lists!$L$4,T316=0)),1,0))</f>
        <v>0</v>
      </c>
      <c r="AB316" s="64">
        <f t="shared" si="29"/>
        <v>0</v>
      </c>
      <c r="AC316" s="64">
        <f t="shared" si="30"/>
        <v>0</v>
      </c>
      <c r="AD316" s="64">
        <f>IF(OR(S316=Lists!$M$6,S316=Lists!$M$8),IF(OR(COUNTIF('Section 3'!$D$16:$D$28,I316)=0,COUNTIF('Section 3'!$D$16:$D$28,K316)=0,COUNTIF('Section 3'!$D$16:$D$28,M316)=0),1,0),0)</f>
        <v>0</v>
      </c>
      <c r="AE316" s="64">
        <f>IF(AND(COUNTIF(Lists!$D$3:$D$69,F316)&gt;0,COUNTIF(Lists!$E$3:$E$46,I316)&gt;0,COUNTIF(Lists!$E$3:$E$46,K316)&gt;0,COUNTIF(Lists!$E$3:$E$46,M316)&gt;0),0,1)</f>
        <v>0</v>
      </c>
      <c r="AF316" s="64">
        <f>IF(E316=0,0,IF(COUNTIF(Lists!$B$3:$B$203,E316)&gt;0,0,1))</f>
        <v>0</v>
      </c>
      <c r="AG316" s="64">
        <f>IF(E316=0,0,IF(AND('Section 1'!$D$12&lt;&gt;4,R316="Heels"),1,0))</f>
        <v>0</v>
      </c>
      <c r="AH316" s="57">
        <f t="shared" si="31"/>
        <v>0</v>
      </c>
      <c r="AI316" s="57">
        <f t="shared" si="32"/>
        <v>0</v>
      </c>
    </row>
    <row r="317" spans="1:35" x14ac:dyDescent="0.25">
      <c r="A317" s="93">
        <f>IF(COUNTA(F48:F317)&gt;0,0,1)</f>
        <v>1</v>
      </c>
      <c r="B317" s="116"/>
      <c r="C317" s="205" t="str">
        <f>IF(F317=0,"",MAX($C$18:C316)+1)</f>
        <v/>
      </c>
      <c r="D317" s="60"/>
      <c r="E317" s="214"/>
      <c r="F317" s="215"/>
      <c r="G317" s="218"/>
      <c r="H317" s="216"/>
      <c r="I317" s="217" t="str">
        <f>IF(LEFT($F317,1)="R",VLOOKUP($F317,'Blend Breakout'!$C$33:$I$55,COLUMNS('Blend Breakout'!$C$32:D$32),0),IF(LEFT($F317,1)="H",$F317,""))</f>
        <v/>
      </c>
      <c r="J317" s="59" t="str">
        <f>IF(I317="","",IF(LEFT($F317,1)="R",$G317*VLOOKUP($F317,'Blend Breakout'!$C$33:$I$55,COLUMNS('Blend Breakout'!$C$32:E$32),0),IF(LEFT($F317,1)="H",$G317,"")))</f>
        <v/>
      </c>
      <c r="K317" s="217" t="str">
        <f>IF(LEFT($F317,1)="R",VLOOKUP($F317,'Blend Breakout'!$C$33:$I$55,COLUMNS('Blend Breakout'!$C$32:F$32),0),"")</f>
        <v/>
      </c>
      <c r="L317" s="59" t="str">
        <f>IF(K317="","",IF(LEFT($F317,1)="R",$G317*VLOOKUP($F317,'Blend Breakout'!$C$33:$I$55,COLUMNS('Blend Breakout'!$C$32:G$32),0),""))</f>
        <v/>
      </c>
      <c r="M317" s="217" t="str">
        <f>IF(LEFT($F317,1)="R",VLOOKUP($F317,'Blend Breakout'!$C$33:$I$55,COLUMNS('Blend Breakout'!$C$32:H$32),0),"")</f>
        <v/>
      </c>
      <c r="N317" s="59" t="str">
        <f>IF(M317="","",IF(LEFT($F317,1)="R",$G317*VLOOKUP($F317,'Blend Breakout'!$C$33:$I$55,COLUMNS('Blend Breakout'!$C$32:I$32),0),""))</f>
        <v/>
      </c>
      <c r="O317" s="215"/>
      <c r="P317" s="215"/>
      <c r="Q317" s="220"/>
      <c r="R317" s="215"/>
      <c r="S317" s="215"/>
      <c r="T317" s="206"/>
      <c r="U317" s="154"/>
      <c r="W317" s="161" t="str">
        <f t="shared" ca="1" si="33"/>
        <v/>
      </c>
      <c r="Y317" s="64" t="str">
        <f t="shared" si="34"/>
        <v>N</v>
      </c>
      <c r="Z317" s="64">
        <f t="shared" ca="1" si="28"/>
        <v>0</v>
      </c>
      <c r="AA317" s="64">
        <f>IF(C317="",0,IF(OR(D317=0,E317=0,F317=0,G317=0,H317=0,O317=0,Q317=0,Q317="",R317=0,S317=0,AND(OR(R317=Lists!$L$3,R317=Lists!$L$4),P317=0),AND(R317=Lists!$L$4,T317=0)),1,0))</f>
        <v>0</v>
      </c>
      <c r="AB317" s="64">
        <f t="shared" si="29"/>
        <v>0</v>
      </c>
      <c r="AC317" s="64">
        <f t="shared" si="30"/>
        <v>0</v>
      </c>
      <c r="AD317" s="64">
        <f>IF(OR(S317=Lists!$M$6,S317=Lists!$M$8),IF(OR(COUNTIF('Section 3'!$D$16:$D$28,I317)=0,COUNTIF('Section 3'!$D$16:$D$28,K317)=0,COUNTIF('Section 3'!$D$16:$D$28,M317)=0),1,0),0)</f>
        <v>0</v>
      </c>
      <c r="AE317" s="64">
        <f>IF(AND(COUNTIF(Lists!$D$3:$D$69,F317)&gt;0,COUNTIF(Lists!$E$3:$E$46,I317)&gt;0,COUNTIF(Lists!$E$3:$E$46,K317)&gt;0,COUNTIF(Lists!$E$3:$E$46,M317)&gt;0),0,1)</f>
        <v>0</v>
      </c>
      <c r="AF317" s="64">
        <f>IF(E317=0,0,IF(COUNTIF(Lists!$B$3:$B$203,E317)&gt;0,0,1))</f>
        <v>0</v>
      </c>
      <c r="AG317" s="64">
        <f>IF(E317=0,0,IF(AND('Section 1'!$D$12&lt;&gt;4,R317="Heels"),1,0))</f>
        <v>0</v>
      </c>
      <c r="AH317" s="57">
        <f t="shared" si="31"/>
        <v>0</v>
      </c>
      <c r="AI317" s="57">
        <f t="shared" si="32"/>
        <v>0</v>
      </c>
    </row>
    <row r="318" spans="1:35" ht="14.25" customHeight="1" x14ac:dyDescent="0.25">
      <c r="B318" s="123"/>
      <c r="C318" s="192"/>
      <c r="D318" s="192"/>
      <c r="E318" s="193" t="s">
        <v>490</v>
      </c>
      <c r="F318" s="194" t="s">
        <v>490</v>
      </c>
      <c r="G318" s="195"/>
      <c r="H318" s="196"/>
      <c r="I318" s="195"/>
      <c r="J318" s="195"/>
      <c r="K318" s="195"/>
      <c r="L318" s="195"/>
      <c r="M318" s="195"/>
      <c r="N318" s="195"/>
      <c r="O318" s="195"/>
      <c r="P318" s="195"/>
      <c r="Q318" s="195"/>
      <c r="R318" s="194" t="s">
        <v>490</v>
      </c>
      <c r="S318" s="194" t="s">
        <v>490</v>
      </c>
      <c r="T318" s="195"/>
      <c r="U318" s="160"/>
    </row>
    <row r="319" spans="1:35" x14ac:dyDescent="0.25">
      <c r="E319" s="93" t="str">
        <f>Lists!B3</f>
        <v>Afghanistan</v>
      </c>
      <c r="F319" s="93" t="str">
        <f>Lists!D3</f>
        <v>HCFC-21</v>
      </c>
      <c r="R319" s="93" t="str">
        <f>Lists!L3</f>
        <v>New</v>
      </c>
      <c r="S319" s="93" t="str">
        <f>Lists!M5</f>
        <v>In-House Trans</v>
      </c>
    </row>
    <row r="320" spans="1:35" x14ac:dyDescent="0.25">
      <c r="E320" s="93" t="str">
        <f>Lists!B4</f>
        <v>Albania</v>
      </c>
      <c r="F320" s="93" t="str">
        <f>Lists!D4</f>
        <v>HCFC-22</v>
      </c>
      <c r="R320" s="93" t="str">
        <f>Lists!L4</f>
        <v>Used</v>
      </c>
      <c r="S320" s="93" t="str">
        <f>Lists!M6</f>
        <v>2nd Party Trans</v>
      </c>
    </row>
    <row r="321" spans="5:19" x14ac:dyDescent="0.25">
      <c r="E321" s="93" t="str">
        <f>Lists!B5</f>
        <v>Algeria</v>
      </c>
      <c r="F321" s="93" t="str">
        <f>Lists!D5</f>
        <v>HCFC-31</v>
      </c>
      <c r="R321" s="93" t="str">
        <f>Lists!L5</f>
        <v>Heels</v>
      </c>
      <c r="S321" s="93" t="str">
        <f>Lists!M7</f>
        <v>In-House Dest</v>
      </c>
    </row>
    <row r="322" spans="5:19" x14ac:dyDescent="0.25">
      <c r="E322" s="93" t="str">
        <f>Lists!B6</f>
        <v>Andorra</v>
      </c>
      <c r="F322" s="93" t="str">
        <f>Lists!D6</f>
        <v>HCFC-121</v>
      </c>
      <c r="R322" s="93"/>
      <c r="S322" s="93" t="str">
        <f>Lists!M8</f>
        <v>2nd Party Dest</v>
      </c>
    </row>
    <row r="323" spans="5:19" x14ac:dyDescent="0.25">
      <c r="E323" s="93" t="str">
        <f>Lists!B7</f>
        <v>Angola</v>
      </c>
      <c r="F323" s="93" t="str">
        <f>Lists!D7</f>
        <v>HCFC-122</v>
      </c>
      <c r="R323" s="93"/>
      <c r="S323" s="93" t="str">
        <f>Lists!M9</f>
        <v>None Apply</v>
      </c>
    </row>
    <row r="324" spans="5:19" x14ac:dyDescent="0.25">
      <c r="E324" s="93" t="str">
        <f>Lists!B8</f>
        <v>Antigua and Barbuda</v>
      </c>
      <c r="F324" s="93" t="str">
        <f>Lists!D8</f>
        <v>HCFC-123</v>
      </c>
      <c r="R324" s="93"/>
      <c r="S324" s="93" t="str">
        <f>Lists!N5</f>
        <v>In-House Trans</v>
      </c>
    </row>
    <row r="325" spans="5:19" x14ac:dyDescent="0.25">
      <c r="E325" s="93" t="str">
        <f>Lists!B9</f>
        <v>Argentina</v>
      </c>
      <c r="F325" s="93" t="str">
        <f>Lists!D9</f>
        <v>HCFC-123a</v>
      </c>
      <c r="R325" s="93"/>
      <c r="S325" s="93" t="str">
        <f>Lists!N7</f>
        <v>In-House Dest</v>
      </c>
    </row>
    <row r="326" spans="5:19" x14ac:dyDescent="0.25">
      <c r="E326" s="93" t="str">
        <f>Lists!B10</f>
        <v>Armenia</v>
      </c>
      <c r="F326" s="93" t="str">
        <f>Lists!D10</f>
        <v>HCFC-123b</v>
      </c>
      <c r="R326" s="93"/>
      <c r="S326" s="93" t="str">
        <f>Lists!N9</f>
        <v>Other</v>
      </c>
    </row>
    <row r="327" spans="5:19" x14ac:dyDescent="0.25">
      <c r="E327" s="93" t="str">
        <f>Lists!B11</f>
        <v>Australia</v>
      </c>
      <c r="F327" s="93" t="str">
        <f>Lists!D11</f>
        <v>HCFC-124</v>
      </c>
      <c r="R327" s="93"/>
      <c r="S327" s="93" t="str">
        <f>Lists!O5</f>
        <v>Future Shipment</v>
      </c>
    </row>
    <row r="328" spans="5:19" x14ac:dyDescent="0.25">
      <c r="E328" s="93" t="str">
        <f>Lists!B12</f>
        <v>Austria</v>
      </c>
      <c r="F328" s="93" t="str">
        <f>Lists!D12</f>
        <v>HCFC-124a</v>
      </c>
      <c r="R328" s="93"/>
      <c r="S328" s="93" t="str">
        <f>Lists!O6</f>
        <v>Transformation</v>
      </c>
    </row>
    <row r="329" spans="5:19" x14ac:dyDescent="0.25">
      <c r="E329" s="93" t="str">
        <f>Lists!B13</f>
        <v>Azerbaijan</v>
      </c>
      <c r="F329" s="93" t="str">
        <f>Lists!D13</f>
        <v>HCFC-131</v>
      </c>
      <c r="R329" s="93"/>
      <c r="S329" s="93" t="str">
        <f>Lists!O7</f>
        <v>Destruction</v>
      </c>
    </row>
    <row r="330" spans="5:19" x14ac:dyDescent="0.25">
      <c r="E330" s="93" t="str">
        <f>Lists!B14</f>
        <v>Bahamas</v>
      </c>
      <c r="F330" s="93" t="str">
        <f>Lists!D14</f>
        <v>HCFC-132b</v>
      </c>
      <c r="R330" s="93"/>
      <c r="S330" s="93" t="str">
        <f>Lists!O8</f>
        <v xml:space="preserve">Non-Emissive Use </v>
      </c>
    </row>
    <row r="331" spans="5:19" x14ac:dyDescent="0.25">
      <c r="E331" s="93" t="str">
        <f>Lists!B15</f>
        <v>Bahrain</v>
      </c>
      <c r="F331" s="93" t="str">
        <f>Lists!D15</f>
        <v>HCFC-133a</v>
      </c>
    </row>
    <row r="332" spans="5:19" x14ac:dyDescent="0.25">
      <c r="E332" s="93" t="str">
        <f>Lists!B16</f>
        <v>Bangladesh</v>
      </c>
      <c r="F332" s="93" t="str">
        <f>Lists!D18</f>
        <v>HCFC-141b</v>
      </c>
    </row>
    <row r="333" spans="5:19" x14ac:dyDescent="0.25">
      <c r="E333" s="93" t="str">
        <f>Lists!B17</f>
        <v>Barbados</v>
      </c>
      <c r="F333" s="93" t="str">
        <f>Lists!D21</f>
        <v>HCFC-142b</v>
      </c>
    </row>
    <row r="334" spans="5:19" x14ac:dyDescent="0.25">
      <c r="E334" s="93" t="str">
        <f>Lists!B18</f>
        <v>Belarus</v>
      </c>
      <c r="F334" s="93" t="str">
        <f>Lists!D22</f>
        <v>HCFC-151</v>
      </c>
    </row>
    <row r="335" spans="5:19" x14ac:dyDescent="0.25">
      <c r="E335" s="93" t="str">
        <f>Lists!B19</f>
        <v>Belgium</v>
      </c>
      <c r="F335" s="93" t="str">
        <f>Lists!D23</f>
        <v>HCFC-221</v>
      </c>
    </row>
    <row r="336" spans="5:19" x14ac:dyDescent="0.25">
      <c r="E336" s="93" t="str">
        <f>Lists!B20</f>
        <v>Belize</v>
      </c>
      <c r="F336" s="93" t="str">
        <f>Lists!D24</f>
        <v>HCFC-222</v>
      </c>
    </row>
    <row r="337" spans="5:6" x14ac:dyDescent="0.25">
      <c r="E337" s="93" t="str">
        <f>Lists!B21</f>
        <v>Benin</v>
      </c>
      <c r="F337" s="93" t="str">
        <f>Lists!D25</f>
        <v>HCFC-223</v>
      </c>
    </row>
    <row r="338" spans="5:6" x14ac:dyDescent="0.25">
      <c r="E338" s="93" t="str">
        <f>Lists!B22</f>
        <v>Bermuda</v>
      </c>
      <c r="F338" s="93" t="str">
        <f>Lists!D26</f>
        <v>HCFC-224</v>
      </c>
    </row>
    <row r="339" spans="5:6" x14ac:dyDescent="0.25">
      <c r="E339" s="93" t="str">
        <f>Lists!B23</f>
        <v>Bhutan</v>
      </c>
      <c r="F339" s="93" t="str">
        <f>Lists!D27</f>
        <v>HCFC-225ca</v>
      </c>
    </row>
    <row r="340" spans="5:6" x14ac:dyDescent="0.25">
      <c r="E340" s="93" t="str">
        <f>Lists!B24</f>
        <v>Bolivia (Plurinational State of)</v>
      </c>
      <c r="F340" s="93" t="str">
        <f>Lists!D28</f>
        <v>HCFC-225cb</v>
      </c>
    </row>
    <row r="341" spans="5:6" x14ac:dyDescent="0.25">
      <c r="E341" s="93" t="str">
        <f>Lists!B25</f>
        <v>Bosnia and Herzegovina</v>
      </c>
      <c r="F341" s="93" t="str">
        <f>Lists!D29</f>
        <v>HCFC-226</v>
      </c>
    </row>
    <row r="342" spans="5:6" x14ac:dyDescent="0.25">
      <c r="E342" s="93" t="str">
        <f>Lists!B26</f>
        <v>Botswana</v>
      </c>
      <c r="F342" s="93" t="str">
        <f>Lists!D30</f>
        <v>HCFC-231</v>
      </c>
    </row>
    <row r="343" spans="5:6" x14ac:dyDescent="0.25">
      <c r="E343" s="93" t="str">
        <f>Lists!B27</f>
        <v>Brazil</v>
      </c>
      <c r="F343" s="93" t="str">
        <f>Lists!D31</f>
        <v>HCFC-232</v>
      </c>
    </row>
    <row r="344" spans="5:6" x14ac:dyDescent="0.25">
      <c r="E344" s="93" t="str">
        <f>Lists!B28</f>
        <v>Brunei Darussalam</v>
      </c>
      <c r="F344" s="93" t="str">
        <f>Lists!D32</f>
        <v>HCFC-233</v>
      </c>
    </row>
    <row r="345" spans="5:6" x14ac:dyDescent="0.25">
      <c r="E345" s="93" t="str">
        <f>Lists!B29</f>
        <v>British Virgin Islands</v>
      </c>
      <c r="F345" s="93" t="str">
        <f>Lists!D33</f>
        <v>HCFC-234</v>
      </c>
    </row>
    <row r="346" spans="5:6" x14ac:dyDescent="0.25">
      <c r="E346" s="93" t="str">
        <f>Lists!B30</f>
        <v>Bulgaria</v>
      </c>
      <c r="F346" s="93" t="str">
        <f>Lists!D34</f>
        <v>HCFC-235</v>
      </c>
    </row>
    <row r="347" spans="5:6" x14ac:dyDescent="0.25">
      <c r="E347" s="93" t="str">
        <f>Lists!B31</f>
        <v>Burkina Faso</v>
      </c>
      <c r="F347" s="93" t="str">
        <f>Lists!D35</f>
        <v>HCFC-241</v>
      </c>
    </row>
    <row r="348" spans="5:6" x14ac:dyDescent="0.25">
      <c r="E348" s="93" t="str">
        <f>Lists!B32</f>
        <v>Burundi</v>
      </c>
      <c r="F348" s="93" t="str">
        <f>Lists!D36</f>
        <v>HCFC-242</v>
      </c>
    </row>
    <row r="349" spans="5:6" x14ac:dyDescent="0.25">
      <c r="E349" s="93" t="str">
        <f>Lists!B33</f>
        <v>Cambodia</v>
      </c>
      <c r="F349" s="93" t="str">
        <f>Lists!D37</f>
        <v>HCFC-243</v>
      </c>
    </row>
    <row r="350" spans="5:6" x14ac:dyDescent="0.25">
      <c r="E350" s="93" t="str">
        <f>Lists!B34</f>
        <v>Cameroon</v>
      </c>
      <c r="F350" s="93" t="str">
        <f>Lists!D38</f>
        <v>HCFC-244</v>
      </c>
    </row>
    <row r="351" spans="5:6" x14ac:dyDescent="0.25">
      <c r="E351" s="93" t="str">
        <f>Lists!B35</f>
        <v>Canada</v>
      </c>
      <c r="F351" s="93" t="str">
        <f>Lists!D39</f>
        <v>HCFC-251</v>
      </c>
    </row>
    <row r="352" spans="5:6" x14ac:dyDescent="0.25">
      <c r="E352" s="93" t="str">
        <f>Lists!B36</f>
        <v>Cape Verde</v>
      </c>
      <c r="F352" s="93" t="str">
        <f>Lists!D40</f>
        <v>HCFC-252</v>
      </c>
    </row>
    <row r="353" spans="5:6" x14ac:dyDescent="0.25">
      <c r="E353" s="93" t="str">
        <f>Lists!B37</f>
        <v>Central African Republic</v>
      </c>
      <c r="F353" s="93" t="str">
        <f>Lists!D41</f>
        <v>HCFC-253</v>
      </c>
    </row>
    <row r="354" spans="5:6" x14ac:dyDescent="0.25">
      <c r="E354" s="93" t="str">
        <f>Lists!B38</f>
        <v>Chad</v>
      </c>
      <c r="F354" s="93" t="str">
        <f>Lists!D42</f>
        <v>HCFC-261</v>
      </c>
    </row>
    <row r="355" spans="5:6" x14ac:dyDescent="0.25">
      <c r="E355" s="93" t="str">
        <f>Lists!B39</f>
        <v>Chile</v>
      </c>
      <c r="F355" s="93" t="str">
        <f>Lists!D43</f>
        <v>HCFC-262</v>
      </c>
    </row>
    <row r="356" spans="5:6" x14ac:dyDescent="0.25">
      <c r="E356" s="93" t="str">
        <f>Lists!B40</f>
        <v>China</v>
      </c>
      <c r="F356" s="93" t="str">
        <f>Lists!D44</f>
        <v>HCFC-271</v>
      </c>
    </row>
    <row r="357" spans="5:6" x14ac:dyDescent="0.25">
      <c r="E357" s="93" t="str">
        <f>Lists!B41</f>
        <v>Colombia</v>
      </c>
      <c r="F357" s="93" t="str">
        <f>Lists!D45</f>
        <v>R-401A</v>
      </c>
    </row>
    <row r="358" spans="5:6" x14ac:dyDescent="0.25">
      <c r="E358" s="93" t="str">
        <f>Lists!B42</f>
        <v>Comoros</v>
      </c>
      <c r="F358" s="93" t="str">
        <f>Lists!D46</f>
        <v>R-401B</v>
      </c>
    </row>
    <row r="359" spans="5:6" x14ac:dyDescent="0.25">
      <c r="E359" s="93" t="str">
        <f>Lists!B43</f>
        <v>Congo</v>
      </c>
      <c r="F359" s="93" t="str">
        <f>Lists!D47</f>
        <v>R-401C</v>
      </c>
    </row>
    <row r="360" spans="5:6" x14ac:dyDescent="0.25">
      <c r="E360" s="93" t="str">
        <f>Lists!B44</f>
        <v>Cook Islands</v>
      </c>
      <c r="F360" s="93" t="str">
        <f>Lists!D48</f>
        <v>R-402A</v>
      </c>
    </row>
    <row r="361" spans="5:6" x14ac:dyDescent="0.25">
      <c r="E361" s="93" t="str">
        <f>Lists!B45</f>
        <v>Costa Rica</v>
      </c>
      <c r="F361" s="93" t="str">
        <f>Lists!D49</f>
        <v>R-402B</v>
      </c>
    </row>
    <row r="362" spans="5:6" x14ac:dyDescent="0.25">
      <c r="E362" s="93" t="str">
        <f>Lists!B46</f>
        <v>Cote d'Ivoire</v>
      </c>
      <c r="F362" s="93" t="str">
        <f>Lists!D50</f>
        <v>R-403A</v>
      </c>
    </row>
    <row r="363" spans="5:6" x14ac:dyDescent="0.25">
      <c r="E363" s="93" t="str">
        <f>Lists!B47</f>
        <v>Croatia</v>
      </c>
      <c r="F363" s="93" t="str">
        <f>Lists!D51</f>
        <v>R-403B</v>
      </c>
    </row>
    <row r="364" spans="5:6" x14ac:dyDescent="0.25">
      <c r="E364" s="93" t="str">
        <f>Lists!B48</f>
        <v>Cuba</v>
      </c>
      <c r="F364" s="93" t="str">
        <f>Lists!D52</f>
        <v>R-405A</v>
      </c>
    </row>
    <row r="365" spans="5:6" x14ac:dyDescent="0.25">
      <c r="E365" s="93" t="str">
        <f>Lists!B49</f>
        <v>Cyprus</v>
      </c>
      <c r="F365" s="93" t="str">
        <f>Lists!D53</f>
        <v>R-406A</v>
      </c>
    </row>
    <row r="366" spans="5:6" x14ac:dyDescent="0.25">
      <c r="E366" s="93" t="str">
        <f>Lists!B50</f>
        <v>Czech Republic</v>
      </c>
      <c r="F366" s="93" t="str">
        <f>Lists!D54</f>
        <v>R-408A</v>
      </c>
    </row>
    <row r="367" spans="5:6" x14ac:dyDescent="0.25">
      <c r="E367" s="93" t="str">
        <f>Lists!B51</f>
        <v>Democratic Republic of the Congo</v>
      </c>
      <c r="F367" s="93" t="str">
        <f>Lists!D55</f>
        <v>R-409A</v>
      </c>
    </row>
    <row r="368" spans="5:6" x14ac:dyDescent="0.25">
      <c r="E368" s="93" t="str">
        <f>Lists!B52</f>
        <v>Denmark</v>
      </c>
      <c r="F368" s="93" t="str">
        <f>Lists!D56</f>
        <v>R-409B</v>
      </c>
    </row>
    <row r="369" spans="5:6" x14ac:dyDescent="0.25">
      <c r="E369" s="93" t="str">
        <f>Lists!B53</f>
        <v>Djibouti</v>
      </c>
      <c r="F369" s="93" t="str">
        <f>Lists!D57</f>
        <v>R-411A</v>
      </c>
    </row>
    <row r="370" spans="5:6" x14ac:dyDescent="0.25">
      <c r="E370" s="93" t="str">
        <f>Lists!B54</f>
        <v>Dominica</v>
      </c>
      <c r="F370" s="93" t="str">
        <f>Lists!D58</f>
        <v>R-411B</v>
      </c>
    </row>
    <row r="371" spans="5:6" x14ac:dyDescent="0.25">
      <c r="E371" s="93" t="str">
        <f>Lists!B55</f>
        <v>Dominican Republic</v>
      </c>
      <c r="F371" s="93" t="str">
        <f>Lists!D59</f>
        <v>R-411C</v>
      </c>
    </row>
    <row r="372" spans="5:6" x14ac:dyDescent="0.25">
      <c r="E372" s="93" t="str">
        <f>Lists!B56</f>
        <v>Ecuador</v>
      </c>
      <c r="F372" s="93" t="str">
        <f>Lists!D60</f>
        <v>R-412A</v>
      </c>
    </row>
    <row r="373" spans="5:6" x14ac:dyDescent="0.25">
      <c r="E373" s="93" t="str">
        <f>Lists!B57</f>
        <v>Egypt</v>
      </c>
      <c r="F373" s="93" t="str">
        <f>Lists!D61</f>
        <v>R-414A</v>
      </c>
    </row>
    <row r="374" spans="5:6" x14ac:dyDescent="0.25">
      <c r="E374" s="93" t="str">
        <f>Lists!B58</f>
        <v>El Salvador</v>
      </c>
      <c r="F374" s="93" t="str">
        <f>Lists!D62</f>
        <v>R-414B</v>
      </c>
    </row>
    <row r="375" spans="5:6" x14ac:dyDescent="0.25">
      <c r="E375" s="93" t="str">
        <f>Lists!B59</f>
        <v>Equatorial Guinea</v>
      </c>
      <c r="F375" s="93" t="str">
        <f>Lists!D63</f>
        <v>R-415A</v>
      </c>
    </row>
    <row r="376" spans="5:6" x14ac:dyDescent="0.25">
      <c r="E376" s="93" t="str">
        <f>Lists!B60</f>
        <v>Eritrea</v>
      </c>
      <c r="F376" s="93" t="str">
        <f>Lists!D64</f>
        <v>R-415B</v>
      </c>
    </row>
    <row r="377" spans="5:6" x14ac:dyDescent="0.25">
      <c r="E377" s="93" t="str">
        <f>Lists!B61</f>
        <v>Estonia</v>
      </c>
      <c r="F377" s="93" t="str">
        <f>Lists!D65</f>
        <v>R-416A</v>
      </c>
    </row>
    <row r="378" spans="5:6" x14ac:dyDescent="0.25">
      <c r="E378" s="93" t="str">
        <f>Lists!B62</f>
        <v>Ethiopia</v>
      </c>
      <c r="F378" s="93" t="str">
        <f>Lists!D66</f>
        <v>R-418A</v>
      </c>
    </row>
    <row r="379" spans="5:6" x14ac:dyDescent="0.25">
      <c r="E379" s="93" t="str">
        <f>Lists!B63</f>
        <v>European Union</v>
      </c>
      <c r="F379" s="93" t="str">
        <f>Lists!D67</f>
        <v>R-420A</v>
      </c>
    </row>
    <row r="380" spans="5:6" x14ac:dyDescent="0.25">
      <c r="E380" s="93" t="str">
        <f>Lists!B64</f>
        <v>Fiji</v>
      </c>
      <c r="F380" s="93" t="str">
        <f>Lists!D68</f>
        <v>Other</v>
      </c>
    </row>
    <row r="381" spans="5:6" x14ac:dyDescent="0.25">
      <c r="E381" s="93" t="str">
        <f>Lists!B65</f>
        <v>Finland</v>
      </c>
    </row>
    <row r="382" spans="5:6" x14ac:dyDescent="0.25">
      <c r="E382" s="93" t="str">
        <f>Lists!B66</f>
        <v>France</v>
      </c>
    </row>
    <row r="383" spans="5:6" x14ac:dyDescent="0.25">
      <c r="E383" s="93" t="str">
        <f>Lists!B67</f>
        <v>Gabon</v>
      </c>
    </row>
    <row r="384" spans="5:6" x14ac:dyDescent="0.25">
      <c r="E384" s="93" t="str">
        <f>Lists!B68</f>
        <v>Gambia</v>
      </c>
    </row>
    <row r="385" spans="5:5" x14ac:dyDescent="0.25">
      <c r="E385" s="93" t="str">
        <f>Lists!B69</f>
        <v>Georgia</v>
      </c>
    </row>
    <row r="386" spans="5:5" x14ac:dyDescent="0.25">
      <c r="E386" s="93" t="str">
        <f>Lists!B70</f>
        <v>Germany</v>
      </c>
    </row>
    <row r="387" spans="5:5" x14ac:dyDescent="0.25">
      <c r="E387" s="93" t="str">
        <f>Lists!B71</f>
        <v>Ghana</v>
      </c>
    </row>
    <row r="388" spans="5:5" x14ac:dyDescent="0.25">
      <c r="E388" s="93" t="str">
        <f>Lists!B72</f>
        <v>Greece</v>
      </c>
    </row>
    <row r="389" spans="5:5" x14ac:dyDescent="0.25">
      <c r="E389" s="93" t="str">
        <f>Lists!B73</f>
        <v>Grenada</v>
      </c>
    </row>
    <row r="390" spans="5:5" x14ac:dyDescent="0.25">
      <c r="E390" s="93" t="str">
        <f>Lists!B74</f>
        <v>Guatemala</v>
      </c>
    </row>
    <row r="391" spans="5:5" x14ac:dyDescent="0.25">
      <c r="E391" s="93" t="str">
        <f>Lists!B75</f>
        <v>Guinea</v>
      </c>
    </row>
    <row r="392" spans="5:5" x14ac:dyDescent="0.25">
      <c r="E392" s="93" t="str">
        <f>Lists!B76</f>
        <v>Guinea-Bissau</v>
      </c>
    </row>
    <row r="393" spans="5:5" x14ac:dyDescent="0.25">
      <c r="E393" s="93" t="str">
        <f>Lists!B77</f>
        <v>Guyana</v>
      </c>
    </row>
    <row r="394" spans="5:5" x14ac:dyDescent="0.25">
      <c r="E394" s="93" t="str">
        <f>Lists!B78</f>
        <v>Haiti</v>
      </c>
    </row>
    <row r="395" spans="5:5" x14ac:dyDescent="0.25">
      <c r="E395" s="93" t="str">
        <f>Lists!B79</f>
        <v>Holy See</v>
      </c>
    </row>
    <row r="396" spans="5:5" x14ac:dyDescent="0.25">
      <c r="E396" s="93" t="str">
        <f>Lists!B80</f>
        <v>Honduras</v>
      </c>
    </row>
    <row r="397" spans="5:5" x14ac:dyDescent="0.25">
      <c r="E397" s="93" t="str">
        <f>Lists!B81</f>
        <v>Hong Kong</v>
      </c>
    </row>
    <row r="398" spans="5:5" x14ac:dyDescent="0.25">
      <c r="E398" s="93" t="str">
        <f>Lists!B82</f>
        <v>Hungary</v>
      </c>
    </row>
    <row r="399" spans="5:5" x14ac:dyDescent="0.25">
      <c r="E399" s="93" t="str">
        <f>Lists!B83</f>
        <v>Iceland</v>
      </c>
    </row>
    <row r="400" spans="5:5" x14ac:dyDescent="0.25">
      <c r="E400" s="93" t="str">
        <f>Lists!B84</f>
        <v>India</v>
      </c>
    </row>
    <row r="401" spans="5:5" x14ac:dyDescent="0.25">
      <c r="E401" s="93" t="str">
        <f>Lists!B85</f>
        <v>Indonesia</v>
      </c>
    </row>
    <row r="402" spans="5:5" x14ac:dyDescent="0.25">
      <c r="E402" s="93" t="str">
        <f>Lists!B86</f>
        <v>Iran (Islamic Republic of)</v>
      </c>
    </row>
    <row r="403" spans="5:5" x14ac:dyDescent="0.25">
      <c r="E403" s="93" t="str">
        <f>Lists!B87</f>
        <v>Iraq</v>
      </c>
    </row>
    <row r="404" spans="5:5" x14ac:dyDescent="0.25">
      <c r="E404" s="93" t="str">
        <f>Lists!B88</f>
        <v>Ireland</v>
      </c>
    </row>
    <row r="405" spans="5:5" x14ac:dyDescent="0.25">
      <c r="E405" s="93" t="str">
        <f>Lists!B89</f>
        <v>Israel</v>
      </c>
    </row>
    <row r="406" spans="5:5" x14ac:dyDescent="0.25">
      <c r="E406" s="93" t="str">
        <f>Lists!B90</f>
        <v>Italy</v>
      </c>
    </row>
    <row r="407" spans="5:5" x14ac:dyDescent="0.25">
      <c r="E407" s="93" t="str">
        <f>Lists!B91</f>
        <v>Jamaica</v>
      </c>
    </row>
    <row r="408" spans="5:5" x14ac:dyDescent="0.25">
      <c r="E408" s="93" t="str">
        <f>Lists!B92</f>
        <v>Japan</v>
      </c>
    </row>
    <row r="409" spans="5:5" x14ac:dyDescent="0.25">
      <c r="E409" s="93" t="str">
        <f>Lists!B93</f>
        <v>Jordan</v>
      </c>
    </row>
    <row r="410" spans="5:5" x14ac:dyDescent="0.25">
      <c r="E410" s="93" t="str">
        <f>Lists!B94</f>
        <v>Kazakhstan</v>
      </c>
    </row>
    <row r="411" spans="5:5" x14ac:dyDescent="0.25">
      <c r="E411" s="93" t="str">
        <f>Lists!B95</f>
        <v>Kenya</v>
      </c>
    </row>
    <row r="412" spans="5:5" x14ac:dyDescent="0.25">
      <c r="E412" s="93" t="str">
        <f>Lists!B96</f>
        <v>Kiribati</v>
      </c>
    </row>
    <row r="413" spans="5:5" x14ac:dyDescent="0.25">
      <c r="E413" s="93" t="str">
        <f>Lists!B97</f>
        <v>Kuwait</v>
      </c>
    </row>
    <row r="414" spans="5:5" x14ac:dyDescent="0.25">
      <c r="E414" s="93" t="str">
        <f>Lists!B98</f>
        <v>Kyrgyzstan</v>
      </c>
    </row>
    <row r="415" spans="5:5" x14ac:dyDescent="0.25">
      <c r="E415" s="93" t="str">
        <f>Lists!B99</f>
        <v>Lao People's Democratic Republic</v>
      </c>
    </row>
    <row r="416" spans="5:5" x14ac:dyDescent="0.25">
      <c r="E416" s="93" t="str">
        <f>Lists!B100</f>
        <v>Latvia</v>
      </c>
    </row>
    <row r="417" spans="5:5" x14ac:dyDescent="0.25">
      <c r="E417" s="93" t="str">
        <f>Lists!B101</f>
        <v>Lebanon</v>
      </c>
    </row>
    <row r="418" spans="5:5" x14ac:dyDescent="0.25">
      <c r="E418" s="93" t="str">
        <f>Lists!B102</f>
        <v>Lesotho</v>
      </c>
    </row>
    <row r="419" spans="5:5" x14ac:dyDescent="0.25">
      <c r="E419" s="93" t="str">
        <f>Lists!B103</f>
        <v>Liberia</v>
      </c>
    </row>
    <row r="420" spans="5:5" x14ac:dyDescent="0.25">
      <c r="E420" s="93" t="str">
        <f>Lists!B104</f>
        <v>Libya</v>
      </c>
    </row>
    <row r="421" spans="5:5" x14ac:dyDescent="0.25">
      <c r="E421" s="93" t="str">
        <f>Lists!B105</f>
        <v>Liechtenstein</v>
      </c>
    </row>
    <row r="422" spans="5:5" x14ac:dyDescent="0.25">
      <c r="E422" s="93" t="str">
        <f>Lists!B106</f>
        <v>Lithuania</v>
      </c>
    </row>
    <row r="423" spans="5:5" x14ac:dyDescent="0.25">
      <c r="E423" s="93" t="str">
        <f>Lists!B107</f>
        <v>Luxembourg</v>
      </c>
    </row>
    <row r="424" spans="5:5" x14ac:dyDescent="0.25">
      <c r="E424" s="93" t="str">
        <f>Lists!B108</f>
        <v>Madagascar</v>
      </c>
    </row>
    <row r="425" spans="5:5" x14ac:dyDescent="0.25">
      <c r="E425" s="93" t="str">
        <f>Lists!B109</f>
        <v>Malawi</v>
      </c>
    </row>
    <row r="426" spans="5:5" x14ac:dyDescent="0.25">
      <c r="E426" s="93" t="str">
        <f>Lists!B110</f>
        <v>Malaysia</v>
      </c>
    </row>
    <row r="427" spans="5:5" x14ac:dyDescent="0.25">
      <c r="E427" s="93" t="str">
        <f>Lists!B111</f>
        <v>Maldives</v>
      </c>
    </row>
    <row r="428" spans="5:5" x14ac:dyDescent="0.25">
      <c r="E428" s="93" t="str">
        <f>Lists!B112</f>
        <v>Mali</v>
      </c>
    </row>
    <row r="429" spans="5:5" x14ac:dyDescent="0.25">
      <c r="E429" s="93" t="str">
        <f>Lists!B113</f>
        <v>Malta</v>
      </c>
    </row>
    <row r="430" spans="5:5" x14ac:dyDescent="0.25">
      <c r="E430" s="93" t="str">
        <f>Lists!B114</f>
        <v>Marshall Islands</v>
      </c>
    </row>
    <row r="431" spans="5:5" x14ac:dyDescent="0.25">
      <c r="E431" s="93" t="str">
        <f>Lists!B115</f>
        <v>Mauritania</v>
      </c>
    </row>
    <row r="432" spans="5:5" x14ac:dyDescent="0.25">
      <c r="E432" s="93" t="str">
        <f>Lists!B116</f>
        <v>Mauritius</v>
      </c>
    </row>
    <row r="433" spans="5:5" x14ac:dyDescent="0.25">
      <c r="E433" s="93" t="str">
        <f>Lists!B117</f>
        <v>Mexico</v>
      </c>
    </row>
    <row r="434" spans="5:5" x14ac:dyDescent="0.25">
      <c r="E434" s="93" t="str">
        <f>Lists!B118</f>
        <v>Micronesia (Federated States of)</v>
      </c>
    </row>
    <row r="435" spans="5:5" x14ac:dyDescent="0.25">
      <c r="E435" s="93" t="str">
        <f>Lists!B119</f>
        <v>Monaco</v>
      </c>
    </row>
    <row r="436" spans="5:5" x14ac:dyDescent="0.25">
      <c r="E436" s="93" t="str">
        <f>Lists!B120</f>
        <v>Mongolia</v>
      </c>
    </row>
    <row r="437" spans="5:5" x14ac:dyDescent="0.25">
      <c r="E437" s="93" t="str">
        <f>Lists!B121</f>
        <v>Montenegro</v>
      </c>
    </row>
    <row r="438" spans="5:5" x14ac:dyDescent="0.25">
      <c r="E438" s="93" t="str">
        <f>Lists!B122</f>
        <v>Morocco</v>
      </c>
    </row>
    <row r="439" spans="5:5" x14ac:dyDescent="0.25">
      <c r="E439" s="93" t="str">
        <f>Lists!B123</f>
        <v>Mozambique</v>
      </c>
    </row>
    <row r="440" spans="5:5" x14ac:dyDescent="0.25">
      <c r="E440" s="93" t="str">
        <f>Lists!B124</f>
        <v>Myanmar</v>
      </c>
    </row>
    <row r="441" spans="5:5" x14ac:dyDescent="0.25">
      <c r="E441" s="93" t="str">
        <f>Lists!B125</f>
        <v>Namibia</v>
      </c>
    </row>
    <row r="442" spans="5:5" x14ac:dyDescent="0.25">
      <c r="E442" s="93" t="str">
        <f>Lists!B126</f>
        <v>Nauru</v>
      </c>
    </row>
    <row r="443" spans="5:5" x14ac:dyDescent="0.25">
      <c r="E443" s="93" t="str">
        <f>Lists!B127</f>
        <v>Nepal</v>
      </c>
    </row>
    <row r="444" spans="5:5" x14ac:dyDescent="0.25">
      <c r="E444" s="93" t="str">
        <f>Lists!B128</f>
        <v>Netherlands</v>
      </c>
    </row>
    <row r="445" spans="5:5" x14ac:dyDescent="0.25">
      <c r="E445" s="93" t="str">
        <f>Lists!B129</f>
        <v>New Zealand</v>
      </c>
    </row>
    <row r="446" spans="5:5" x14ac:dyDescent="0.25">
      <c r="E446" s="93" t="str">
        <f>Lists!B130</f>
        <v>Nicaragua</v>
      </c>
    </row>
    <row r="447" spans="5:5" x14ac:dyDescent="0.25">
      <c r="E447" s="93" t="str">
        <f>Lists!B131</f>
        <v>Niger</v>
      </c>
    </row>
    <row r="448" spans="5:5" x14ac:dyDescent="0.25">
      <c r="E448" s="93" t="str">
        <f>Lists!B132</f>
        <v>Nigeria</v>
      </c>
    </row>
    <row r="449" spans="5:5" x14ac:dyDescent="0.25">
      <c r="E449" s="93" t="str">
        <f>Lists!B133</f>
        <v>Niue</v>
      </c>
    </row>
    <row r="450" spans="5:5" x14ac:dyDescent="0.25">
      <c r="E450" s="93" t="str">
        <f>Lists!B134</f>
        <v>North Korea (Democratic People's Republic of Korea)</v>
      </c>
    </row>
    <row r="451" spans="5:5" x14ac:dyDescent="0.25">
      <c r="E451" s="93" t="str">
        <f>Lists!B135</f>
        <v>Norway</v>
      </c>
    </row>
    <row r="452" spans="5:5" x14ac:dyDescent="0.25">
      <c r="E452" s="93" t="str">
        <f>Lists!B136</f>
        <v>Oman</v>
      </c>
    </row>
    <row r="453" spans="5:5" x14ac:dyDescent="0.25">
      <c r="E453" s="93" t="str">
        <f>Lists!B137</f>
        <v>Pakistan</v>
      </c>
    </row>
    <row r="454" spans="5:5" x14ac:dyDescent="0.25">
      <c r="E454" s="93" t="str">
        <f>Lists!B138</f>
        <v>Palau</v>
      </c>
    </row>
    <row r="455" spans="5:5" x14ac:dyDescent="0.25">
      <c r="E455" s="93" t="str">
        <f>Lists!B139</f>
        <v>Panama</v>
      </c>
    </row>
    <row r="456" spans="5:5" x14ac:dyDescent="0.25">
      <c r="E456" s="93" t="str">
        <f>Lists!B140</f>
        <v>Papua New Guinea</v>
      </c>
    </row>
    <row r="457" spans="5:5" x14ac:dyDescent="0.25">
      <c r="E457" s="93" t="str">
        <f>Lists!B141</f>
        <v>Paraguay</v>
      </c>
    </row>
    <row r="458" spans="5:5" x14ac:dyDescent="0.25">
      <c r="E458" s="93" t="str">
        <f>Lists!B142</f>
        <v>Peru</v>
      </c>
    </row>
    <row r="459" spans="5:5" x14ac:dyDescent="0.25">
      <c r="E459" s="93" t="str">
        <f>Lists!B143</f>
        <v>Philippines</v>
      </c>
    </row>
    <row r="460" spans="5:5" x14ac:dyDescent="0.25">
      <c r="E460" s="93" t="str">
        <f>Lists!B144</f>
        <v>Poland</v>
      </c>
    </row>
    <row r="461" spans="5:5" x14ac:dyDescent="0.25">
      <c r="E461" s="93" t="str">
        <f>Lists!B145</f>
        <v>Portugal</v>
      </c>
    </row>
    <row r="462" spans="5:5" x14ac:dyDescent="0.25">
      <c r="E462" s="93" t="str">
        <f>Lists!B146</f>
        <v>Qatar</v>
      </c>
    </row>
    <row r="463" spans="5:5" x14ac:dyDescent="0.25">
      <c r="E463" s="93" t="str">
        <f>Lists!B147</f>
        <v>Republic of Moldova</v>
      </c>
    </row>
    <row r="464" spans="5:5" x14ac:dyDescent="0.25">
      <c r="E464" s="93" t="str">
        <f>Lists!B148</f>
        <v>Romania</v>
      </c>
    </row>
    <row r="465" spans="5:5" x14ac:dyDescent="0.25">
      <c r="E465" s="93" t="str">
        <f>Lists!B149</f>
        <v>Russian Federation</v>
      </c>
    </row>
    <row r="466" spans="5:5" x14ac:dyDescent="0.25">
      <c r="E466" s="93" t="str">
        <f>Lists!B150</f>
        <v>Rwanda</v>
      </c>
    </row>
    <row r="467" spans="5:5" x14ac:dyDescent="0.25">
      <c r="E467" s="93" t="str">
        <f>Lists!B151</f>
        <v>Saint Kitts and Nevis</v>
      </c>
    </row>
    <row r="468" spans="5:5" x14ac:dyDescent="0.25">
      <c r="E468" s="93" t="str">
        <f>Lists!B152</f>
        <v>Saint Lucia</v>
      </c>
    </row>
    <row r="469" spans="5:5" x14ac:dyDescent="0.25">
      <c r="E469" s="93" t="str">
        <f>Lists!B153</f>
        <v>Saint Vincent and the Grenadines</v>
      </c>
    </row>
    <row r="470" spans="5:5" x14ac:dyDescent="0.25">
      <c r="E470" s="93" t="str">
        <f>Lists!B154</f>
        <v>Samoa</v>
      </c>
    </row>
    <row r="471" spans="5:5" x14ac:dyDescent="0.25">
      <c r="E471" s="93" t="str">
        <f>Lists!B155</f>
        <v>San Marino</v>
      </c>
    </row>
    <row r="472" spans="5:5" x14ac:dyDescent="0.25">
      <c r="E472" s="93" t="str">
        <f>Lists!B156</f>
        <v>Sao Tome and Principe</v>
      </c>
    </row>
    <row r="473" spans="5:5" x14ac:dyDescent="0.25">
      <c r="E473" s="93" t="str">
        <f>Lists!B157</f>
        <v>Saudi Arabia</v>
      </c>
    </row>
    <row r="474" spans="5:5" x14ac:dyDescent="0.25">
      <c r="E474" s="93" t="str">
        <f>Lists!B158</f>
        <v>Senegal</v>
      </c>
    </row>
    <row r="475" spans="5:5" x14ac:dyDescent="0.25">
      <c r="E475" s="93" t="str">
        <f>Lists!B159</f>
        <v>Serbia</v>
      </c>
    </row>
    <row r="476" spans="5:5" x14ac:dyDescent="0.25">
      <c r="E476" s="93" t="str">
        <f>Lists!B160</f>
        <v>Seychelles</v>
      </c>
    </row>
    <row r="477" spans="5:5" x14ac:dyDescent="0.25">
      <c r="E477" s="93" t="str">
        <f>Lists!B161</f>
        <v>Sierra Leone</v>
      </c>
    </row>
    <row r="478" spans="5:5" x14ac:dyDescent="0.25">
      <c r="E478" s="93" t="str">
        <f>Lists!B162</f>
        <v>Singapore</v>
      </c>
    </row>
    <row r="479" spans="5:5" x14ac:dyDescent="0.25">
      <c r="E479" s="93" t="str">
        <f>Lists!B163</f>
        <v>Slovakia</v>
      </c>
    </row>
    <row r="480" spans="5:5" x14ac:dyDescent="0.25">
      <c r="E480" s="93" t="str">
        <f>Lists!B164</f>
        <v>Slovenia</v>
      </c>
    </row>
    <row r="481" spans="5:5" x14ac:dyDescent="0.25">
      <c r="E481" s="93" t="str">
        <f>Lists!B165</f>
        <v>Solomon Islands</v>
      </c>
    </row>
    <row r="482" spans="5:5" x14ac:dyDescent="0.25">
      <c r="E482" s="93" t="str">
        <f>Lists!B166</f>
        <v>Somalia (Federal Republic of)</v>
      </c>
    </row>
    <row r="483" spans="5:5" x14ac:dyDescent="0.25">
      <c r="E483" s="93" t="str">
        <f>Lists!B167</f>
        <v>South Africa</v>
      </c>
    </row>
    <row r="484" spans="5:5" x14ac:dyDescent="0.25">
      <c r="E484" s="93" t="str">
        <f>Lists!B168</f>
        <v>South Korea (Republic of Korea)</v>
      </c>
    </row>
    <row r="485" spans="5:5" x14ac:dyDescent="0.25">
      <c r="E485" s="93" t="str">
        <f>Lists!B169</f>
        <v>South Sudan</v>
      </c>
    </row>
    <row r="486" spans="5:5" x14ac:dyDescent="0.25">
      <c r="E486" s="93" t="str">
        <f>Lists!B170</f>
        <v>Spain</v>
      </c>
    </row>
    <row r="487" spans="5:5" x14ac:dyDescent="0.25">
      <c r="E487" s="93" t="str">
        <f>Lists!B171</f>
        <v>Sri Lanka</v>
      </c>
    </row>
    <row r="488" spans="5:5" x14ac:dyDescent="0.25">
      <c r="E488" s="93" t="str">
        <f>Lists!B172</f>
        <v>Sudan</v>
      </c>
    </row>
    <row r="489" spans="5:5" x14ac:dyDescent="0.25">
      <c r="E489" s="93" t="str">
        <f>Lists!B173</f>
        <v>Suriname</v>
      </c>
    </row>
    <row r="490" spans="5:5" x14ac:dyDescent="0.25">
      <c r="E490" s="93" t="str">
        <f>Lists!B174</f>
        <v>Swaziland</v>
      </c>
    </row>
    <row r="491" spans="5:5" x14ac:dyDescent="0.25">
      <c r="E491" s="93" t="str">
        <f>Lists!B175</f>
        <v>Sweden</v>
      </c>
    </row>
    <row r="492" spans="5:5" x14ac:dyDescent="0.25">
      <c r="E492" s="93" t="str">
        <f>Lists!B176</f>
        <v>Switzerland</v>
      </c>
    </row>
    <row r="493" spans="5:5" x14ac:dyDescent="0.25">
      <c r="E493" s="93" t="str">
        <f>Lists!B177</f>
        <v>Syrian Arab Republic</v>
      </c>
    </row>
    <row r="494" spans="5:5" x14ac:dyDescent="0.25">
      <c r="E494" s="93" t="str">
        <f>Lists!B178</f>
        <v>Tahiti</v>
      </c>
    </row>
    <row r="495" spans="5:5" x14ac:dyDescent="0.25">
      <c r="E495" s="93" t="str">
        <f>Lists!B179</f>
        <v>Taiwan</v>
      </c>
    </row>
    <row r="496" spans="5:5" x14ac:dyDescent="0.25">
      <c r="E496" s="93" t="str">
        <f>Lists!B180</f>
        <v>Tajikistan</v>
      </c>
    </row>
    <row r="497" spans="5:5" x14ac:dyDescent="0.25">
      <c r="E497" s="93" t="str">
        <f>Lists!B181</f>
        <v>Thailand</v>
      </c>
    </row>
    <row r="498" spans="5:5" x14ac:dyDescent="0.25">
      <c r="E498" s="93" t="str">
        <f>Lists!B182</f>
        <v>The Former Yugoslav Republic of Macedonia</v>
      </c>
    </row>
    <row r="499" spans="5:5" x14ac:dyDescent="0.25">
      <c r="E499" s="93" t="str">
        <f>Lists!B183</f>
        <v>Timor-Leste</v>
      </c>
    </row>
    <row r="500" spans="5:5" x14ac:dyDescent="0.25">
      <c r="E500" s="93" t="str">
        <f>Lists!B184</f>
        <v>Togo</v>
      </c>
    </row>
    <row r="501" spans="5:5" x14ac:dyDescent="0.25">
      <c r="E501" s="93" t="str">
        <f>Lists!B185</f>
        <v>Tonga</v>
      </c>
    </row>
    <row r="502" spans="5:5" x14ac:dyDescent="0.25">
      <c r="E502" s="93" t="str">
        <f>Lists!B186</f>
        <v>Trinidad and Tobago</v>
      </c>
    </row>
    <row r="503" spans="5:5" x14ac:dyDescent="0.25">
      <c r="E503" s="93" t="str">
        <f>Lists!B187</f>
        <v>Tunisia</v>
      </c>
    </row>
    <row r="504" spans="5:5" x14ac:dyDescent="0.25">
      <c r="E504" s="93" t="str">
        <f>Lists!B188</f>
        <v>Turkey</v>
      </c>
    </row>
    <row r="505" spans="5:5" x14ac:dyDescent="0.25">
      <c r="E505" s="93" t="str">
        <f>Lists!B189</f>
        <v>Turkmenistan</v>
      </c>
    </row>
    <row r="506" spans="5:5" x14ac:dyDescent="0.25">
      <c r="E506" s="93" t="str">
        <f>Lists!B190</f>
        <v>Tuvalu</v>
      </c>
    </row>
    <row r="507" spans="5:5" x14ac:dyDescent="0.25">
      <c r="E507" s="93" t="str">
        <f>Lists!B191</f>
        <v>Uganda</v>
      </c>
    </row>
    <row r="508" spans="5:5" x14ac:dyDescent="0.25">
      <c r="E508" s="93" t="str">
        <f>Lists!B192</f>
        <v>Ukraine</v>
      </c>
    </row>
    <row r="509" spans="5:5" x14ac:dyDescent="0.25">
      <c r="E509" s="93" t="str">
        <f>Lists!B193</f>
        <v>United Arab Emirates</v>
      </c>
    </row>
    <row r="510" spans="5:5" x14ac:dyDescent="0.25">
      <c r="E510" s="93" t="str">
        <f>Lists!B194</f>
        <v>United Kingdom of Great Britain and Northern Ireland</v>
      </c>
    </row>
    <row r="511" spans="5:5" x14ac:dyDescent="0.25">
      <c r="E511" s="93" t="str">
        <f>Lists!B195</f>
        <v>United Republic of Tanzania</v>
      </c>
    </row>
    <row r="512" spans="5:5" x14ac:dyDescent="0.25">
      <c r="E512" s="93" t="e">
        <f>Lists!#REF!</f>
        <v>#REF!</v>
      </c>
    </row>
    <row r="513" spans="5:5" x14ac:dyDescent="0.25">
      <c r="E513" s="93" t="str">
        <f>Lists!B196</f>
        <v>Uruguay</v>
      </c>
    </row>
    <row r="514" spans="5:5" x14ac:dyDescent="0.25">
      <c r="E514" s="93" t="str">
        <f>Lists!B197</f>
        <v>Uzbekistan</v>
      </c>
    </row>
  </sheetData>
  <sheetProtection password="9DB6" sheet="1" objects="1" scenarios="1"/>
  <dataConsolidate link="1"/>
  <mergeCells count="18">
    <mergeCell ref="S14:S15"/>
    <mergeCell ref="T14:T15"/>
    <mergeCell ref="C14:C15"/>
    <mergeCell ref="D14:D15"/>
    <mergeCell ref="E14:E15"/>
    <mergeCell ref="H14:H15"/>
    <mergeCell ref="F14:F15"/>
    <mergeCell ref="G14:G15"/>
    <mergeCell ref="O14:O15"/>
    <mergeCell ref="P14:P15"/>
    <mergeCell ref="Q14:Q15"/>
    <mergeCell ref="R14:R15"/>
    <mergeCell ref="I14:N14"/>
    <mergeCell ref="C7:D7"/>
    <mergeCell ref="C8:D8"/>
    <mergeCell ref="C12:J12"/>
    <mergeCell ref="C13:J13"/>
    <mergeCell ref="C11:T11"/>
  </mergeCells>
  <dataValidations xWindow="1365" yWindow="636" count="20">
    <dataValidation errorStyle="warning" allowBlank="1" errorTitle="U.S. EPA" error="Warning!  The form has auto calculated this value for you.  If you change the value in this cell, you may be misreporting data.  Press cancel to exit this cell without changing the data." sqref="JF17:JN17 TB17:TJ17 ACX17:ADF17 AMT17:ANB17 AWP17:AWX17 BGL17:BGT17 BQH17:BQP17 CAD17:CAL17 CJZ17:CKH17 CTV17:CUD17 DDR17:DDZ17 DNN17:DNV17 DXJ17:DXR17 EHF17:EHN17 ERB17:ERJ17 FAX17:FBF17 FKT17:FLB17 FUP17:FUX17 GEL17:GET17 GOH17:GOP17 GYD17:GYL17 HHZ17:HIH17 HRV17:HSD17 IBR17:IBZ17 ILN17:ILV17 IVJ17:IVR17 JFF17:JFN17 JPB17:JPJ17 JYX17:JZF17 KIT17:KJB17 KSP17:KSX17 LCL17:LCT17 LMH17:LMP17 LWD17:LWL17 MFZ17:MGH17 MPV17:MQD17 MZR17:MZZ17 NJN17:NJV17 NTJ17:NTR17 ODF17:ODN17 ONB17:ONJ17 OWX17:OXF17 PGT17:PHB17 PQP17:PQX17 QAL17:QAT17 QKH17:QKP17 QUD17:QUL17 RDZ17:REH17 RNV17:ROD17 RXR17:RXZ17 SHN17:SHV17 SRJ17:SRR17 TBF17:TBN17 TLB17:TLJ17 TUX17:TVF17 UET17:UFB17 UOP17:UOX17 UYL17:UYT17 VIH17:VIP17 VSD17:VSL17 WBZ17:WCH17 WLV17:WMD17 WVR17:WVZ17 Q14 C14 JF317 JF18:JF34 TB317 TB18:TB34 ACX317 ACX18:ACX34 AMT317 AMT18:AMT34 AWP317 AWP18:AWP34 BGL317 BGL18:BGL34 BQH317 BQH18:BQH34 CAD317 CAD18:CAD34 CJZ317 CJZ18:CJZ34 CTV317 CTV18:CTV34 DDR317 DDR18:DDR34 DNN317 DNN18:DNN34 DXJ317 DXJ18:DXJ34 EHF317 EHF18:EHF34 ERB317 ERB18:ERB34 FAX317 FAX18:FAX34 FKT317 FKT18:FKT34 FUP317 FUP18:FUP34 GEL317 GEL18:GEL34 GOH317 GOH18:GOH34 GYD317 GYD18:GYD34 HHZ317 HHZ18:HHZ34 HRV317 HRV18:HRV34 IBR317 IBR18:IBR34 ILN317 ILN18:ILN34 IVJ317 IVJ18:IVJ34 JFF317 JFF18:JFF34 JPB317 JPB18:JPB34 JYX317 JYX18:JYX34 KIT317 KIT18:KIT34 KSP317 KSP18:KSP34 LCL317 LCL18:LCL34 LMH317 LMH18:LMH34 LWD317 LWD18:LWD34 MFZ317 MFZ18:MFZ34 MPV317 MPV18:MPV34 MZR317 MZR18:MZR34 NJN317 NJN18:NJN34 NTJ317 NTJ18:NTJ34 ODF317 ODF18:ODF34 ONB317 ONB18:ONB34 OWX317 OWX18:OWX34 PGT317 PGT18:PGT34 PQP317 PQP18:PQP34 QAL317 QAL18:QAL34 QKH317 QKH18:QKH34 QUD317 QUD18:QUD34 RDZ317 RDZ18:RDZ34 RNV317 RNV18:RNV34 RXR317 RXR18:RXR34 SHN317 SHN18:SHN34 SRJ317 SRJ18:SRJ34 TBF317 TBF18:TBF34 TLB317 TLB18:TLB34 TUX317 TUX18:TUX34 UET317 UET18:UET34 UOP317 UOP18:UOP34 UYL317 UYL18:UYL34 VIH317 VIH18:VIH34 VSD317 VSD18:VSD34 WBZ317 WBZ18:WBZ34 WLV317 WLV18:WLV34 WVR317 WVR18:WVR34 C17:T17 I15:N15 E14:H14" xr:uid="{00000000-0002-0000-0200-000000000000}"/>
    <dataValidation type="decimal" operator="greaterThanOrEqual" allowBlank="1" showInputMessage="1" showErrorMessage="1" prompt="Quantity of gross chemical produced (kg)" sqref="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WVT18:WVT19 WLX18:WLX19 WCB18:WCB19 VSF18:VSF19 VIJ18:VIJ19 UYN18:UYN19 UOR18:UOR19 UEV18:UEV19 TUZ18:TUZ19 TLD18:TLD19 TBH18:TBH19 SRL18:SRL19 SHP18:SHP19 RXT18:RXT19 RNX18:RNX19 REB18:REB19 QUF18:QUF19 QKJ18:QKJ19 QAN18:QAN19 PQR18:PQR19 PGV18:PGV19 OWZ18:OWZ19 OND18:OND19 ODH18:ODH19 NTL18:NTL19 NJP18:NJP19 MZT18:MZT19 MPX18:MPX19 MGB18:MGB19 LWF18:LWF19 LMJ18:LMJ19 LCN18:LCN19 KSR18:KSR19 KIV18:KIV19 JYZ18:JYZ19 JPD18:JPD19 JFH18:JFH19 IVL18:IVL19 ILP18:ILP19 IBT18:IBT19 HRX18:HRX19 HIB18:HIB19 GYF18:GYF19 GOJ18:GOJ19 GEN18:GEN19 FUR18:FUR19 FKV18:FKV19 FAZ18:FAZ19 ERD18:ERD19 EHH18:EHH19 DXL18:DXL19 DNP18:DNP19 DDT18:DDT19 CTX18:CTX19 CKB18:CKB19 CAF18:CAF19 BQJ18:BQJ19 BGN18:BGN19 AWR18:AWR19 AMV18:AMV19 ACZ18:ACZ19 TD18:TD19 JH18:JH19" xr:uid="{00000000-0002-0000-0200-000001000000}">
      <formula1>0</formula1>
    </dataValidation>
    <dataValidation type="decimal" operator="greaterThanOrEqual" allowBlank="1" showInputMessage="1" showErrorMessage="1" sqref="JH20:JH26 TD20:TD26 ACZ20:ACZ26 AMV20:AMV26 AWR20:AWR26 BGN20:BGN26 BQJ20:BQJ26 CAF20:CAF26 CKB20:CKB26 CTX20:CTX26 DDT20:DDT26 DNP20:DNP26 DXL20:DXL26 EHH20:EHH26 ERD20:ERD26 FAZ20:FAZ26 FKV20:FKV26 FUR20:FUR26 GEN20:GEN26 GOJ20:GOJ26 GYF20:GYF26 HIB20:HIB26 HRX20:HRX26 IBT20:IBT26 ILP20:ILP26 IVL20:IVL26 JFH20:JFH26 JPD20:JPD26 JYZ20:JYZ26 KIV20:KIV26 KSR20:KSR26 LCN20:LCN26 LMJ20:LMJ26 LWF20:LWF26 MGB20:MGB26 MPX20:MPX26 MZT20:MZT26 NJP20:NJP26 NTL20:NTL26 ODH20:ODH26 OND20:OND26 OWZ20:OWZ26 PGV20:PGV26 PQR20:PQR26 QAN20:QAN26 QKJ20:QKJ26 QUF20:QUF26 REB20:REB26 RNX20:RNX26 RXT20:RXT26 SHP20:SHP26 SRL20:SRL26 TBH20:TBH26 TLD20:TLD26 TUZ20:TUZ26 UEV20:UEV26 UOR20:UOR26 UYN20:UYN26 VIJ20:VIJ26 VSF20:VSF26 WCB20:WCB26 WLX20:WLX26 WVT20:WVT26 JH317:JN317 JI18:JN34 TE18:TJ34 ADA18:ADF34 AMW18:ANB34 AWS18:AWX34 BGO18:BGT34 BQK18:BQP34 CAG18:CAL34 CKC18:CKH34 CTY18:CUD34 DDU18:DDZ34 DNQ18:DNV34 DXM18:DXR34 EHI18:EHN34 ERE18:ERJ34 FBA18:FBF34 FKW18:FLB34 FUS18:FUX34 GEO18:GET34 GOK18:GOP34 GYG18:GYL34 HIC18:HIH34 HRY18:HSD34 IBU18:IBZ34 ILQ18:ILV34 IVM18:IVR34 JFI18:JFN34 JPE18:JPJ34 JZA18:JZF34 KIW18:KJB34 KSS18:KSX34 LCO18:LCT34 LMK18:LMP34 LWG18:LWL34 MGC18:MGH34 MPY18:MQD34 MZU18:MZZ34 NJQ18:NJV34 NTM18:NTR34 ODI18:ODN34 ONE18:ONJ34 OXA18:OXF34 PGW18:PHB34 PQS18:PQX34 QAO18:QAT34 QKK18:QKP34 QUG18:QUL34 REC18:REH34 RNY18:ROD34 RXU18:RXZ34 SHQ18:SHV34 SRM18:SRR34 TBI18:TBN34 TLE18:TLJ34 TVA18:TVF34 UEW18:UFB34 UOS18:UOX34 UYO18:UYT34 VIK18:VIP34 VSG18:VSL34 WCC18:WCH34 WLY18:WMD34 WVU18:WVZ34 JH28:JH34 WVT317:WVZ317 WVT28:WVT34 WLX317:WMD317 WLX28:WLX34 WCB317:WCH317 WCB28:WCB34 VSF317:VSL317 VSF28:VSF34 VIJ317:VIP317 VIJ28:VIJ34 UYN317:UYT317 UYN28:UYN34 UOR317:UOX317 UOR28:UOR34 UEV317:UFB317 UEV28:UEV34 TUZ317:TVF317 TUZ28:TUZ34 TLD317:TLJ317 TLD28:TLD34 TBH317:TBN317 TBH28:TBH34 SRL317:SRR317 SRL28:SRL34 SHP317:SHV317 SHP28:SHP34 RXT317:RXZ317 RXT28:RXT34 RNX317:ROD317 RNX28:RNX34 REB317:REH317 REB28:REB34 QUF317:QUL317 QUF28:QUF34 QKJ317:QKP317 QKJ28:QKJ34 QAN317:QAT317 QAN28:QAN34 PQR317:PQX317 PQR28:PQR34 PGV317:PHB317 PGV28:PGV34 OWZ317:OXF317 OWZ28:OWZ34 OND317:ONJ317 OND28:OND34 ODH317:ODN317 ODH28:ODH34 NTL317:NTR317 NTL28:NTL34 NJP317:NJV317 NJP28:NJP34 MZT317:MZZ317 MZT28:MZT34 MPX317:MQD317 MPX28:MPX34 MGB317:MGH317 MGB28:MGB34 LWF317:LWL317 LWF28:LWF34 LMJ317:LMP317 LMJ28:LMJ34 LCN317:LCT317 LCN28:LCN34 KSR317:KSX317 KSR28:KSR34 KIV317:KJB317 KIV28:KIV34 JYZ317:JZF317 JYZ28:JYZ34 JPD317:JPJ317 JPD28:JPD34 JFH317:JFN317 JFH28:JFH34 IVL317:IVR317 IVL28:IVL34 ILP317:ILV317 ILP28:ILP34 IBT317:IBZ317 IBT28:IBT34 HRX317:HSD317 HRX28:HRX34 HIB317:HIH317 HIB28:HIB34 GYF317:GYL317 GYF28:GYF34 GOJ317:GOP317 GOJ28:GOJ34 GEN317:GET317 GEN28:GEN34 FUR317:FUX317 FUR28:FUR34 FKV317:FLB317 FKV28:FKV34 FAZ317:FBF317 FAZ28:FAZ34 ERD317:ERJ317 ERD28:ERD34 EHH317:EHN317 EHH28:EHH34 DXL317:DXR317 DXL28:DXL34 DNP317:DNV317 DNP28:DNP34 DDT317:DDZ317 DDT28:DDT34 CTX317:CUD317 CTX28:CTX34 CKB317:CKH317 CKB28:CKB34 CAF317:CAL317 CAF28:CAF34 BQJ317:BQP317 BQJ28:BQJ34 BGN317:BGT317 BGN28:BGN34 AWR317:AWX317 AWR28:AWR34 AMV317:ANB317 AMV28:AMV34 ACZ317:ADF317 ACZ28:ACZ34 TD317:TJ317 TD28:TD34"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WA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xr:uid="{00000000-0002-0000-0200-000003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WA18:WWA34 JO317 JO18:JO34 TK317 TK18:TK34 ADG317 ADG18:ADG34 ANC317 ANC18:ANC34 AWY317 AWY18:AWY34 BGU317 BGU18:BGU34 BQQ317 BQQ18:BQQ34 CAM317 CAM18:CAM34 CKI317 CKI18:CKI34 CUE317 CUE18:CUE34 DEA317 DEA18:DEA34 DNW317 DNW18:DNW34 DXS317 DXS18:DXS34 EHO317 EHO18:EHO34 ERK317 ERK18:ERK34 FBG317 FBG18:FBG34 FLC317 FLC18:FLC34 FUY317 FUY18:FUY34 GEU317 GEU18:GEU34 GOQ317 GOQ18:GOQ34 GYM317 GYM18:GYM34 HII317 HII18:HII34 HSE317 HSE18:HSE34 ICA317 ICA18:ICA34 ILW317 ILW18:ILW34 IVS317 IVS18:IVS34 JFO317 JFO18:JFO34 JPK317 JPK18:JPK34 JZG317 JZG18:JZG34 KJC317 KJC18:KJC34 KSY317 KSY18:KSY34 LCU317 LCU18:LCU34 LMQ317 LMQ18:LMQ34 LWM317 LWM18:LWM34 MGI317 MGI18:MGI34 MQE317 MQE18:MQE34 NAA317 NAA18:NAA34 NJW317 NJW18:NJW34 NTS317 NTS18:NTS34 ODO317 ODO18:ODO34 ONK317 ONK18:ONK34 OXG317 OXG18:OXG34 PHC317 PHC18:PHC34 PQY317 PQY18:PQY34 QAU317 QAU18:QAU34 QKQ317 QKQ18:QKQ34 QUM317 QUM18:QUM34 REI317 REI18:REI34 ROE317 ROE18:ROE34 RYA317 RYA18:RYA34 SHW317 SHW18:SHW34 SRS317 SRS18:SRS34 TBO317 TBO18:TBO34 TLK317 TLK18:TLK34 TVG317 TVG18:TVG34 UFC317 UFC18:UFC34 UOY317 UOY18:UOY34 UYU317 UYU18:UYU34 VIQ317 VIQ18:VIQ34 VSM317 VSM18:VSM34 WCI317 WCI18:WCI34 WME317 WME18:WME34 WWA317" xr:uid="{00000000-0002-0000-0200-000004000000}">
      <formula1>"sdasdfsd"</formula1>
    </dataValidation>
    <dataValidation type="list" allowBlank="1" showInputMessage="1" showErrorMessage="1" sqref="JG317 JG18:JG34 TC317 TC18:TC34 ACY317 ACY18:ACY34 AMU317 AMU18:AMU34 AWQ317 AWQ18:AWQ34 BGM317 BGM18:BGM34 BQI317 BQI18:BQI34 CAE317 CAE18:CAE34 CKA317 CKA18:CKA34 CTW317 CTW18:CTW34 DDS317 DDS18:DDS34 DNO317 DNO18:DNO34 DXK317 DXK18:DXK34 EHG317 EHG18:EHG34 ERC317 ERC18:ERC34 FAY317 FAY18:FAY34 FKU317 FKU18:FKU34 FUQ317 FUQ18:FUQ34 GEM317 GEM18:GEM34 GOI317 GOI18:GOI34 GYE317 GYE18:GYE34 HIA317 HIA18:HIA34 HRW317 HRW18:HRW34 IBS317 IBS18:IBS34 ILO317 ILO18:ILO34 IVK317 IVK18:IVK34 JFG317 JFG18:JFG34 JPC317 JPC18:JPC34 JYY317 JYY18:JYY34 KIU317 KIU18:KIU34 KSQ317 KSQ18:KSQ34 LCM317 LCM18:LCM34 LMI317 LMI18:LMI34 LWE317 LWE18:LWE34 MGA317 MGA18:MGA34 MPW317 MPW18:MPW34 MZS317 MZS18:MZS34 NJO317 NJO18:NJO34 NTK317 NTK18:NTK34 ODG317 ODG18:ODG34 ONC317 ONC18:ONC34 OWY317 OWY18:OWY34 PGU317 PGU18:PGU34 PQQ317 PQQ18:PQQ34 QAM317 QAM18:QAM34 QKI317 QKI18:QKI34 QUE317 QUE18:QUE34 REA317 REA18:REA34 RNW317 RNW18:RNW34 RXS317 RXS18:RXS34 SHO317 SHO18:SHO34 SRK317 SRK18:SRK34 TBG317 TBG18:TBG34 TLC317 TLC18:TLC34 TUY317 TUY18:TUY34 UEU317 UEU18:UEU34 UOQ317 UOQ18:UOQ34 UYM317 UYM18:UYM34 VII317 VII18:VII34 VSE317 VSE18:VSE34 WCA317 WCA18:WCA34 WLW317 WLW18:WLW34 WVS317 WVS18:WVS34" xr:uid="{00000000-0002-0000-0200-000005000000}">
      <formula1>ClassIIChemicals</formula1>
    </dataValidation>
    <dataValidation type="list" operator="greaterThanOrEqual" allowBlank="1" showInputMessage="1" showErrorMessage="1" prompt="Select the name of the chemical imported. View the Reference List for a valid list of chemical names." sqref="F18:F317" xr:uid="{00000000-0002-0000-0200-000006000000}">
      <formula1>ChemicalList</formula1>
    </dataValidation>
    <dataValidation type="list" operator="greaterThanOrEqual" allowBlank="1" showInputMessage="1" showErrorMessage="1" prompt="Select the transaction type of the material." sqref="R18:R317" xr:uid="{00000000-0002-0000-0200-000007000000}">
      <formula1>TransactionType</formula1>
    </dataValidation>
    <dataValidation type="textLength" allowBlank="1" showInputMessage="1" showErrorMessage="1" error="Please enter a 9 or 11-digit number." prompt="Enter the 9 or 11-digit importer number of the shipment." sqref="Q18:Q317" xr:uid="{00000000-0002-0000-0200-000008000000}">
      <formula1>9</formula1>
      <formula2>11</formula2>
    </dataValidation>
    <dataValidation type="textLength" operator="lessThanOrEqual" allowBlank="1" showInputMessage="1" showErrorMessage="1" error="Please restrict the Customs Entry Summary Number to 20 letters" prompt="Enter the Customs Entry Summary Number for the shipment." sqref="P18:P317" xr:uid="{00000000-0002-0000-0200-000009000000}">
      <formula1>20</formula1>
    </dataValidation>
    <dataValidation type="textLength" operator="lessThanOrEqual" allowBlank="1" showInputMessage="1" showErrorMessage="1" error="Please keep the Port of Entry name to within 200 letters." prompt="Port of entry of the shipment." sqref="O18:O317" xr:uid="{00000000-0002-0000-0200-00000A000000}">
      <formula1>200</formula1>
    </dataValidation>
    <dataValidation type="list" operator="greaterThanOrEqual" allowBlank="1" showInputMessage="1" showErrorMessage="1" prompt="This field is autopopulated unless 'Other' is selected as the name of the chemical imported." sqref="K1 M1 I1" xr:uid="{00000000-0002-0000-0200-00000B000000}">
      <formula1>ClassIIChemicals</formula1>
    </dataValidation>
    <dataValidation type="decimal" operator="greaterThanOrEqual" allowBlank="1" showInputMessage="1" showErrorMessage="1" prompt="This field is autopopulated unless 'Other' is selected as the name of the chemical imported." sqref="L1 N1 J1" xr:uid="{00000000-0002-0000-0200-00000C000000}">
      <formula1>0</formula1>
    </dataValidation>
    <dataValidation type="date" operator="lessThanOrEqual" allowBlank="1" showInputMessage="1" showErrorMessage="1" error="Please enter a date in the past." prompt="Enter the date of the non-objection notice or achnowledgement letter for the shipment.  Complete this field only if the chemical imported is Used." sqref="T18:T317" xr:uid="{00000000-0002-0000-0200-00000D000000}">
      <formula1>TODAY()</formula1>
    </dataValidation>
    <dataValidation type="date" allowBlank="1" showInputMessage="1" showErrorMessage="1" error="Please enter a date within the quarter and year you have specified in Section 1" prompt="Date when the shipment entered the United States." sqref="D18:D317" xr:uid="{00000000-0002-0000-0200-00000E000000}">
      <formula1>StartDate</formula1>
      <formula2>EndDate</formula2>
    </dataValidation>
    <dataValidation type="decimal" operator="greaterThanOrEqual" allowBlank="1" showInputMessage="1" showErrorMessage="1" error="Please enter a positive number." prompt="Total quantity (kg) of chemical imported." sqref="G18:G317" xr:uid="{00000000-0002-0000-0200-00000F000000}">
      <formula1>0</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8:C317" xr:uid="{00000000-0002-0000-0200-000010000000}"/>
    <dataValidation allowBlank="1" showInputMessage="1" showErrorMessage="1" prompt="This field is auto-populated." sqref="I20:N317" xr:uid="{00000000-0002-0000-0200-000011000000}"/>
    <dataValidation type="textLength" allowBlank="1" showInputMessage="1" showErrorMessage="1" error="Enter a 10-digit number." prompt="Enter the 10-digit commodity code of the chemical imported. View the Reference List for a list of commonly use commodity codes for class II chemicals." sqref="H18:H317" xr:uid="{00000000-0002-0000-0200-000012000000}">
      <formula1>10</formula1>
      <formula2>12</formula2>
    </dataValidation>
    <dataValidation type="list" allowBlank="1" showInputMessage="1" showErrorMessage="1" prompt="Select the country from which the shipment was imported. View the Reference List for a valid list of source countries." sqref="E18:E317" xr:uid="{00000000-0002-0000-0200-000013000000}">
      <formula1>Countries</formula1>
    </dataValidation>
  </dataValidations>
  <hyperlinks>
    <hyperlink ref="C12:J12" location="'Reference List'!A1" display="If copying and pasting data into the table, please refer to the Reference List and the accompanying instructions." xr:uid="{00000000-0004-0000-0200-000000000000}"/>
    <hyperlink ref="C13:J13" location="'Blend Breakout'!A1" display="If copying and pasting data into the table, please refer to the Reference List and the accompanying instructions." xr:uid="{00000000-0004-0000-0200-000001000000}"/>
  </hyperlinks>
  <pageMargins left="0.7" right="0.7" top="0.75" bottom="0.75" header="0.3" footer="0.3"/>
  <pageSetup scale="54" orientation="landscape" r:id="rId1"/>
  <drawing r:id="rId2"/>
  <legacyDrawing r:id="rId3"/>
  <extLst>
    <ext xmlns:x14="http://schemas.microsoft.com/office/spreadsheetml/2009/9/main" uri="{CCE6A557-97BC-4b89-ADB6-D9C93CAAB3DF}">
      <x14:dataValidations xmlns:xm="http://schemas.microsoft.com/office/excel/2006/main" xWindow="1365" yWindow="636" count="1">
        <x14:dataValidation type="list" operator="greaterThanOrEqual" allowBlank="1" showInputMessage="1" showErrorMessage="1" prompt="Select the intended use of the material.  Note that the Transaction Type must be selected prior to completing this field." xr:uid="{00000000-0002-0000-0200-000014000000}">
          <x14:formula1>
            <xm:f>INDIRECT(HLOOKUP($R18,Lists!$M$3:$O$4,2,0))</xm:f>
          </x14:formula1>
          <xm:sqref>S18:S317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U79"/>
  <sheetViews>
    <sheetView showGridLines="0" topLeftCell="B1" workbookViewId="0">
      <selection activeCell="B1" sqref="B1"/>
    </sheetView>
  </sheetViews>
  <sheetFormatPr defaultColWidth="9.140625" defaultRowHeight="15" x14ac:dyDescent="0.25"/>
  <cols>
    <col min="1" max="1" width="4.28515625" style="17" hidden="1" customWidth="1"/>
    <col min="2" max="2" width="3.7109375" style="17" customWidth="1"/>
    <col min="3" max="3" width="2.7109375" style="17" customWidth="1"/>
    <col min="4" max="4" width="15.42578125" style="17" customWidth="1"/>
    <col min="5" max="5" width="45.7109375" style="17" customWidth="1"/>
    <col min="6" max="6" width="13" style="17" customWidth="1"/>
    <col min="7" max="7" width="15.28515625" style="17" customWidth="1"/>
    <col min="8" max="8" width="2.7109375" style="17" customWidth="1"/>
    <col min="9" max="9" width="9.28515625" style="17" customWidth="1"/>
    <col min="10" max="10" width="10" style="17" hidden="1" customWidth="1"/>
    <col min="11" max="14" width="9.140625" style="17" hidden="1" customWidth="1"/>
    <col min="15" max="15" width="9.140625" style="17" customWidth="1"/>
    <col min="16" max="16384" width="9.140625" style="17"/>
  </cols>
  <sheetData>
    <row r="2" spans="1:21" s="18" customFormat="1" ht="27.75" customHeight="1" x14ac:dyDescent="0.3">
      <c r="C2" s="20"/>
      <c r="D2" s="21" t="s">
        <v>1</v>
      </c>
      <c r="E2" s="22"/>
      <c r="F2" s="22"/>
      <c r="G2" s="22"/>
      <c r="H2" s="23"/>
    </row>
    <row r="3" spans="1:21" s="18" customFormat="1" ht="18.75" x14ac:dyDescent="0.3">
      <c r="C3" s="24"/>
      <c r="D3" s="25" t="s">
        <v>40</v>
      </c>
      <c r="E3" s="26"/>
      <c r="F3" s="26"/>
      <c r="G3" s="26"/>
      <c r="H3" s="27"/>
    </row>
    <row r="4" spans="1:21" x14ac:dyDescent="0.25">
      <c r="C4" s="28"/>
      <c r="D4" s="29"/>
      <c r="E4" s="29"/>
      <c r="F4" s="29"/>
      <c r="G4" s="29"/>
      <c r="H4" s="30"/>
    </row>
    <row r="5" spans="1:21" ht="15" customHeight="1" x14ac:dyDescent="0.3">
      <c r="C5" s="4"/>
      <c r="D5" s="42" t="s">
        <v>300</v>
      </c>
      <c r="E5" s="43" t="str">
        <f>IF('Section 1'!D9=0,"",'Section 1'!D9)</f>
        <v/>
      </c>
      <c r="F5" s="29"/>
      <c r="G5" s="29"/>
      <c r="H5" s="27"/>
      <c r="I5" s="18"/>
      <c r="J5" s="18"/>
      <c r="K5" s="18"/>
      <c r="L5" s="18"/>
      <c r="M5" s="18"/>
    </row>
    <row r="6" spans="1:21" x14ac:dyDescent="0.25">
      <c r="C6" s="4"/>
      <c r="D6" s="42" t="s">
        <v>301</v>
      </c>
      <c r="E6" s="43" t="str">
        <f>IF(OR('Section 1'!D11=0,'Section 1'!D12=0),"","Quarter "&amp;'Section 1'!D12&amp;", "&amp;'Section 1'!D11)</f>
        <v/>
      </c>
      <c r="F6" s="29"/>
      <c r="G6" s="29"/>
      <c r="H6" s="30"/>
    </row>
    <row r="7" spans="1:21" ht="17.25" customHeight="1" x14ac:dyDescent="0.3">
      <c r="C7" s="28"/>
      <c r="D7" s="29"/>
      <c r="E7" s="29"/>
      <c r="F7" s="29"/>
      <c r="G7" s="29"/>
      <c r="H7" s="27"/>
      <c r="I7" s="18"/>
      <c r="J7" s="18"/>
      <c r="K7" s="18"/>
      <c r="L7" s="18"/>
      <c r="M7" s="18"/>
    </row>
    <row r="8" spans="1:21" ht="18" customHeight="1" x14ac:dyDescent="0.25">
      <c r="C8" s="28"/>
      <c r="D8" s="31" t="s">
        <v>10</v>
      </c>
      <c r="E8" s="29"/>
      <c r="F8" s="29"/>
      <c r="G8" s="29"/>
      <c r="H8" s="30"/>
    </row>
    <row r="9" spans="1:21" ht="30.75" customHeight="1" x14ac:dyDescent="0.25">
      <c r="C9" s="28"/>
      <c r="D9" s="269" t="s">
        <v>464</v>
      </c>
      <c r="E9" s="269"/>
      <c r="F9" s="269"/>
      <c r="G9" s="269"/>
      <c r="H9" s="30"/>
      <c r="L9" s="34"/>
    </row>
    <row r="10" spans="1:21" ht="56.25" customHeight="1" x14ac:dyDescent="0.25">
      <c r="C10" s="28"/>
      <c r="D10" s="269" t="s">
        <v>420</v>
      </c>
      <c r="E10" s="269"/>
      <c r="F10" s="269"/>
      <c r="G10" s="269"/>
      <c r="H10" s="30"/>
      <c r="L10" s="34"/>
    </row>
    <row r="11" spans="1:21" ht="17.25" customHeight="1" x14ac:dyDescent="0.25">
      <c r="C11" s="28"/>
      <c r="D11" s="280" t="s">
        <v>418</v>
      </c>
      <c r="E11" s="280"/>
      <c r="F11" s="280"/>
      <c r="G11" s="280"/>
      <c r="H11" s="30"/>
      <c r="L11" s="34"/>
    </row>
    <row r="12" spans="1:21" ht="31.5" customHeight="1" x14ac:dyDescent="0.25">
      <c r="C12" s="28"/>
      <c r="D12" s="279" t="s">
        <v>461</v>
      </c>
      <c r="E12" s="279"/>
      <c r="F12" s="279"/>
      <c r="G12" s="279"/>
      <c r="H12" s="107"/>
      <c r="I12" s="35"/>
      <c r="J12" s="35"/>
      <c r="K12" s="35"/>
      <c r="L12" s="35"/>
      <c r="M12" s="57"/>
      <c r="N12" s="57"/>
      <c r="O12" s="57"/>
    </row>
    <row r="13" spans="1:21" x14ac:dyDescent="0.25">
      <c r="C13" s="28"/>
      <c r="D13" s="65" t="s">
        <v>4</v>
      </c>
      <c r="E13" s="207" t="s">
        <v>9</v>
      </c>
      <c r="F13" s="207" t="s">
        <v>11</v>
      </c>
      <c r="G13" s="207" t="s">
        <v>12</v>
      </c>
      <c r="H13" s="30"/>
    </row>
    <row r="14" spans="1:21" s="34" customFormat="1" x14ac:dyDescent="0.25">
      <c r="C14" s="36"/>
      <c r="D14" s="197" t="s">
        <v>5</v>
      </c>
      <c r="E14" s="197" t="s">
        <v>13</v>
      </c>
      <c r="F14" s="197" t="s">
        <v>6</v>
      </c>
      <c r="G14" s="197" t="s">
        <v>5</v>
      </c>
      <c r="H14" s="30"/>
      <c r="J14" s="63"/>
      <c r="K14" s="63"/>
      <c r="L14" s="63"/>
      <c r="M14" s="63"/>
      <c r="N14" s="63"/>
      <c r="O14" s="63"/>
      <c r="P14" s="63"/>
      <c r="Q14" s="63"/>
      <c r="R14" s="63"/>
      <c r="S14" s="63"/>
      <c r="T14" s="63"/>
      <c r="U14" s="63"/>
    </row>
    <row r="15" spans="1:21" s="39" customFormat="1" x14ac:dyDescent="0.25">
      <c r="C15" s="40"/>
      <c r="D15" s="200" t="s">
        <v>7</v>
      </c>
      <c r="E15" s="201" t="s">
        <v>14</v>
      </c>
      <c r="F15" s="201">
        <v>100.5</v>
      </c>
      <c r="G15" s="201" t="s">
        <v>15</v>
      </c>
      <c r="H15" s="30"/>
      <c r="J15" s="62" t="s">
        <v>395</v>
      </c>
      <c r="K15" s="62" t="s">
        <v>385</v>
      </c>
      <c r="L15" s="62" t="s">
        <v>386</v>
      </c>
      <c r="M15" s="62" t="s">
        <v>390</v>
      </c>
      <c r="N15" s="61" t="s">
        <v>460</v>
      </c>
      <c r="O15" s="61"/>
      <c r="P15" s="61"/>
      <c r="Q15" s="61"/>
      <c r="R15" s="61"/>
      <c r="S15" s="61"/>
      <c r="T15" s="61"/>
      <c r="U15" s="61"/>
    </row>
    <row r="16" spans="1:21" s="35" customFormat="1" x14ac:dyDescent="0.25">
      <c r="A16" s="95" t="str">
        <f>IF(D16=0,"",1)</f>
        <v/>
      </c>
      <c r="C16" s="37"/>
      <c r="D16" s="214"/>
      <c r="E16" s="215"/>
      <c r="F16" s="41"/>
      <c r="G16" s="215"/>
      <c r="H16" s="30"/>
      <c r="J16" s="62" t="str">
        <f>IF(A16="","N","Y")</f>
        <v>N</v>
      </c>
      <c r="K16" s="62">
        <f>IF(D16=0,0,IF(COUNTIFS('Section 2'!$I$18:$I$317,D16,'Section 2'!$S$18:$S$317,Lists!$M$6)+COUNTIFS('Section 2'!$I$18:$I$317,D16,'Section 2'!$S$18:$S$317,Lists!$M$8)+COUNTIFS('Section 2'!$K$18:$K$317,D16,'Section 2'!$S$18:$S$317,Lists!$M$6)+COUNTIFS('Section 2'!$K$18:$K$317,D16,'Section 2'!$S$18:$S$317,Lists!$M$8)+COUNTIFS('Section 2'!$M$18:$M$317,D16,'Section 2'!$S$18:$S$317,Lists!$M$6)+COUNTIFS('Section 2'!$M$18:$M$317,D16,'Section 2'!$S$18:$S$317,Lists!$M$8)=0,1,0))</f>
        <v>0</v>
      </c>
      <c r="L16" s="64">
        <f>IF(D16=0,0,IF(OR(E16=0,F16=0,G16=0),1,0))</f>
        <v>0</v>
      </c>
      <c r="M16" s="62">
        <f t="shared" ref="M16:M25" si="0">IF(D16=0,0,IF(COUNTIF(ClassIIChemicals,D16)&gt;0,0,1))</f>
        <v>0</v>
      </c>
      <c r="N16" s="57">
        <f t="shared" ref="N16:N25" si="1">IF(G16=0,0,IF(COUNTIF(Purpose,G16)&gt;0,0,1))</f>
        <v>0</v>
      </c>
      <c r="O16" s="57"/>
      <c r="P16" s="57"/>
      <c r="Q16" s="57"/>
      <c r="R16" s="57"/>
      <c r="S16" s="57"/>
      <c r="T16" s="57"/>
      <c r="U16" s="57"/>
    </row>
    <row r="17" spans="1:21" s="35" customFormat="1" x14ac:dyDescent="0.25">
      <c r="A17" s="96" t="str">
        <f>IF(D17=0,"",MAX($A$16:A16)+1)</f>
        <v/>
      </c>
      <c r="C17" s="37"/>
      <c r="D17" s="214"/>
      <c r="E17" s="215"/>
      <c r="F17" s="41"/>
      <c r="G17" s="215"/>
      <c r="H17" s="30"/>
      <c r="J17" s="62" t="str">
        <f t="shared" ref="J17:J25" si="2">IF(A17="","N","Y")</f>
        <v>N</v>
      </c>
      <c r="K17" s="62">
        <f>IF(D17=0,0,IF(COUNTIFS('Section 2'!$I$18:$I$317,D17,'Section 2'!$S$18:$S$317,Lists!$M$6)+COUNTIFS('Section 2'!$I$18:$I$317,D17,'Section 2'!$S$18:$S$317,Lists!$M$8)+COUNTIFS('Section 2'!$K$18:$K$317,D17,'Section 2'!$S$18:$S$317,Lists!$M$6)+COUNTIFS('Section 2'!$K$18:$K$317,D17,'Section 2'!$S$18:$S$317,Lists!$M$8)+COUNTIFS('Section 2'!$M$18:$M$317,D17,'Section 2'!$S$18:$S$317,Lists!$M$6)+COUNTIFS('Section 2'!$M$18:$M$317,D17,'Section 2'!$S$18:$S$317,Lists!$M$8)=0,1,0))</f>
        <v>0</v>
      </c>
      <c r="L17" s="64">
        <f t="shared" ref="L17:L25" si="3">IF(D17=0,0,IF(OR(E17=0,F17=0,G17=0),1,0))</f>
        <v>0</v>
      </c>
      <c r="M17" s="62">
        <f t="shared" si="0"/>
        <v>0</v>
      </c>
      <c r="N17" s="57">
        <f t="shared" si="1"/>
        <v>0</v>
      </c>
      <c r="O17" s="57"/>
      <c r="P17" s="57"/>
      <c r="Q17" s="57"/>
      <c r="R17" s="57"/>
      <c r="S17" s="57"/>
      <c r="T17" s="57"/>
      <c r="U17" s="57"/>
    </row>
    <row r="18" spans="1:21" s="35" customFormat="1" x14ac:dyDescent="0.25">
      <c r="A18" s="96" t="str">
        <f>IF(D18=0,"",MAX($A$16:A17)+1)</f>
        <v/>
      </c>
      <c r="C18" s="37"/>
      <c r="D18" s="214"/>
      <c r="E18" s="215"/>
      <c r="F18" s="41"/>
      <c r="G18" s="215"/>
      <c r="H18" s="30"/>
      <c r="J18" s="62" t="str">
        <f t="shared" si="2"/>
        <v>N</v>
      </c>
      <c r="K18" s="62">
        <f>IF(D18=0,0,IF(COUNTIFS('Section 2'!$I$18:$I$317,D18,'Section 2'!$S$18:$S$317,Lists!$M$6)+COUNTIFS('Section 2'!$I$18:$I$317,D18,'Section 2'!$S$18:$S$317,Lists!$M$8)+COUNTIFS('Section 2'!$K$18:$K$317,D18,'Section 2'!$S$18:$S$317,Lists!$M$6)+COUNTIFS('Section 2'!$K$18:$K$317,D18,'Section 2'!$S$18:$S$317,Lists!$M$8)+COUNTIFS('Section 2'!$M$18:$M$317,D18,'Section 2'!$S$18:$S$317,Lists!$M$6)+COUNTIFS('Section 2'!$M$18:$M$317,D18,'Section 2'!$S$18:$S$317,Lists!$M$8)=0,1,0))</f>
        <v>0</v>
      </c>
      <c r="L18" s="64">
        <f t="shared" si="3"/>
        <v>0</v>
      </c>
      <c r="M18" s="62">
        <f t="shared" si="0"/>
        <v>0</v>
      </c>
      <c r="N18" s="57">
        <f t="shared" si="1"/>
        <v>0</v>
      </c>
      <c r="O18" s="57"/>
      <c r="P18" s="57"/>
      <c r="Q18" s="57"/>
      <c r="R18" s="57"/>
      <c r="S18" s="57"/>
      <c r="T18" s="57"/>
      <c r="U18" s="57"/>
    </row>
    <row r="19" spans="1:21" s="35" customFormat="1" x14ac:dyDescent="0.25">
      <c r="A19" s="96" t="str">
        <f>IF(D19=0,"",MAX($A$16:A18)+1)</f>
        <v/>
      </c>
      <c r="C19" s="37"/>
      <c r="D19" s="214"/>
      <c r="E19" s="215"/>
      <c r="F19" s="41"/>
      <c r="G19" s="215"/>
      <c r="H19" s="30"/>
      <c r="J19" s="62" t="str">
        <f t="shared" si="2"/>
        <v>N</v>
      </c>
      <c r="K19" s="62">
        <f>IF(D19=0,0,IF(COUNTIFS('Section 2'!$I$18:$I$317,D19,'Section 2'!$S$18:$S$317,Lists!$M$6)+COUNTIFS('Section 2'!$I$18:$I$317,D19,'Section 2'!$S$18:$S$317,Lists!$M$8)+COUNTIFS('Section 2'!$K$18:$K$317,D19,'Section 2'!$S$18:$S$317,Lists!$M$6)+COUNTIFS('Section 2'!$K$18:$K$317,D19,'Section 2'!$S$18:$S$317,Lists!$M$8)+COUNTIFS('Section 2'!$M$18:$M$317,D19,'Section 2'!$S$18:$S$317,Lists!$M$6)+COUNTIFS('Section 2'!$M$18:$M$317,D19,'Section 2'!$S$18:$S$317,Lists!$M$8)=0,1,0))</f>
        <v>0</v>
      </c>
      <c r="L19" s="64">
        <f t="shared" si="3"/>
        <v>0</v>
      </c>
      <c r="M19" s="62">
        <f t="shared" si="0"/>
        <v>0</v>
      </c>
      <c r="N19" s="57">
        <f t="shared" si="1"/>
        <v>0</v>
      </c>
      <c r="O19" s="57"/>
      <c r="P19" s="57"/>
      <c r="Q19" s="57"/>
      <c r="R19" s="57"/>
      <c r="S19" s="57"/>
      <c r="T19" s="57"/>
      <c r="U19" s="57"/>
    </row>
    <row r="20" spans="1:21" s="35" customFormat="1" x14ac:dyDescent="0.25">
      <c r="A20" s="96" t="str">
        <f>IF(D20=0,"",MAX($A$16:A19)+1)</f>
        <v/>
      </c>
      <c r="C20" s="37"/>
      <c r="D20" s="214"/>
      <c r="E20" s="215"/>
      <c r="F20" s="41"/>
      <c r="G20" s="215"/>
      <c r="H20" s="30"/>
      <c r="J20" s="62" t="str">
        <f t="shared" si="2"/>
        <v>N</v>
      </c>
      <c r="K20" s="62">
        <f>IF(D20=0,0,IF(COUNTIFS('Section 2'!$I$18:$I$317,D20,'Section 2'!$S$18:$S$317,Lists!$M$6)+COUNTIFS('Section 2'!$I$18:$I$317,D20,'Section 2'!$S$18:$S$317,Lists!$M$8)+COUNTIFS('Section 2'!$K$18:$K$317,D20,'Section 2'!$S$18:$S$317,Lists!$M$6)+COUNTIFS('Section 2'!$K$18:$K$317,D20,'Section 2'!$S$18:$S$317,Lists!$M$8)+COUNTIFS('Section 2'!$M$18:$M$317,D20,'Section 2'!$S$18:$S$317,Lists!$M$6)+COUNTIFS('Section 2'!$M$18:$M$317,D20,'Section 2'!$S$18:$S$317,Lists!$M$8)=0,1,0))</f>
        <v>0</v>
      </c>
      <c r="L20" s="64">
        <f t="shared" si="3"/>
        <v>0</v>
      </c>
      <c r="M20" s="62">
        <f t="shared" si="0"/>
        <v>0</v>
      </c>
      <c r="N20" s="57">
        <f t="shared" si="1"/>
        <v>0</v>
      </c>
      <c r="O20" s="57"/>
      <c r="P20" s="57"/>
      <c r="Q20" s="57"/>
      <c r="R20" s="57"/>
      <c r="S20" s="57"/>
      <c r="T20" s="57"/>
      <c r="U20" s="57"/>
    </row>
    <row r="21" spans="1:21" s="35" customFormat="1" x14ac:dyDescent="0.25">
      <c r="A21" s="96" t="str">
        <f>IF(D21=0,"",MAX($A$16:A20)+1)</f>
        <v/>
      </c>
      <c r="C21" s="37"/>
      <c r="D21" s="214"/>
      <c r="E21" s="215"/>
      <c r="F21" s="41"/>
      <c r="G21" s="215"/>
      <c r="H21" s="30"/>
      <c r="J21" s="62" t="str">
        <f t="shared" si="2"/>
        <v>N</v>
      </c>
      <c r="K21" s="62">
        <f>IF(D21=0,0,IF(COUNTIFS('Section 2'!$I$18:$I$317,D21,'Section 2'!$S$18:$S$317,Lists!$M$6)+COUNTIFS('Section 2'!$I$18:$I$317,D21,'Section 2'!$S$18:$S$317,Lists!$M$8)+COUNTIFS('Section 2'!$K$18:$K$317,D21,'Section 2'!$S$18:$S$317,Lists!$M$6)+COUNTIFS('Section 2'!$K$18:$K$317,D21,'Section 2'!$S$18:$S$317,Lists!$M$8)+COUNTIFS('Section 2'!$M$18:$M$317,D21,'Section 2'!$S$18:$S$317,Lists!$M$6)+COUNTIFS('Section 2'!$M$18:$M$317,D21,'Section 2'!$S$18:$S$317,Lists!$M$8)=0,1,0))</f>
        <v>0</v>
      </c>
      <c r="L21" s="64">
        <f t="shared" si="3"/>
        <v>0</v>
      </c>
      <c r="M21" s="62">
        <f t="shared" si="0"/>
        <v>0</v>
      </c>
      <c r="N21" s="57">
        <f t="shared" si="1"/>
        <v>0</v>
      </c>
      <c r="O21" s="57"/>
      <c r="P21" s="57"/>
      <c r="Q21" s="57"/>
      <c r="R21" s="57"/>
      <c r="S21" s="57"/>
      <c r="T21" s="57"/>
      <c r="U21" s="57"/>
    </row>
    <row r="22" spans="1:21" s="35" customFormat="1" x14ac:dyDescent="0.25">
      <c r="A22" s="96" t="str">
        <f>IF(D22=0,"",MAX($A$16:A21)+1)</f>
        <v/>
      </c>
      <c r="C22" s="37"/>
      <c r="D22" s="214"/>
      <c r="E22" s="215"/>
      <c r="F22" s="41"/>
      <c r="G22" s="215"/>
      <c r="H22" s="30"/>
      <c r="J22" s="62" t="str">
        <f t="shared" si="2"/>
        <v>N</v>
      </c>
      <c r="K22" s="62">
        <f>IF(D22=0,0,IF(COUNTIFS('Section 2'!$I$18:$I$317,D22,'Section 2'!$S$18:$S$317,Lists!$M$6)+COUNTIFS('Section 2'!$I$18:$I$317,D22,'Section 2'!$S$18:$S$317,Lists!$M$8)+COUNTIFS('Section 2'!$K$18:$K$317,D22,'Section 2'!$S$18:$S$317,Lists!$M$6)+COUNTIFS('Section 2'!$K$18:$K$317,D22,'Section 2'!$S$18:$S$317,Lists!$M$8)+COUNTIFS('Section 2'!$M$18:$M$317,D22,'Section 2'!$S$18:$S$317,Lists!$M$6)+COUNTIFS('Section 2'!$M$18:$M$317,D22,'Section 2'!$S$18:$S$317,Lists!$M$8)=0,1,0))</f>
        <v>0</v>
      </c>
      <c r="L22" s="64">
        <f t="shared" si="3"/>
        <v>0</v>
      </c>
      <c r="M22" s="62">
        <f t="shared" si="0"/>
        <v>0</v>
      </c>
      <c r="N22" s="57">
        <f t="shared" si="1"/>
        <v>0</v>
      </c>
      <c r="O22" s="57"/>
      <c r="P22" s="57"/>
      <c r="Q22" s="57"/>
      <c r="R22" s="57"/>
      <c r="S22" s="57"/>
      <c r="T22" s="57"/>
      <c r="U22" s="57"/>
    </row>
    <row r="23" spans="1:21" s="35" customFormat="1" x14ac:dyDescent="0.25">
      <c r="A23" s="96" t="str">
        <f>IF(D23=0,"",MAX($A$16:A22)+1)</f>
        <v/>
      </c>
      <c r="C23" s="37"/>
      <c r="D23" s="214"/>
      <c r="E23" s="215"/>
      <c r="F23" s="41"/>
      <c r="G23" s="215"/>
      <c r="H23" s="30"/>
      <c r="J23" s="62" t="str">
        <f t="shared" si="2"/>
        <v>N</v>
      </c>
      <c r="K23" s="62">
        <f>IF(D23=0,0,IF(COUNTIFS('Section 2'!$I$18:$I$317,D23,'Section 2'!$S$18:$S$317,Lists!$M$6)+COUNTIFS('Section 2'!$I$18:$I$317,D23,'Section 2'!$S$18:$S$317,Lists!$M$8)+COUNTIFS('Section 2'!$K$18:$K$317,D23,'Section 2'!$S$18:$S$317,Lists!$M$6)+COUNTIFS('Section 2'!$K$18:$K$317,D23,'Section 2'!$S$18:$S$317,Lists!$M$8)+COUNTIFS('Section 2'!$M$18:$M$317,D23,'Section 2'!$S$18:$S$317,Lists!$M$6)+COUNTIFS('Section 2'!$M$18:$M$317,D23,'Section 2'!$S$18:$S$317,Lists!$M$8)=0,1,0))</f>
        <v>0</v>
      </c>
      <c r="L23" s="64">
        <f t="shared" si="3"/>
        <v>0</v>
      </c>
      <c r="M23" s="62">
        <f t="shared" si="0"/>
        <v>0</v>
      </c>
      <c r="N23" s="57">
        <f t="shared" si="1"/>
        <v>0</v>
      </c>
      <c r="O23" s="57"/>
      <c r="P23" s="57"/>
      <c r="Q23" s="57"/>
      <c r="R23" s="57"/>
      <c r="S23" s="57"/>
      <c r="T23" s="57"/>
      <c r="U23" s="57"/>
    </row>
    <row r="24" spans="1:21" s="35" customFormat="1" x14ac:dyDescent="0.25">
      <c r="A24" s="96" t="str">
        <f>IF(D24=0,"",MAX($A$16:A23)+1)</f>
        <v/>
      </c>
      <c r="C24" s="37"/>
      <c r="D24" s="214"/>
      <c r="E24" s="215"/>
      <c r="F24" s="41"/>
      <c r="G24" s="215"/>
      <c r="H24" s="30"/>
      <c r="J24" s="62" t="str">
        <f t="shared" si="2"/>
        <v>N</v>
      </c>
      <c r="K24" s="62">
        <f>IF(D24=0,0,IF(COUNTIFS('Section 2'!$I$18:$I$317,D24,'Section 2'!$S$18:$S$317,Lists!$M$6)+COUNTIFS('Section 2'!$I$18:$I$317,D24,'Section 2'!$S$18:$S$317,Lists!$M$8)+COUNTIFS('Section 2'!$K$18:$K$317,D24,'Section 2'!$S$18:$S$317,Lists!$M$6)+COUNTIFS('Section 2'!$K$18:$K$317,D24,'Section 2'!$S$18:$S$317,Lists!$M$8)+COUNTIFS('Section 2'!$M$18:$M$317,D24,'Section 2'!$S$18:$S$317,Lists!$M$6)+COUNTIFS('Section 2'!$M$18:$M$317,D24,'Section 2'!$S$18:$S$317,Lists!$M$8)=0,1,0))</f>
        <v>0</v>
      </c>
      <c r="L24" s="64">
        <f t="shared" si="3"/>
        <v>0</v>
      </c>
      <c r="M24" s="62">
        <f t="shared" si="0"/>
        <v>0</v>
      </c>
      <c r="N24" s="57">
        <f t="shared" si="1"/>
        <v>0</v>
      </c>
      <c r="O24" s="57"/>
      <c r="P24" s="57"/>
      <c r="Q24" s="57"/>
      <c r="R24" s="57"/>
      <c r="S24" s="57"/>
      <c r="T24" s="57"/>
      <c r="U24" s="57"/>
    </row>
    <row r="25" spans="1:21" s="35" customFormat="1" x14ac:dyDescent="0.25">
      <c r="A25" s="97" t="str">
        <f>IF(D25=0,"",MAX($A$16:A24)+1)</f>
        <v/>
      </c>
      <c r="C25" s="37"/>
      <c r="D25" s="214"/>
      <c r="E25" s="215"/>
      <c r="F25" s="41"/>
      <c r="G25" s="215"/>
      <c r="H25" s="30"/>
      <c r="J25" s="62" t="str">
        <f t="shared" si="2"/>
        <v>N</v>
      </c>
      <c r="K25" s="62">
        <f>IF(D25=0,0,IF(COUNTIFS('Section 2'!$I$18:$I$317,D25,'Section 2'!$S$18:$S$317,Lists!$M$6)+COUNTIFS('Section 2'!$I$18:$I$317,D25,'Section 2'!$S$18:$S$317,Lists!$M$8)+COUNTIFS('Section 2'!$K$18:$K$317,D25,'Section 2'!$S$18:$S$317,Lists!$M$6)+COUNTIFS('Section 2'!$K$18:$K$317,D25,'Section 2'!$S$18:$S$317,Lists!$M$8)+COUNTIFS('Section 2'!$M$18:$M$317,D25,'Section 2'!$S$18:$S$317,Lists!$M$6)+COUNTIFS('Section 2'!$M$18:$M$317,D25,'Section 2'!$S$18:$S$317,Lists!$M$8)=0,1,0))</f>
        <v>0</v>
      </c>
      <c r="L25" s="64">
        <f t="shared" si="3"/>
        <v>0</v>
      </c>
      <c r="M25" s="62">
        <f t="shared" si="0"/>
        <v>0</v>
      </c>
      <c r="N25" s="57">
        <f t="shared" si="1"/>
        <v>0</v>
      </c>
      <c r="O25" s="57"/>
      <c r="P25" s="57"/>
      <c r="Q25" s="57"/>
      <c r="R25" s="57"/>
      <c r="S25" s="57"/>
      <c r="T25" s="57"/>
      <c r="U25" s="57"/>
    </row>
    <row r="26" spans="1:21" s="35" customFormat="1" hidden="1" x14ac:dyDescent="0.25">
      <c r="A26" s="112"/>
      <c r="C26" s="37"/>
      <c r="D26" s="115"/>
      <c r="E26" s="114"/>
      <c r="F26" s="114"/>
      <c r="G26" s="114"/>
      <c r="H26" s="30"/>
      <c r="J26" s="62"/>
      <c r="K26" s="62"/>
      <c r="L26" s="64"/>
      <c r="M26" s="62"/>
      <c r="N26" s="57"/>
      <c r="O26" s="57"/>
      <c r="P26" s="57"/>
      <c r="Q26" s="57"/>
      <c r="R26" s="57"/>
      <c r="S26" s="57"/>
      <c r="T26" s="57"/>
      <c r="U26" s="57"/>
    </row>
    <row r="27" spans="1:21" s="35" customFormat="1" hidden="1" x14ac:dyDescent="0.25">
      <c r="A27" s="112"/>
      <c r="C27" s="37"/>
      <c r="D27" s="115">
        <v>0</v>
      </c>
      <c r="E27" s="114"/>
      <c r="F27" s="114"/>
      <c r="G27" s="114"/>
      <c r="H27" s="30"/>
      <c r="J27" s="62"/>
      <c r="K27" s="62"/>
      <c r="L27" s="64"/>
      <c r="M27" s="62"/>
      <c r="N27" s="57"/>
      <c r="O27" s="57"/>
      <c r="P27" s="57"/>
      <c r="Q27" s="57"/>
      <c r="R27" s="57"/>
      <c r="S27" s="57"/>
      <c r="T27" s="57"/>
      <c r="U27" s="57"/>
    </row>
    <row r="28" spans="1:21" ht="15" customHeight="1" x14ac:dyDescent="0.25">
      <c r="C28" s="32"/>
      <c r="D28" s="177" t="s">
        <v>490</v>
      </c>
      <c r="E28" s="113"/>
      <c r="F28" s="113"/>
      <c r="G28" s="177" t="s">
        <v>490</v>
      </c>
      <c r="H28" s="33"/>
      <c r="J28" s="57"/>
      <c r="K28" s="57"/>
      <c r="L28" s="57"/>
      <c r="M28" s="57"/>
      <c r="N28" s="57"/>
      <c r="O28" s="57"/>
      <c r="P28" s="57"/>
      <c r="Q28" s="57"/>
      <c r="R28" s="57"/>
      <c r="S28" s="57"/>
      <c r="T28" s="57"/>
      <c r="U28" s="57"/>
    </row>
    <row r="29" spans="1:21" x14ac:dyDescent="0.25">
      <c r="C29" s="19"/>
      <c r="D29" s="176" t="str">
        <f>Lists!E3</f>
        <v>HCFC-21</v>
      </c>
      <c r="E29" s="110"/>
      <c r="F29" s="19"/>
      <c r="G29" s="178" t="str">
        <f>Lists!K3</f>
        <v>Transformation</v>
      </c>
      <c r="H29" s="19"/>
    </row>
    <row r="30" spans="1:21" x14ac:dyDescent="0.25">
      <c r="C30" s="19"/>
      <c r="D30" s="176" t="str">
        <f>Lists!E4</f>
        <v>HCFC-22</v>
      </c>
      <c r="E30" s="111"/>
      <c r="F30" s="19"/>
      <c r="G30" s="178" t="str">
        <f>Lists!K4</f>
        <v>Destruction</v>
      </c>
      <c r="H30" s="19"/>
    </row>
    <row r="31" spans="1:21" x14ac:dyDescent="0.25">
      <c r="C31" s="19"/>
      <c r="D31" s="176" t="str">
        <f>Lists!E5</f>
        <v>HCFC-31</v>
      </c>
      <c r="E31" s="111"/>
      <c r="F31" s="19"/>
      <c r="G31" s="19"/>
      <c r="H31" s="19"/>
    </row>
    <row r="32" spans="1:21" x14ac:dyDescent="0.25">
      <c r="C32" s="19"/>
      <c r="D32" s="176" t="str">
        <f>Lists!E6</f>
        <v>HCFC-121</v>
      </c>
      <c r="E32" s="111"/>
      <c r="F32" s="19"/>
      <c r="G32" s="19"/>
      <c r="H32" s="19"/>
    </row>
    <row r="33" spans="3:8" x14ac:dyDescent="0.25">
      <c r="C33" s="19"/>
      <c r="D33" s="176" t="str">
        <f>Lists!E7</f>
        <v>HCFC-122</v>
      </c>
      <c r="E33" s="111"/>
      <c r="F33" s="19"/>
      <c r="G33" s="19"/>
      <c r="H33" s="19"/>
    </row>
    <row r="34" spans="3:8" x14ac:dyDescent="0.25">
      <c r="C34" s="19"/>
      <c r="D34" s="176" t="str">
        <f>Lists!E8</f>
        <v>HCFC-123</v>
      </c>
      <c r="E34" s="38"/>
      <c r="F34" s="19"/>
      <c r="G34" s="19"/>
      <c r="H34" s="19"/>
    </row>
    <row r="35" spans="3:8" x14ac:dyDescent="0.25">
      <c r="C35" s="19"/>
      <c r="D35" s="176" t="str">
        <f>Lists!E9</f>
        <v>HCFC-123a</v>
      </c>
      <c r="E35" s="38"/>
      <c r="F35" s="19"/>
      <c r="G35" s="19"/>
      <c r="H35" s="19"/>
    </row>
    <row r="36" spans="3:8" ht="14.25" customHeight="1" x14ac:dyDescent="0.25">
      <c r="C36" s="19"/>
      <c r="D36" s="176" t="str">
        <f>Lists!E10</f>
        <v>HCFC-123b</v>
      </c>
      <c r="E36" s="19"/>
      <c r="F36" s="19"/>
      <c r="G36" s="19"/>
      <c r="H36" s="19"/>
    </row>
    <row r="37" spans="3:8" x14ac:dyDescent="0.25">
      <c r="D37" s="176" t="str">
        <f>Lists!E11</f>
        <v>HCFC-124</v>
      </c>
    </row>
    <row r="38" spans="3:8" x14ac:dyDescent="0.25">
      <c r="D38" s="176" t="str">
        <f>Lists!E12</f>
        <v>HCFC-124a</v>
      </c>
    </row>
    <row r="39" spans="3:8" x14ac:dyDescent="0.25">
      <c r="D39" s="176" t="str">
        <f>Lists!E13</f>
        <v>HCFC-131</v>
      </c>
    </row>
    <row r="40" spans="3:8" x14ac:dyDescent="0.25">
      <c r="D40" s="176" t="str">
        <f>Lists!E14</f>
        <v>HCFC-132b</v>
      </c>
    </row>
    <row r="41" spans="3:8" x14ac:dyDescent="0.25">
      <c r="D41" s="176" t="str">
        <f>Lists!E15</f>
        <v>HCFC-133a</v>
      </c>
    </row>
    <row r="42" spans="3:8" x14ac:dyDescent="0.25">
      <c r="D42" s="176" t="str">
        <f>Lists!E18</f>
        <v>HCFC-141b</v>
      </c>
    </row>
    <row r="43" spans="3:8" x14ac:dyDescent="0.25">
      <c r="D43" s="176" t="str">
        <f>Lists!E21</f>
        <v>HCFC-142b</v>
      </c>
    </row>
    <row r="44" spans="3:8" x14ac:dyDescent="0.25">
      <c r="D44" s="176" t="str">
        <f>Lists!E22</f>
        <v>HCFC-151</v>
      </c>
    </row>
    <row r="45" spans="3:8" x14ac:dyDescent="0.25">
      <c r="D45" s="176" t="str">
        <f>Lists!E23</f>
        <v>HCFC-221</v>
      </c>
    </row>
    <row r="46" spans="3:8" x14ac:dyDescent="0.25">
      <c r="D46" s="176" t="str">
        <f>Lists!E24</f>
        <v>HCFC-222</v>
      </c>
    </row>
    <row r="47" spans="3:8" x14ac:dyDescent="0.25">
      <c r="D47" s="176" t="str">
        <f>Lists!E25</f>
        <v>HCFC-223</v>
      </c>
    </row>
    <row r="48" spans="3:8" x14ac:dyDescent="0.25">
      <c r="D48" s="176" t="str">
        <f>Lists!E26</f>
        <v>HCFC-224</v>
      </c>
    </row>
    <row r="49" spans="4:4" x14ac:dyDescent="0.25">
      <c r="D49" s="176" t="str">
        <f>Lists!E27</f>
        <v>HCFC-225ca</v>
      </c>
    </row>
    <row r="50" spans="4:4" x14ac:dyDescent="0.25">
      <c r="D50" s="176" t="str">
        <f>Lists!E28</f>
        <v>HCFC-225cb</v>
      </c>
    </row>
    <row r="51" spans="4:4" x14ac:dyDescent="0.25">
      <c r="D51" s="176" t="str">
        <f>Lists!E29</f>
        <v>HCFC-226</v>
      </c>
    </row>
    <row r="52" spans="4:4" x14ac:dyDescent="0.25">
      <c r="D52" s="176" t="str">
        <f>Lists!E30</f>
        <v>HCFC-231</v>
      </c>
    </row>
    <row r="53" spans="4:4" x14ac:dyDescent="0.25">
      <c r="D53" s="176" t="str">
        <f>Lists!E31</f>
        <v>HCFC-232</v>
      </c>
    </row>
    <row r="54" spans="4:4" x14ac:dyDescent="0.25">
      <c r="D54" s="176" t="str">
        <f>Lists!E32</f>
        <v>HCFC-233</v>
      </c>
    </row>
    <row r="55" spans="4:4" x14ac:dyDescent="0.25">
      <c r="D55" s="176" t="str">
        <f>Lists!E33</f>
        <v>HCFC-234</v>
      </c>
    </row>
    <row r="56" spans="4:4" x14ac:dyDescent="0.25">
      <c r="D56" s="176" t="str">
        <f>Lists!E34</f>
        <v>HCFC-235</v>
      </c>
    </row>
    <row r="57" spans="4:4" x14ac:dyDescent="0.25">
      <c r="D57" s="176" t="str">
        <f>Lists!E35</f>
        <v>HCFC-241</v>
      </c>
    </row>
    <row r="58" spans="4:4" x14ac:dyDescent="0.25">
      <c r="D58" s="176" t="str">
        <f>Lists!E36</f>
        <v>HCFC-242</v>
      </c>
    </row>
    <row r="59" spans="4:4" x14ac:dyDescent="0.25">
      <c r="D59" s="176" t="str">
        <f>Lists!E37</f>
        <v>HCFC-243</v>
      </c>
    </row>
    <row r="60" spans="4:4" x14ac:dyDescent="0.25">
      <c r="D60" s="176" t="str">
        <f>Lists!E38</f>
        <v>HCFC-244</v>
      </c>
    </row>
    <row r="61" spans="4:4" x14ac:dyDescent="0.25">
      <c r="D61" s="176" t="str">
        <f>Lists!E39</f>
        <v>HCFC-251</v>
      </c>
    </row>
    <row r="62" spans="4:4" x14ac:dyDescent="0.25">
      <c r="D62" s="176" t="str">
        <f>Lists!E40</f>
        <v>HCFC-252</v>
      </c>
    </row>
    <row r="63" spans="4:4" x14ac:dyDescent="0.25">
      <c r="D63" s="176" t="str">
        <f>Lists!E41</f>
        <v>HCFC-253</v>
      </c>
    </row>
    <row r="64" spans="4:4" x14ac:dyDescent="0.25">
      <c r="D64" s="176" t="str">
        <f>Lists!E42</f>
        <v>HCFC-261</v>
      </c>
    </row>
    <row r="65" spans="4:4" x14ac:dyDescent="0.25">
      <c r="D65" s="176" t="str">
        <f>Lists!E43</f>
        <v>HCFC-262</v>
      </c>
    </row>
    <row r="66" spans="4:4" x14ac:dyDescent="0.25">
      <c r="D66" s="176" t="str">
        <f>Lists!E44</f>
        <v>HCFC-271</v>
      </c>
    </row>
    <row r="67" spans="4:4" x14ac:dyDescent="0.25">
      <c r="D67" s="111"/>
    </row>
    <row r="68" spans="4:4" x14ac:dyDescent="0.25">
      <c r="D68" s="111"/>
    </row>
    <row r="69" spans="4:4" x14ac:dyDescent="0.25">
      <c r="D69" s="111"/>
    </row>
    <row r="70" spans="4:4" x14ac:dyDescent="0.25">
      <c r="D70" s="111"/>
    </row>
    <row r="71" spans="4:4" x14ac:dyDescent="0.25">
      <c r="D71" s="111"/>
    </row>
    <row r="72" spans="4:4" x14ac:dyDescent="0.25">
      <c r="D72" s="111"/>
    </row>
    <row r="73" spans="4:4" x14ac:dyDescent="0.25">
      <c r="D73" s="111"/>
    </row>
    <row r="74" spans="4:4" x14ac:dyDescent="0.25">
      <c r="D74" s="111"/>
    </row>
    <row r="75" spans="4:4" x14ac:dyDescent="0.25">
      <c r="D75" s="111"/>
    </row>
    <row r="76" spans="4:4" x14ac:dyDescent="0.25">
      <c r="D76" s="111"/>
    </row>
    <row r="77" spans="4:4" x14ac:dyDescent="0.25">
      <c r="D77" s="111"/>
    </row>
    <row r="78" spans="4:4" x14ac:dyDescent="0.25">
      <c r="D78" s="111"/>
    </row>
    <row r="79" spans="4:4" x14ac:dyDescent="0.25">
      <c r="D79" s="111"/>
    </row>
  </sheetData>
  <sheetProtection password="9DB6" sheet="1" objects="1" scenarios="1"/>
  <mergeCells count="4">
    <mergeCell ref="D9:G9"/>
    <mergeCell ref="D12:G12"/>
    <mergeCell ref="D11:G11"/>
    <mergeCell ref="D10:G10"/>
  </mergeCells>
  <dataValidations xWindow="237" yWindow="836" count="10">
    <dataValidation type="list" allowBlank="1" showInputMessage="1" showErrorMessage="1" sqref="IS16:IS27 SO16:SO27 ACK16:ACK27 AMG16:AMG27 AWC16:AWC27 BFY16:BFY27 BPU16:BPU27 BZQ16:BZQ27 CJM16:CJM27 CTI16:CTI27 DDE16:DDE27 DNA16:DNA27 DWW16:DWW27 EGS16:EGS27 EQO16:EQO27 FAK16:FAK27 FKG16:FKG27 FUC16:FUC27 GDY16:GDY27 GNU16:GNU27 GXQ16:GXQ27 HHM16:HHM27 HRI16:HRI27 IBE16:IBE27 ILA16:ILA27 IUW16:IUW27 JES16:JES27 JOO16:JOO27 JYK16:JYK27 KIG16:KIG27 KSC16:KSC27 LBY16:LBY27 LLU16:LLU27 LVQ16:LVQ27 MFM16:MFM27 MPI16:MPI27 MZE16:MZE27 NJA16:NJA27 NSW16:NSW27 OCS16:OCS27 OMO16:OMO27 OWK16:OWK27 PGG16:PGG27 PQC16:PQC27 PZY16:PZY27 QJU16:QJU27 QTQ16:QTQ27 RDM16:RDM27 RNI16:RNI27 RXE16:RXE27 SHA16:SHA27 SQW16:SQW27 TAS16:TAS27 TKO16:TKO27 TUK16:TUK27 UEG16:UEG27 UOC16:UOC27 UXY16:UXY27 VHU16:VHU27 VRQ16:VRQ27 WBM16:WBM27 WLI16:WLI27 WVE16:WVE27"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xr:uid="{00000000-0002-0000-0300-000001000000}"/>
    <dataValidation type="decimal" operator="greaterThanOrEqual" allowBlank="1" showInputMessage="1" showErrorMessage="1" sqref="IT18:IT27 SP18:SP27 ACL18:ACL27 AMH18:AMH27 AWD18:AWD27 BFZ18:BFZ27 BPV18:BPV27 BZR18:BZR27 CJN18:CJN27 CTJ18:CTJ27 DDF18:DDF27 DNB18:DNB27 DWX18:DWX27 EGT18:EGT27 EQP18:EQP27 FAL18:FAL27 FKH18:FKH27 FUD18:FUD27 GDZ18:GDZ27 GNV18:GNV27 GXR18:GXR27 HHN18:HHN27 HRJ18:HRJ27 IBF18:IBF27 ILB18:ILB27 IUX18:IUX27 JET18:JET27 JOP18:JOP27 JYL18:JYL27 KIH18:KIH27 KSD18:KSD27 LBZ18:LBZ27 LLV18:LLV27 LVR18:LVR27 MFN18:MFN27 MPJ18:MPJ27 MZF18:MZF27 NJB18:NJB27 NSX18:NSX27 OCT18:OCT27 OMP18:OMP27 OWL18:OWL27 PGH18:PGH27 PQD18:PQD27 PZZ18:PZZ27 QJV18:QJV27 QTR18:QTR27 RDN18:RDN27 RNJ18:RNJ27 RXF18:RXF27 SHB18:SHB27 SQX18:SQX27 TAT18:TAT27 TKP18:TKP27 TUL18:TUL27 UEH18:UEH27 UOD18:UOD27 UXZ18:UXZ27 VHV18:VHV27 VRR18:VRR27 WBN18:WBN27 WLJ18:WLJ27 WVF18:WVF27 WVG16:WVL27 IU16:IZ27 SQ16:SV27 ACM16:ACR27 AMI16:AMN27 AWE16:AWJ27 BGA16:BGF27 BPW16:BQB27 BZS16:BZX27 CJO16:CJT27 CTK16:CTP27 DDG16:DDL27 DNC16:DNH27 DWY16:DXD27 EGU16:EGZ27 EQQ16:EQV27 FAM16:FAR27 FKI16:FKN27 FUE16:FUJ27 GEA16:GEF27 GNW16:GOB27 GXS16:GXX27 HHO16:HHT27 HRK16:HRP27 IBG16:IBL27 ILC16:ILH27 IUY16:IVD27 JEU16:JEZ27 JOQ16:JOV27 JYM16:JYR27 KII16:KIN27 KSE16:KSJ27 LCA16:LCF27 LLW16:LMB27 LVS16:LVX27 MFO16:MFT27 MPK16:MPP27 MZG16:MZL27 NJC16:NJH27 NSY16:NTD27 OCU16:OCZ27 OMQ16:OMV27 OWM16:OWR27 PGI16:PGN27 PQE16:PQJ27 QAA16:QAF27 QJW16:QKB27 QTS16:QTX27 RDO16:RDT27 RNK16:RNP27 RXG16:RXL27 SHC16:SHH27 SQY16:SRD27 TAU16:TAZ27 TKQ16:TKV27 TUM16:TUR27 UEI16:UEN27 UOE16:UOJ27 UYA16:UYF27 VHW16:VIB27 VRS16:VRX27 WBO16:WBT27 WLK16:WLP27" xr:uid="{00000000-0002-0000-0300-000002000000}">
      <formula1>0</formula1>
    </dataValidation>
    <dataValidation type="decimal" operator="greaterThanOrEqual" allowBlank="1" showInputMessage="1" showErrorMessage="1" prompt="Quantity of gross chemical produced (kg)" sqref="WVF16:WVF17 IT16:IT17 SP16:SP17 ACL16:ACL17 AMH16:AMH17 AWD16:AWD17 BFZ16:BFZ17 BPV16:BPV17 BZR16:BZR17 CJN16:CJN17 CTJ16:CTJ17 DDF16:DDF17 DNB16:DNB17 DWX16:DWX17 EGT16:EGT17 EQP16:EQP17 FAL16:FAL17 FKH16:FKH17 FUD16:FUD17 GDZ16:GDZ17 GNV16:GNV17 GXR16:GXR17 HHN16:HHN17 HRJ16:HRJ17 IBF16:IBF17 ILB16:ILB17 IUX16:IUX17 JET16:JET17 JOP16:JOP17 JYL16:JYL17 KIH16:KIH17 KSD16:KSD17 LBZ16:LBZ17 LLV16:LLV17 LVR16:LVR17 MFN16:MFN17 MPJ16:MPJ17 MZF16:MZF17 NJB16:NJB17 NSX16:NSX17 OCT16:OCT17 OMP16:OMP17 OWL16:OWL17 PGH16:PGH17 PQD16:PQD17 PZZ16:PZZ17 QJV16:QJV17 QTR16:QTR17 RDN16:RDN17 RNJ16:RNJ17 RXF16:RXF17 SHB16:SHB17 SQX16:SQX17 TAT16:TAT17 TKP16:TKP17 TUL16:TUL17 UEH16:UEH17 UOD16:UOD17 UXZ16:UXZ17 VHV16:VHV17 VRR16:VRR17 WBN16:WBN17 WLJ16:WLJ17"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A16:JA27 SW16:SW27 ACS16:ACS27 AMO16:AMO27 AWK16:AWK27 BGG16:BGG27 BQC16:BQC27 BZY16:BZY27 CJU16:CJU27 CTQ16:CTQ27 DDM16:DDM27 DNI16:DNI27 DXE16:DXE27 EHA16:EHA27 EQW16:EQW27 FAS16:FAS27 FKO16:FKO27 FUK16:FUK27 GEG16:GEG27 GOC16:GOC27 GXY16:GXY27 HHU16:HHU27 HRQ16:HRQ27 IBM16:IBM27 ILI16:ILI27 IVE16:IVE27 JFA16:JFA27 JOW16:JOW27 JYS16:JYS27 KIO16:KIO27 KSK16:KSK27 LCG16:LCG27 LMC16:LMC27 LVY16:LVY27 MFU16:MFU27 MPQ16:MPQ27 MZM16:MZM27 NJI16:NJI27 NTE16:NTE27 ODA16:ODA27 OMW16:OMW27 OWS16:OWS27 PGO16:PGO27 PQK16:PQK27 QAG16:QAG27 QKC16:QKC27 QTY16:QTY27 RDU16:RDU27 RNQ16:RNQ27 RXM16:RXM27 SHI16:SHI27 SRE16:SRE27 TBA16:TBA27 TKW16:TKW27 TUS16:TUS27 UEO16:UEO27 UOK16:UOK27 UYG16:UYG27 VIC16:VIC27 VRY16:VRY27 WBU16:WBU27 WLQ16:WLQ27 WVM16:WVM27"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R15:IZ15 SN15:SV15 ACJ15:ACR15 AMF15:AMN15 AWB15:AWJ15 BFX15:BGF15 BPT15:BQB15 BZP15:BZX15 CJL15:CJT15 CTH15:CTP15 DDD15:DDL15 DMZ15:DNH15 DWV15:DXD15 EGR15:EGZ15 EQN15:EQV15 FAJ15:FAR15 FKF15:FKN15 FUB15:FUJ15 GDX15:GEF15 GNT15:GOB15 GXP15:GXX15 HHL15:HHT15 HRH15:HRP15 IBD15:IBL15 IKZ15:ILH15 IUV15:IVD15 JER15:JEZ15 JON15:JOV15 JYJ15:JYR15 KIF15:KIN15 KSB15:KSJ15 LBX15:LCF15 LLT15:LMB15 LVP15:LVX15 MFL15:MFT15 MPH15:MPP15 MZD15:MZL15 NIZ15:NJH15 NSV15:NTD15 OCR15:OCZ15 OMN15:OMV15 OWJ15:OWR15 PGF15:PGN15 PQB15:PQJ15 PZX15:QAF15 QJT15:QKB15 QTP15:QTX15 RDL15:RDT15 RNH15:RNP15 RXD15:RXL15 SGZ15:SHH15 SQV15:SRD15 TAR15:TAZ15 TKN15:TKV15 TUJ15:TUR15 UEF15:UEN15 UOB15:UOJ15 UXX15:UYF15 VHT15:VIB15 VRP15:VRX15 WBL15:WBT15 WLH15:WLP15 WVD15:WVL15 IR16:IR27 SN16:SN27 ACJ16:ACJ27 AMF16:AMF27 AWB16:AWB27 BFX16:BFX27 BPT16:BPT27 BZP16:BZP27 CJL16:CJL27 CTH16:CTH27 DDD16:DDD27 DMZ16:DMZ27 DWV16:DWV27 EGR16:EGR27 EQN16:EQN27 FAJ16:FAJ27 FKF16:FKF27 FUB16:FUB27 GDX16:GDX27 GNT16:GNT27 GXP16:GXP27 HHL16:HHL27 HRH16:HRH27 IBD16:IBD27 IKZ16:IKZ27 IUV16:IUV27 JER16:JER27 JON16:JON27 JYJ16:JYJ27 KIF16:KIF27 KSB16:KSB27 LBX16:LBX27 LLT16:LLT27 LVP16:LVP27 MFL16:MFL27 MPH16:MPH27 MZD16:MZD27 NIZ16:NIZ27 NSV16:NSV27 OCR16:OCR27 OMN16:OMN27 OWJ16:OWJ27 PGF16:PGF27 PQB16:PQB27 PZX16:PZX27 QJT16:QJT27 QTP16:QTP27 RDL16:RDL27 RNH16:RNH27 RXD16:RXD27 SGZ16:SGZ27 SQV16:SQV27 TAR16:TAR27 TKN16:TKN27 TUJ16:TUJ27 UEF16:UEF27 UOB16:UOB27 UXX16:UXX27 VHT16:VHT27 VRP16:VRP27 WBL16:WBL27 WLH16:WLH27 WVD16:WVD27 D15:G15 D13:G13" xr:uid="{00000000-0002-0000-0300-000005000000}"/>
    <dataValidation type="list" operator="greaterThanOrEqual" allowBlank="1" showInputMessage="1" showErrorMessage="1" prompt="Identify whether the material will be transformed or destroyed." sqref="G16:G25" xr:uid="{00000000-0002-0000-0300-000006000000}">
      <formula1>Purpose</formula1>
    </dataValidation>
    <dataValidation type="textLength" operator="lessThanOrEqual" allowBlank="1" showInputMessage="1" showErrorMessage="1" prompt="Name of the company that received or purchased material during the reporting period for transformation or destruction." sqref="E16:E25" xr:uid="{00000000-0002-0000-0300-000007000000}">
      <formula1>200</formula1>
    </dataValidation>
    <dataValidation type="list" allowBlank="1" showInputMessage="1" showErrorMessage="1" prompt="Select the chemical name of the controlled substance imported during the reporting period and shipped to or purchased by a company for second party for transformation or destruction. View the Reference List for a valid list of chemical names." sqref="D16:D25" xr:uid="{00000000-0002-0000-0300-000008000000}">
      <formula1>ClassIIChemicals</formula1>
    </dataValidation>
    <dataValidation type="decimal" operator="greaterThanOrEqual" allowBlank="1" showInputMessage="1" showErrorMessage="1" error="Please enter a positive number." prompt="Quantity (kg) of the chemical shipped to or purchased by the recipient company." sqref="F16:F25" xr:uid="{00000000-0002-0000-0300-000009000000}">
      <formula1>0</formula1>
    </dataValidation>
  </dataValidations>
  <hyperlinks>
    <hyperlink ref="D11:G11" location="'Reference List'!A1" display="If copying and pasting data into the table, please refer to the Reference List and the accompanying instructions." xr:uid="{00000000-0004-0000-0300-000000000000}"/>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249977111117893"/>
  </sheetPr>
  <dimension ref="A2:N33"/>
  <sheetViews>
    <sheetView showGridLines="0" topLeftCell="B1" zoomScaleNormal="100" workbookViewId="0">
      <selection activeCell="B1" sqref="B1"/>
    </sheetView>
  </sheetViews>
  <sheetFormatPr defaultColWidth="9.140625" defaultRowHeight="15" x14ac:dyDescent="0.25"/>
  <cols>
    <col min="1" max="1" width="4.42578125" style="17" hidden="1" customWidth="1"/>
    <col min="2" max="2" width="3.28515625" style="17" customWidth="1"/>
    <col min="3" max="3" width="2.7109375" style="17" customWidth="1"/>
    <col min="4" max="4" width="15.7109375" style="17" customWidth="1"/>
    <col min="5" max="10" width="13.7109375" style="17" customWidth="1"/>
    <col min="11" max="12" width="15.28515625" style="17" customWidth="1"/>
    <col min="13" max="13" width="2.7109375" style="17" customWidth="1"/>
    <col min="14" max="16384" width="9.140625" style="17"/>
  </cols>
  <sheetData>
    <row r="2" spans="1:14" s="18" customFormat="1" ht="27.75" customHeight="1" x14ac:dyDescent="0.3">
      <c r="C2" s="20"/>
      <c r="D2" s="21" t="s">
        <v>1</v>
      </c>
      <c r="E2" s="22"/>
      <c r="F2" s="22"/>
      <c r="G2" s="22"/>
      <c r="H2" s="22"/>
      <c r="I2" s="22"/>
      <c r="J2" s="22"/>
      <c r="K2" s="22"/>
      <c r="L2" s="22"/>
      <c r="M2" s="23"/>
    </row>
    <row r="3" spans="1:14" s="18" customFormat="1" ht="18.75" x14ac:dyDescent="0.3">
      <c r="C3" s="24"/>
      <c r="D3" s="25" t="s">
        <v>40</v>
      </c>
      <c r="E3" s="26"/>
      <c r="F3" s="26"/>
      <c r="G3" s="26"/>
      <c r="H3" s="26"/>
      <c r="I3" s="26"/>
      <c r="J3" s="26"/>
      <c r="K3" s="26"/>
      <c r="L3" s="26"/>
      <c r="M3" s="27"/>
    </row>
    <row r="4" spans="1:14" x14ac:dyDescent="0.25">
      <c r="C4" s="28"/>
      <c r="D4" s="29"/>
      <c r="E4" s="29"/>
      <c r="F4" s="29"/>
      <c r="G4" s="29"/>
      <c r="H4" s="29"/>
      <c r="I4" s="29"/>
      <c r="J4" s="29"/>
      <c r="K4" s="29"/>
      <c r="L4" s="29"/>
      <c r="M4" s="30"/>
    </row>
    <row r="5" spans="1:14" ht="15" customHeight="1" x14ac:dyDescent="0.3">
      <c r="C5" s="4"/>
      <c r="D5" s="42" t="s">
        <v>300</v>
      </c>
      <c r="E5" s="43" t="str">
        <f>IF('Section 1'!D9=0,"",'Section 1'!D9)</f>
        <v/>
      </c>
      <c r="F5" s="29"/>
      <c r="G5" s="29"/>
      <c r="H5" s="29"/>
      <c r="I5" s="29"/>
      <c r="J5" s="29"/>
      <c r="K5" s="26"/>
      <c r="L5" s="26"/>
      <c r="M5" s="27"/>
      <c r="N5" s="18"/>
    </row>
    <row r="6" spans="1:14" ht="15" customHeight="1" x14ac:dyDescent="0.25">
      <c r="C6" s="4"/>
      <c r="D6" s="42" t="s">
        <v>301</v>
      </c>
      <c r="E6" s="43" t="str">
        <f>IF(OR('Section 1'!D11=0,'Section 1'!D12=0),"","Quarter "&amp;'Section 1'!D12&amp;", "&amp;'Section 1'!D11)</f>
        <v/>
      </c>
      <c r="F6" s="29"/>
      <c r="G6" s="29"/>
      <c r="H6" s="29"/>
      <c r="I6" s="29"/>
      <c r="J6" s="29"/>
      <c r="K6" s="29"/>
      <c r="L6" s="29"/>
      <c r="M6" s="30"/>
    </row>
    <row r="7" spans="1:14" ht="15" customHeight="1" x14ac:dyDescent="0.25">
      <c r="C7" s="4"/>
      <c r="D7" s="42"/>
      <c r="E7" s="43"/>
      <c r="F7" s="29"/>
      <c r="G7" s="29"/>
      <c r="H7" s="29"/>
      <c r="I7" s="29"/>
      <c r="J7" s="29"/>
      <c r="K7" s="29"/>
      <c r="L7" s="29"/>
      <c r="M7" s="30"/>
    </row>
    <row r="8" spans="1:14" ht="17.649999999999999" customHeight="1" x14ac:dyDescent="0.25">
      <c r="C8" s="28"/>
      <c r="D8" s="31" t="s">
        <v>52</v>
      </c>
      <c r="E8" s="29"/>
      <c r="F8" s="29"/>
      <c r="G8" s="29"/>
      <c r="H8" s="29"/>
      <c r="I8" s="29"/>
      <c r="J8" s="29"/>
      <c r="K8" s="29"/>
      <c r="L8" s="29"/>
      <c r="M8" s="30"/>
    </row>
    <row r="9" spans="1:14" ht="17.649999999999999" customHeight="1" x14ac:dyDescent="0.25">
      <c r="C9" s="28"/>
      <c r="D9" s="269" t="s">
        <v>37</v>
      </c>
      <c r="E9" s="269"/>
      <c r="F9" s="269"/>
      <c r="G9" s="269"/>
      <c r="H9" s="269"/>
      <c r="I9" s="269"/>
      <c r="J9" s="269"/>
      <c r="K9" s="269"/>
      <c r="L9" s="269"/>
      <c r="M9" s="30"/>
    </row>
    <row r="10" spans="1:14" x14ac:dyDescent="0.25">
      <c r="C10" s="28"/>
      <c r="D10" s="277" t="s">
        <v>4</v>
      </c>
      <c r="E10" s="278" t="s">
        <v>496</v>
      </c>
      <c r="F10" s="278"/>
      <c r="G10" s="278"/>
      <c r="H10" s="278"/>
      <c r="I10" s="278"/>
      <c r="J10" s="278"/>
      <c r="K10" s="281" t="s">
        <v>497</v>
      </c>
      <c r="L10" s="281" t="s">
        <v>498</v>
      </c>
      <c r="M10" s="30"/>
    </row>
    <row r="11" spans="1:14" ht="29.65" customHeight="1" x14ac:dyDescent="0.25">
      <c r="A11" s="68">
        <v>1</v>
      </c>
      <c r="C11" s="28"/>
      <c r="D11" s="277"/>
      <c r="E11" s="207" t="s">
        <v>53</v>
      </c>
      <c r="F11" s="207" t="s">
        <v>54</v>
      </c>
      <c r="G11" s="207" t="s">
        <v>456</v>
      </c>
      <c r="H11" s="207" t="s">
        <v>55</v>
      </c>
      <c r="I11" s="207" t="s">
        <v>457</v>
      </c>
      <c r="J11" s="207" t="s">
        <v>51</v>
      </c>
      <c r="K11" s="281"/>
      <c r="L11" s="281"/>
      <c r="M11" s="30"/>
    </row>
    <row r="12" spans="1:14" x14ac:dyDescent="0.25">
      <c r="A12" s="69">
        <v>2</v>
      </c>
      <c r="C12" s="4"/>
      <c r="D12" s="209" t="str">
        <f>IFERROR(VLOOKUP(A11,'Data for Summary'!$I$3:$J$31,2,0),"")</f>
        <v/>
      </c>
      <c r="E12" s="71" t="str">
        <f>IF($D12="","",SUMIFS('Data for Summary'!$D$3:$D$902,'Data for Summary'!$C$3:$C$902,$D12,'Data for Summary'!$E$3:$E$902,Lists!$L$3))</f>
        <v/>
      </c>
      <c r="F12" s="71" t="str">
        <f>IF($D12="","",SUMIFS('Data for Summary'!$D$3:$D$902,'Data for Summary'!$C$3:$C$902,$D12,'Data for Summary'!$F$3:$F$902,Lists!$M$5,'Data for Summary'!$E$3:$E$902,Lists!$L$3))</f>
        <v/>
      </c>
      <c r="G12" s="71" t="str">
        <f>IF($D12="","",SUMIFS('Data for Summary'!$D$3:$D$902,'Data for Summary'!$C$3:$C$902,$D12,'Data for Summary'!$F$3:$F$902,Lists!$M$6,'Data for Summary'!$E$3:$E$902,Lists!$L$3))</f>
        <v/>
      </c>
      <c r="H12" s="71" t="str">
        <f>IF($D12="","",SUMIFS('Data for Summary'!$D$3:$D$902,'Data for Summary'!$C$3:$C$902,$D12,'Data for Summary'!$F$3:$F$902,Lists!$M$7,'Data for Summary'!$E$3:$E$902,Lists!$L$3))</f>
        <v/>
      </c>
      <c r="I12" s="71" t="str">
        <f>IF($D12="","",SUMIFS('Data for Summary'!$D$3:$D$902,'Data for Summary'!$C$3:$C$902,$D12,'Data for Summary'!$F$3:$F$902,Lists!$M$8,'Data for Summary'!$E$3:$E$902,Lists!$L$3))</f>
        <v/>
      </c>
      <c r="J12" s="71" t="str">
        <f>IF($D12="","",E12-SUM(F12:I12))</f>
        <v/>
      </c>
      <c r="K12" s="71" t="str">
        <f>IF($D12="","",SUMIFS('Data for Summary'!$D$3:$D$902,'Data for Summary'!$C$3:$C$902,$D12,'Data for Summary'!$E$3:$E$902,Lists!$L$4))</f>
        <v/>
      </c>
      <c r="L12" s="71" t="str">
        <f>IF($D12="","",SUMIFS('Data for Summary'!$D$3:$D$902,'Data for Summary'!$C$3:$C$902,$D12,'Data for Summary'!$E$3:$E$902,Lists!$L$5))</f>
        <v/>
      </c>
      <c r="M12" s="30"/>
    </row>
    <row r="13" spans="1:14" x14ac:dyDescent="0.25">
      <c r="A13" s="69">
        <v>3</v>
      </c>
      <c r="C13" s="4"/>
      <c r="D13" s="209" t="str">
        <f>IFERROR(VLOOKUP(A12,'Data for Summary'!$I$3:$J$31,2,0),"")</f>
        <v/>
      </c>
      <c r="E13" s="71" t="str">
        <f>IF($D13="","",SUMIFS('Data for Summary'!$D$3:$D$902,'Data for Summary'!$C$3:$C$902,$D13,'Data for Summary'!$E$3:$E$902,Lists!$L$3))</f>
        <v/>
      </c>
      <c r="F13" s="71" t="str">
        <f>IF($D13="","",SUMIFS('Data for Summary'!$D$3:$D$902,'Data for Summary'!$C$3:$C$902,$D13,'Data for Summary'!$F$3:$F$902,Lists!$M$5,'Data for Summary'!$E$3:$E$902,Lists!$L$3))</f>
        <v/>
      </c>
      <c r="G13" s="71" t="str">
        <f>IF($D13="","",SUMIFS('Data for Summary'!$D$3:$D$902,'Data for Summary'!$C$3:$C$902,$D13,'Data for Summary'!$F$3:$F$902,Lists!$M$6,'Data for Summary'!$E$3:$E$902,Lists!$L$3))</f>
        <v/>
      </c>
      <c r="H13" s="71" t="str">
        <f>IF($D13="","",SUMIFS('Data for Summary'!$D$3:$D$902,'Data for Summary'!$C$3:$C$902,$D13,'Data for Summary'!$F$3:$F$902,Lists!$M$7,'Data for Summary'!$E$3:$E$902,Lists!$L$3))</f>
        <v/>
      </c>
      <c r="I13" s="71" t="str">
        <f>IF($D13="","",SUMIFS('Data for Summary'!$D$3:$D$902,'Data for Summary'!$C$3:$C$902,$D13,'Data for Summary'!$F$3:$F$902,Lists!$M$8,'Data for Summary'!$E$3:$E$902,Lists!$L$3))</f>
        <v/>
      </c>
      <c r="J13" s="71" t="str">
        <f>IF($D13="","",E13-SUM(F13:I13))</f>
        <v/>
      </c>
      <c r="K13" s="71" t="str">
        <f>IF($D13="","",SUMIFS('Data for Summary'!$D$3:$D$902,'Data for Summary'!$C$3:$C$902,$D13,'Data for Summary'!$E$3:$E$902,Lists!$L$4))</f>
        <v/>
      </c>
      <c r="L13" s="71" t="str">
        <f>IF($D13="","",SUMIFS('Data for Summary'!$D$3:$D$902,'Data for Summary'!$C$3:$C$902,$D13,'Data for Summary'!$E$3:$E$902,Lists!$L$5))</f>
        <v/>
      </c>
      <c r="M13" s="30"/>
    </row>
    <row r="14" spans="1:14" x14ac:dyDescent="0.25">
      <c r="A14" s="69">
        <v>4</v>
      </c>
      <c r="C14" s="4"/>
      <c r="D14" s="209" t="str">
        <f>IFERROR(VLOOKUP(A13,'Data for Summary'!$I$3:$J$31,2,0),"")</f>
        <v/>
      </c>
      <c r="E14" s="71" t="str">
        <f>IF($D14="","",SUMIFS('Data for Summary'!$D$3:$D$902,'Data for Summary'!$C$3:$C$902,$D14,'Data for Summary'!$E$3:$E$902,Lists!$L$3))</f>
        <v/>
      </c>
      <c r="F14" s="71" t="str">
        <f>IF($D14="","",SUMIFS('Data for Summary'!$D$3:$D$902,'Data for Summary'!$C$3:$C$902,$D14,'Data for Summary'!$F$3:$F$902,Lists!$M$5,'Data for Summary'!$E$3:$E$902,Lists!$L$3))</f>
        <v/>
      </c>
      <c r="G14" s="71" t="str">
        <f>IF($D14="","",SUMIFS('Data for Summary'!$D$3:$D$902,'Data for Summary'!$C$3:$C$902,$D14,'Data for Summary'!$F$3:$F$902,Lists!$M$6,'Data for Summary'!$E$3:$E$902,Lists!$L$3))</f>
        <v/>
      </c>
      <c r="H14" s="71" t="str">
        <f>IF($D14="","",SUMIFS('Data for Summary'!$D$3:$D$902,'Data for Summary'!$C$3:$C$902,$D14,'Data for Summary'!$F$3:$F$902,Lists!$M$7,'Data for Summary'!$E$3:$E$902,Lists!$L$3))</f>
        <v/>
      </c>
      <c r="I14" s="71" t="str">
        <f>IF($D14="","",SUMIFS('Data for Summary'!$D$3:$D$902,'Data for Summary'!$C$3:$C$902,$D14,'Data for Summary'!$F$3:$F$902,Lists!$M$8,'Data for Summary'!$E$3:$E$902,Lists!$L$3))</f>
        <v/>
      </c>
      <c r="J14" s="71" t="str">
        <f t="shared" ref="J14:J21" si="0">IF($D14="","",E14-SUM(F14:I14))</f>
        <v/>
      </c>
      <c r="K14" s="71" t="str">
        <f>IF($D14="","",SUMIFS('Data for Summary'!$D$3:$D$902,'Data for Summary'!$C$3:$C$902,$D14,'Data for Summary'!$E$3:$E$902,Lists!$L$4))</f>
        <v/>
      </c>
      <c r="L14" s="71" t="str">
        <f>IF($D14="","",SUMIFS('Data for Summary'!$D$3:$D$902,'Data for Summary'!$C$3:$C$902,$D14,'Data for Summary'!$E$3:$E$902,Lists!$L$5))</f>
        <v/>
      </c>
      <c r="M14" s="30"/>
    </row>
    <row r="15" spans="1:14" x14ac:dyDescent="0.25">
      <c r="A15" s="69">
        <v>5</v>
      </c>
      <c r="C15" s="4"/>
      <c r="D15" s="209" t="str">
        <f>IFERROR(VLOOKUP(A14,'Data for Summary'!$I$3:$J$31,2,0),"")</f>
        <v/>
      </c>
      <c r="E15" s="71" t="str">
        <f>IF($D15="","",SUMIFS('Data for Summary'!$D$3:$D$902,'Data for Summary'!$C$3:$C$902,$D15,'Data for Summary'!$E$3:$E$902,Lists!$L$3))</f>
        <v/>
      </c>
      <c r="F15" s="71" t="str">
        <f>IF($D15="","",SUMIFS('Data for Summary'!$D$3:$D$902,'Data for Summary'!$C$3:$C$902,$D15,'Data for Summary'!$F$3:$F$902,Lists!$M$5,'Data for Summary'!$E$3:$E$902,Lists!$L$3))</f>
        <v/>
      </c>
      <c r="G15" s="71" t="str">
        <f>IF($D15="","",SUMIFS('Data for Summary'!$D$3:$D$902,'Data for Summary'!$C$3:$C$902,$D15,'Data for Summary'!$F$3:$F$902,Lists!$M$6,'Data for Summary'!$E$3:$E$902,Lists!$L$3))</f>
        <v/>
      </c>
      <c r="H15" s="71" t="str">
        <f>IF($D15="","",SUMIFS('Data for Summary'!$D$3:$D$902,'Data for Summary'!$C$3:$C$902,$D15,'Data for Summary'!$F$3:$F$902,Lists!$M$7,'Data for Summary'!$E$3:$E$902,Lists!$L$3))</f>
        <v/>
      </c>
      <c r="I15" s="71" t="str">
        <f>IF($D15="","",SUMIFS('Data for Summary'!$D$3:$D$902,'Data for Summary'!$C$3:$C$902,$D15,'Data for Summary'!$F$3:$F$902,Lists!$M$8,'Data for Summary'!$E$3:$E$902,Lists!$L$3))</f>
        <v/>
      </c>
      <c r="J15" s="71" t="str">
        <f t="shared" si="0"/>
        <v/>
      </c>
      <c r="K15" s="71" t="str">
        <f>IF($D15="","",SUMIFS('Data for Summary'!$D$3:$D$902,'Data for Summary'!$C$3:$C$902,$D15,'Data for Summary'!$E$3:$E$902,Lists!$L$4))</f>
        <v/>
      </c>
      <c r="L15" s="71" t="str">
        <f>IF($D15="","",SUMIFS('Data for Summary'!$D$3:$D$902,'Data for Summary'!$C$3:$C$902,$D15,'Data for Summary'!$E$3:$E$902,Lists!$L$5))</f>
        <v/>
      </c>
      <c r="M15" s="30"/>
    </row>
    <row r="16" spans="1:14" x14ac:dyDescent="0.25">
      <c r="A16" s="69">
        <v>6</v>
      </c>
      <c r="C16" s="4"/>
      <c r="D16" s="209" t="str">
        <f>IFERROR(VLOOKUP(A15,'Data for Summary'!$I$3:$J$31,2,0),"")</f>
        <v/>
      </c>
      <c r="E16" s="71" t="str">
        <f>IF($D16="","",SUMIFS('Data for Summary'!$D$3:$D$902,'Data for Summary'!$C$3:$C$902,$D16,'Data for Summary'!$E$3:$E$902,Lists!$L$3))</f>
        <v/>
      </c>
      <c r="F16" s="71" t="str">
        <f>IF($D16="","",SUMIFS('Data for Summary'!$D$3:$D$902,'Data for Summary'!$C$3:$C$902,$D16,'Data for Summary'!$F$3:$F$902,Lists!$M$5,'Data for Summary'!$E$3:$E$902,Lists!$L$3))</f>
        <v/>
      </c>
      <c r="G16" s="71" t="str">
        <f>IF($D16="","",SUMIFS('Data for Summary'!$D$3:$D$902,'Data for Summary'!$C$3:$C$902,$D16,'Data for Summary'!$F$3:$F$902,Lists!$M$6,'Data for Summary'!$E$3:$E$902,Lists!$L$3))</f>
        <v/>
      </c>
      <c r="H16" s="71" t="str">
        <f>IF($D16="","",SUMIFS('Data for Summary'!$D$3:$D$902,'Data for Summary'!$C$3:$C$902,$D16,'Data for Summary'!$F$3:$F$902,Lists!$M$7,'Data for Summary'!$E$3:$E$902,Lists!$L$3))</f>
        <v/>
      </c>
      <c r="I16" s="71" t="str">
        <f>IF($D16="","",SUMIFS('Data for Summary'!$D$3:$D$902,'Data for Summary'!$C$3:$C$902,$D16,'Data for Summary'!$F$3:$F$902,Lists!$M$8,'Data for Summary'!$E$3:$E$902,Lists!$L$3))</f>
        <v/>
      </c>
      <c r="J16" s="71" t="str">
        <f t="shared" si="0"/>
        <v/>
      </c>
      <c r="K16" s="71" t="str">
        <f>IF($D16="","",SUMIFS('Data for Summary'!$D$3:$D$902,'Data for Summary'!$C$3:$C$902,$D16,'Data for Summary'!$E$3:$E$902,Lists!$L$4))</f>
        <v/>
      </c>
      <c r="L16" s="71" t="str">
        <f>IF($D16="","",SUMIFS('Data for Summary'!$D$3:$D$902,'Data for Summary'!$C$3:$C$902,$D16,'Data for Summary'!$E$3:$E$902,Lists!$L$5))</f>
        <v/>
      </c>
      <c r="M16" s="30"/>
    </row>
    <row r="17" spans="1:13" x14ac:dyDescent="0.25">
      <c r="A17" s="69">
        <v>7</v>
      </c>
      <c r="C17" s="4"/>
      <c r="D17" s="209" t="str">
        <f>IFERROR(VLOOKUP(A16,'Data for Summary'!$I$3:$J$31,2,0),"")</f>
        <v/>
      </c>
      <c r="E17" s="71" t="str">
        <f>IF($D17="","",SUMIFS('Data for Summary'!$D$3:$D$902,'Data for Summary'!$C$3:$C$902,$D17,'Data for Summary'!$E$3:$E$902,Lists!$L$3))</f>
        <v/>
      </c>
      <c r="F17" s="71" t="str">
        <f>IF($D17="","",SUMIFS('Data for Summary'!$D$3:$D$902,'Data for Summary'!$C$3:$C$902,$D17,'Data for Summary'!$F$3:$F$902,Lists!$M$5,'Data for Summary'!$E$3:$E$902,Lists!$L$3))</f>
        <v/>
      </c>
      <c r="G17" s="71" t="str">
        <f>IF($D17="","",SUMIFS('Data for Summary'!$D$3:$D$902,'Data for Summary'!$C$3:$C$902,$D17,'Data for Summary'!$F$3:$F$902,Lists!$M$6,'Data for Summary'!$E$3:$E$902,Lists!$L$3))</f>
        <v/>
      </c>
      <c r="H17" s="71" t="str">
        <f>IF($D17="","",SUMIFS('Data for Summary'!$D$3:$D$902,'Data for Summary'!$C$3:$C$902,$D17,'Data for Summary'!$F$3:$F$902,Lists!$M$7,'Data for Summary'!$E$3:$E$902,Lists!$L$3))</f>
        <v/>
      </c>
      <c r="I17" s="71" t="str">
        <f>IF($D17="","",SUMIFS('Data for Summary'!$D$3:$D$902,'Data for Summary'!$C$3:$C$902,$D17,'Data for Summary'!$F$3:$F$902,Lists!$M$8,'Data for Summary'!$E$3:$E$902,Lists!$L$3))</f>
        <v/>
      </c>
      <c r="J17" s="71" t="str">
        <f t="shared" si="0"/>
        <v/>
      </c>
      <c r="K17" s="71" t="str">
        <f>IF($D17="","",SUMIFS('Data for Summary'!$D$3:$D$902,'Data for Summary'!$C$3:$C$902,$D17,'Data for Summary'!$E$3:$E$902,Lists!$L$4))</f>
        <v/>
      </c>
      <c r="L17" s="71" t="str">
        <f>IF($D17="","",SUMIFS('Data for Summary'!$D$3:$D$902,'Data for Summary'!$C$3:$C$902,$D17,'Data for Summary'!$E$3:$E$902,Lists!$L$5))</f>
        <v/>
      </c>
      <c r="M17" s="30"/>
    </row>
    <row r="18" spans="1:13" x14ac:dyDescent="0.25">
      <c r="A18" s="69">
        <v>8</v>
      </c>
      <c r="C18" s="4"/>
      <c r="D18" s="209" t="str">
        <f>IFERROR(VLOOKUP(A17,'Data for Summary'!$I$3:$J$31,2,0),"")</f>
        <v/>
      </c>
      <c r="E18" s="71" t="str">
        <f>IF($D18="","",SUMIFS('Data for Summary'!$D$3:$D$902,'Data for Summary'!$C$3:$C$902,$D18,'Data for Summary'!$E$3:$E$902,Lists!$L$3))</f>
        <v/>
      </c>
      <c r="F18" s="71" t="str">
        <f>IF($D18="","",SUMIFS('Data for Summary'!$D$3:$D$902,'Data for Summary'!$C$3:$C$902,$D18,'Data for Summary'!$F$3:$F$902,Lists!$M$5,'Data for Summary'!$E$3:$E$902,Lists!$L$3))</f>
        <v/>
      </c>
      <c r="G18" s="71" t="str">
        <f>IF($D18="","",SUMIFS('Data for Summary'!$D$3:$D$902,'Data for Summary'!$C$3:$C$902,$D18,'Data for Summary'!$F$3:$F$902,Lists!$M$6,'Data for Summary'!$E$3:$E$902,Lists!$L$3))</f>
        <v/>
      </c>
      <c r="H18" s="71" t="str">
        <f>IF($D18="","",SUMIFS('Data for Summary'!$D$3:$D$902,'Data for Summary'!$C$3:$C$902,$D18,'Data for Summary'!$F$3:$F$902,Lists!$M$7,'Data for Summary'!$E$3:$E$902,Lists!$L$3))</f>
        <v/>
      </c>
      <c r="I18" s="71" t="str">
        <f>IF($D18="","",SUMIFS('Data for Summary'!$D$3:$D$902,'Data for Summary'!$C$3:$C$902,$D18,'Data for Summary'!$F$3:$F$902,Lists!$M$8,'Data for Summary'!$E$3:$E$902,Lists!$L$3))</f>
        <v/>
      </c>
      <c r="J18" s="71" t="str">
        <f t="shared" si="0"/>
        <v/>
      </c>
      <c r="K18" s="71" t="str">
        <f>IF($D18="","",SUMIFS('Data for Summary'!$D$3:$D$902,'Data for Summary'!$C$3:$C$902,$D18,'Data for Summary'!$E$3:$E$902,Lists!$L$4))</f>
        <v/>
      </c>
      <c r="L18" s="71" t="str">
        <f>IF($D18="","",SUMIFS('Data for Summary'!$D$3:$D$902,'Data for Summary'!$C$3:$C$902,$D18,'Data for Summary'!$E$3:$E$902,Lists!$L$5))</f>
        <v/>
      </c>
      <c r="M18" s="30"/>
    </row>
    <row r="19" spans="1:13" x14ac:dyDescent="0.25">
      <c r="A19" s="69">
        <v>9</v>
      </c>
      <c r="C19" s="4"/>
      <c r="D19" s="209" t="str">
        <f>IFERROR(VLOOKUP(A18,'Data for Summary'!$I$3:$J$31,2,0),"")</f>
        <v/>
      </c>
      <c r="E19" s="71" t="str">
        <f>IF($D19="","",SUMIFS('Data for Summary'!$D$3:$D$902,'Data for Summary'!$C$3:$C$902,$D19,'Data for Summary'!$E$3:$E$902,Lists!$L$3))</f>
        <v/>
      </c>
      <c r="F19" s="71" t="str">
        <f>IF($D19="","",SUMIFS('Data for Summary'!$D$3:$D$902,'Data for Summary'!$C$3:$C$902,$D19,'Data for Summary'!$F$3:$F$902,Lists!$M$5,'Data for Summary'!$E$3:$E$902,Lists!$L$3))</f>
        <v/>
      </c>
      <c r="G19" s="71" t="str">
        <f>IF($D19="","",SUMIFS('Data for Summary'!$D$3:$D$902,'Data for Summary'!$C$3:$C$902,$D19,'Data for Summary'!$F$3:$F$902,Lists!$M$6,'Data for Summary'!$E$3:$E$902,Lists!$L$3))</f>
        <v/>
      </c>
      <c r="H19" s="71" t="str">
        <f>IF($D19="","",SUMIFS('Data for Summary'!$D$3:$D$902,'Data for Summary'!$C$3:$C$902,$D19,'Data for Summary'!$F$3:$F$902,Lists!$M$7,'Data for Summary'!$E$3:$E$902,Lists!$L$3))</f>
        <v/>
      </c>
      <c r="I19" s="71" t="str">
        <f>IF($D19="","",SUMIFS('Data for Summary'!$D$3:$D$902,'Data for Summary'!$C$3:$C$902,$D19,'Data for Summary'!$F$3:$F$902,Lists!$M$8,'Data for Summary'!$E$3:$E$902,Lists!$L$3))</f>
        <v/>
      </c>
      <c r="J19" s="71" t="str">
        <f t="shared" si="0"/>
        <v/>
      </c>
      <c r="K19" s="71" t="str">
        <f>IF($D19="","",SUMIFS('Data for Summary'!$D$3:$D$902,'Data for Summary'!$C$3:$C$902,$D19,'Data for Summary'!$E$3:$E$902,Lists!$L$4))</f>
        <v/>
      </c>
      <c r="L19" s="71" t="str">
        <f>IF($D19="","",SUMIFS('Data for Summary'!$D$3:$D$902,'Data for Summary'!$C$3:$C$902,$D19,'Data for Summary'!$E$3:$E$902,Lists!$L$5))</f>
        <v/>
      </c>
      <c r="M19" s="30"/>
    </row>
    <row r="20" spans="1:13" x14ac:dyDescent="0.25">
      <c r="A20" s="70">
        <v>10</v>
      </c>
      <c r="C20" s="4"/>
      <c r="D20" s="209" t="str">
        <f>IFERROR(VLOOKUP(A19,'Data for Summary'!$I$3:$J$31,2,0),"")</f>
        <v/>
      </c>
      <c r="E20" s="71" t="str">
        <f>IF($D20="","",SUMIFS('Data for Summary'!$D$3:$D$902,'Data for Summary'!$C$3:$C$902,$D20,'Data for Summary'!$E$3:$E$902,Lists!$L$3))</f>
        <v/>
      </c>
      <c r="F20" s="71" t="str">
        <f>IF($D20="","",SUMIFS('Data for Summary'!$D$3:$D$902,'Data for Summary'!$C$3:$C$902,$D20,'Data for Summary'!$F$3:$F$902,Lists!$M$5,'Data for Summary'!$E$3:$E$902,Lists!$L$3))</f>
        <v/>
      </c>
      <c r="G20" s="71" t="str">
        <f>IF($D20="","",SUMIFS('Data for Summary'!$D$3:$D$902,'Data for Summary'!$C$3:$C$902,$D20,'Data for Summary'!$F$3:$F$902,Lists!$M$6,'Data for Summary'!$E$3:$E$902,Lists!$L$3))</f>
        <v/>
      </c>
      <c r="H20" s="71" t="str">
        <f>IF($D20="","",SUMIFS('Data for Summary'!$D$3:$D$902,'Data for Summary'!$C$3:$C$902,$D20,'Data for Summary'!$F$3:$F$902,Lists!$M$7,'Data for Summary'!$E$3:$E$902,Lists!$L$3))</f>
        <v/>
      </c>
      <c r="I20" s="71" t="str">
        <f>IF($D20="","",SUMIFS('Data for Summary'!$D$3:$D$902,'Data for Summary'!$C$3:$C$902,$D20,'Data for Summary'!$F$3:$F$902,Lists!$M$8,'Data for Summary'!$E$3:$E$902,Lists!$L$3))</f>
        <v/>
      </c>
      <c r="J20" s="71" t="str">
        <f t="shared" si="0"/>
        <v/>
      </c>
      <c r="K20" s="71" t="str">
        <f>IF($D20="","",SUMIFS('Data for Summary'!$D$3:$D$902,'Data for Summary'!$C$3:$C$902,$D20,'Data for Summary'!$E$3:$E$902,Lists!$L$4))</f>
        <v/>
      </c>
      <c r="L20" s="71" t="str">
        <f>IF($D20="","",SUMIFS('Data for Summary'!$D$3:$D$902,'Data for Summary'!$C$3:$C$902,$D20,'Data for Summary'!$E$3:$E$902,Lists!$L$5))</f>
        <v/>
      </c>
      <c r="M20" s="30"/>
    </row>
    <row r="21" spans="1:13" x14ac:dyDescent="0.25">
      <c r="C21" s="4"/>
      <c r="D21" s="209" t="str">
        <f>IFERROR(VLOOKUP(A20,'Data for Summary'!$I$3:$J$31,2,0),"")</f>
        <v/>
      </c>
      <c r="E21" s="71" t="str">
        <f>IF($D21="","",SUMIFS('Data for Summary'!$D$3:$D$902,'Data for Summary'!$C$3:$C$902,$D21,'Data for Summary'!$E$3:$E$902,Lists!$L$3))</f>
        <v/>
      </c>
      <c r="F21" s="71" t="str">
        <f>IF($D21="","",SUMIFS('Data for Summary'!$D$3:$D$902,'Data for Summary'!$C$3:$C$902,$D21,'Data for Summary'!$F$3:$F$902,Lists!$M$5,'Data for Summary'!$E$3:$E$902,Lists!$L$3))</f>
        <v/>
      </c>
      <c r="G21" s="71" t="str">
        <f>IF($D21="","",SUMIFS('Data for Summary'!$D$3:$D$902,'Data for Summary'!$C$3:$C$902,$D21,'Data for Summary'!$F$3:$F$902,Lists!$M$6,'Data for Summary'!$E$3:$E$902,Lists!$L$3))</f>
        <v/>
      </c>
      <c r="H21" s="71" t="str">
        <f>IF($D21="","",SUMIFS('Data for Summary'!$D$3:$D$902,'Data for Summary'!$C$3:$C$902,$D21,'Data for Summary'!$F$3:$F$902,Lists!$M$7,'Data for Summary'!$E$3:$E$902,Lists!$L$3))</f>
        <v/>
      </c>
      <c r="I21" s="71" t="str">
        <f>IF($D21="","",SUMIFS('Data for Summary'!$D$3:$D$902,'Data for Summary'!$C$3:$C$902,$D21,'Data for Summary'!$F$3:$F$902,Lists!$M$8,'Data for Summary'!$E$3:$E$902,Lists!$L$3))</f>
        <v/>
      </c>
      <c r="J21" s="71" t="str">
        <f t="shared" si="0"/>
        <v/>
      </c>
      <c r="K21" s="71" t="str">
        <f>IF($D21="","",SUMIFS('Data for Summary'!$D$3:$D$902,'Data for Summary'!$C$3:$C$902,$D21,'Data for Summary'!$E$3:$E$902,Lists!$L$4))</f>
        <v/>
      </c>
      <c r="L21" s="71" t="str">
        <f>IF($D21="","",SUMIFS('Data for Summary'!$D$3:$D$902,'Data for Summary'!$C$3:$C$902,$D21,'Data for Summary'!$E$3:$E$902,Lists!$L$5))</f>
        <v/>
      </c>
      <c r="M21" s="30"/>
    </row>
    <row r="22" spans="1:13" x14ac:dyDescent="0.25">
      <c r="C22" s="4"/>
      <c r="D22" s="208"/>
      <c r="E22" s="44"/>
      <c r="F22" s="44"/>
      <c r="G22" s="44"/>
      <c r="H22" s="1"/>
      <c r="I22" s="1"/>
      <c r="J22" s="1"/>
      <c r="K22" s="1"/>
      <c r="L22" s="1"/>
      <c r="M22" s="5"/>
    </row>
    <row r="23" spans="1:13" ht="15.75" x14ac:dyDescent="0.25">
      <c r="C23" s="28"/>
      <c r="D23" s="31" t="s">
        <v>36</v>
      </c>
      <c r="E23" s="29"/>
      <c r="F23" s="29"/>
      <c r="G23" s="29"/>
      <c r="H23" s="29"/>
      <c r="I23" s="29"/>
      <c r="J23" s="29"/>
      <c r="K23" s="29"/>
      <c r="L23" s="29"/>
      <c r="M23" s="30"/>
    </row>
    <row r="24" spans="1:13" ht="45" customHeight="1" x14ac:dyDescent="0.25">
      <c r="C24" s="28"/>
      <c r="D24" s="269" t="s">
        <v>426</v>
      </c>
      <c r="E24" s="269"/>
      <c r="F24" s="269"/>
      <c r="G24" s="269"/>
      <c r="H24" s="133"/>
      <c r="I24" s="29"/>
      <c r="J24" s="29"/>
      <c r="K24" s="29"/>
      <c r="L24" s="29"/>
      <c r="M24" s="30"/>
    </row>
    <row r="25" spans="1:13" ht="16.899999999999999" customHeight="1" x14ac:dyDescent="0.25">
      <c r="A25" s="68">
        <v>1</v>
      </c>
      <c r="C25" s="28"/>
      <c r="D25" s="65" t="s">
        <v>4</v>
      </c>
      <c r="E25" s="283" t="s">
        <v>499</v>
      </c>
      <c r="F25" s="283"/>
      <c r="G25" s="283"/>
      <c r="H25" s="133"/>
      <c r="I25" s="29"/>
      <c r="J25" s="29"/>
      <c r="K25" s="29"/>
      <c r="L25" s="29"/>
      <c r="M25" s="30"/>
    </row>
    <row r="26" spans="1:13" x14ac:dyDescent="0.25">
      <c r="A26" s="69">
        <v>2</v>
      </c>
      <c r="C26" s="4"/>
      <c r="D26" s="209" t="str">
        <f>IFERROR(VLOOKUP(A25,'Data for Summary'!$M$3:$N$9,2,0),"")</f>
        <v/>
      </c>
      <c r="E26" s="282" t="str">
        <f>IF(D26="","",VLOOKUP(D26,$D$12:$L$21,COLUMNS($D$12:$J$12),0))</f>
        <v/>
      </c>
      <c r="F26" s="282"/>
      <c r="G26" s="282"/>
      <c r="H26" s="133"/>
      <c r="I26" s="1"/>
      <c r="J26" s="1"/>
      <c r="K26" s="1"/>
      <c r="L26" s="1"/>
      <c r="M26" s="5"/>
    </row>
    <row r="27" spans="1:13" x14ac:dyDescent="0.25">
      <c r="A27" s="69">
        <v>3</v>
      </c>
      <c r="C27" s="4"/>
      <c r="D27" s="209" t="str">
        <f>IFERROR(VLOOKUP(A26,'Data for Summary'!$M$3:$N$9,2,0),"")</f>
        <v/>
      </c>
      <c r="E27" s="282" t="str">
        <f t="shared" ref="E27:E32" si="1">IF(D27="","",VLOOKUP(D27,$D$12:$L$21,COLUMNS($D$12:$J$12),0))</f>
        <v/>
      </c>
      <c r="F27" s="282"/>
      <c r="G27" s="282"/>
      <c r="H27" s="133"/>
      <c r="I27" s="1"/>
      <c r="J27" s="1"/>
      <c r="K27" s="1"/>
      <c r="L27" s="1"/>
      <c r="M27" s="5"/>
    </row>
    <row r="28" spans="1:13" x14ac:dyDescent="0.25">
      <c r="A28" s="69">
        <v>4</v>
      </c>
      <c r="C28" s="4"/>
      <c r="D28" s="209" t="str">
        <f>IFERROR(VLOOKUP(A27,'Data for Summary'!$M$3:$N$9,2,0),"")</f>
        <v/>
      </c>
      <c r="E28" s="282" t="str">
        <f t="shared" si="1"/>
        <v/>
      </c>
      <c r="F28" s="282"/>
      <c r="G28" s="282"/>
      <c r="H28" s="133"/>
      <c r="I28" s="1"/>
      <c r="J28" s="1"/>
      <c r="K28" s="1"/>
      <c r="L28" s="1"/>
      <c r="M28" s="5"/>
    </row>
    <row r="29" spans="1:13" x14ac:dyDescent="0.25">
      <c r="A29" s="69">
        <v>5</v>
      </c>
      <c r="C29" s="4"/>
      <c r="D29" s="209" t="str">
        <f>IFERROR(VLOOKUP(A28,'Data for Summary'!$M$3:$N$9,2,0),"")</f>
        <v/>
      </c>
      <c r="E29" s="282" t="str">
        <f t="shared" si="1"/>
        <v/>
      </c>
      <c r="F29" s="282"/>
      <c r="G29" s="282"/>
      <c r="H29" s="133"/>
      <c r="I29" s="1"/>
      <c r="J29" s="1"/>
      <c r="K29" s="1"/>
      <c r="L29" s="1"/>
      <c r="M29" s="5"/>
    </row>
    <row r="30" spans="1:13" x14ac:dyDescent="0.25">
      <c r="A30" s="69">
        <v>6</v>
      </c>
      <c r="C30" s="4"/>
      <c r="D30" s="209" t="str">
        <f>IFERROR(VLOOKUP(A29,'Data for Summary'!$M$3:$N$9,2,0),"")</f>
        <v/>
      </c>
      <c r="E30" s="282" t="str">
        <f t="shared" si="1"/>
        <v/>
      </c>
      <c r="F30" s="282"/>
      <c r="G30" s="282"/>
      <c r="H30" s="133"/>
      <c r="I30" s="1"/>
      <c r="J30" s="1"/>
      <c r="K30" s="1"/>
      <c r="L30" s="1"/>
      <c r="M30" s="5"/>
    </row>
    <row r="31" spans="1:13" x14ac:dyDescent="0.25">
      <c r="A31" s="70">
        <v>7</v>
      </c>
      <c r="C31" s="4"/>
      <c r="D31" s="209" t="str">
        <f>IFERROR(VLOOKUP(A30,'Data for Summary'!$M$3:$N$9,2,0),"")</f>
        <v/>
      </c>
      <c r="E31" s="282" t="str">
        <f t="shared" si="1"/>
        <v/>
      </c>
      <c r="F31" s="282"/>
      <c r="G31" s="282"/>
      <c r="H31" s="133"/>
      <c r="I31" s="1"/>
      <c r="J31" s="1"/>
      <c r="K31" s="1"/>
      <c r="L31" s="1"/>
      <c r="M31" s="5"/>
    </row>
    <row r="32" spans="1:13" ht="14.25" customHeight="1" x14ac:dyDescent="0.25">
      <c r="C32" s="4"/>
      <c r="D32" s="209" t="str">
        <f>IFERROR(VLOOKUP(A31,'Data for Summary'!$M$3:$N$9,2,0),"")</f>
        <v/>
      </c>
      <c r="E32" s="282" t="str">
        <f t="shared" si="1"/>
        <v/>
      </c>
      <c r="F32" s="282"/>
      <c r="G32" s="282"/>
      <c r="H32" s="133"/>
      <c r="I32" s="1"/>
      <c r="J32" s="1"/>
      <c r="K32" s="1"/>
      <c r="L32" s="1"/>
      <c r="M32" s="5"/>
    </row>
    <row r="33" spans="3:13" x14ac:dyDescent="0.25">
      <c r="C33" s="6"/>
      <c r="D33" s="7"/>
      <c r="E33" s="7"/>
      <c r="F33" s="7"/>
      <c r="G33" s="7"/>
      <c r="H33" s="7"/>
      <c r="I33" s="7"/>
      <c r="J33" s="7"/>
      <c r="K33" s="7"/>
      <c r="L33" s="7"/>
      <c r="M33" s="8"/>
    </row>
  </sheetData>
  <sheetProtection password="9DB6" sheet="1" objects="1" scenarios="1"/>
  <mergeCells count="14">
    <mergeCell ref="E29:G29"/>
    <mergeCell ref="E30:G30"/>
    <mergeCell ref="E31:G31"/>
    <mergeCell ref="E32:G32"/>
    <mergeCell ref="D24:G24"/>
    <mergeCell ref="E26:G26"/>
    <mergeCell ref="E27:G27"/>
    <mergeCell ref="E25:G25"/>
    <mergeCell ref="E28:G28"/>
    <mergeCell ref="D9:L9"/>
    <mergeCell ref="D10:D11"/>
    <mergeCell ref="E10:J10"/>
    <mergeCell ref="K10:K11"/>
    <mergeCell ref="L10:L11"/>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K10:L10 D25 D10 E11:I11 D22" xr:uid="{00000000-0002-0000-04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J11" xr:uid="{00000000-0002-0000-0400-000001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26:D32 D12:D21" xr:uid="{00000000-0002-0000-0400-000002000000}"/>
    <dataValidation allowBlank="1" showInputMessage="1" showErrorMessage="1" prompt="This field is auto-populated." sqref="E26:E32 E12:L21" xr:uid="{00000000-0002-0000-0400-000003000000}"/>
  </dataValidations>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34998626667073579"/>
  </sheetPr>
  <dimension ref="A2:AW55"/>
  <sheetViews>
    <sheetView showGridLines="0" zoomScaleNormal="100" workbookViewId="0"/>
  </sheetViews>
  <sheetFormatPr defaultColWidth="9.140625" defaultRowHeight="15" x14ac:dyDescent="0.25"/>
  <cols>
    <col min="1" max="1" width="3.42578125" style="17" customWidth="1"/>
    <col min="2" max="2" width="3.7109375" style="17" customWidth="1"/>
    <col min="3" max="3" width="15" style="17" customWidth="1"/>
    <col min="4" max="6" width="11.140625" style="17" customWidth="1"/>
    <col min="7" max="7" width="3.7109375" style="17" customWidth="1"/>
    <col min="8" max="8" width="10.140625" style="17" customWidth="1"/>
    <col min="9" max="9" width="9.42578125" style="17" customWidth="1"/>
    <col min="10" max="16384" width="9.140625" style="17"/>
  </cols>
  <sheetData>
    <row r="2" spans="1:49" customFormat="1" ht="27.75" customHeight="1" x14ac:dyDescent="0.3">
      <c r="A2" s="18"/>
      <c r="B2" s="20"/>
      <c r="C2" s="21" t="s">
        <v>1</v>
      </c>
      <c r="D2" s="22"/>
      <c r="E2" s="22"/>
      <c r="F2" s="22"/>
      <c r="G2" s="23"/>
      <c r="H2" s="18"/>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customFormat="1" ht="18.75" x14ac:dyDescent="0.3">
      <c r="A3" s="18"/>
      <c r="B3" s="24"/>
      <c r="C3" s="25" t="s">
        <v>40</v>
      </c>
      <c r="D3" s="26"/>
      <c r="E3" s="26"/>
      <c r="F3" s="26"/>
      <c r="G3" s="5"/>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row>
    <row r="4" spans="1:49" customFormat="1" ht="17.25" customHeight="1" x14ac:dyDescent="0.3">
      <c r="A4" s="18"/>
      <c r="B4" s="24"/>
      <c r="C4" s="102" t="s">
        <v>409</v>
      </c>
      <c r="D4" s="25"/>
      <c r="E4" s="25"/>
      <c r="F4" s="1"/>
      <c r="G4" s="5"/>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row>
    <row r="5" spans="1:49" ht="52.5" customHeight="1" x14ac:dyDescent="0.25">
      <c r="B5" s="4"/>
      <c r="C5" s="1"/>
      <c r="D5" s="1"/>
      <c r="E5" s="1"/>
      <c r="F5" s="1"/>
      <c r="G5" s="5"/>
    </row>
    <row r="6" spans="1:49" x14ac:dyDescent="0.25">
      <c r="B6" s="4"/>
      <c r="C6" s="165" t="s">
        <v>4</v>
      </c>
      <c r="D6" s="165" t="s">
        <v>7</v>
      </c>
      <c r="E6" s="166" t="s">
        <v>24</v>
      </c>
      <c r="F6" s="166" t="s">
        <v>28</v>
      </c>
      <c r="G6" s="5"/>
    </row>
    <row r="7" spans="1:49" ht="13.5" customHeight="1" x14ac:dyDescent="0.25">
      <c r="B7" s="4"/>
      <c r="C7" s="167" t="s">
        <v>260</v>
      </c>
      <c r="D7" s="168">
        <v>0.53</v>
      </c>
      <c r="E7" s="168">
        <v>0.34</v>
      </c>
      <c r="F7" s="169"/>
      <c r="G7" s="5"/>
    </row>
    <row r="8" spans="1:49" ht="13.5" customHeight="1" x14ac:dyDescent="0.25">
      <c r="B8" s="4"/>
      <c r="C8" s="167" t="s">
        <v>261</v>
      </c>
      <c r="D8" s="168">
        <v>0.61</v>
      </c>
      <c r="E8" s="168">
        <v>0.28000000000000003</v>
      </c>
      <c r="F8" s="169"/>
      <c r="G8" s="5"/>
    </row>
    <row r="9" spans="1:49" ht="13.5" customHeight="1" x14ac:dyDescent="0.25">
      <c r="B9" s="4"/>
      <c r="C9" s="170" t="s">
        <v>262</v>
      </c>
      <c r="D9" s="171">
        <v>0.33</v>
      </c>
      <c r="E9" s="171">
        <v>0.52</v>
      </c>
      <c r="F9" s="172"/>
      <c r="G9" s="5"/>
      <c r="I9" s="19"/>
    </row>
    <row r="10" spans="1:49" ht="13.5" customHeight="1" x14ac:dyDescent="0.25">
      <c r="B10" s="4"/>
      <c r="C10" s="170" t="s">
        <v>263</v>
      </c>
      <c r="D10" s="168">
        <v>0.38</v>
      </c>
      <c r="E10" s="172"/>
      <c r="F10" s="172"/>
      <c r="G10" s="5"/>
      <c r="I10" s="19"/>
    </row>
    <row r="11" spans="1:49" ht="13.5" customHeight="1" x14ac:dyDescent="0.25">
      <c r="B11" s="4"/>
      <c r="C11" s="170" t="s">
        <v>264</v>
      </c>
      <c r="D11" s="168">
        <v>0.6</v>
      </c>
      <c r="E11" s="172"/>
      <c r="F11" s="172"/>
      <c r="G11" s="5"/>
      <c r="I11" s="19"/>
    </row>
    <row r="12" spans="1:49" ht="13.5" customHeight="1" x14ac:dyDescent="0.25">
      <c r="B12" s="4"/>
      <c r="C12" s="170" t="s">
        <v>265</v>
      </c>
      <c r="D12" s="171">
        <v>0.75</v>
      </c>
      <c r="E12" s="172"/>
      <c r="F12" s="172"/>
      <c r="G12" s="5"/>
      <c r="I12" s="19"/>
    </row>
    <row r="13" spans="1:49" ht="13.5" customHeight="1" x14ac:dyDescent="0.25">
      <c r="B13" s="4"/>
      <c r="C13" s="170" t="s">
        <v>266</v>
      </c>
      <c r="D13" s="172">
        <v>0.56000000000000005</v>
      </c>
      <c r="E13" s="172"/>
      <c r="F13" s="172"/>
      <c r="G13" s="5"/>
    </row>
    <row r="14" spans="1:49" ht="13.5" customHeight="1" x14ac:dyDescent="0.25">
      <c r="B14" s="4"/>
      <c r="C14" s="170" t="s">
        <v>267</v>
      </c>
      <c r="D14" s="171">
        <v>0.45</v>
      </c>
      <c r="E14" s="172"/>
      <c r="F14" s="173">
        <v>5.5E-2</v>
      </c>
      <c r="G14" s="5"/>
    </row>
    <row r="15" spans="1:49" ht="13.5" customHeight="1" x14ac:dyDescent="0.25">
      <c r="B15" s="4"/>
      <c r="C15" s="170" t="s">
        <v>268</v>
      </c>
      <c r="D15" s="172">
        <v>0.55000000000000004</v>
      </c>
      <c r="E15" s="172"/>
      <c r="F15" s="172">
        <v>0.41</v>
      </c>
      <c r="G15" s="5"/>
    </row>
    <row r="16" spans="1:49" ht="13.5" customHeight="1" x14ac:dyDescent="0.25">
      <c r="B16" s="4"/>
      <c r="C16" s="170" t="s">
        <v>269</v>
      </c>
      <c r="D16" s="168">
        <v>0.46</v>
      </c>
      <c r="E16" s="168"/>
      <c r="F16" s="168"/>
      <c r="G16" s="5"/>
    </row>
    <row r="17" spans="2:9" ht="13.5" customHeight="1" x14ac:dyDescent="0.25">
      <c r="B17" s="4"/>
      <c r="C17" s="170" t="s">
        <v>270</v>
      </c>
      <c r="D17" s="168">
        <v>0.6</v>
      </c>
      <c r="E17" s="168">
        <v>0.25</v>
      </c>
      <c r="F17" s="168">
        <v>0.15</v>
      </c>
      <c r="G17" s="5"/>
    </row>
    <row r="18" spans="2:9" ht="13.5" customHeight="1" x14ac:dyDescent="0.25">
      <c r="B18" s="4"/>
      <c r="C18" s="170" t="s">
        <v>271</v>
      </c>
      <c r="D18" s="171">
        <v>0.65</v>
      </c>
      <c r="E18" s="168">
        <v>0.25</v>
      </c>
      <c r="F18" s="169">
        <v>0.1</v>
      </c>
      <c r="G18" s="5"/>
    </row>
    <row r="19" spans="2:9" ht="13.5" customHeight="1" x14ac:dyDescent="0.25">
      <c r="B19" s="4"/>
      <c r="C19" s="174" t="s">
        <v>272</v>
      </c>
      <c r="D19" s="175">
        <v>0.875</v>
      </c>
      <c r="E19" s="169"/>
      <c r="F19" s="169"/>
      <c r="G19" s="5"/>
    </row>
    <row r="20" spans="2:9" ht="13.5" customHeight="1" x14ac:dyDescent="0.25">
      <c r="B20" s="4"/>
      <c r="C20" s="174" t="s">
        <v>273</v>
      </c>
      <c r="D20" s="168">
        <v>0.94</v>
      </c>
      <c r="E20" s="169"/>
      <c r="F20" s="169"/>
      <c r="G20" s="5"/>
    </row>
    <row r="21" spans="2:9" ht="13.5" customHeight="1" x14ac:dyDescent="0.25">
      <c r="B21" s="4"/>
      <c r="C21" s="174" t="s">
        <v>274</v>
      </c>
      <c r="D21" s="175">
        <v>0.95499999999999996</v>
      </c>
      <c r="E21" s="169"/>
      <c r="F21" s="169"/>
      <c r="G21" s="5"/>
    </row>
    <row r="22" spans="2:9" ht="13.5" customHeight="1" x14ac:dyDescent="0.25">
      <c r="B22" s="4"/>
      <c r="C22" s="174" t="s">
        <v>275</v>
      </c>
      <c r="D22" s="168">
        <v>0.7</v>
      </c>
      <c r="E22" s="169"/>
      <c r="F22" s="168">
        <v>0.25</v>
      </c>
      <c r="G22" s="5"/>
    </row>
    <row r="23" spans="2:9" ht="13.5" customHeight="1" x14ac:dyDescent="0.25">
      <c r="B23" s="4"/>
      <c r="C23" s="174" t="s">
        <v>276</v>
      </c>
      <c r="D23" s="168">
        <v>0.51</v>
      </c>
      <c r="E23" s="175">
        <v>0.28499999999999998</v>
      </c>
      <c r="F23" s="175">
        <v>0.16500000000000001</v>
      </c>
      <c r="G23" s="5"/>
    </row>
    <row r="24" spans="2:9" ht="13.5" customHeight="1" x14ac:dyDescent="0.25">
      <c r="B24" s="4"/>
      <c r="C24" s="174" t="s">
        <v>277</v>
      </c>
      <c r="D24" s="168">
        <v>0.5</v>
      </c>
      <c r="E24" s="168">
        <v>0.39</v>
      </c>
      <c r="F24" s="175">
        <v>9.5000000000000001E-2</v>
      </c>
      <c r="G24" s="5"/>
    </row>
    <row r="25" spans="2:9" ht="13.5" customHeight="1" x14ac:dyDescent="0.25">
      <c r="B25" s="4"/>
      <c r="C25" s="174" t="s">
        <v>278</v>
      </c>
      <c r="D25" s="168">
        <v>0.82</v>
      </c>
      <c r="E25" s="169"/>
      <c r="F25" s="169"/>
      <c r="G25" s="5"/>
    </row>
    <row r="26" spans="2:9" ht="13.5" customHeight="1" x14ac:dyDescent="0.25">
      <c r="B26" s="4"/>
      <c r="C26" s="174" t="s">
        <v>279</v>
      </c>
      <c r="D26" s="168">
        <v>0.25</v>
      </c>
      <c r="E26" s="169"/>
      <c r="F26" s="169"/>
      <c r="G26" s="5"/>
    </row>
    <row r="27" spans="2:9" ht="13.5" customHeight="1" x14ac:dyDescent="0.25">
      <c r="B27" s="4"/>
      <c r="C27" s="174" t="s">
        <v>280</v>
      </c>
      <c r="D27" s="169"/>
      <c r="E27" s="168">
        <v>0.39</v>
      </c>
      <c r="F27" s="169"/>
      <c r="G27" s="5"/>
    </row>
    <row r="28" spans="2:9" ht="13.5" customHeight="1" x14ac:dyDescent="0.25">
      <c r="B28" s="4"/>
      <c r="C28" s="174" t="s">
        <v>281</v>
      </c>
      <c r="D28" s="168">
        <v>0.96</v>
      </c>
      <c r="E28" s="169"/>
      <c r="F28" s="169"/>
      <c r="G28" s="5"/>
    </row>
    <row r="29" spans="2:9" ht="13.5" customHeight="1" x14ac:dyDescent="0.25">
      <c r="B29" s="4"/>
      <c r="C29" s="174" t="s">
        <v>282</v>
      </c>
      <c r="D29" s="169"/>
      <c r="E29" s="169"/>
      <c r="F29" s="168">
        <v>0.12</v>
      </c>
      <c r="G29" s="5"/>
    </row>
    <row r="30" spans="2:9" ht="15" customHeight="1" x14ac:dyDescent="0.25">
      <c r="B30" s="6"/>
      <c r="C30" s="7"/>
      <c r="D30" s="7"/>
      <c r="E30" s="7"/>
      <c r="F30" s="7"/>
      <c r="G30" s="8"/>
    </row>
    <row r="32" spans="2:9" ht="51" hidden="1" x14ac:dyDescent="0.25">
      <c r="C32" s="103" t="s">
        <v>4</v>
      </c>
      <c r="D32" s="103" t="s">
        <v>373</v>
      </c>
      <c r="E32" s="103" t="s">
        <v>376</v>
      </c>
      <c r="F32" s="103" t="s">
        <v>374</v>
      </c>
      <c r="G32" s="103" t="s">
        <v>377</v>
      </c>
      <c r="H32" s="103" t="s">
        <v>375</v>
      </c>
      <c r="I32" s="103" t="s">
        <v>378</v>
      </c>
    </row>
    <row r="33" spans="3:9" hidden="1" x14ac:dyDescent="0.25">
      <c r="C33" s="106" t="s">
        <v>260</v>
      </c>
      <c r="D33" s="106" t="s">
        <v>7</v>
      </c>
      <c r="E33" s="105">
        <f>IFERROR(VLOOKUP($C33,$C$7:$F$29,MATCH(D33,$C$6:$F$6,0),0),"")</f>
        <v>0.53</v>
      </c>
      <c r="F33" s="106" t="s">
        <v>24</v>
      </c>
      <c r="G33" s="105">
        <f t="shared" ref="G33:G50" si="0">IFERROR(VLOOKUP($C33,$C$7:$F$29,MATCH(F33,$C$6:$F$6,0),0),"")</f>
        <v>0.34</v>
      </c>
      <c r="H33" s="104" t="str">
        <f>""</f>
        <v/>
      </c>
      <c r="I33" s="104" t="str">
        <f>""</f>
        <v/>
      </c>
    </row>
    <row r="34" spans="3:9" hidden="1" x14ac:dyDescent="0.25">
      <c r="C34" s="106" t="s">
        <v>261</v>
      </c>
      <c r="D34" s="106" t="s">
        <v>7</v>
      </c>
      <c r="E34" s="105">
        <f t="shared" ref="E34:E55" si="1">IFERROR(VLOOKUP($C34,$C$7:$F$29,MATCH(D34,$C$6:$F$6,0),0),"")</f>
        <v>0.61</v>
      </c>
      <c r="F34" s="106" t="s">
        <v>24</v>
      </c>
      <c r="G34" s="105">
        <f t="shared" si="0"/>
        <v>0.28000000000000003</v>
      </c>
      <c r="H34" s="104" t="str">
        <f>""</f>
        <v/>
      </c>
      <c r="I34" s="104" t="str">
        <f>""</f>
        <v/>
      </c>
    </row>
    <row r="35" spans="3:9" hidden="1" x14ac:dyDescent="0.25">
      <c r="C35" s="104" t="s">
        <v>262</v>
      </c>
      <c r="D35" s="104" t="s">
        <v>7</v>
      </c>
      <c r="E35" s="105">
        <f t="shared" si="1"/>
        <v>0.33</v>
      </c>
      <c r="F35" s="104" t="s">
        <v>24</v>
      </c>
      <c r="G35" s="105">
        <f t="shared" si="0"/>
        <v>0.52</v>
      </c>
      <c r="H35" s="104" t="str">
        <f>""</f>
        <v/>
      </c>
      <c r="I35" s="104" t="str">
        <f>""</f>
        <v/>
      </c>
    </row>
    <row r="36" spans="3:9" hidden="1" x14ac:dyDescent="0.25">
      <c r="C36" s="104" t="s">
        <v>263</v>
      </c>
      <c r="D36" s="104" t="s">
        <v>7</v>
      </c>
      <c r="E36" s="105">
        <f t="shared" si="1"/>
        <v>0.38</v>
      </c>
      <c r="F36" s="104" t="str">
        <f>""</f>
        <v/>
      </c>
      <c r="G36" s="104" t="str">
        <f>""</f>
        <v/>
      </c>
      <c r="H36" s="104" t="str">
        <f>""</f>
        <v/>
      </c>
      <c r="I36" s="104" t="str">
        <f>""</f>
        <v/>
      </c>
    </row>
    <row r="37" spans="3:9" hidden="1" x14ac:dyDescent="0.25">
      <c r="C37" s="104" t="s">
        <v>264</v>
      </c>
      <c r="D37" s="104" t="s">
        <v>7</v>
      </c>
      <c r="E37" s="105">
        <f t="shared" si="1"/>
        <v>0.6</v>
      </c>
      <c r="F37" s="104" t="str">
        <f>""</f>
        <v/>
      </c>
      <c r="G37" s="104" t="str">
        <f>""</f>
        <v/>
      </c>
      <c r="H37" s="104" t="str">
        <f>""</f>
        <v/>
      </c>
      <c r="I37" s="104" t="str">
        <f>""</f>
        <v/>
      </c>
    </row>
    <row r="38" spans="3:9" hidden="1" x14ac:dyDescent="0.25">
      <c r="C38" s="104" t="s">
        <v>265</v>
      </c>
      <c r="D38" s="104" t="s">
        <v>7</v>
      </c>
      <c r="E38" s="105">
        <f t="shared" si="1"/>
        <v>0.75</v>
      </c>
      <c r="F38" s="104" t="str">
        <f>""</f>
        <v/>
      </c>
      <c r="G38" s="104" t="str">
        <f>""</f>
        <v/>
      </c>
      <c r="H38" s="104" t="str">
        <f>""</f>
        <v/>
      </c>
      <c r="I38" s="104" t="str">
        <f>""</f>
        <v/>
      </c>
    </row>
    <row r="39" spans="3:9" hidden="1" x14ac:dyDescent="0.25">
      <c r="C39" s="104" t="s">
        <v>266</v>
      </c>
      <c r="D39" s="104" t="s">
        <v>7</v>
      </c>
      <c r="E39" s="105">
        <f t="shared" si="1"/>
        <v>0.56000000000000005</v>
      </c>
      <c r="F39" s="104" t="str">
        <f>""</f>
        <v/>
      </c>
      <c r="G39" s="104" t="str">
        <f>""</f>
        <v/>
      </c>
      <c r="H39" s="104" t="str">
        <f>""</f>
        <v/>
      </c>
      <c r="I39" s="104" t="str">
        <f>""</f>
        <v/>
      </c>
    </row>
    <row r="40" spans="3:9" hidden="1" x14ac:dyDescent="0.25">
      <c r="C40" s="104" t="s">
        <v>267</v>
      </c>
      <c r="D40" s="104" t="s">
        <v>7</v>
      </c>
      <c r="E40" s="105">
        <f t="shared" si="1"/>
        <v>0.45</v>
      </c>
      <c r="F40" s="104" t="s">
        <v>28</v>
      </c>
      <c r="G40" s="105">
        <f t="shared" si="0"/>
        <v>5.5E-2</v>
      </c>
      <c r="H40" s="104" t="str">
        <f>""</f>
        <v/>
      </c>
      <c r="I40" s="104" t="str">
        <f>""</f>
        <v/>
      </c>
    </row>
    <row r="41" spans="3:9" hidden="1" x14ac:dyDescent="0.25">
      <c r="C41" s="104" t="s">
        <v>268</v>
      </c>
      <c r="D41" s="104" t="s">
        <v>7</v>
      </c>
      <c r="E41" s="105">
        <f t="shared" si="1"/>
        <v>0.55000000000000004</v>
      </c>
      <c r="F41" s="104" t="s">
        <v>28</v>
      </c>
      <c r="G41" s="105">
        <f t="shared" si="0"/>
        <v>0.41</v>
      </c>
      <c r="H41" s="104" t="str">
        <f>""</f>
        <v/>
      </c>
      <c r="I41" s="104" t="str">
        <f>""</f>
        <v/>
      </c>
    </row>
    <row r="42" spans="3:9" hidden="1" x14ac:dyDescent="0.25">
      <c r="C42" s="104" t="s">
        <v>269</v>
      </c>
      <c r="D42" s="104" t="s">
        <v>7</v>
      </c>
      <c r="E42" s="105">
        <f t="shared" si="1"/>
        <v>0.46</v>
      </c>
      <c r="F42" s="104" t="str">
        <f>""</f>
        <v/>
      </c>
      <c r="G42" s="104" t="str">
        <f>""</f>
        <v/>
      </c>
      <c r="H42" s="104" t="str">
        <f>""</f>
        <v/>
      </c>
      <c r="I42" s="104" t="str">
        <f>""</f>
        <v/>
      </c>
    </row>
    <row r="43" spans="3:9" hidden="1" x14ac:dyDescent="0.25">
      <c r="C43" s="104" t="s">
        <v>270</v>
      </c>
      <c r="D43" s="104" t="s">
        <v>7</v>
      </c>
      <c r="E43" s="105">
        <f t="shared" si="1"/>
        <v>0.6</v>
      </c>
      <c r="F43" s="104" t="s">
        <v>24</v>
      </c>
      <c r="G43" s="105">
        <f t="shared" si="0"/>
        <v>0.25</v>
      </c>
      <c r="H43" s="104" t="s">
        <v>28</v>
      </c>
      <c r="I43" s="105">
        <f t="shared" ref="I43:I50" si="2">IFERROR(VLOOKUP($C43,$C$7:$F$29,MATCH(H43,$C$6:$F$6,0),0),"")</f>
        <v>0.15</v>
      </c>
    </row>
    <row r="44" spans="3:9" hidden="1" x14ac:dyDescent="0.25">
      <c r="C44" s="104" t="s">
        <v>271</v>
      </c>
      <c r="D44" s="104" t="s">
        <v>7</v>
      </c>
      <c r="E44" s="105">
        <f t="shared" si="1"/>
        <v>0.65</v>
      </c>
      <c r="F44" s="104" t="s">
        <v>24</v>
      </c>
      <c r="G44" s="105">
        <f t="shared" si="0"/>
        <v>0.25</v>
      </c>
      <c r="H44" s="104" t="s">
        <v>28</v>
      </c>
      <c r="I44" s="105">
        <f t="shared" si="2"/>
        <v>0.1</v>
      </c>
    </row>
    <row r="45" spans="3:9" hidden="1" x14ac:dyDescent="0.25">
      <c r="C45" s="104" t="s">
        <v>272</v>
      </c>
      <c r="D45" s="104" t="s">
        <v>7</v>
      </c>
      <c r="E45" s="105">
        <f t="shared" si="1"/>
        <v>0.875</v>
      </c>
      <c r="F45" s="104" t="str">
        <f>""</f>
        <v/>
      </c>
      <c r="G45" s="104" t="str">
        <f>""</f>
        <v/>
      </c>
      <c r="H45" s="104" t="str">
        <f>""</f>
        <v/>
      </c>
      <c r="I45" s="104" t="str">
        <f>""</f>
        <v/>
      </c>
    </row>
    <row r="46" spans="3:9" hidden="1" x14ac:dyDescent="0.25">
      <c r="C46" s="104" t="s">
        <v>273</v>
      </c>
      <c r="D46" s="104" t="s">
        <v>7</v>
      </c>
      <c r="E46" s="105">
        <f t="shared" si="1"/>
        <v>0.94</v>
      </c>
      <c r="F46" s="104" t="str">
        <f>""</f>
        <v/>
      </c>
      <c r="G46" s="104" t="str">
        <f>""</f>
        <v/>
      </c>
      <c r="H46" s="104" t="str">
        <f>""</f>
        <v/>
      </c>
      <c r="I46" s="104" t="str">
        <f>""</f>
        <v/>
      </c>
    </row>
    <row r="47" spans="3:9" hidden="1" x14ac:dyDescent="0.25">
      <c r="C47" s="104" t="s">
        <v>274</v>
      </c>
      <c r="D47" s="104" t="s">
        <v>7</v>
      </c>
      <c r="E47" s="105">
        <f t="shared" si="1"/>
        <v>0.95499999999999996</v>
      </c>
      <c r="F47" s="104" t="str">
        <f>""</f>
        <v/>
      </c>
      <c r="G47" s="104" t="str">
        <f>""</f>
        <v/>
      </c>
      <c r="H47" s="104" t="str">
        <f>""</f>
        <v/>
      </c>
      <c r="I47" s="104" t="str">
        <f>""</f>
        <v/>
      </c>
    </row>
    <row r="48" spans="3:9" hidden="1" x14ac:dyDescent="0.25">
      <c r="C48" s="104" t="s">
        <v>275</v>
      </c>
      <c r="D48" s="104" t="s">
        <v>7</v>
      </c>
      <c r="E48" s="105">
        <f t="shared" si="1"/>
        <v>0.7</v>
      </c>
      <c r="F48" s="104" t="s">
        <v>28</v>
      </c>
      <c r="G48" s="105">
        <f t="shared" si="0"/>
        <v>0.25</v>
      </c>
      <c r="H48" s="104" t="str">
        <f>""</f>
        <v/>
      </c>
      <c r="I48" s="104" t="str">
        <f>""</f>
        <v/>
      </c>
    </row>
    <row r="49" spans="3:9" hidden="1" x14ac:dyDescent="0.25">
      <c r="C49" s="104" t="s">
        <v>276</v>
      </c>
      <c r="D49" s="104" t="s">
        <v>7</v>
      </c>
      <c r="E49" s="105">
        <f t="shared" si="1"/>
        <v>0.51</v>
      </c>
      <c r="F49" s="104" t="s">
        <v>24</v>
      </c>
      <c r="G49" s="105">
        <f t="shared" si="0"/>
        <v>0.28499999999999998</v>
      </c>
      <c r="H49" s="104" t="s">
        <v>28</v>
      </c>
      <c r="I49" s="105">
        <f t="shared" si="2"/>
        <v>0.16500000000000001</v>
      </c>
    </row>
    <row r="50" spans="3:9" hidden="1" x14ac:dyDescent="0.25">
      <c r="C50" s="104" t="s">
        <v>277</v>
      </c>
      <c r="D50" s="104" t="s">
        <v>7</v>
      </c>
      <c r="E50" s="105">
        <f t="shared" si="1"/>
        <v>0.5</v>
      </c>
      <c r="F50" s="104" t="s">
        <v>24</v>
      </c>
      <c r="G50" s="105">
        <f t="shared" si="0"/>
        <v>0.39</v>
      </c>
      <c r="H50" s="104" t="s">
        <v>28</v>
      </c>
      <c r="I50" s="105">
        <f t="shared" si="2"/>
        <v>9.5000000000000001E-2</v>
      </c>
    </row>
    <row r="51" spans="3:9" hidden="1" x14ac:dyDescent="0.25">
      <c r="C51" s="104" t="s">
        <v>278</v>
      </c>
      <c r="D51" s="104" t="s">
        <v>7</v>
      </c>
      <c r="E51" s="105">
        <f t="shared" si="1"/>
        <v>0.82</v>
      </c>
      <c r="F51" s="104" t="str">
        <f>""</f>
        <v/>
      </c>
      <c r="G51" s="104" t="str">
        <f>""</f>
        <v/>
      </c>
      <c r="H51" s="104" t="str">
        <f>""</f>
        <v/>
      </c>
      <c r="I51" s="104" t="str">
        <f>""</f>
        <v/>
      </c>
    </row>
    <row r="52" spans="3:9" hidden="1" x14ac:dyDescent="0.25">
      <c r="C52" s="104" t="s">
        <v>279</v>
      </c>
      <c r="D52" s="104" t="s">
        <v>7</v>
      </c>
      <c r="E52" s="105">
        <f t="shared" si="1"/>
        <v>0.25</v>
      </c>
      <c r="F52" s="104" t="str">
        <f>""</f>
        <v/>
      </c>
      <c r="G52" s="104" t="str">
        <f>""</f>
        <v/>
      </c>
      <c r="H52" s="104" t="str">
        <f>""</f>
        <v/>
      </c>
      <c r="I52" s="104" t="str">
        <f>""</f>
        <v/>
      </c>
    </row>
    <row r="53" spans="3:9" hidden="1" x14ac:dyDescent="0.25">
      <c r="C53" s="104" t="s">
        <v>280</v>
      </c>
      <c r="D53" s="104" t="s">
        <v>24</v>
      </c>
      <c r="E53" s="105">
        <f t="shared" si="1"/>
        <v>0.39</v>
      </c>
      <c r="F53" s="104" t="str">
        <f>""</f>
        <v/>
      </c>
      <c r="G53" s="104" t="str">
        <f>""</f>
        <v/>
      </c>
      <c r="H53" s="104" t="str">
        <f>""</f>
        <v/>
      </c>
      <c r="I53" s="104" t="str">
        <f>""</f>
        <v/>
      </c>
    </row>
    <row r="54" spans="3:9" hidden="1" x14ac:dyDescent="0.25">
      <c r="C54" s="104" t="s">
        <v>281</v>
      </c>
      <c r="D54" s="104" t="s">
        <v>7</v>
      </c>
      <c r="E54" s="105">
        <f t="shared" si="1"/>
        <v>0.96</v>
      </c>
      <c r="F54" s="104" t="str">
        <f>""</f>
        <v/>
      </c>
      <c r="G54" s="104" t="str">
        <f>""</f>
        <v/>
      </c>
      <c r="H54" s="104" t="str">
        <f>""</f>
        <v/>
      </c>
      <c r="I54" s="104" t="str">
        <f>""</f>
        <v/>
      </c>
    </row>
    <row r="55" spans="3:9" hidden="1" x14ac:dyDescent="0.25">
      <c r="C55" s="104" t="s">
        <v>282</v>
      </c>
      <c r="D55" s="104" t="s">
        <v>28</v>
      </c>
      <c r="E55" s="105">
        <f t="shared" si="1"/>
        <v>0.12</v>
      </c>
      <c r="F55" s="104" t="str">
        <f>""</f>
        <v/>
      </c>
      <c r="G55" s="104" t="str">
        <f>""</f>
        <v/>
      </c>
      <c r="H55" s="104" t="str">
        <f>""</f>
        <v/>
      </c>
      <c r="I55" s="104" t="str">
        <f>""</f>
        <v/>
      </c>
    </row>
  </sheetData>
  <sheetProtection password="9DB6" sheet="1" objects="1" scenarios="1"/>
  <conditionalFormatting sqref="D9">
    <cfRule type="cellIs" dxfId="9" priority="8" stopIfTrue="1" operator="equal">
      <formula>$L$59</formula>
    </cfRule>
  </conditionalFormatting>
  <conditionalFormatting sqref="E9">
    <cfRule type="cellIs" dxfId="8" priority="7" stopIfTrue="1" operator="equal">
      <formula>$L$59</formula>
    </cfRule>
  </conditionalFormatting>
  <conditionalFormatting sqref="D10">
    <cfRule type="cellIs" dxfId="7" priority="6" stopIfTrue="1" operator="equal">
      <formula>#REF!</formula>
    </cfRule>
  </conditionalFormatting>
  <conditionalFormatting sqref="D11">
    <cfRule type="cellIs" dxfId="6" priority="5" stopIfTrue="1" operator="equal">
      <formula>#REF!</formula>
    </cfRule>
  </conditionalFormatting>
  <conditionalFormatting sqref="D12">
    <cfRule type="cellIs" dxfId="5" priority="4" stopIfTrue="1" operator="equal">
      <formula>$L$59</formula>
    </cfRule>
  </conditionalFormatting>
  <conditionalFormatting sqref="D14">
    <cfRule type="cellIs" dxfId="4" priority="3" stopIfTrue="1" operator="equal">
      <formula>$L$59</formula>
    </cfRule>
  </conditionalFormatting>
  <conditionalFormatting sqref="F14">
    <cfRule type="cellIs" dxfId="3" priority="2" stopIfTrue="1" operator="equal">
      <formula>$L$59</formula>
    </cfRule>
  </conditionalFormatting>
  <conditionalFormatting sqref="D18">
    <cfRule type="cellIs" dxfId="2" priority="1" stopIfTrue="1" operator="equal">
      <formula>$L$59</formula>
    </cfRule>
  </conditionalFormatting>
  <pageMargins left="0.7" right="0.7" top="0.75" bottom="0.75" header="0.3" footer="0.3"/>
  <pageSetup orientation="portrait"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34998626667073579"/>
  </sheetPr>
  <dimension ref="A1:AZ223"/>
  <sheetViews>
    <sheetView showGridLines="0" zoomScaleNormal="100" zoomScaleSheetLayoutView="100" workbookViewId="0"/>
  </sheetViews>
  <sheetFormatPr defaultColWidth="8.7109375" defaultRowHeight="15" x14ac:dyDescent="0.25"/>
  <cols>
    <col min="1" max="2" width="3.7109375" style="179" customWidth="1"/>
    <col min="3" max="5" width="14.42578125" style="179" customWidth="1"/>
    <col min="6" max="6" width="14.7109375" style="179" customWidth="1"/>
    <col min="7" max="7" width="14.42578125" style="179" customWidth="1"/>
    <col min="8" max="8" width="3.7109375" style="179" customWidth="1"/>
    <col min="9" max="11" width="27.7109375" style="179" customWidth="1"/>
    <col min="12" max="12" width="3.7109375" style="179" customWidth="1"/>
    <col min="13" max="16384" width="8.7109375" style="179"/>
  </cols>
  <sheetData>
    <row r="1" spans="1:52" x14ac:dyDescent="0.25">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row>
    <row r="2" spans="1:52" ht="27.75" customHeight="1" x14ac:dyDescent="0.3">
      <c r="A2" s="94"/>
      <c r="B2" s="118"/>
      <c r="C2" s="180" t="s">
        <v>1</v>
      </c>
      <c r="D2" s="181"/>
      <c r="E2" s="181"/>
      <c r="F2" s="181"/>
      <c r="G2" s="181"/>
      <c r="H2" s="181"/>
      <c r="I2" s="181"/>
      <c r="J2" s="181"/>
      <c r="K2" s="181"/>
      <c r="L2" s="152"/>
      <c r="M2" s="94"/>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row>
    <row r="3" spans="1:52" ht="18.75" x14ac:dyDescent="0.3">
      <c r="A3" s="94"/>
      <c r="B3" s="119"/>
      <c r="C3" s="182" t="s">
        <v>40</v>
      </c>
      <c r="D3" s="183"/>
      <c r="E3" s="183"/>
      <c r="F3" s="183"/>
      <c r="G3" s="184"/>
      <c r="H3" s="184"/>
      <c r="I3" s="184"/>
      <c r="J3" s="184"/>
      <c r="K3" s="184"/>
      <c r="L3" s="153"/>
      <c r="M3" s="94"/>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row>
    <row r="4" spans="1:52" ht="17.25" customHeight="1" x14ac:dyDescent="0.3">
      <c r="A4" s="94"/>
      <c r="B4" s="119"/>
      <c r="C4" s="185" t="s">
        <v>404</v>
      </c>
      <c r="D4" s="182"/>
      <c r="E4" s="182"/>
      <c r="F4" s="184"/>
      <c r="G4" s="184"/>
      <c r="H4" s="183"/>
      <c r="I4" s="183"/>
      <c r="J4" s="183"/>
      <c r="K4" s="183"/>
      <c r="L4" s="153"/>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row>
    <row r="5" spans="1:52" ht="11.25" customHeight="1" x14ac:dyDescent="0.3">
      <c r="A5" s="94"/>
      <c r="B5" s="119"/>
      <c r="C5" s="184"/>
      <c r="D5" s="184"/>
      <c r="E5" s="184"/>
      <c r="F5" s="184"/>
      <c r="G5" s="184"/>
      <c r="H5" s="183"/>
      <c r="I5" s="183"/>
      <c r="J5" s="183"/>
      <c r="K5" s="183"/>
      <c r="L5" s="153"/>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row>
    <row r="6" spans="1:52" ht="33" customHeight="1" x14ac:dyDescent="0.3">
      <c r="A6" s="94"/>
      <c r="B6" s="119"/>
      <c r="C6" s="300" t="s">
        <v>473</v>
      </c>
      <c r="D6" s="300"/>
      <c r="E6" s="300"/>
      <c r="F6" s="300"/>
      <c r="G6" s="300"/>
      <c r="H6" s="300"/>
      <c r="I6" s="300"/>
      <c r="J6" s="300"/>
      <c r="K6" s="300"/>
      <c r="L6" s="153"/>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row>
    <row r="7" spans="1:52" ht="28.15" customHeight="1" x14ac:dyDescent="0.3">
      <c r="A7" s="94"/>
      <c r="B7" s="119"/>
      <c r="C7" s="301" t="s">
        <v>477</v>
      </c>
      <c r="D7" s="301"/>
      <c r="E7" s="301"/>
      <c r="F7" s="301"/>
      <c r="G7" s="301"/>
      <c r="H7" s="183"/>
      <c r="I7" s="303" t="s">
        <v>474</v>
      </c>
      <c r="J7" s="304"/>
      <c r="K7" s="304"/>
      <c r="L7" s="153"/>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row>
    <row r="8" spans="1:52" ht="9" customHeight="1" x14ac:dyDescent="0.3">
      <c r="A8" s="94"/>
      <c r="B8" s="119"/>
      <c r="C8" s="184"/>
      <c r="D8" s="184"/>
      <c r="E8" s="184"/>
      <c r="F8" s="184"/>
      <c r="G8" s="184"/>
      <c r="H8" s="184"/>
      <c r="I8" s="184"/>
      <c r="J8" s="184"/>
      <c r="K8" s="184"/>
      <c r="L8" s="153"/>
      <c r="M8" s="94"/>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row>
    <row r="9" spans="1:52" ht="14.25" customHeight="1" x14ac:dyDescent="0.3">
      <c r="A9" s="94"/>
      <c r="B9" s="119"/>
      <c r="C9" s="287" t="s">
        <v>478</v>
      </c>
      <c r="D9" s="287"/>
      <c r="E9" s="287"/>
      <c r="F9" s="287"/>
      <c r="G9" s="287"/>
      <c r="I9" s="302" t="s">
        <v>408</v>
      </c>
      <c r="J9" s="302"/>
      <c r="K9" s="302"/>
      <c r="L9" s="153"/>
      <c r="M9" s="94"/>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row>
    <row r="10" spans="1:52" ht="13.5" customHeight="1" x14ac:dyDescent="0.3">
      <c r="A10" s="94"/>
      <c r="B10" s="119"/>
      <c r="C10" s="221" t="s">
        <v>22</v>
      </c>
      <c r="D10" s="222" t="s">
        <v>492</v>
      </c>
      <c r="E10" s="222" t="s">
        <v>436</v>
      </c>
      <c r="F10" s="223" t="s">
        <v>442</v>
      </c>
      <c r="G10" s="221" t="s">
        <v>272</v>
      </c>
      <c r="I10" s="124" t="s">
        <v>57</v>
      </c>
      <c r="J10" s="124" t="s">
        <v>119</v>
      </c>
      <c r="K10" s="124" t="s">
        <v>182</v>
      </c>
      <c r="L10" s="153"/>
      <c r="M10" s="94"/>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ht="13.5" customHeight="1" x14ac:dyDescent="0.3">
      <c r="A11" s="94"/>
      <c r="B11" s="119"/>
      <c r="C11" s="221" t="s">
        <v>7</v>
      </c>
      <c r="D11" s="222" t="s">
        <v>494</v>
      </c>
      <c r="E11" s="222" t="s">
        <v>437</v>
      </c>
      <c r="F11" s="223" t="s">
        <v>443</v>
      </c>
      <c r="G11" s="221" t="s">
        <v>273</v>
      </c>
      <c r="I11" s="124" t="s">
        <v>58</v>
      </c>
      <c r="J11" s="124" t="s">
        <v>120</v>
      </c>
      <c r="K11" s="124" t="s">
        <v>183</v>
      </c>
      <c r="L11" s="153"/>
      <c r="M11" s="94"/>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row>
    <row r="12" spans="1:52" ht="13.5" customHeight="1" x14ac:dyDescent="0.3">
      <c r="A12" s="94"/>
      <c r="B12" s="119"/>
      <c r="C12" s="221" t="s">
        <v>429</v>
      </c>
      <c r="D12" s="222" t="s">
        <v>27</v>
      </c>
      <c r="E12" s="222" t="s">
        <v>452</v>
      </c>
      <c r="F12" s="223" t="s">
        <v>444</v>
      </c>
      <c r="G12" s="221" t="s">
        <v>274</v>
      </c>
      <c r="I12" s="124" t="s">
        <v>59</v>
      </c>
      <c r="J12" s="124" t="s">
        <v>121</v>
      </c>
      <c r="K12" s="124" t="s">
        <v>184</v>
      </c>
      <c r="L12" s="153"/>
      <c r="M12" s="94"/>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row>
    <row r="13" spans="1:52" ht="13.5" customHeight="1" x14ac:dyDescent="0.3">
      <c r="A13" s="94"/>
      <c r="B13" s="119"/>
      <c r="C13" s="221" t="s">
        <v>430</v>
      </c>
      <c r="D13" s="222" t="s">
        <v>493</v>
      </c>
      <c r="E13" s="222" t="s">
        <v>453</v>
      </c>
      <c r="F13" s="223" t="s">
        <v>260</v>
      </c>
      <c r="G13" s="221" t="s">
        <v>275</v>
      </c>
      <c r="I13" s="124" t="s">
        <v>240</v>
      </c>
      <c r="J13" s="124" t="s">
        <v>122</v>
      </c>
      <c r="K13" s="124" t="s">
        <v>185</v>
      </c>
      <c r="L13" s="153"/>
      <c r="M13" s="94"/>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row>
    <row r="14" spans="1:52" ht="13.5" customHeight="1" x14ac:dyDescent="0.3">
      <c r="A14" s="94"/>
      <c r="B14" s="119"/>
      <c r="C14" s="221" t="s">
        <v>450</v>
      </c>
      <c r="D14" s="222" t="s">
        <v>495</v>
      </c>
      <c r="E14" s="222" t="s">
        <v>454</v>
      </c>
      <c r="F14" s="223" t="s">
        <v>261</v>
      </c>
      <c r="G14" s="221" t="s">
        <v>276</v>
      </c>
      <c r="I14" s="124" t="s">
        <v>60</v>
      </c>
      <c r="J14" s="124" t="s">
        <v>123</v>
      </c>
      <c r="K14" s="124" t="s">
        <v>186</v>
      </c>
      <c r="L14" s="153"/>
      <c r="M14" s="94"/>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row>
    <row r="15" spans="1:52" ht="13.5" customHeight="1" x14ac:dyDescent="0.3">
      <c r="A15" s="94"/>
      <c r="B15" s="119"/>
      <c r="C15" s="221" t="s">
        <v>23</v>
      </c>
      <c r="D15" s="222" t="s">
        <v>28</v>
      </c>
      <c r="E15" s="222" t="s">
        <v>438</v>
      </c>
      <c r="F15" s="223" t="s">
        <v>262</v>
      </c>
      <c r="G15" s="221" t="s">
        <v>277</v>
      </c>
      <c r="H15" s="184"/>
      <c r="I15" s="124" t="s">
        <v>61</v>
      </c>
      <c r="J15" s="124" t="s">
        <v>124</v>
      </c>
      <c r="K15" s="124" t="s">
        <v>187</v>
      </c>
      <c r="L15" s="153"/>
      <c r="M15" s="94"/>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row>
    <row r="16" spans="1:52" ht="13.5" customHeight="1" x14ac:dyDescent="0.3">
      <c r="A16" s="94"/>
      <c r="B16" s="119"/>
      <c r="C16" s="221" t="s">
        <v>8</v>
      </c>
      <c r="D16" s="222" t="s">
        <v>434</v>
      </c>
      <c r="E16" s="222" t="s">
        <v>439</v>
      </c>
      <c r="F16" s="223" t="s">
        <v>263</v>
      </c>
      <c r="G16" s="221" t="s">
        <v>278</v>
      </c>
      <c r="H16" s="184"/>
      <c r="I16" s="124" t="s">
        <v>62</v>
      </c>
      <c r="J16" s="124" t="s">
        <v>125</v>
      </c>
      <c r="K16" s="124" t="s">
        <v>188</v>
      </c>
      <c r="L16" s="153"/>
      <c r="M16" s="94"/>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row>
    <row r="17" spans="1:52" ht="13.5" customHeight="1" x14ac:dyDescent="0.3">
      <c r="A17" s="94"/>
      <c r="B17" s="119"/>
      <c r="C17" s="221" t="s">
        <v>31</v>
      </c>
      <c r="D17" s="222" t="s">
        <v>446</v>
      </c>
      <c r="E17" s="223" t="s">
        <v>455</v>
      </c>
      <c r="F17" s="223" t="s">
        <v>264</v>
      </c>
      <c r="G17" s="221" t="s">
        <v>279</v>
      </c>
      <c r="H17" s="184"/>
      <c r="I17" s="124" t="s">
        <v>63</v>
      </c>
      <c r="J17" s="124" t="s">
        <v>506</v>
      </c>
      <c r="K17" s="124" t="s">
        <v>189</v>
      </c>
      <c r="L17" s="153"/>
      <c r="M17" s="94"/>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row>
    <row r="18" spans="1:52" ht="13.5" customHeight="1" x14ac:dyDescent="0.3">
      <c r="A18" s="94"/>
      <c r="B18" s="119"/>
      <c r="C18" s="221" t="s">
        <v>24</v>
      </c>
      <c r="D18" s="222" t="s">
        <v>448</v>
      </c>
      <c r="E18" s="223" t="s">
        <v>445</v>
      </c>
      <c r="F18" s="223" t="s">
        <v>265</v>
      </c>
      <c r="G18" s="221" t="s">
        <v>280</v>
      </c>
      <c r="H18" s="184"/>
      <c r="I18" s="124" t="s">
        <v>64</v>
      </c>
      <c r="J18" s="124" t="s">
        <v>126</v>
      </c>
      <c r="K18" s="124" t="s">
        <v>190</v>
      </c>
      <c r="L18" s="153"/>
      <c r="M18" s="94"/>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row>
    <row r="19" spans="1:52" ht="13.5" customHeight="1" x14ac:dyDescent="0.3">
      <c r="A19" s="94"/>
      <c r="B19" s="119"/>
      <c r="C19" s="221" t="s">
        <v>25</v>
      </c>
      <c r="D19" s="222" t="s">
        <v>435</v>
      </c>
      <c r="E19" s="223" t="s">
        <v>447</v>
      </c>
      <c r="F19" s="223" t="s">
        <v>267</v>
      </c>
      <c r="G19" s="221" t="s">
        <v>281</v>
      </c>
      <c r="H19" s="184"/>
      <c r="I19" s="124" t="s">
        <v>65</v>
      </c>
      <c r="J19" s="124" t="s">
        <v>421</v>
      </c>
      <c r="K19" s="124" t="s">
        <v>191</v>
      </c>
      <c r="L19" s="153"/>
      <c r="M19" s="94"/>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row>
    <row r="20" spans="1:52" ht="13.5" customHeight="1" x14ac:dyDescent="0.3">
      <c r="A20" s="94"/>
      <c r="B20" s="119"/>
      <c r="C20" s="221" t="s">
        <v>431</v>
      </c>
      <c r="D20" s="222" t="s">
        <v>451</v>
      </c>
      <c r="E20" s="223" t="s">
        <v>449</v>
      </c>
      <c r="F20" s="223" t="s">
        <v>269</v>
      </c>
      <c r="G20" s="221" t="s">
        <v>282</v>
      </c>
      <c r="H20" s="184"/>
      <c r="I20" s="124" t="s">
        <v>66</v>
      </c>
      <c r="J20" s="124" t="s">
        <v>127</v>
      </c>
      <c r="K20" s="124" t="s">
        <v>192</v>
      </c>
      <c r="L20" s="153"/>
      <c r="M20" s="94"/>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row>
    <row r="21" spans="1:52" ht="13.5" customHeight="1" x14ac:dyDescent="0.3">
      <c r="A21" s="94"/>
      <c r="B21" s="119"/>
      <c r="C21" s="221" t="s">
        <v>432</v>
      </c>
      <c r="D21" s="222" t="s">
        <v>29</v>
      </c>
      <c r="E21" s="223" t="s">
        <v>440</v>
      </c>
      <c r="F21" s="223" t="s">
        <v>270</v>
      </c>
      <c r="G21" s="221" t="s">
        <v>283</v>
      </c>
      <c r="H21" s="184"/>
      <c r="I21" s="124" t="s">
        <v>67</v>
      </c>
      <c r="J21" s="124" t="s">
        <v>128</v>
      </c>
      <c r="K21" s="124" t="s">
        <v>193</v>
      </c>
      <c r="L21" s="153"/>
      <c r="M21" s="94"/>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row>
    <row r="22" spans="1:52" ht="13.5" customHeight="1" x14ac:dyDescent="0.3">
      <c r="A22" s="94"/>
      <c r="B22" s="119"/>
      <c r="C22" s="222" t="s">
        <v>433</v>
      </c>
      <c r="D22" s="222" t="s">
        <v>30</v>
      </c>
      <c r="E22" s="223" t="s">
        <v>441</v>
      </c>
      <c r="F22" s="223" t="s">
        <v>271</v>
      </c>
      <c r="G22" s="221"/>
      <c r="H22" s="184"/>
      <c r="I22" s="124" t="s">
        <v>68</v>
      </c>
      <c r="J22" s="124" t="s">
        <v>129</v>
      </c>
      <c r="K22" s="124" t="s">
        <v>194</v>
      </c>
      <c r="L22" s="153"/>
      <c r="M22" s="94"/>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row>
    <row r="23" spans="1:52" ht="13.5" customHeight="1" x14ac:dyDescent="0.3">
      <c r="A23" s="94"/>
      <c r="B23" s="119"/>
      <c r="D23" s="184"/>
      <c r="G23" s="184"/>
      <c r="H23" s="184"/>
      <c r="I23" s="124" t="s">
        <v>69</v>
      </c>
      <c r="J23" s="124" t="s">
        <v>130</v>
      </c>
      <c r="K23" s="124" t="s">
        <v>195</v>
      </c>
      <c r="L23" s="153"/>
      <c r="M23" s="94"/>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row>
    <row r="24" spans="1:52" ht="13.5" customHeight="1" x14ac:dyDescent="0.3">
      <c r="A24" s="94"/>
      <c r="B24" s="119"/>
      <c r="C24" s="299" t="s">
        <v>475</v>
      </c>
      <c r="D24" s="299"/>
      <c r="E24" s="299"/>
      <c r="F24" s="299"/>
      <c r="G24" s="299"/>
      <c r="H24" s="184"/>
      <c r="I24" s="124" t="s">
        <v>70</v>
      </c>
      <c r="J24" s="124" t="s">
        <v>131</v>
      </c>
      <c r="K24" s="124" t="s">
        <v>196</v>
      </c>
      <c r="L24" s="153"/>
      <c r="M24" s="94"/>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row>
    <row r="25" spans="1:52" ht="13.5" customHeight="1" x14ac:dyDescent="0.3">
      <c r="A25" s="94"/>
      <c r="B25" s="119"/>
      <c r="C25" s="299"/>
      <c r="D25" s="299"/>
      <c r="E25" s="299"/>
      <c r="F25" s="299"/>
      <c r="G25" s="299"/>
      <c r="H25" s="184"/>
      <c r="I25" s="124" t="s">
        <v>71</v>
      </c>
      <c r="J25" s="124" t="s">
        <v>242</v>
      </c>
      <c r="K25" s="124" t="s">
        <v>501</v>
      </c>
      <c r="L25" s="153"/>
      <c r="M25" s="94"/>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row>
    <row r="26" spans="1:52" ht="13.5" customHeight="1" x14ac:dyDescent="0.3">
      <c r="A26" s="94"/>
      <c r="B26" s="119"/>
      <c r="H26" s="184"/>
      <c r="I26" s="124" t="s">
        <v>72</v>
      </c>
      <c r="J26" s="124" t="s">
        <v>132</v>
      </c>
      <c r="K26" s="124" t="s">
        <v>197</v>
      </c>
      <c r="L26" s="153"/>
      <c r="M26" s="94"/>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ht="13.5" customHeight="1" x14ac:dyDescent="0.3">
      <c r="A27" s="94"/>
      <c r="B27" s="119"/>
      <c r="C27" s="288" t="s">
        <v>47</v>
      </c>
      <c r="D27" s="288"/>
      <c r="E27" s="288"/>
      <c r="F27" s="186"/>
      <c r="G27" s="187"/>
      <c r="H27" s="184"/>
      <c r="I27" s="124" t="s">
        <v>73</v>
      </c>
      <c r="J27" s="124" t="s">
        <v>133</v>
      </c>
      <c r="K27" s="124" t="s">
        <v>198</v>
      </c>
      <c r="L27" s="153"/>
      <c r="M27" s="94"/>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row>
    <row r="28" spans="1:52" ht="13.5" customHeight="1" x14ac:dyDescent="0.3">
      <c r="A28" s="94"/>
      <c r="B28" s="119"/>
      <c r="C28" s="224" t="s">
        <v>287</v>
      </c>
      <c r="D28" s="224" t="s">
        <v>369</v>
      </c>
      <c r="E28" s="224" t="s">
        <v>288</v>
      </c>
      <c r="F28" s="186"/>
      <c r="G28" s="187"/>
      <c r="H28" s="184"/>
      <c r="I28" s="124" t="s">
        <v>74</v>
      </c>
      <c r="J28" s="124" t="s">
        <v>134</v>
      </c>
      <c r="K28" s="124" t="s">
        <v>199</v>
      </c>
      <c r="L28" s="153"/>
      <c r="M28" s="94"/>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row>
    <row r="29" spans="1:52" ht="13.5" customHeight="1" x14ac:dyDescent="0.3">
      <c r="A29" s="94"/>
      <c r="B29" s="119"/>
      <c r="C29" s="186"/>
      <c r="D29" s="186"/>
      <c r="E29" s="186"/>
      <c r="F29" s="186"/>
      <c r="G29" s="187"/>
      <c r="H29" s="184"/>
      <c r="I29" s="124" t="s">
        <v>503</v>
      </c>
      <c r="J29" s="124" t="s">
        <v>135</v>
      </c>
      <c r="K29" s="124" t="s">
        <v>243</v>
      </c>
      <c r="L29" s="153"/>
      <c r="M29" s="94"/>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row>
    <row r="30" spans="1:52" ht="13.5" customHeight="1" x14ac:dyDescent="0.3">
      <c r="A30" s="94"/>
      <c r="B30" s="119"/>
      <c r="C30" s="299" t="s">
        <v>476</v>
      </c>
      <c r="D30" s="299"/>
      <c r="E30" s="299"/>
      <c r="F30" s="299"/>
      <c r="G30" s="299"/>
      <c r="H30" s="184"/>
      <c r="I30" s="124" t="s">
        <v>75</v>
      </c>
      <c r="J30" s="124" t="s">
        <v>136</v>
      </c>
      <c r="K30" s="124" t="s">
        <v>200</v>
      </c>
      <c r="L30" s="153"/>
      <c r="M30" s="94"/>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row>
    <row r="31" spans="1:52" ht="13.5" customHeight="1" x14ac:dyDescent="0.3">
      <c r="A31" s="94"/>
      <c r="B31" s="119"/>
      <c r="C31" s="299"/>
      <c r="D31" s="299"/>
      <c r="E31" s="299"/>
      <c r="F31" s="299"/>
      <c r="G31" s="299"/>
      <c r="H31" s="184"/>
      <c r="I31" s="124" t="s">
        <v>504</v>
      </c>
      <c r="J31" s="124" t="s">
        <v>137</v>
      </c>
      <c r="K31" s="124" t="s">
        <v>201</v>
      </c>
      <c r="L31" s="153"/>
      <c r="M31" s="94"/>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row>
    <row r="32" spans="1:52" ht="13.5" customHeight="1" x14ac:dyDescent="0.3">
      <c r="A32" s="94"/>
      <c r="B32" s="119"/>
      <c r="H32" s="184"/>
      <c r="I32" s="124" t="s">
        <v>76</v>
      </c>
      <c r="J32" s="124" t="s">
        <v>138</v>
      </c>
      <c r="K32" s="124" t="s">
        <v>202</v>
      </c>
      <c r="L32" s="153"/>
      <c r="M32" s="94"/>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row>
    <row r="33" spans="1:52" ht="13.5" customHeight="1" x14ac:dyDescent="0.3">
      <c r="A33" s="94"/>
      <c r="B33" s="119"/>
      <c r="C33" s="288" t="s">
        <v>405</v>
      </c>
      <c r="D33" s="288"/>
      <c r="E33" s="288"/>
      <c r="F33" s="288"/>
      <c r="G33" s="288"/>
      <c r="H33" s="184"/>
      <c r="I33" s="124" t="s">
        <v>77</v>
      </c>
      <c r="J33" s="124" t="s">
        <v>139</v>
      </c>
      <c r="K33" s="124" t="s">
        <v>203</v>
      </c>
      <c r="L33" s="153"/>
      <c r="M33" s="94"/>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row>
    <row r="34" spans="1:52" ht="13.5" customHeight="1" x14ac:dyDescent="0.3">
      <c r="A34" s="94"/>
      <c r="B34" s="119"/>
      <c r="C34" s="224" t="s">
        <v>296</v>
      </c>
      <c r="D34" s="224" t="s">
        <v>297</v>
      </c>
      <c r="E34" s="224" t="s">
        <v>298</v>
      </c>
      <c r="F34" s="224" t="s">
        <v>299</v>
      </c>
      <c r="G34" s="224" t="s">
        <v>290</v>
      </c>
      <c r="H34" s="184"/>
      <c r="I34" s="124" t="s">
        <v>78</v>
      </c>
      <c r="J34" s="124" t="s">
        <v>140</v>
      </c>
      <c r="K34" s="124" t="s">
        <v>204</v>
      </c>
      <c r="L34" s="153"/>
      <c r="M34" s="94"/>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row>
    <row r="35" spans="1:52" ht="13.5" customHeight="1" x14ac:dyDescent="0.3">
      <c r="A35" s="94"/>
      <c r="B35" s="119"/>
      <c r="C35" s="186"/>
      <c r="D35" s="186"/>
      <c r="E35" s="186"/>
      <c r="F35" s="186"/>
      <c r="G35" s="187"/>
      <c r="H35" s="184"/>
      <c r="I35" s="124" t="s">
        <v>79</v>
      </c>
      <c r="J35" s="124" t="s">
        <v>141</v>
      </c>
      <c r="K35" s="124" t="s">
        <v>205</v>
      </c>
      <c r="L35" s="153"/>
      <c r="M35" s="94"/>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row>
    <row r="36" spans="1:52" ht="13.5" customHeight="1" x14ac:dyDescent="0.3">
      <c r="A36" s="94"/>
      <c r="B36" s="119"/>
      <c r="C36" s="288" t="s">
        <v>406</v>
      </c>
      <c r="D36" s="288"/>
      <c r="E36" s="288"/>
      <c r="F36" s="186"/>
      <c r="G36" s="187"/>
      <c r="H36" s="184"/>
      <c r="I36" s="124" t="s">
        <v>423</v>
      </c>
      <c r="J36" s="124" t="s">
        <v>142</v>
      </c>
      <c r="K36" s="124" t="s">
        <v>502</v>
      </c>
      <c r="L36" s="153"/>
      <c r="M36" s="94"/>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row>
    <row r="37" spans="1:52" ht="13.5" customHeight="1" x14ac:dyDescent="0.3">
      <c r="A37" s="94"/>
      <c r="B37" s="119"/>
      <c r="C37" s="224" t="s">
        <v>15</v>
      </c>
      <c r="D37" s="224" t="s">
        <v>34</v>
      </c>
      <c r="E37" s="224" t="s">
        <v>283</v>
      </c>
      <c r="F37" s="187"/>
      <c r="G37" s="187"/>
      <c r="H37" s="184"/>
      <c r="I37" s="124" t="s">
        <v>80</v>
      </c>
      <c r="J37" s="124" t="s">
        <v>143</v>
      </c>
      <c r="K37" s="124" t="s">
        <v>206</v>
      </c>
      <c r="L37" s="153"/>
      <c r="M37" s="94"/>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row>
    <row r="38" spans="1:52" ht="13.5" customHeight="1" x14ac:dyDescent="0.3">
      <c r="A38" s="94"/>
      <c r="B38" s="119"/>
      <c r="C38" s="186"/>
      <c r="D38" s="186"/>
      <c r="E38" s="186"/>
      <c r="F38" s="187"/>
      <c r="G38" s="187"/>
      <c r="H38" s="184"/>
      <c r="I38" s="124" t="s">
        <v>81</v>
      </c>
      <c r="J38" s="124" t="s">
        <v>144</v>
      </c>
      <c r="K38" s="124" t="s">
        <v>207</v>
      </c>
      <c r="L38" s="153"/>
      <c r="M38" s="94"/>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row>
    <row r="39" spans="1:52" ht="13.5" customHeight="1" x14ac:dyDescent="0.3">
      <c r="A39" s="94"/>
      <c r="B39" s="119"/>
      <c r="C39" s="288" t="s">
        <v>407</v>
      </c>
      <c r="D39" s="288"/>
      <c r="E39" s="288"/>
      <c r="F39" s="288"/>
      <c r="G39" s="187"/>
      <c r="H39" s="184"/>
      <c r="I39" s="124" t="s">
        <v>82</v>
      </c>
      <c r="J39" s="124" t="s">
        <v>145</v>
      </c>
      <c r="K39" s="124" t="s">
        <v>244</v>
      </c>
      <c r="L39" s="153"/>
      <c r="M39" s="94"/>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row>
    <row r="40" spans="1:52" ht="13.5" customHeight="1" x14ac:dyDescent="0.3">
      <c r="A40" s="94"/>
      <c r="B40" s="119"/>
      <c r="C40" s="224" t="s">
        <v>295</v>
      </c>
      <c r="D40" s="224" t="s">
        <v>15</v>
      </c>
      <c r="E40" s="224" t="s">
        <v>34</v>
      </c>
      <c r="F40" s="224" t="s">
        <v>294</v>
      </c>
      <c r="G40" s="187"/>
      <c r="H40" s="184"/>
      <c r="I40" s="124" t="s">
        <v>83</v>
      </c>
      <c r="J40" s="124" t="s">
        <v>146</v>
      </c>
      <c r="K40" s="124" t="s">
        <v>208</v>
      </c>
      <c r="L40" s="153"/>
      <c r="M40" s="94"/>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row>
    <row r="41" spans="1:52" ht="13.5" customHeight="1" x14ac:dyDescent="0.3">
      <c r="A41" s="94"/>
      <c r="B41" s="119"/>
      <c r="D41" s="184"/>
      <c r="E41" s="184"/>
      <c r="F41" s="184"/>
      <c r="G41" s="184"/>
      <c r="H41" s="184"/>
      <c r="I41" s="124" t="s">
        <v>84</v>
      </c>
      <c r="J41" s="124" t="s">
        <v>147</v>
      </c>
      <c r="K41" s="124" t="s">
        <v>209</v>
      </c>
      <c r="L41" s="153"/>
      <c r="M41" s="94"/>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row>
    <row r="42" spans="1:52" ht="13.5" customHeight="1" x14ac:dyDescent="0.3">
      <c r="A42" s="94"/>
      <c r="B42" s="119"/>
      <c r="C42" s="289" t="s">
        <v>479</v>
      </c>
      <c r="D42" s="290"/>
      <c r="E42" s="290"/>
      <c r="F42" s="290"/>
      <c r="G42" s="290"/>
      <c r="H42" s="184"/>
      <c r="I42" s="124" t="s">
        <v>85</v>
      </c>
      <c r="J42" s="124" t="s">
        <v>148</v>
      </c>
      <c r="K42" s="124" t="s">
        <v>210</v>
      </c>
      <c r="L42" s="153"/>
      <c r="M42" s="94"/>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row>
    <row r="43" spans="1:52" ht="13.5" customHeight="1" x14ac:dyDescent="0.3">
      <c r="A43" s="94"/>
      <c r="B43" s="119"/>
      <c r="C43" s="290"/>
      <c r="D43" s="290"/>
      <c r="E43" s="290"/>
      <c r="F43" s="290"/>
      <c r="G43" s="290"/>
      <c r="H43" s="184"/>
      <c r="I43" s="124" t="s">
        <v>86</v>
      </c>
      <c r="J43" s="124" t="s">
        <v>149</v>
      </c>
      <c r="K43" s="124" t="s">
        <v>211</v>
      </c>
      <c r="L43" s="153"/>
      <c r="M43" s="94"/>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row>
    <row r="44" spans="1:52" ht="13.5" customHeight="1" x14ac:dyDescent="0.3">
      <c r="A44" s="94"/>
      <c r="B44" s="119"/>
      <c r="C44" s="290"/>
      <c r="D44" s="290"/>
      <c r="E44" s="290"/>
      <c r="F44" s="290"/>
      <c r="G44" s="290"/>
      <c r="H44" s="184"/>
      <c r="I44" s="124" t="s">
        <v>87</v>
      </c>
      <c r="J44" s="124" t="s">
        <v>150</v>
      </c>
      <c r="K44" s="124" t="s">
        <v>212</v>
      </c>
      <c r="L44" s="153"/>
      <c r="M44" s="94"/>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row>
    <row r="45" spans="1:52" ht="13.5" customHeight="1" x14ac:dyDescent="0.3">
      <c r="A45" s="94"/>
      <c r="B45" s="119"/>
      <c r="H45" s="184"/>
      <c r="I45" s="124" t="s">
        <v>88</v>
      </c>
      <c r="J45" s="124" t="s">
        <v>151</v>
      </c>
      <c r="K45" s="124" t="s">
        <v>213</v>
      </c>
      <c r="L45" s="153"/>
      <c r="M45" s="94"/>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row>
    <row r="46" spans="1:52" ht="13.5" customHeight="1" x14ac:dyDescent="0.3">
      <c r="A46" s="94"/>
      <c r="B46" s="119"/>
      <c r="C46" s="287" t="s">
        <v>482</v>
      </c>
      <c r="D46" s="287"/>
      <c r="E46" s="287"/>
      <c r="F46" s="287"/>
      <c r="G46" s="287"/>
      <c r="H46" s="184"/>
      <c r="I46" s="124" t="s">
        <v>89</v>
      </c>
      <c r="J46" s="124" t="s">
        <v>152</v>
      </c>
      <c r="K46" s="124" t="s">
        <v>214</v>
      </c>
      <c r="L46" s="153"/>
      <c r="M46" s="94"/>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row>
    <row r="47" spans="1:52" ht="13.5" customHeight="1" x14ac:dyDescent="0.3">
      <c r="A47" s="94"/>
      <c r="B47" s="119"/>
      <c r="C47" s="222" t="s">
        <v>246</v>
      </c>
      <c r="D47" s="297" t="s">
        <v>483</v>
      </c>
      <c r="E47" s="297"/>
      <c r="F47" s="297"/>
      <c r="G47" s="297"/>
      <c r="H47" s="184"/>
      <c r="I47" s="124" t="s">
        <v>90</v>
      </c>
      <c r="J47" s="124" t="s">
        <v>153</v>
      </c>
      <c r="K47" s="124" t="s">
        <v>215</v>
      </c>
      <c r="L47" s="153"/>
      <c r="M47" s="94"/>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row>
    <row r="48" spans="1:52" ht="13.5" customHeight="1" x14ac:dyDescent="0.3">
      <c r="A48" s="94"/>
      <c r="B48" s="119"/>
      <c r="C48" s="222" t="s">
        <v>247</v>
      </c>
      <c r="D48" s="297" t="s">
        <v>480</v>
      </c>
      <c r="E48" s="297"/>
      <c r="F48" s="297"/>
      <c r="G48" s="297"/>
      <c r="H48" s="184"/>
      <c r="I48" s="124" t="s">
        <v>91</v>
      </c>
      <c r="J48" s="124" t="s">
        <v>154</v>
      </c>
      <c r="K48" s="124" t="s">
        <v>422</v>
      </c>
      <c r="L48" s="153"/>
      <c r="M48" s="94"/>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row>
    <row r="49" spans="1:52" ht="13.5" customHeight="1" x14ac:dyDescent="0.3">
      <c r="A49" s="94"/>
      <c r="B49" s="119"/>
      <c r="C49" s="222" t="s">
        <v>248</v>
      </c>
      <c r="D49" s="298" t="s">
        <v>487</v>
      </c>
      <c r="E49" s="298"/>
      <c r="F49" s="298"/>
      <c r="G49" s="298"/>
      <c r="H49" s="184"/>
      <c r="I49" s="124" t="s">
        <v>92</v>
      </c>
      <c r="J49" s="124" t="s">
        <v>155</v>
      </c>
      <c r="K49" s="124" t="s">
        <v>216</v>
      </c>
      <c r="L49" s="153"/>
      <c r="M49" s="94"/>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row>
    <row r="50" spans="1:52" ht="13.5" customHeight="1" x14ac:dyDescent="0.3">
      <c r="A50" s="94"/>
      <c r="B50" s="119"/>
      <c r="C50" s="222" t="s">
        <v>249</v>
      </c>
      <c r="D50" s="298" t="s">
        <v>484</v>
      </c>
      <c r="E50" s="298"/>
      <c r="F50" s="298"/>
      <c r="G50" s="298"/>
      <c r="H50" s="184"/>
      <c r="I50" s="124" t="s">
        <v>93</v>
      </c>
      <c r="J50" s="124" t="s">
        <v>156</v>
      </c>
      <c r="K50" s="124" t="s">
        <v>217</v>
      </c>
      <c r="L50" s="153"/>
      <c r="M50" s="94"/>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row>
    <row r="51" spans="1:52" ht="13.5" customHeight="1" x14ac:dyDescent="0.3">
      <c r="A51" s="94"/>
      <c r="B51" s="119"/>
      <c r="C51" s="222" t="s">
        <v>250</v>
      </c>
      <c r="D51" s="298" t="s">
        <v>485</v>
      </c>
      <c r="E51" s="298"/>
      <c r="F51" s="298"/>
      <c r="G51" s="298"/>
      <c r="H51" s="184"/>
      <c r="I51" s="124" t="s">
        <v>94</v>
      </c>
      <c r="J51" s="124" t="s">
        <v>157</v>
      </c>
      <c r="K51" s="124" t="s">
        <v>218</v>
      </c>
      <c r="L51" s="153"/>
      <c r="M51" s="94"/>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row>
    <row r="52" spans="1:52" ht="13.5" customHeight="1" x14ac:dyDescent="0.3">
      <c r="A52" s="94"/>
      <c r="B52" s="119"/>
      <c r="C52" s="222" t="s">
        <v>251</v>
      </c>
      <c r="D52" s="298" t="s">
        <v>486</v>
      </c>
      <c r="E52" s="298"/>
      <c r="F52" s="298"/>
      <c r="G52" s="298"/>
      <c r="H52" s="184"/>
      <c r="I52" s="124" t="s">
        <v>95</v>
      </c>
      <c r="J52" s="124" t="s">
        <v>158</v>
      </c>
      <c r="K52" s="286" t="s">
        <v>219</v>
      </c>
      <c r="L52" s="153"/>
      <c r="M52" s="94"/>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row>
    <row r="53" spans="1:52" ht="13.5" customHeight="1" x14ac:dyDescent="0.3">
      <c r="A53" s="94"/>
      <c r="B53" s="119"/>
      <c r="C53" s="222" t="s">
        <v>252</v>
      </c>
      <c r="D53" s="298" t="s">
        <v>481</v>
      </c>
      <c r="E53" s="298"/>
      <c r="F53" s="298"/>
      <c r="G53" s="298"/>
      <c r="H53" s="184"/>
      <c r="I53" s="124" t="s">
        <v>509</v>
      </c>
      <c r="J53" s="124" t="s">
        <v>159</v>
      </c>
      <c r="K53" s="286"/>
      <c r="L53" s="153"/>
      <c r="M53" s="94"/>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row>
    <row r="54" spans="1:52" ht="13.5" customHeight="1" x14ac:dyDescent="0.3">
      <c r="A54" s="94"/>
      <c r="B54" s="119"/>
      <c r="C54" s="222" t="s">
        <v>254</v>
      </c>
      <c r="D54" s="298" t="s">
        <v>488</v>
      </c>
      <c r="E54" s="298"/>
      <c r="F54" s="298"/>
      <c r="G54" s="298"/>
      <c r="H54" s="184"/>
      <c r="I54" s="124" t="s">
        <v>96</v>
      </c>
      <c r="J54" s="124" t="s">
        <v>160</v>
      </c>
      <c r="K54" s="124" t="s">
        <v>245</v>
      </c>
      <c r="L54" s="153"/>
      <c r="M54" s="94"/>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row>
    <row r="55" spans="1:52" ht="13.5" customHeight="1" x14ac:dyDescent="0.3">
      <c r="A55" s="94"/>
      <c r="B55" s="119"/>
      <c r="C55" s="225" t="s">
        <v>253</v>
      </c>
      <c r="D55" s="291" t="s">
        <v>489</v>
      </c>
      <c r="E55" s="292"/>
      <c r="F55" s="292"/>
      <c r="G55" s="293"/>
      <c r="H55" s="184"/>
      <c r="I55" s="124" t="s">
        <v>97</v>
      </c>
      <c r="J55" s="124" t="s">
        <v>161</v>
      </c>
      <c r="K55" s="124" t="s">
        <v>220</v>
      </c>
      <c r="L55" s="153"/>
      <c r="M55" s="94"/>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row>
    <row r="56" spans="1:52" ht="13.5" customHeight="1" x14ac:dyDescent="0.3">
      <c r="A56" s="94"/>
      <c r="B56" s="119"/>
      <c r="C56" s="210"/>
      <c r="D56" s="294"/>
      <c r="E56" s="295"/>
      <c r="F56" s="295"/>
      <c r="G56" s="296"/>
      <c r="H56" s="184"/>
      <c r="I56" s="124" t="s">
        <v>98</v>
      </c>
      <c r="J56" s="124" t="s">
        <v>162</v>
      </c>
      <c r="K56" s="124" t="s">
        <v>221</v>
      </c>
      <c r="L56" s="153"/>
      <c r="M56" s="94"/>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row>
    <row r="57" spans="1:52" ht="13.5" customHeight="1" x14ac:dyDescent="0.3">
      <c r="A57" s="94"/>
      <c r="B57" s="119"/>
      <c r="H57" s="184"/>
      <c r="I57" s="124" t="s">
        <v>99</v>
      </c>
      <c r="J57" s="124" t="s">
        <v>163</v>
      </c>
      <c r="K57" s="124" t="s">
        <v>222</v>
      </c>
      <c r="L57" s="153"/>
      <c r="M57" s="94"/>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row>
    <row r="58" spans="1:52" ht="13.5" customHeight="1" x14ac:dyDescent="0.3">
      <c r="A58" s="94"/>
      <c r="B58" s="119"/>
      <c r="H58" s="184"/>
      <c r="I58" s="124" t="s">
        <v>100</v>
      </c>
      <c r="J58" s="124" t="s">
        <v>164</v>
      </c>
      <c r="K58" s="124" t="s">
        <v>223</v>
      </c>
      <c r="L58" s="153"/>
      <c r="M58" s="94"/>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row>
    <row r="59" spans="1:52" ht="13.5" customHeight="1" x14ac:dyDescent="0.3">
      <c r="A59" s="94"/>
      <c r="B59" s="119"/>
      <c r="H59" s="184"/>
      <c r="I59" s="124" t="s">
        <v>101</v>
      </c>
      <c r="J59" s="124" t="s">
        <v>507</v>
      </c>
      <c r="K59" s="124" t="s">
        <v>224</v>
      </c>
      <c r="L59" s="153"/>
      <c r="M59" s="94"/>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row>
    <row r="60" spans="1:52" ht="13.5" customHeight="1" x14ac:dyDescent="0.3">
      <c r="A60" s="94"/>
      <c r="B60" s="119"/>
      <c r="H60" s="184"/>
      <c r="I60" s="124" t="s">
        <v>102</v>
      </c>
      <c r="J60" s="124" t="s">
        <v>165</v>
      </c>
      <c r="K60" s="124" t="s">
        <v>225</v>
      </c>
      <c r="L60" s="153"/>
      <c r="M60" s="94"/>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row>
    <row r="61" spans="1:52" ht="13.5" customHeight="1" x14ac:dyDescent="0.3">
      <c r="A61" s="94"/>
      <c r="B61" s="119"/>
      <c r="H61" s="184"/>
      <c r="I61" s="124" t="s">
        <v>103</v>
      </c>
      <c r="J61" s="124" t="s">
        <v>166</v>
      </c>
      <c r="K61" s="124" t="s">
        <v>226</v>
      </c>
      <c r="L61" s="153"/>
      <c r="M61" s="94"/>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row>
    <row r="62" spans="1:52" ht="13.5" customHeight="1" x14ac:dyDescent="0.3">
      <c r="A62" s="94"/>
      <c r="B62" s="119"/>
      <c r="H62" s="184"/>
      <c r="I62" s="124" t="s">
        <v>104</v>
      </c>
      <c r="J62" s="124" t="s">
        <v>167</v>
      </c>
      <c r="K62" s="124" t="s">
        <v>227</v>
      </c>
      <c r="L62" s="153"/>
      <c r="M62" s="94"/>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row>
    <row r="63" spans="1:52" ht="13.5" customHeight="1" x14ac:dyDescent="0.3">
      <c r="A63" s="94"/>
      <c r="B63" s="119"/>
      <c r="H63" s="184"/>
      <c r="I63" s="124" t="s">
        <v>105</v>
      </c>
      <c r="J63" s="124" t="s">
        <v>168</v>
      </c>
      <c r="K63" s="124" t="s">
        <v>228</v>
      </c>
      <c r="L63" s="153"/>
      <c r="M63" s="94"/>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row>
    <row r="64" spans="1:52" ht="13.5" customHeight="1" x14ac:dyDescent="0.3">
      <c r="A64" s="94"/>
      <c r="B64" s="119"/>
      <c r="H64" s="184"/>
      <c r="I64" s="124" t="s">
        <v>106</v>
      </c>
      <c r="J64" s="124" t="s">
        <v>169</v>
      </c>
      <c r="K64" s="124" t="s">
        <v>229</v>
      </c>
      <c r="L64" s="153"/>
      <c r="M64" s="94"/>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row>
    <row r="65" spans="1:52" ht="13.5" customHeight="1" x14ac:dyDescent="0.3">
      <c r="A65" s="94"/>
      <c r="B65" s="119"/>
      <c r="H65" s="184"/>
      <c r="I65" s="124" t="s">
        <v>107</v>
      </c>
      <c r="J65" s="124" t="s">
        <v>170</v>
      </c>
      <c r="K65" s="286" t="s">
        <v>230</v>
      </c>
      <c r="L65" s="153"/>
      <c r="M65" s="94"/>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row>
    <row r="66" spans="1:52" ht="13.5" customHeight="1" x14ac:dyDescent="0.3">
      <c r="A66" s="94"/>
      <c r="B66" s="119"/>
      <c r="H66" s="184"/>
      <c r="I66" s="124" t="s">
        <v>241</v>
      </c>
      <c r="J66" s="124" t="s">
        <v>171</v>
      </c>
      <c r="K66" s="286"/>
      <c r="L66" s="153"/>
      <c r="M66" s="94"/>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row>
    <row r="67" spans="1:52" ht="13.5" customHeight="1" x14ac:dyDescent="0.3">
      <c r="A67" s="94"/>
      <c r="B67" s="119"/>
      <c r="H67" s="184"/>
      <c r="I67" s="124" t="s">
        <v>108</v>
      </c>
      <c r="J67" s="124" t="s">
        <v>172</v>
      </c>
      <c r="K67" s="124" t="s">
        <v>231</v>
      </c>
      <c r="L67" s="153"/>
      <c r="M67" s="94"/>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row>
    <row r="68" spans="1:52" ht="13.5" customHeight="1" x14ac:dyDescent="0.3">
      <c r="A68" s="94"/>
      <c r="B68" s="119"/>
      <c r="H68" s="184"/>
      <c r="I68" s="124" t="s">
        <v>109</v>
      </c>
      <c r="J68" s="124" t="s">
        <v>173</v>
      </c>
      <c r="K68" s="124" t="s">
        <v>232</v>
      </c>
      <c r="L68" s="153"/>
      <c r="M68" s="94"/>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row>
    <row r="69" spans="1:52" ht="13.5" customHeight="1" x14ac:dyDescent="0.3">
      <c r="A69" s="94"/>
      <c r="B69" s="119"/>
      <c r="D69" s="184"/>
      <c r="E69" s="184"/>
      <c r="F69" s="184"/>
      <c r="G69" s="184"/>
      <c r="H69" s="184"/>
      <c r="I69" s="124" t="s">
        <v>110</v>
      </c>
      <c r="J69" s="124" t="s">
        <v>174</v>
      </c>
      <c r="K69" s="124" t="s">
        <v>233</v>
      </c>
      <c r="L69" s="153"/>
      <c r="M69" s="94"/>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row>
    <row r="70" spans="1:52" ht="13.5" customHeight="1" x14ac:dyDescent="0.3">
      <c r="A70" s="94"/>
      <c r="B70" s="119"/>
      <c r="H70" s="184"/>
      <c r="I70" s="124" t="s">
        <v>505</v>
      </c>
      <c r="J70" s="124" t="s">
        <v>175</v>
      </c>
      <c r="K70" s="124" t="s">
        <v>234</v>
      </c>
      <c r="L70" s="153"/>
      <c r="M70" s="94"/>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row>
    <row r="71" spans="1:52" ht="13.5" customHeight="1" x14ac:dyDescent="0.3">
      <c r="A71" s="94"/>
      <c r="B71" s="119"/>
      <c r="H71" s="184"/>
      <c r="I71" s="124" t="s">
        <v>111</v>
      </c>
      <c r="J71" s="124" t="s">
        <v>176</v>
      </c>
      <c r="K71" s="124" t="s">
        <v>235</v>
      </c>
      <c r="L71" s="153"/>
      <c r="M71" s="94"/>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row>
    <row r="72" spans="1:52" ht="13.5" customHeight="1" x14ac:dyDescent="0.3">
      <c r="A72" s="94"/>
      <c r="B72" s="119"/>
      <c r="H72" s="184"/>
      <c r="I72" s="124" t="s">
        <v>112</v>
      </c>
      <c r="J72" s="284" t="s">
        <v>508</v>
      </c>
      <c r="K72" s="124" t="s">
        <v>236</v>
      </c>
      <c r="L72" s="153"/>
      <c r="M72" s="94"/>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row>
    <row r="73" spans="1:52" ht="13.5" customHeight="1" x14ac:dyDescent="0.3">
      <c r="A73" s="94"/>
      <c r="B73" s="119"/>
      <c r="H73" s="184"/>
      <c r="I73" s="124" t="s">
        <v>113</v>
      </c>
      <c r="J73" s="285"/>
      <c r="K73" s="124" t="s">
        <v>237</v>
      </c>
      <c r="L73" s="153"/>
      <c r="M73" s="94"/>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row>
    <row r="74" spans="1:52" ht="13.5" customHeight="1" x14ac:dyDescent="0.3">
      <c r="A74" s="94"/>
      <c r="B74" s="119"/>
      <c r="H74" s="184"/>
      <c r="I74" s="124" t="s">
        <v>114</v>
      </c>
      <c r="J74" s="124" t="s">
        <v>177</v>
      </c>
      <c r="K74" s="124" t="s">
        <v>238</v>
      </c>
      <c r="L74" s="153"/>
      <c r="M74" s="94"/>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row>
    <row r="75" spans="1:52" ht="13.5" customHeight="1" x14ac:dyDescent="0.3">
      <c r="A75" s="94"/>
      <c r="B75" s="119"/>
      <c r="H75" s="184"/>
      <c r="I75" s="124" t="s">
        <v>115</v>
      </c>
      <c r="J75" s="124" t="s">
        <v>178</v>
      </c>
      <c r="K75" s="124" t="s">
        <v>239</v>
      </c>
      <c r="L75" s="153"/>
      <c r="M75" s="94"/>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row>
    <row r="76" spans="1:52" ht="13.5" customHeight="1" x14ac:dyDescent="0.3">
      <c r="A76" s="94"/>
      <c r="B76" s="119"/>
      <c r="H76" s="184"/>
      <c r="I76" s="124" t="s">
        <v>116</v>
      </c>
      <c r="J76" s="124" t="s">
        <v>179</v>
      </c>
      <c r="K76" s="211"/>
      <c r="L76" s="153"/>
      <c r="M76" s="94"/>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row>
    <row r="77" spans="1:52" ht="13.5" customHeight="1" x14ac:dyDescent="0.3">
      <c r="A77" s="94"/>
      <c r="B77" s="119"/>
      <c r="H77" s="184"/>
      <c r="I77" s="124" t="s">
        <v>117</v>
      </c>
      <c r="J77" s="124" t="s">
        <v>180</v>
      </c>
      <c r="K77" s="211"/>
      <c r="L77" s="153"/>
      <c r="M77" s="94"/>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row>
    <row r="78" spans="1:52" ht="13.5" customHeight="1" x14ac:dyDescent="0.3">
      <c r="A78" s="94"/>
      <c r="B78" s="119"/>
      <c r="H78" s="184"/>
      <c r="I78" s="124" t="s">
        <v>118</v>
      </c>
      <c r="J78" s="124" t="s">
        <v>181</v>
      </c>
      <c r="K78" s="211"/>
      <c r="L78" s="153"/>
      <c r="M78" s="94"/>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row>
    <row r="79" spans="1:52" ht="13.5" customHeight="1" x14ac:dyDescent="0.3">
      <c r="A79" s="57"/>
      <c r="B79" s="123"/>
      <c r="C79" s="149"/>
      <c r="D79" s="149"/>
      <c r="E79" s="149"/>
      <c r="F79" s="149"/>
      <c r="G79" s="149"/>
      <c r="H79" s="149"/>
      <c r="I79" s="149"/>
      <c r="J79" s="149"/>
      <c r="K79" s="149"/>
      <c r="L79" s="150"/>
      <c r="M79" s="94"/>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row>
    <row r="80" spans="1:52" ht="13.5" customHeight="1" x14ac:dyDescent="0.25">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row>
    <row r="81" spans="1:52" x14ac:dyDescent="0.25">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row>
    <row r="82" spans="1:52" x14ac:dyDescent="0.25">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row>
    <row r="83" spans="1:52" x14ac:dyDescent="0.25">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row>
    <row r="84" spans="1:52" x14ac:dyDescent="0.25">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row>
    <row r="85" spans="1:52" x14ac:dyDescent="0.25">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row>
    <row r="86" spans="1:52" x14ac:dyDescent="0.25">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row>
    <row r="87" spans="1:52" x14ac:dyDescent="0.25">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row>
    <row r="88" spans="1:52" x14ac:dyDescent="0.25">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row>
    <row r="89" spans="1:52" x14ac:dyDescent="0.25">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row>
    <row r="90" spans="1:52" x14ac:dyDescent="0.25">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row>
    <row r="91" spans="1:52" x14ac:dyDescent="0.25">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row>
    <row r="92" spans="1:52" x14ac:dyDescent="0.25">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row>
    <row r="93" spans="1:52" x14ac:dyDescent="0.25">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row>
    <row r="94" spans="1:52" x14ac:dyDescent="0.25">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row>
    <row r="95" spans="1:52" x14ac:dyDescent="0.25">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row>
    <row r="96" spans="1:52" x14ac:dyDescent="0.25">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row>
    <row r="97" spans="1:52" x14ac:dyDescent="0.25">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row>
    <row r="98" spans="1:52" x14ac:dyDescent="0.25">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row>
    <row r="99" spans="1:52" x14ac:dyDescent="0.25">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row>
    <row r="100" spans="1:52" x14ac:dyDescent="0.25">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row>
    <row r="101" spans="1:52" x14ac:dyDescent="0.25">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row>
    <row r="102" spans="1:52" x14ac:dyDescent="0.25">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row>
    <row r="103" spans="1:52" x14ac:dyDescent="0.25">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row>
    <row r="104" spans="1:52" x14ac:dyDescent="0.25">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row>
    <row r="105" spans="1:52" x14ac:dyDescent="0.25">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row>
    <row r="106" spans="1:52" x14ac:dyDescent="0.25">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row>
    <row r="107" spans="1:52" x14ac:dyDescent="0.25">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row>
    <row r="108" spans="1:52" x14ac:dyDescent="0.25">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row>
    <row r="109" spans="1:52" x14ac:dyDescent="0.25">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row>
    <row r="110" spans="1:52" x14ac:dyDescent="0.25">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row>
    <row r="111" spans="1:52" x14ac:dyDescent="0.25">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row>
    <row r="112" spans="1:52" x14ac:dyDescent="0.25">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row>
    <row r="113" spans="1:52" x14ac:dyDescent="0.25">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row>
    <row r="114" spans="1:52" x14ac:dyDescent="0.25">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row>
    <row r="115" spans="1:52" x14ac:dyDescent="0.25">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row>
    <row r="116" spans="1:52" x14ac:dyDescent="0.25">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row>
    <row r="117" spans="1:52" x14ac:dyDescent="0.25">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row>
    <row r="118" spans="1:52" x14ac:dyDescent="0.25">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row>
    <row r="119" spans="1:52" x14ac:dyDescent="0.25">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row>
    <row r="120" spans="1:52" x14ac:dyDescent="0.25">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row>
    <row r="121" spans="1:52" x14ac:dyDescent="0.25">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row>
    <row r="122" spans="1:52" x14ac:dyDescent="0.25">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row>
    <row r="123" spans="1:52" x14ac:dyDescent="0.25">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row>
    <row r="124" spans="1:52" x14ac:dyDescent="0.25">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row>
    <row r="125" spans="1:52" x14ac:dyDescent="0.25">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row>
    <row r="126" spans="1:52" x14ac:dyDescent="0.25">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row>
    <row r="127" spans="1:52" x14ac:dyDescent="0.25">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row>
    <row r="128" spans="1:52" x14ac:dyDescent="0.25">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row>
    <row r="129" spans="1:52" x14ac:dyDescent="0.25">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row>
    <row r="130" spans="1:52" x14ac:dyDescent="0.25">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row>
    <row r="131" spans="1:52" x14ac:dyDescent="0.25">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row>
    <row r="132" spans="1:52" x14ac:dyDescent="0.25">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row>
    <row r="133" spans="1:52" x14ac:dyDescent="0.25">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row>
    <row r="134" spans="1:52" x14ac:dyDescent="0.25">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row>
    <row r="135" spans="1:52" x14ac:dyDescent="0.25">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row>
    <row r="136" spans="1:52" x14ac:dyDescent="0.25">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row>
    <row r="137" spans="1:52" x14ac:dyDescent="0.25">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row>
    <row r="138" spans="1:52" x14ac:dyDescent="0.25">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row>
    <row r="139" spans="1:52" x14ac:dyDescent="0.25">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row>
    <row r="140" spans="1:52" x14ac:dyDescent="0.25">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row>
    <row r="141" spans="1:52" x14ac:dyDescent="0.25">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row>
    <row r="142" spans="1:52" x14ac:dyDescent="0.25">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row>
    <row r="143" spans="1:52" x14ac:dyDescent="0.25">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row>
    <row r="144" spans="1:52" x14ac:dyDescent="0.25">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row>
    <row r="145" spans="1:52" x14ac:dyDescent="0.25">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row>
    <row r="146" spans="1:52" x14ac:dyDescent="0.25">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row>
    <row r="147" spans="1:52" x14ac:dyDescent="0.25">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row>
    <row r="148" spans="1:52" x14ac:dyDescent="0.25">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row>
    <row r="149" spans="1:52" x14ac:dyDescent="0.25">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row>
    <row r="150" spans="1:52" x14ac:dyDescent="0.25">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row>
    <row r="151" spans="1:52" x14ac:dyDescent="0.25">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row>
    <row r="152" spans="1:52" x14ac:dyDescent="0.25">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row>
    <row r="153" spans="1:52" x14ac:dyDescent="0.25">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row>
    <row r="154" spans="1:52" x14ac:dyDescent="0.25">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row>
    <row r="155" spans="1:52" x14ac:dyDescent="0.25">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row>
    <row r="156" spans="1:52" x14ac:dyDescent="0.25">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row>
    <row r="157" spans="1:52" x14ac:dyDescent="0.25">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row>
    <row r="158" spans="1:52" x14ac:dyDescent="0.25">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row>
    <row r="159" spans="1:52" x14ac:dyDescent="0.25">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row>
    <row r="160" spans="1:52" x14ac:dyDescent="0.25">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row>
    <row r="161" spans="1:52" x14ac:dyDescent="0.25">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row>
    <row r="162" spans="1:52" x14ac:dyDescent="0.25">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row>
    <row r="163" spans="1:52" x14ac:dyDescent="0.25">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row>
    <row r="164" spans="1:52" x14ac:dyDescent="0.25">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row>
    <row r="165" spans="1:52" x14ac:dyDescent="0.25">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row>
    <row r="166" spans="1:52" x14ac:dyDescent="0.25">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row>
    <row r="167" spans="1:52" x14ac:dyDescent="0.25">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row>
    <row r="168" spans="1:52" x14ac:dyDescent="0.25">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row>
    <row r="169" spans="1:52" x14ac:dyDescent="0.25">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row>
    <row r="170" spans="1:52" x14ac:dyDescent="0.25">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row>
    <row r="171" spans="1:52" x14ac:dyDescent="0.25">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row>
    <row r="172" spans="1:52" x14ac:dyDescent="0.25">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row>
    <row r="173" spans="1:52" x14ac:dyDescent="0.25">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row>
    <row r="174" spans="1:52" x14ac:dyDescent="0.25">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row>
    <row r="175" spans="1:52" x14ac:dyDescent="0.25">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row>
    <row r="176" spans="1:52" x14ac:dyDescent="0.25">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row>
    <row r="177" spans="1:52" x14ac:dyDescent="0.25">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row>
    <row r="178" spans="1:52" x14ac:dyDescent="0.25">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row>
    <row r="179" spans="1:52" x14ac:dyDescent="0.25">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row>
    <row r="180" spans="1:52" x14ac:dyDescent="0.25">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row>
    <row r="181" spans="1:52" x14ac:dyDescent="0.25">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row>
    <row r="182" spans="1:52" x14ac:dyDescent="0.25">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row>
    <row r="183" spans="1:52" x14ac:dyDescent="0.25">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row>
    <row r="184" spans="1:52" x14ac:dyDescent="0.25">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row>
    <row r="185" spans="1:52" x14ac:dyDescent="0.25">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row>
    <row r="186" spans="1:52" x14ac:dyDescent="0.25">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row>
    <row r="187" spans="1:52" x14ac:dyDescent="0.25">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row>
    <row r="188" spans="1:52" x14ac:dyDescent="0.25">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row>
    <row r="189" spans="1:52" x14ac:dyDescent="0.25">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row>
    <row r="190" spans="1:52" x14ac:dyDescent="0.25">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row>
    <row r="191" spans="1:52" x14ac:dyDescent="0.25">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row>
    <row r="192" spans="1:52" x14ac:dyDescent="0.25">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row>
    <row r="193" spans="1:52" x14ac:dyDescent="0.25">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row>
    <row r="194" spans="1:52" x14ac:dyDescent="0.25">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row>
    <row r="195" spans="1:52" x14ac:dyDescent="0.25">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row>
    <row r="196" spans="1:52" x14ac:dyDescent="0.25">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row>
    <row r="197" spans="1:52" x14ac:dyDescent="0.25">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row>
    <row r="198" spans="1:52" x14ac:dyDescent="0.25">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row>
    <row r="199" spans="1:52" x14ac:dyDescent="0.25">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row>
    <row r="200" spans="1:52" x14ac:dyDescent="0.25">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row>
    <row r="201" spans="1:52" x14ac:dyDescent="0.25">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row>
    <row r="202" spans="1:52" x14ac:dyDescent="0.25">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57"/>
      <c r="AT202" s="57"/>
      <c r="AU202" s="57"/>
      <c r="AV202" s="57"/>
      <c r="AW202" s="57"/>
      <c r="AX202" s="57"/>
      <c r="AY202" s="57"/>
      <c r="AZ202" s="57"/>
    </row>
    <row r="203" spans="1:52" x14ac:dyDescent="0.25">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c r="AO203" s="57"/>
      <c r="AP203" s="57"/>
      <c r="AQ203" s="57"/>
      <c r="AR203" s="57"/>
      <c r="AS203" s="57"/>
      <c r="AT203" s="57"/>
      <c r="AU203" s="57"/>
      <c r="AV203" s="57"/>
      <c r="AW203" s="57"/>
      <c r="AX203" s="57"/>
      <c r="AY203" s="57"/>
      <c r="AZ203" s="57"/>
    </row>
    <row r="204" spans="1:52" x14ac:dyDescent="0.25">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c r="AO204" s="57"/>
      <c r="AP204" s="57"/>
      <c r="AQ204" s="57"/>
      <c r="AR204" s="57"/>
      <c r="AS204" s="57"/>
      <c r="AT204" s="57"/>
      <c r="AU204" s="57"/>
      <c r="AV204" s="57"/>
      <c r="AW204" s="57"/>
      <c r="AX204" s="57"/>
      <c r="AY204" s="57"/>
      <c r="AZ204" s="57"/>
    </row>
    <row r="205" spans="1:52" x14ac:dyDescent="0.25">
      <c r="A205" s="57"/>
      <c r="B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row>
    <row r="206" spans="1:52" x14ac:dyDescent="0.25">
      <c r="A206" s="57"/>
      <c r="B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c r="AO206" s="57"/>
      <c r="AP206" s="57"/>
      <c r="AQ206" s="57"/>
      <c r="AR206" s="57"/>
      <c r="AS206" s="57"/>
      <c r="AT206" s="57"/>
      <c r="AU206" s="57"/>
      <c r="AV206" s="57"/>
      <c r="AW206" s="57"/>
      <c r="AX206" s="57"/>
      <c r="AY206" s="57"/>
      <c r="AZ206" s="57"/>
    </row>
    <row r="207" spans="1:52" x14ac:dyDescent="0.25">
      <c r="A207" s="57"/>
      <c r="B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c r="AO207" s="57"/>
      <c r="AP207" s="57"/>
      <c r="AQ207" s="57"/>
      <c r="AR207" s="57"/>
      <c r="AS207" s="57"/>
      <c r="AT207" s="57"/>
      <c r="AU207" s="57"/>
      <c r="AV207" s="57"/>
      <c r="AW207" s="57"/>
      <c r="AX207" s="57"/>
      <c r="AY207" s="57"/>
      <c r="AZ207" s="57"/>
    </row>
    <row r="208" spans="1:52" x14ac:dyDescent="0.25">
      <c r="A208" s="57"/>
      <c r="B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c r="AM208" s="57"/>
      <c r="AN208" s="57"/>
      <c r="AO208" s="57"/>
      <c r="AP208" s="57"/>
      <c r="AQ208" s="57"/>
      <c r="AR208" s="57"/>
      <c r="AS208" s="57"/>
      <c r="AT208" s="57"/>
      <c r="AU208" s="57"/>
      <c r="AV208" s="57"/>
      <c r="AW208" s="57"/>
      <c r="AX208" s="57"/>
      <c r="AY208" s="57"/>
      <c r="AZ208" s="57"/>
    </row>
    <row r="209" spans="1:52" x14ac:dyDescent="0.25">
      <c r="A209" s="57"/>
      <c r="B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c r="AO209" s="57"/>
      <c r="AP209" s="57"/>
      <c r="AQ209" s="57"/>
      <c r="AR209" s="57"/>
      <c r="AS209" s="57"/>
      <c r="AT209" s="57"/>
      <c r="AU209" s="57"/>
      <c r="AV209" s="57"/>
      <c r="AW209" s="57"/>
      <c r="AX209" s="57"/>
      <c r="AY209" s="57"/>
      <c r="AZ209" s="57"/>
    </row>
    <row r="210" spans="1:52" x14ac:dyDescent="0.25">
      <c r="A210" s="57"/>
      <c r="B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c r="AO210" s="57"/>
      <c r="AP210" s="57"/>
      <c r="AQ210" s="57"/>
      <c r="AR210" s="57"/>
      <c r="AS210" s="57"/>
      <c r="AT210" s="57"/>
      <c r="AU210" s="57"/>
      <c r="AV210" s="57"/>
      <c r="AW210" s="57"/>
      <c r="AX210" s="57"/>
      <c r="AY210" s="57"/>
      <c r="AZ210" s="57"/>
    </row>
    <row r="211" spans="1:52" x14ac:dyDescent="0.25">
      <c r="A211" s="57"/>
      <c r="B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row>
    <row r="212" spans="1:52" x14ac:dyDescent="0.25">
      <c r="A212" s="57"/>
      <c r="B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c r="AO212" s="57"/>
      <c r="AP212" s="57"/>
      <c r="AQ212" s="57"/>
      <c r="AR212" s="57"/>
      <c r="AS212" s="57"/>
      <c r="AT212" s="57"/>
      <c r="AU212" s="57"/>
      <c r="AV212" s="57"/>
      <c r="AW212" s="57"/>
      <c r="AX212" s="57"/>
      <c r="AY212" s="57"/>
      <c r="AZ212" s="57"/>
    </row>
    <row r="213" spans="1:52" x14ac:dyDescent="0.25">
      <c r="A213" s="57"/>
      <c r="B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c r="AO213" s="57"/>
      <c r="AP213" s="57"/>
      <c r="AQ213" s="57"/>
      <c r="AR213" s="57"/>
      <c r="AS213" s="57"/>
      <c r="AT213" s="57"/>
      <c r="AU213" s="57"/>
      <c r="AV213" s="57"/>
      <c r="AW213" s="57"/>
      <c r="AX213" s="57"/>
      <c r="AY213" s="57"/>
      <c r="AZ213" s="57"/>
    </row>
    <row r="214" spans="1:52" x14ac:dyDescent="0.25">
      <c r="A214" s="57"/>
      <c r="B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c r="AO214" s="57"/>
      <c r="AP214" s="57"/>
      <c r="AQ214" s="57"/>
      <c r="AR214" s="57"/>
      <c r="AS214" s="57"/>
      <c r="AT214" s="57"/>
      <c r="AU214" s="57"/>
      <c r="AV214" s="57"/>
      <c r="AW214" s="57"/>
      <c r="AX214" s="57"/>
      <c r="AY214" s="57"/>
      <c r="AZ214" s="57"/>
    </row>
    <row r="215" spans="1:52" x14ac:dyDescent="0.25">
      <c r="A215" s="57"/>
      <c r="B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row>
    <row r="216" spans="1:52" x14ac:dyDescent="0.25">
      <c r="A216" s="57"/>
      <c r="B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c r="AO216" s="57"/>
      <c r="AP216" s="57"/>
      <c r="AQ216" s="57"/>
      <c r="AR216" s="57"/>
      <c r="AS216" s="57"/>
      <c r="AT216" s="57"/>
      <c r="AU216" s="57"/>
      <c r="AV216" s="57"/>
      <c r="AW216" s="57"/>
      <c r="AX216" s="57"/>
      <c r="AY216" s="57"/>
      <c r="AZ216" s="57"/>
    </row>
    <row r="217" spans="1:52" x14ac:dyDescent="0.25">
      <c r="A217" s="57"/>
      <c r="B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row>
    <row r="218" spans="1:52" x14ac:dyDescent="0.25">
      <c r="A218" s="57"/>
      <c r="B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row>
    <row r="219" spans="1:52" x14ac:dyDescent="0.25">
      <c r="A219" s="57"/>
      <c r="B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row>
    <row r="220" spans="1:52" x14ac:dyDescent="0.25">
      <c r="A220" s="57"/>
      <c r="B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c r="AO220" s="57"/>
      <c r="AP220" s="57"/>
      <c r="AQ220" s="57"/>
      <c r="AR220" s="57"/>
      <c r="AS220" s="57"/>
      <c r="AT220" s="57"/>
      <c r="AU220" s="57"/>
      <c r="AV220" s="57"/>
      <c r="AW220" s="57"/>
      <c r="AX220" s="57"/>
      <c r="AY220" s="57"/>
      <c r="AZ220" s="57"/>
    </row>
    <row r="221" spans="1:52" x14ac:dyDescent="0.25">
      <c r="A221" s="57"/>
      <c r="B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c r="AO221" s="57"/>
      <c r="AP221" s="57"/>
      <c r="AQ221" s="57"/>
      <c r="AR221" s="57"/>
      <c r="AS221" s="57"/>
      <c r="AT221" s="57"/>
      <c r="AU221" s="57"/>
      <c r="AV221" s="57"/>
      <c r="AW221" s="57"/>
      <c r="AX221" s="57"/>
      <c r="AY221" s="57"/>
      <c r="AZ221" s="57"/>
    </row>
    <row r="222" spans="1:52" x14ac:dyDescent="0.25">
      <c r="A222" s="57"/>
      <c r="B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c r="AO222" s="57"/>
      <c r="AP222" s="57"/>
      <c r="AQ222" s="57"/>
      <c r="AR222" s="57"/>
      <c r="AS222" s="57"/>
      <c r="AT222" s="57"/>
      <c r="AU222" s="57"/>
      <c r="AV222" s="57"/>
      <c r="AW222" s="57"/>
      <c r="AX222" s="57"/>
      <c r="AY222" s="57"/>
      <c r="AZ222" s="57"/>
    </row>
    <row r="223" spans="1:52" x14ac:dyDescent="0.25">
      <c r="A223" s="57"/>
      <c r="B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c r="AO223" s="57"/>
      <c r="AP223" s="57"/>
      <c r="AQ223" s="57"/>
      <c r="AR223" s="57"/>
      <c r="AS223" s="57"/>
      <c r="AT223" s="57"/>
      <c r="AU223" s="57"/>
      <c r="AV223" s="57"/>
      <c r="AW223" s="57"/>
      <c r="AX223" s="57"/>
      <c r="AY223" s="57"/>
      <c r="AZ223" s="57"/>
    </row>
  </sheetData>
  <sheetProtection password="9DB6" sheet="1" objects="1" scenarios="1"/>
  <mergeCells count="25">
    <mergeCell ref="C27:E27"/>
    <mergeCell ref="C24:G25"/>
    <mergeCell ref="C36:E36"/>
    <mergeCell ref="C39:F39"/>
    <mergeCell ref="C6:K6"/>
    <mergeCell ref="C7:G7"/>
    <mergeCell ref="C9:G9"/>
    <mergeCell ref="I9:K9"/>
    <mergeCell ref="I7:K7"/>
    <mergeCell ref="C30:G31"/>
    <mergeCell ref="J72:J73"/>
    <mergeCell ref="K52:K53"/>
    <mergeCell ref="K65:K66"/>
    <mergeCell ref="C46:G46"/>
    <mergeCell ref="C33:G33"/>
    <mergeCell ref="C42:G44"/>
    <mergeCell ref="D55:G56"/>
    <mergeCell ref="D47:G47"/>
    <mergeCell ref="D53:G53"/>
    <mergeCell ref="D54:G54"/>
    <mergeCell ref="D52:G52"/>
    <mergeCell ref="D51:G51"/>
    <mergeCell ref="D50:G50"/>
    <mergeCell ref="D49:G49"/>
    <mergeCell ref="D48:G48"/>
  </mergeCells>
  <hyperlinks>
    <hyperlink ref="C42:G44" r:id="rId1" display="Commodity Code List: The table below lists the valid class II commodity codes that may be used when entering data into Section 2 of this form.  A complete list of commodity codes can be found in the Official Harmonized Tariff Schedule." xr:uid="{00000000-0004-0000-0600-000000000000}"/>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Z203"/>
  <sheetViews>
    <sheetView workbookViewId="0">
      <selection activeCell="F44" sqref="F44"/>
    </sheetView>
  </sheetViews>
  <sheetFormatPr defaultColWidth="9.140625" defaultRowHeight="12.75" x14ac:dyDescent="0.2"/>
  <cols>
    <col min="1" max="1" width="4.7109375" style="2" customWidth="1"/>
    <col min="2" max="2" width="28.7109375" style="2" customWidth="1"/>
    <col min="3" max="3" width="14.7109375" style="2" bestFit="1" customWidth="1"/>
    <col min="4" max="4" width="14.7109375" style="2" customWidth="1"/>
    <col min="5" max="5" width="18.7109375" style="2" bestFit="1" customWidth="1"/>
    <col min="6" max="6" width="17.42578125" style="2" bestFit="1" customWidth="1"/>
    <col min="7" max="7" width="12.7109375" style="2" bestFit="1" customWidth="1"/>
    <col min="8" max="8" width="15.42578125" style="2" bestFit="1" customWidth="1"/>
    <col min="9" max="10" width="15.42578125" style="2" customWidth="1"/>
    <col min="11" max="11" width="13.42578125" style="2" bestFit="1" customWidth="1"/>
    <col min="12" max="12" width="14.140625" style="2" bestFit="1" customWidth="1"/>
    <col min="13" max="13" width="21.28515625" style="2" customWidth="1"/>
    <col min="14" max="14" width="17" style="2" customWidth="1"/>
    <col min="15" max="15" width="23.42578125" style="2" bestFit="1" customWidth="1"/>
    <col min="16" max="16" width="10.140625" style="2" bestFit="1" customWidth="1"/>
    <col min="17" max="17" width="14.42578125" style="2" customWidth="1"/>
    <col min="18" max="18" width="9.140625" style="2"/>
    <col min="19" max="19" width="13.28515625" style="2" bestFit="1" customWidth="1"/>
    <col min="20" max="20" width="14.7109375" style="2" bestFit="1" customWidth="1"/>
    <col min="21" max="21" width="9.140625" style="2"/>
    <col min="22" max="22" width="20.140625" style="2" bestFit="1" customWidth="1"/>
    <col min="23" max="23" width="9.42578125" style="2" bestFit="1" customWidth="1"/>
    <col min="24" max="24" width="9.140625" style="2"/>
    <col min="25" max="25" width="11.7109375" style="2" bestFit="1" customWidth="1"/>
    <col min="26" max="16384" width="9.140625" style="2"/>
  </cols>
  <sheetData>
    <row r="1" spans="2:26" x14ac:dyDescent="0.2">
      <c r="S1" s="305" t="s">
        <v>393</v>
      </c>
      <c r="T1" s="305"/>
      <c r="V1" s="305" t="s">
        <v>394</v>
      </c>
      <c r="W1" s="305"/>
    </row>
    <row r="2" spans="2:26" ht="25.5" x14ac:dyDescent="0.2">
      <c r="B2" s="76" t="s">
        <v>56</v>
      </c>
      <c r="C2" s="98" t="s">
        <v>49</v>
      </c>
      <c r="D2" s="75" t="s">
        <v>259</v>
      </c>
      <c r="E2" s="75" t="s">
        <v>258</v>
      </c>
      <c r="F2" s="98" t="s">
        <v>16</v>
      </c>
      <c r="G2" s="75" t="s">
        <v>18</v>
      </c>
      <c r="H2" s="75" t="s">
        <v>19</v>
      </c>
      <c r="I2" s="99" t="s">
        <v>365</v>
      </c>
      <c r="J2" s="75" t="s">
        <v>364</v>
      </c>
      <c r="K2" s="98" t="s">
        <v>12</v>
      </c>
      <c r="L2" s="98" t="s">
        <v>47</v>
      </c>
      <c r="M2" s="100" t="s">
        <v>291</v>
      </c>
      <c r="N2" s="101" t="s">
        <v>292</v>
      </c>
      <c r="O2" s="100" t="s">
        <v>293</v>
      </c>
      <c r="P2" s="146" t="s">
        <v>424</v>
      </c>
      <c r="Q2" s="146" t="s">
        <v>425</v>
      </c>
      <c r="S2" s="45" t="s">
        <v>4</v>
      </c>
      <c r="T2" s="45" t="s">
        <v>49</v>
      </c>
      <c r="V2" s="50" t="s">
        <v>39</v>
      </c>
      <c r="W2" s="50" t="s">
        <v>302</v>
      </c>
      <c r="Z2" s="2" t="s">
        <v>413</v>
      </c>
    </row>
    <row r="3" spans="2:26" x14ac:dyDescent="0.2">
      <c r="B3" s="58" t="s">
        <v>57</v>
      </c>
      <c r="C3" s="212" t="s">
        <v>246</v>
      </c>
      <c r="D3" s="46" t="s">
        <v>22</v>
      </c>
      <c r="E3" s="46" t="s">
        <v>22</v>
      </c>
      <c r="F3" s="77" t="s">
        <v>32</v>
      </c>
      <c r="G3" s="47">
        <v>2018</v>
      </c>
      <c r="H3" s="47">
        <v>1</v>
      </c>
      <c r="I3" s="47">
        <v>1</v>
      </c>
      <c r="J3" s="79">
        <f ca="1">IF(SUM('Section 1'!$F$11:$F$12)&gt;0,DATE(2018,1,1),DATE('Section 1'!$D$11,VLOOKUP('Section 1'!D12,Lists!$H$3:$I$6,2,0),1))</f>
        <v>43101</v>
      </c>
      <c r="K3" s="77" t="s">
        <v>15</v>
      </c>
      <c r="L3" s="77" t="s">
        <v>287</v>
      </c>
      <c r="M3" s="80" t="s">
        <v>287</v>
      </c>
      <c r="N3" s="82" t="s">
        <v>369</v>
      </c>
      <c r="O3" s="80" t="s">
        <v>288</v>
      </c>
      <c r="P3" s="147" t="str">
        <f ca="1">MONTH('Section 1'!D5)&amp;"-"&amp;DAY('Section 1'!D5)&amp;"-"&amp;YEAR('Section 1'!D5)</f>
        <v>9-27-2019</v>
      </c>
      <c r="Q3" s="147" t="s">
        <v>313</v>
      </c>
      <c r="S3" s="46" t="s">
        <v>22</v>
      </c>
      <c r="T3" s="47" t="s">
        <v>254</v>
      </c>
      <c r="V3" s="47" t="s">
        <v>303</v>
      </c>
      <c r="W3" s="47" t="s">
        <v>304</v>
      </c>
      <c r="Y3" s="2" t="s">
        <v>410</v>
      </c>
      <c r="Z3" s="2">
        <f>IF(MAX(OutputForCSV!A2:A301)=0,1,MAX(OutputForCSV!A2:A301))</f>
        <v>1</v>
      </c>
    </row>
    <row r="4" spans="2:26" x14ac:dyDescent="0.2">
      <c r="B4" s="58" t="s">
        <v>58</v>
      </c>
      <c r="C4" s="212" t="s">
        <v>247</v>
      </c>
      <c r="D4" s="46" t="s">
        <v>7</v>
      </c>
      <c r="E4" s="46" t="s">
        <v>7</v>
      </c>
      <c r="F4" s="77" t="s">
        <v>33</v>
      </c>
      <c r="G4" s="47">
        <v>2019</v>
      </c>
      <c r="H4" s="47">
        <v>2</v>
      </c>
      <c r="I4" s="47">
        <v>4</v>
      </c>
      <c r="J4" s="79">
        <f ca="1">IF(SUM('Section 1'!$F$11:$F$12)&gt;0,DATE(2030,1,1),IF('Section 1'!D12=4,DATE('Section 1'!D11+1,1,1)-1,DATE('Section 1'!$D$11,VLOOKUP('Section 1'!$D$12,Lists!$H$3:$I$6,2,0)+3,1)-1))</f>
        <v>47484</v>
      </c>
      <c r="K4" s="77" t="s">
        <v>34</v>
      </c>
      <c r="L4" s="77" t="s">
        <v>369</v>
      </c>
      <c r="M4" s="81" t="s">
        <v>370</v>
      </c>
      <c r="N4" s="83" t="s">
        <v>371</v>
      </c>
      <c r="O4" s="81" t="s">
        <v>372</v>
      </c>
      <c r="S4" s="46" t="s">
        <v>7</v>
      </c>
      <c r="T4" s="47" t="s">
        <v>246</v>
      </c>
      <c r="V4" s="47" t="s">
        <v>305</v>
      </c>
      <c r="W4" s="47" t="s">
        <v>306</v>
      </c>
      <c r="Y4" s="2" t="s">
        <v>411</v>
      </c>
      <c r="Z4" s="2" t="str">
        <f>OutputForCSV!A302</f>
        <v/>
      </c>
    </row>
    <row r="5" spans="2:26" x14ac:dyDescent="0.2">
      <c r="B5" s="58" t="s">
        <v>59</v>
      </c>
      <c r="C5" s="212" t="s">
        <v>248</v>
      </c>
      <c r="D5" s="46" t="s">
        <v>429</v>
      </c>
      <c r="E5" s="46" t="s">
        <v>429</v>
      </c>
      <c r="G5" s="47">
        <v>2020</v>
      </c>
      <c r="H5" s="47">
        <v>3</v>
      </c>
      <c r="I5" s="47">
        <v>7</v>
      </c>
      <c r="L5" s="77" t="s">
        <v>288</v>
      </c>
      <c r="M5" s="47" t="s">
        <v>296</v>
      </c>
      <c r="N5" s="47" t="s">
        <v>296</v>
      </c>
      <c r="O5" s="47" t="s">
        <v>295</v>
      </c>
      <c r="S5" s="46" t="s">
        <v>429</v>
      </c>
      <c r="T5" s="47" t="s">
        <v>254</v>
      </c>
      <c r="V5" s="47" t="s">
        <v>307</v>
      </c>
      <c r="W5" s="47" t="s">
        <v>308</v>
      </c>
      <c r="Y5" s="2" t="s">
        <v>412</v>
      </c>
      <c r="Z5" s="2">
        <f>MAX(OutputForCSV!A302:A311)</f>
        <v>0</v>
      </c>
    </row>
    <row r="6" spans="2:26" x14ac:dyDescent="0.2">
      <c r="B6" s="58" t="s">
        <v>240</v>
      </c>
      <c r="C6" s="212" t="s">
        <v>249</v>
      </c>
      <c r="D6" s="46" t="s">
        <v>430</v>
      </c>
      <c r="E6" s="46" t="s">
        <v>430</v>
      </c>
      <c r="H6" s="47">
        <v>4</v>
      </c>
      <c r="I6" s="47">
        <v>10</v>
      </c>
      <c r="M6" s="47" t="s">
        <v>297</v>
      </c>
      <c r="N6" s="47" t="s">
        <v>297</v>
      </c>
      <c r="O6" s="47" t="s">
        <v>15</v>
      </c>
      <c r="S6" s="46" t="s">
        <v>430</v>
      </c>
      <c r="T6" s="47" t="s">
        <v>254</v>
      </c>
      <c r="V6" s="47" t="s">
        <v>309</v>
      </c>
      <c r="W6" s="47" t="s">
        <v>310</v>
      </c>
      <c r="Y6" s="2" t="s">
        <v>414</v>
      </c>
      <c r="Z6" s="2">
        <f>IF(MAX(TempOutput!A2:A311)=0,1,MAX(TempOutput!A2:A311))</f>
        <v>1</v>
      </c>
    </row>
    <row r="7" spans="2:26" x14ac:dyDescent="0.2">
      <c r="B7" s="58" t="s">
        <v>60</v>
      </c>
      <c r="C7" s="212" t="s">
        <v>250</v>
      </c>
      <c r="D7" s="46" t="s">
        <v>450</v>
      </c>
      <c r="E7" s="46" t="s">
        <v>450</v>
      </c>
      <c r="M7" s="47" t="s">
        <v>298</v>
      </c>
      <c r="N7" s="47" t="s">
        <v>298</v>
      </c>
      <c r="O7" s="47" t="s">
        <v>34</v>
      </c>
      <c r="S7" s="46" t="s">
        <v>450</v>
      </c>
      <c r="T7" s="47" t="s">
        <v>254</v>
      </c>
      <c r="V7" s="47" t="s">
        <v>311</v>
      </c>
      <c r="W7" s="47" t="s">
        <v>312</v>
      </c>
      <c r="Y7" s="2" t="s">
        <v>416</v>
      </c>
      <c r="Z7" s="2">
        <f>IF(Z3=0,2,Z3+1)</f>
        <v>2</v>
      </c>
    </row>
    <row r="8" spans="2:26" x14ac:dyDescent="0.2">
      <c r="B8" s="58" t="s">
        <v>61</v>
      </c>
      <c r="C8" s="212" t="s">
        <v>251</v>
      </c>
      <c r="D8" s="46" t="s">
        <v>23</v>
      </c>
      <c r="E8" s="46" t="s">
        <v>23</v>
      </c>
      <c r="M8" s="47" t="s">
        <v>299</v>
      </c>
      <c r="N8" s="47" t="s">
        <v>299</v>
      </c>
      <c r="O8" s="47" t="s">
        <v>294</v>
      </c>
      <c r="S8" s="46" t="s">
        <v>23</v>
      </c>
      <c r="T8" s="47" t="s">
        <v>247</v>
      </c>
      <c r="V8" s="47" t="s">
        <v>313</v>
      </c>
      <c r="W8" s="47" t="s">
        <v>314</v>
      </c>
    </row>
    <row r="9" spans="2:26" x14ac:dyDescent="0.2">
      <c r="B9" s="58" t="s">
        <v>62</v>
      </c>
      <c r="C9" s="212" t="s">
        <v>252</v>
      </c>
      <c r="D9" s="46" t="s">
        <v>8</v>
      </c>
      <c r="E9" s="46" t="s">
        <v>8</v>
      </c>
      <c r="M9" s="47" t="s">
        <v>290</v>
      </c>
      <c r="N9" s="47" t="s">
        <v>283</v>
      </c>
      <c r="S9" s="46" t="s">
        <v>8</v>
      </c>
      <c r="T9" s="47" t="s">
        <v>248</v>
      </c>
      <c r="V9" s="47" t="s">
        <v>315</v>
      </c>
      <c r="W9" s="47" t="s">
        <v>316</v>
      </c>
    </row>
    <row r="10" spans="2:26" x14ac:dyDescent="0.2">
      <c r="B10" s="58" t="s">
        <v>63</v>
      </c>
      <c r="C10" s="212" t="s">
        <v>254</v>
      </c>
      <c r="D10" s="46" t="s">
        <v>31</v>
      </c>
      <c r="E10" s="46" t="s">
        <v>31</v>
      </c>
      <c r="J10" s="56"/>
      <c r="S10" s="46" t="s">
        <v>31</v>
      </c>
      <c r="T10" s="47" t="s">
        <v>254</v>
      </c>
      <c r="V10" s="47" t="s">
        <v>317</v>
      </c>
      <c r="W10" s="47" t="s">
        <v>318</v>
      </c>
    </row>
    <row r="11" spans="2:26" x14ac:dyDescent="0.2">
      <c r="B11" s="58" t="s">
        <v>64</v>
      </c>
      <c r="C11" s="212" t="s">
        <v>253</v>
      </c>
      <c r="D11" s="46" t="s">
        <v>24</v>
      </c>
      <c r="E11" s="46" t="s">
        <v>24</v>
      </c>
      <c r="S11" s="46" t="s">
        <v>24</v>
      </c>
      <c r="T11" s="47" t="s">
        <v>252</v>
      </c>
      <c r="V11" s="47" t="s">
        <v>319</v>
      </c>
      <c r="W11" s="47" t="s">
        <v>320</v>
      </c>
    </row>
    <row r="12" spans="2:26" x14ac:dyDescent="0.2">
      <c r="B12" s="58" t="s">
        <v>65</v>
      </c>
      <c r="D12" s="46" t="s">
        <v>25</v>
      </c>
      <c r="E12" s="46" t="s">
        <v>25</v>
      </c>
      <c r="S12" s="46" t="s">
        <v>25</v>
      </c>
      <c r="T12" s="47" t="s">
        <v>254</v>
      </c>
      <c r="V12" s="47" t="s">
        <v>321</v>
      </c>
      <c r="W12" s="47" t="s">
        <v>322</v>
      </c>
    </row>
    <row r="13" spans="2:26" x14ac:dyDescent="0.2">
      <c r="B13" s="58" t="s">
        <v>66</v>
      </c>
      <c r="D13" s="46" t="s">
        <v>431</v>
      </c>
      <c r="E13" s="46" t="s">
        <v>431</v>
      </c>
      <c r="S13" s="46" t="s">
        <v>431</v>
      </c>
      <c r="T13" s="47" t="s">
        <v>254</v>
      </c>
      <c r="V13" s="47" t="s">
        <v>323</v>
      </c>
      <c r="W13" s="47" t="s">
        <v>324</v>
      </c>
    </row>
    <row r="14" spans="2:26" x14ac:dyDescent="0.2">
      <c r="B14" s="58" t="s">
        <v>67</v>
      </c>
      <c r="D14" s="46" t="s">
        <v>432</v>
      </c>
      <c r="E14" s="46" t="s">
        <v>432</v>
      </c>
      <c r="S14" s="46" t="s">
        <v>468</v>
      </c>
      <c r="T14" s="47" t="s">
        <v>254</v>
      </c>
      <c r="V14" s="47" t="s">
        <v>325</v>
      </c>
      <c r="W14" s="47" t="s">
        <v>326</v>
      </c>
    </row>
    <row r="15" spans="2:26" x14ac:dyDescent="0.2">
      <c r="B15" s="58" t="s">
        <v>68</v>
      </c>
      <c r="D15" s="46" t="s">
        <v>433</v>
      </c>
      <c r="E15" s="46" t="s">
        <v>433</v>
      </c>
      <c r="S15" s="46" t="s">
        <v>26</v>
      </c>
      <c r="T15" s="47" t="s">
        <v>254</v>
      </c>
      <c r="V15" s="47" t="s">
        <v>327</v>
      </c>
      <c r="W15" s="47" t="s">
        <v>328</v>
      </c>
    </row>
    <row r="16" spans="2:26" x14ac:dyDescent="0.2">
      <c r="B16" s="58" t="s">
        <v>69</v>
      </c>
      <c r="D16" s="46" t="s">
        <v>492</v>
      </c>
      <c r="E16" s="46" t="s">
        <v>492</v>
      </c>
      <c r="S16" s="46" t="s">
        <v>492</v>
      </c>
      <c r="T16" s="47" t="s">
        <v>249</v>
      </c>
      <c r="V16" s="47" t="s">
        <v>329</v>
      </c>
      <c r="W16" s="47" t="s">
        <v>330</v>
      </c>
    </row>
    <row r="17" spans="2:23" x14ac:dyDescent="0.2">
      <c r="B17" s="58" t="s">
        <v>70</v>
      </c>
      <c r="D17" s="46" t="s">
        <v>494</v>
      </c>
      <c r="E17" s="46" t="s">
        <v>494</v>
      </c>
      <c r="S17" s="46" t="s">
        <v>494</v>
      </c>
      <c r="T17" s="47" t="s">
        <v>249</v>
      </c>
      <c r="V17" s="47" t="s">
        <v>331</v>
      </c>
      <c r="W17" s="47" t="s">
        <v>332</v>
      </c>
    </row>
    <row r="18" spans="2:23" x14ac:dyDescent="0.2">
      <c r="B18" s="58" t="s">
        <v>71</v>
      </c>
      <c r="D18" s="46" t="s">
        <v>27</v>
      </c>
      <c r="E18" s="46" t="s">
        <v>27</v>
      </c>
      <c r="S18" s="46" t="s">
        <v>27</v>
      </c>
      <c r="T18" s="47" t="s">
        <v>249</v>
      </c>
      <c r="V18" s="47" t="s">
        <v>333</v>
      </c>
      <c r="W18" s="47" t="s">
        <v>334</v>
      </c>
    </row>
    <row r="19" spans="2:23" x14ac:dyDescent="0.2">
      <c r="B19" s="58" t="s">
        <v>72</v>
      </c>
      <c r="D19" s="46" t="s">
        <v>493</v>
      </c>
      <c r="E19" s="46" t="s">
        <v>493</v>
      </c>
      <c r="S19" s="46" t="s">
        <v>493</v>
      </c>
      <c r="T19" s="47" t="s">
        <v>250</v>
      </c>
      <c r="V19" s="47" t="s">
        <v>335</v>
      </c>
      <c r="W19" s="47" t="s">
        <v>336</v>
      </c>
    </row>
    <row r="20" spans="2:23" x14ac:dyDescent="0.2">
      <c r="B20" s="58" t="s">
        <v>73</v>
      </c>
      <c r="D20" s="46" t="s">
        <v>495</v>
      </c>
      <c r="E20" s="46" t="s">
        <v>495</v>
      </c>
      <c r="S20" s="46" t="s">
        <v>495</v>
      </c>
      <c r="T20" s="47" t="s">
        <v>250</v>
      </c>
      <c r="V20" s="47" t="s">
        <v>337</v>
      </c>
      <c r="W20" s="47" t="s">
        <v>338</v>
      </c>
    </row>
    <row r="21" spans="2:23" x14ac:dyDescent="0.2">
      <c r="B21" s="58" t="s">
        <v>74</v>
      </c>
      <c r="D21" s="46" t="s">
        <v>28</v>
      </c>
      <c r="E21" s="46" t="s">
        <v>28</v>
      </c>
      <c r="S21" s="46" t="s">
        <v>28</v>
      </c>
      <c r="T21" s="47" t="s">
        <v>250</v>
      </c>
      <c r="V21" s="47" t="s">
        <v>339</v>
      </c>
      <c r="W21" s="47" t="s">
        <v>340</v>
      </c>
    </row>
    <row r="22" spans="2:23" x14ac:dyDescent="0.2">
      <c r="B22" s="58" t="s">
        <v>503</v>
      </c>
      <c r="D22" s="46" t="s">
        <v>434</v>
      </c>
      <c r="E22" s="46" t="s">
        <v>434</v>
      </c>
      <c r="S22" s="46" t="s">
        <v>434</v>
      </c>
      <c r="T22" s="47" t="s">
        <v>254</v>
      </c>
      <c r="V22" s="47" t="s">
        <v>341</v>
      </c>
      <c r="W22" s="47" t="s">
        <v>342</v>
      </c>
    </row>
    <row r="23" spans="2:23" x14ac:dyDescent="0.2">
      <c r="B23" s="58" t="s">
        <v>75</v>
      </c>
      <c r="D23" s="46" t="s">
        <v>446</v>
      </c>
      <c r="E23" s="46" t="s">
        <v>446</v>
      </c>
      <c r="S23" s="46" t="s">
        <v>446</v>
      </c>
      <c r="T23" s="47" t="s">
        <v>254</v>
      </c>
      <c r="V23" s="47" t="s">
        <v>343</v>
      </c>
      <c r="W23" s="47" t="s">
        <v>344</v>
      </c>
    </row>
    <row r="24" spans="2:23" x14ac:dyDescent="0.2">
      <c r="B24" s="58" t="s">
        <v>504</v>
      </c>
      <c r="D24" s="46" t="s">
        <v>448</v>
      </c>
      <c r="E24" s="46" t="s">
        <v>448</v>
      </c>
      <c r="S24" s="46" t="s">
        <v>448</v>
      </c>
      <c r="T24" s="47" t="s">
        <v>254</v>
      </c>
      <c r="V24" s="47" t="s">
        <v>345</v>
      </c>
      <c r="W24" s="47" t="s">
        <v>346</v>
      </c>
    </row>
    <row r="25" spans="2:23" x14ac:dyDescent="0.2">
      <c r="B25" s="58" t="s">
        <v>76</v>
      </c>
      <c r="D25" s="46" t="s">
        <v>435</v>
      </c>
      <c r="E25" s="46" t="s">
        <v>435</v>
      </c>
      <c r="S25" s="46" t="s">
        <v>435</v>
      </c>
      <c r="T25" s="47" t="s">
        <v>254</v>
      </c>
      <c r="V25" s="47" t="s">
        <v>347</v>
      </c>
      <c r="W25" s="47" t="s">
        <v>348</v>
      </c>
    </row>
    <row r="26" spans="2:23" x14ac:dyDescent="0.2">
      <c r="B26" s="58" t="s">
        <v>77</v>
      </c>
      <c r="D26" s="46" t="s">
        <v>451</v>
      </c>
      <c r="E26" s="46" t="s">
        <v>451</v>
      </c>
      <c r="S26" s="46" t="s">
        <v>451</v>
      </c>
      <c r="T26" s="47" t="s">
        <v>254</v>
      </c>
    </row>
    <row r="27" spans="2:23" x14ac:dyDescent="0.2">
      <c r="B27" s="58" t="s">
        <v>78</v>
      </c>
      <c r="D27" s="46" t="s">
        <v>29</v>
      </c>
      <c r="E27" s="46" t="s">
        <v>29</v>
      </c>
      <c r="S27" s="46" t="s">
        <v>29</v>
      </c>
      <c r="T27" s="47" t="s">
        <v>251</v>
      </c>
    </row>
    <row r="28" spans="2:23" x14ac:dyDescent="0.2">
      <c r="B28" s="58" t="s">
        <v>79</v>
      </c>
      <c r="D28" s="46" t="s">
        <v>30</v>
      </c>
      <c r="E28" s="46" t="s">
        <v>30</v>
      </c>
      <c r="S28" s="46" t="s">
        <v>30</v>
      </c>
      <c r="T28" s="47" t="s">
        <v>251</v>
      </c>
    </row>
    <row r="29" spans="2:23" x14ac:dyDescent="0.2">
      <c r="B29" s="58" t="s">
        <v>423</v>
      </c>
      <c r="D29" s="46" t="s">
        <v>436</v>
      </c>
      <c r="E29" s="46" t="s">
        <v>436</v>
      </c>
      <c r="S29" s="46" t="s">
        <v>436</v>
      </c>
      <c r="T29" s="47" t="s">
        <v>254</v>
      </c>
    </row>
    <row r="30" spans="2:23" x14ac:dyDescent="0.2">
      <c r="B30" s="58" t="s">
        <v>80</v>
      </c>
      <c r="D30" s="46" t="s">
        <v>437</v>
      </c>
      <c r="E30" s="46" t="s">
        <v>437</v>
      </c>
      <c r="S30" s="46" t="s">
        <v>437</v>
      </c>
      <c r="T30" s="47" t="s">
        <v>254</v>
      </c>
    </row>
    <row r="31" spans="2:23" x14ac:dyDescent="0.2">
      <c r="B31" s="58" t="s">
        <v>81</v>
      </c>
      <c r="D31" s="46" t="s">
        <v>452</v>
      </c>
      <c r="E31" s="46" t="s">
        <v>452</v>
      </c>
      <c r="S31" s="46" t="s">
        <v>452</v>
      </c>
      <c r="T31" s="47" t="s">
        <v>254</v>
      </c>
    </row>
    <row r="32" spans="2:23" x14ac:dyDescent="0.2">
      <c r="B32" s="58" t="s">
        <v>82</v>
      </c>
      <c r="D32" s="162" t="s">
        <v>453</v>
      </c>
      <c r="E32" s="162" t="s">
        <v>453</v>
      </c>
      <c r="S32" s="47" t="s">
        <v>260</v>
      </c>
      <c r="T32" s="47" t="s">
        <v>253</v>
      </c>
    </row>
    <row r="33" spans="2:20" x14ac:dyDescent="0.2">
      <c r="B33" s="58" t="s">
        <v>83</v>
      </c>
      <c r="D33" s="162" t="s">
        <v>454</v>
      </c>
      <c r="E33" s="162" t="s">
        <v>454</v>
      </c>
      <c r="S33" s="47" t="s">
        <v>261</v>
      </c>
      <c r="T33" s="47" t="s">
        <v>253</v>
      </c>
    </row>
    <row r="34" spans="2:20" x14ac:dyDescent="0.2">
      <c r="B34" s="58" t="s">
        <v>84</v>
      </c>
      <c r="D34" s="162" t="s">
        <v>438</v>
      </c>
      <c r="E34" s="162" t="s">
        <v>438</v>
      </c>
      <c r="S34" s="47" t="s">
        <v>262</v>
      </c>
      <c r="T34" s="47" t="s">
        <v>253</v>
      </c>
    </row>
    <row r="35" spans="2:20" x14ac:dyDescent="0.2">
      <c r="B35" s="58" t="s">
        <v>85</v>
      </c>
      <c r="D35" s="162" t="s">
        <v>439</v>
      </c>
      <c r="E35" s="162" t="s">
        <v>439</v>
      </c>
      <c r="S35" s="47" t="s">
        <v>263</v>
      </c>
      <c r="T35" s="47" t="s">
        <v>253</v>
      </c>
    </row>
    <row r="36" spans="2:20" x14ac:dyDescent="0.2">
      <c r="B36" s="58" t="s">
        <v>86</v>
      </c>
      <c r="D36" s="162" t="s">
        <v>455</v>
      </c>
      <c r="E36" s="162" t="s">
        <v>455</v>
      </c>
      <c r="S36" s="47" t="s">
        <v>264</v>
      </c>
      <c r="T36" s="47" t="s">
        <v>253</v>
      </c>
    </row>
    <row r="37" spans="2:20" x14ac:dyDescent="0.2">
      <c r="B37" s="58" t="s">
        <v>87</v>
      </c>
      <c r="D37" s="162" t="s">
        <v>445</v>
      </c>
      <c r="E37" s="162" t="s">
        <v>445</v>
      </c>
      <c r="S37" s="47" t="s">
        <v>265</v>
      </c>
      <c r="T37" s="47" t="s">
        <v>253</v>
      </c>
    </row>
    <row r="38" spans="2:20" x14ac:dyDescent="0.2">
      <c r="B38" s="58" t="s">
        <v>88</v>
      </c>
      <c r="D38" s="162" t="s">
        <v>447</v>
      </c>
      <c r="E38" s="162" t="s">
        <v>447</v>
      </c>
      <c r="S38" s="47" t="s">
        <v>266</v>
      </c>
      <c r="T38" s="47" t="s">
        <v>253</v>
      </c>
    </row>
    <row r="39" spans="2:20" x14ac:dyDescent="0.2">
      <c r="B39" s="58" t="s">
        <v>89</v>
      </c>
      <c r="D39" s="162" t="s">
        <v>449</v>
      </c>
      <c r="E39" s="162" t="s">
        <v>449</v>
      </c>
      <c r="S39" s="47" t="s">
        <v>267</v>
      </c>
      <c r="T39" s="47" t="s">
        <v>253</v>
      </c>
    </row>
    <row r="40" spans="2:20" x14ac:dyDescent="0.2">
      <c r="B40" s="58" t="s">
        <v>90</v>
      </c>
      <c r="D40" s="162" t="s">
        <v>440</v>
      </c>
      <c r="E40" s="162" t="s">
        <v>440</v>
      </c>
      <c r="S40" s="47" t="s">
        <v>268</v>
      </c>
      <c r="T40" s="47" t="s">
        <v>253</v>
      </c>
    </row>
    <row r="41" spans="2:20" x14ac:dyDescent="0.2">
      <c r="B41" s="58" t="s">
        <v>91</v>
      </c>
      <c r="D41" s="162" t="s">
        <v>441</v>
      </c>
      <c r="E41" s="162" t="s">
        <v>441</v>
      </c>
      <c r="S41" s="47" t="s">
        <v>269</v>
      </c>
      <c r="T41" s="47" t="s">
        <v>253</v>
      </c>
    </row>
    <row r="42" spans="2:20" x14ac:dyDescent="0.2">
      <c r="B42" s="58" t="s">
        <v>92</v>
      </c>
      <c r="D42" s="162" t="s">
        <v>442</v>
      </c>
      <c r="E42" s="162" t="s">
        <v>442</v>
      </c>
      <c r="S42" s="47" t="s">
        <v>270</v>
      </c>
      <c r="T42" s="47" t="s">
        <v>253</v>
      </c>
    </row>
    <row r="43" spans="2:20" x14ac:dyDescent="0.2">
      <c r="B43" s="58" t="s">
        <v>93</v>
      </c>
      <c r="D43" s="162" t="s">
        <v>443</v>
      </c>
      <c r="E43" s="162" t="s">
        <v>443</v>
      </c>
      <c r="S43" s="47" t="s">
        <v>271</v>
      </c>
      <c r="T43" s="47" t="s">
        <v>253</v>
      </c>
    </row>
    <row r="44" spans="2:20" x14ac:dyDescent="0.2">
      <c r="B44" s="58" t="s">
        <v>94</v>
      </c>
      <c r="D44" s="163" t="s">
        <v>444</v>
      </c>
      <c r="E44" s="163" t="s">
        <v>444</v>
      </c>
      <c r="S44" s="47" t="s">
        <v>272</v>
      </c>
      <c r="T44" s="47" t="s">
        <v>253</v>
      </c>
    </row>
    <row r="45" spans="2:20" x14ac:dyDescent="0.2">
      <c r="B45" s="58" t="s">
        <v>95</v>
      </c>
      <c r="D45" s="47" t="s">
        <v>260</v>
      </c>
      <c r="E45" s="78">
        <v>0</v>
      </c>
      <c r="S45" s="47" t="s">
        <v>273</v>
      </c>
      <c r="T45" s="47" t="s">
        <v>253</v>
      </c>
    </row>
    <row r="46" spans="2:20" x14ac:dyDescent="0.2">
      <c r="B46" s="58" t="s">
        <v>509</v>
      </c>
      <c r="D46" s="47" t="s">
        <v>261</v>
      </c>
      <c r="E46" s="78" t="str">
        <f>""</f>
        <v/>
      </c>
      <c r="S46" s="47" t="s">
        <v>274</v>
      </c>
      <c r="T46" s="47" t="s">
        <v>253</v>
      </c>
    </row>
    <row r="47" spans="2:20" x14ac:dyDescent="0.2">
      <c r="B47" s="58" t="s">
        <v>96</v>
      </c>
      <c r="D47" s="47" t="s">
        <v>262</v>
      </c>
      <c r="S47" s="47" t="s">
        <v>275</v>
      </c>
      <c r="T47" s="47" t="s">
        <v>253</v>
      </c>
    </row>
    <row r="48" spans="2:20" x14ac:dyDescent="0.2">
      <c r="B48" s="58" t="s">
        <v>97</v>
      </c>
      <c r="D48" s="47" t="s">
        <v>263</v>
      </c>
      <c r="S48" s="47" t="s">
        <v>276</v>
      </c>
      <c r="T48" s="47" t="s">
        <v>253</v>
      </c>
    </row>
    <row r="49" spans="2:20" x14ac:dyDescent="0.2">
      <c r="B49" s="58" t="s">
        <v>98</v>
      </c>
      <c r="D49" s="47" t="s">
        <v>264</v>
      </c>
      <c r="S49" s="47" t="s">
        <v>277</v>
      </c>
      <c r="T49" s="47" t="s">
        <v>253</v>
      </c>
    </row>
    <row r="50" spans="2:20" x14ac:dyDescent="0.2">
      <c r="B50" s="58" t="s">
        <v>99</v>
      </c>
      <c r="D50" s="47" t="s">
        <v>265</v>
      </c>
      <c r="S50" s="47" t="s">
        <v>278</v>
      </c>
      <c r="T50" s="47" t="s">
        <v>253</v>
      </c>
    </row>
    <row r="51" spans="2:20" x14ac:dyDescent="0.2">
      <c r="B51" s="58" t="s">
        <v>100</v>
      </c>
      <c r="D51" s="47" t="s">
        <v>266</v>
      </c>
      <c r="S51" s="47" t="s">
        <v>279</v>
      </c>
      <c r="T51" s="47" t="s">
        <v>253</v>
      </c>
    </row>
    <row r="52" spans="2:20" x14ac:dyDescent="0.2">
      <c r="B52" s="58" t="s">
        <v>101</v>
      </c>
      <c r="D52" s="47" t="s">
        <v>267</v>
      </c>
      <c r="S52" s="47" t="s">
        <v>280</v>
      </c>
      <c r="T52" s="47" t="s">
        <v>253</v>
      </c>
    </row>
    <row r="53" spans="2:20" x14ac:dyDescent="0.2">
      <c r="B53" s="58" t="s">
        <v>102</v>
      </c>
      <c r="D53" s="47" t="s">
        <v>268</v>
      </c>
      <c r="S53" s="47" t="s">
        <v>281</v>
      </c>
      <c r="T53" s="47" t="s">
        <v>253</v>
      </c>
    </row>
    <row r="54" spans="2:20" x14ac:dyDescent="0.2">
      <c r="B54" s="58" t="s">
        <v>103</v>
      </c>
      <c r="D54" s="47" t="s">
        <v>269</v>
      </c>
      <c r="S54" s="47" t="s">
        <v>282</v>
      </c>
      <c r="T54" s="47" t="s">
        <v>253</v>
      </c>
    </row>
    <row r="55" spans="2:20" x14ac:dyDescent="0.2">
      <c r="B55" s="58" t="s">
        <v>104</v>
      </c>
      <c r="D55" s="47" t="s">
        <v>270</v>
      </c>
      <c r="S55" s="47" t="s">
        <v>283</v>
      </c>
      <c r="T55" s="47" t="s">
        <v>253</v>
      </c>
    </row>
    <row r="56" spans="2:20" x14ac:dyDescent="0.2">
      <c r="B56" s="58" t="s">
        <v>105</v>
      </c>
      <c r="D56" s="47" t="s">
        <v>271</v>
      </c>
    </row>
    <row r="57" spans="2:20" x14ac:dyDescent="0.2">
      <c r="B57" s="58" t="s">
        <v>106</v>
      </c>
      <c r="D57" s="47" t="s">
        <v>272</v>
      </c>
    </row>
    <row r="58" spans="2:20" x14ac:dyDescent="0.2">
      <c r="B58" s="58" t="s">
        <v>107</v>
      </c>
      <c r="D58" s="47" t="s">
        <v>273</v>
      </c>
    </row>
    <row r="59" spans="2:20" x14ac:dyDescent="0.2">
      <c r="B59" s="58" t="s">
        <v>241</v>
      </c>
      <c r="D59" s="47" t="s">
        <v>274</v>
      </c>
    </row>
    <row r="60" spans="2:20" x14ac:dyDescent="0.2">
      <c r="B60" s="58" t="s">
        <v>108</v>
      </c>
      <c r="D60" s="47" t="s">
        <v>275</v>
      </c>
    </row>
    <row r="61" spans="2:20" x14ac:dyDescent="0.2">
      <c r="B61" s="58" t="s">
        <v>109</v>
      </c>
      <c r="D61" s="47" t="s">
        <v>276</v>
      </c>
    </row>
    <row r="62" spans="2:20" x14ac:dyDescent="0.2">
      <c r="B62" s="58" t="s">
        <v>110</v>
      </c>
      <c r="D62" s="47" t="s">
        <v>277</v>
      </c>
    </row>
    <row r="63" spans="2:20" x14ac:dyDescent="0.2">
      <c r="B63" s="58" t="s">
        <v>505</v>
      </c>
      <c r="D63" s="47" t="s">
        <v>278</v>
      </c>
    </row>
    <row r="64" spans="2:20" x14ac:dyDescent="0.2">
      <c r="B64" s="58" t="s">
        <v>111</v>
      </c>
      <c r="D64" s="47" t="s">
        <v>279</v>
      </c>
    </row>
    <row r="65" spans="2:4" x14ac:dyDescent="0.2">
      <c r="B65" s="58" t="s">
        <v>112</v>
      </c>
      <c r="D65" s="47" t="s">
        <v>280</v>
      </c>
    </row>
    <row r="66" spans="2:4" x14ac:dyDescent="0.2">
      <c r="B66" s="58" t="s">
        <v>113</v>
      </c>
      <c r="D66" s="47" t="s">
        <v>281</v>
      </c>
    </row>
    <row r="67" spans="2:4" x14ac:dyDescent="0.2">
      <c r="B67" s="58" t="s">
        <v>114</v>
      </c>
      <c r="D67" s="47" t="s">
        <v>282</v>
      </c>
    </row>
    <row r="68" spans="2:4" x14ac:dyDescent="0.2">
      <c r="B68" s="58" t="s">
        <v>115</v>
      </c>
      <c r="D68" s="47" t="s">
        <v>283</v>
      </c>
    </row>
    <row r="69" spans="2:4" x14ac:dyDescent="0.2">
      <c r="B69" s="58" t="s">
        <v>116</v>
      </c>
      <c r="D69" s="78">
        <v>0</v>
      </c>
    </row>
    <row r="70" spans="2:4" x14ac:dyDescent="0.2">
      <c r="B70" s="58" t="s">
        <v>117</v>
      </c>
    </row>
    <row r="71" spans="2:4" x14ac:dyDescent="0.2">
      <c r="B71" s="58" t="s">
        <v>118</v>
      </c>
    </row>
    <row r="72" spans="2:4" x14ac:dyDescent="0.2">
      <c r="B72" s="58" t="s">
        <v>119</v>
      </c>
    </row>
    <row r="73" spans="2:4" x14ac:dyDescent="0.2">
      <c r="B73" s="58" t="s">
        <v>120</v>
      </c>
    </row>
    <row r="74" spans="2:4" x14ac:dyDescent="0.2">
      <c r="B74" s="58" t="s">
        <v>121</v>
      </c>
    </row>
    <row r="75" spans="2:4" x14ac:dyDescent="0.2">
      <c r="B75" s="58" t="s">
        <v>122</v>
      </c>
    </row>
    <row r="76" spans="2:4" x14ac:dyDescent="0.2">
      <c r="B76" s="58" t="s">
        <v>123</v>
      </c>
    </row>
    <row r="77" spans="2:4" x14ac:dyDescent="0.2">
      <c r="B77" s="58" t="s">
        <v>124</v>
      </c>
    </row>
    <row r="78" spans="2:4" x14ac:dyDescent="0.2">
      <c r="B78" s="58" t="s">
        <v>125</v>
      </c>
    </row>
    <row r="79" spans="2:4" x14ac:dyDescent="0.2">
      <c r="B79" s="58" t="s">
        <v>506</v>
      </c>
    </row>
    <row r="80" spans="2:4" x14ac:dyDescent="0.2">
      <c r="B80" s="58" t="s">
        <v>126</v>
      </c>
    </row>
    <row r="81" spans="2:2" x14ac:dyDescent="0.2">
      <c r="B81" s="58" t="s">
        <v>421</v>
      </c>
    </row>
    <row r="82" spans="2:2" x14ac:dyDescent="0.2">
      <c r="B82" s="58" t="s">
        <v>127</v>
      </c>
    </row>
    <row r="83" spans="2:2" x14ac:dyDescent="0.2">
      <c r="B83" s="58" t="s">
        <v>128</v>
      </c>
    </row>
    <row r="84" spans="2:2" x14ac:dyDescent="0.2">
      <c r="B84" s="58" t="s">
        <v>129</v>
      </c>
    </row>
    <row r="85" spans="2:2" x14ac:dyDescent="0.2">
      <c r="B85" s="58" t="s">
        <v>130</v>
      </c>
    </row>
    <row r="86" spans="2:2" x14ac:dyDescent="0.2">
      <c r="B86" s="58" t="s">
        <v>131</v>
      </c>
    </row>
    <row r="87" spans="2:2" x14ac:dyDescent="0.2">
      <c r="B87" s="58" t="s">
        <v>242</v>
      </c>
    </row>
    <row r="88" spans="2:2" x14ac:dyDescent="0.2">
      <c r="B88" s="58" t="s">
        <v>132</v>
      </c>
    </row>
    <row r="89" spans="2:2" x14ac:dyDescent="0.2">
      <c r="B89" s="58" t="s">
        <v>133</v>
      </c>
    </row>
    <row r="90" spans="2:2" x14ac:dyDescent="0.2">
      <c r="B90" s="58" t="s">
        <v>134</v>
      </c>
    </row>
    <row r="91" spans="2:2" x14ac:dyDescent="0.2">
      <c r="B91" s="58" t="s">
        <v>135</v>
      </c>
    </row>
    <row r="92" spans="2:2" x14ac:dyDescent="0.2">
      <c r="B92" s="58" t="s">
        <v>136</v>
      </c>
    </row>
    <row r="93" spans="2:2" x14ac:dyDescent="0.2">
      <c r="B93" s="58" t="s">
        <v>137</v>
      </c>
    </row>
    <row r="94" spans="2:2" x14ac:dyDescent="0.2">
      <c r="B94" s="58" t="s">
        <v>138</v>
      </c>
    </row>
    <row r="95" spans="2:2" x14ac:dyDescent="0.2">
      <c r="B95" s="58" t="s">
        <v>139</v>
      </c>
    </row>
    <row r="96" spans="2:2" x14ac:dyDescent="0.2">
      <c r="B96" s="58" t="s">
        <v>140</v>
      </c>
    </row>
    <row r="97" spans="2:2" x14ac:dyDescent="0.2">
      <c r="B97" s="58" t="s">
        <v>141</v>
      </c>
    </row>
    <row r="98" spans="2:2" x14ac:dyDescent="0.2">
      <c r="B98" s="58" t="s">
        <v>142</v>
      </c>
    </row>
    <row r="99" spans="2:2" x14ac:dyDescent="0.2">
      <c r="B99" s="58" t="s">
        <v>143</v>
      </c>
    </row>
    <row r="100" spans="2:2" x14ac:dyDescent="0.2">
      <c r="B100" s="58" t="s">
        <v>144</v>
      </c>
    </row>
    <row r="101" spans="2:2" x14ac:dyDescent="0.2">
      <c r="B101" s="58" t="s">
        <v>145</v>
      </c>
    </row>
    <row r="102" spans="2:2" x14ac:dyDescent="0.2">
      <c r="B102" s="58" t="s">
        <v>146</v>
      </c>
    </row>
    <row r="103" spans="2:2" x14ac:dyDescent="0.2">
      <c r="B103" s="58" t="s">
        <v>147</v>
      </c>
    </row>
    <row r="104" spans="2:2" x14ac:dyDescent="0.2">
      <c r="B104" s="58" t="s">
        <v>148</v>
      </c>
    </row>
    <row r="105" spans="2:2" x14ac:dyDescent="0.2">
      <c r="B105" s="58" t="s">
        <v>149</v>
      </c>
    </row>
    <row r="106" spans="2:2" x14ac:dyDescent="0.2">
      <c r="B106" s="58" t="s">
        <v>150</v>
      </c>
    </row>
    <row r="107" spans="2:2" x14ac:dyDescent="0.2">
      <c r="B107" s="58" t="s">
        <v>151</v>
      </c>
    </row>
    <row r="108" spans="2:2" x14ac:dyDescent="0.2">
      <c r="B108" s="58" t="s">
        <v>152</v>
      </c>
    </row>
    <row r="109" spans="2:2" x14ac:dyDescent="0.2">
      <c r="B109" s="58" t="s">
        <v>153</v>
      </c>
    </row>
    <row r="110" spans="2:2" x14ac:dyDescent="0.2">
      <c r="B110" s="58" t="s">
        <v>154</v>
      </c>
    </row>
    <row r="111" spans="2:2" x14ac:dyDescent="0.2">
      <c r="B111" s="58" t="s">
        <v>155</v>
      </c>
    </row>
    <row r="112" spans="2:2" x14ac:dyDescent="0.2">
      <c r="B112" s="58" t="s">
        <v>156</v>
      </c>
    </row>
    <row r="113" spans="2:2" x14ac:dyDescent="0.2">
      <c r="B113" s="58" t="s">
        <v>157</v>
      </c>
    </row>
    <row r="114" spans="2:2" x14ac:dyDescent="0.2">
      <c r="B114" s="58" t="s">
        <v>158</v>
      </c>
    </row>
    <row r="115" spans="2:2" x14ac:dyDescent="0.2">
      <c r="B115" s="58" t="s">
        <v>159</v>
      </c>
    </row>
    <row r="116" spans="2:2" x14ac:dyDescent="0.2">
      <c r="B116" s="58" t="s">
        <v>160</v>
      </c>
    </row>
    <row r="117" spans="2:2" x14ac:dyDescent="0.2">
      <c r="B117" s="58" t="s">
        <v>161</v>
      </c>
    </row>
    <row r="118" spans="2:2" x14ac:dyDescent="0.2">
      <c r="B118" s="58" t="s">
        <v>162</v>
      </c>
    </row>
    <row r="119" spans="2:2" x14ac:dyDescent="0.2">
      <c r="B119" s="58" t="s">
        <v>163</v>
      </c>
    </row>
    <row r="120" spans="2:2" x14ac:dyDescent="0.2">
      <c r="B120" s="58" t="s">
        <v>164</v>
      </c>
    </row>
    <row r="121" spans="2:2" x14ac:dyDescent="0.2">
      <c r="B121" s="58" t="s">
        <v>507</v>
      </c>
    </row>
    <row r="122" spans="2:2" x14ac:dyDescent="0.2">
      <c r="B122" s="58" t="s">
        <v>165</v>
      </c>
    </row>
    <row r="123" spans="2:2" x14ac:dyDescent="0.2">
      <c r="B123" s="58" t="s">
        <v>166</v>
      </c>
    </row>
    <row r="124" spans="2:2" x14ac:dyDescent="0.2">
      <c r="B124" s="58" t="s">
        <v>167</v>
      </c>
    </row>
    <row r="125" spans="2:2" x14ac:dyDescent="0.2">
      <c r="B125" s="58" t="s">
        <v>168</v>
      </c>
    </row>
    <row r="126" spans="2:2" x14ac:dyDescent="0.2">
      <c r="B126" s="58" t="s">
        <v>169</v>
      </c>
    </row>
    <row r="127" spans="2:2" x14ac:dyDescent="0.2">
      <c r="B127" s="58" t="s">
        <v>170</v>
      </c>
    </row>
    <row r="128" spans="2:2" x14ac:dyDescent="0.2">
      <c r="B128" s="58" t="s">
        <v>171</v>
      </c>
    </row>
    <row r="129" spans="2:2" x14ac:dyDescent="0.2">
      <c r="B129" s="58" t="s">
        <v>172</v>
      </c>
    </row>
    <row r="130" spans="2:2" x14ac:dyDescent="0.2">
      <c r="B130" s="58" t="s">
        <v>173</v>
      </c>
    </row>
    <row r="131" spans="2:2" x14ac:dyDescent="0.2">
      <c r="B131" s="58" t="s">
        <v>174</v>
      </c>
    </row>
    <row r="132" spans="2:2" x14ac:dyDescent="0.2">
      <c r="B132" s="58" t="s">
        <v>175</v>
      </c>
    </row>
    <row r="133" spans="2:2" x14ac:dyDescent="0.2">
      <c r="B133" s="58" t="s">
        <v>176</v>
      </c>
    </row>
    <row r="134" spans="2:2" ht="25.5" x14ac:dyDescent="0.2">
      <c r="B134" s="58" t="s">
        <v>508</v>
      </c>
    </row>
    <row r="135" spans="2:2" x14ac:dyDescent="0.2">
      <c r="B135" s="58" t="s">
        <v>177</v>
      </c>
    </row>
    <row r="136" spans="2:2" x14ac:dyDescent="0.2">
      <c r="B136" s="58" t="s">
        <v>178</v>
      </c>
    </row>
    <row r="137" spans="2:2" x14ac:dyDescent="0.2">
      <c r="B137" s="58" t="s">
        <v>179</v>
      </c>
    </row>
    <row r="138" spans="2:2" x14ac:dyDescent="0.2">
      <c r="B138" s="58" t="s">
        <v>180</v>
      </c>
    </row>
    <row r="139" spans="2:2" x14ac:dyDescent="0.2">
      <c r="B139" s="58" t="s">
        <v>181</v>
      </c>
    </row>
    <row r="140" spans="2:2" x14ac:dyDescent="0.2">
      <c r="B140" s="58" t="s">
        <v>182</v>
      </c>
    </row>
    <row r="141" spans="2:2" x14ac:dyDescent="0.2">
      <c r="B141" s="58" t="s">
        <v>183</v>
      </c>
    </row>
    <row r="142" spans="2:2" x14ac:dyDescent="0.2">
      <c r="B142" s="58" t="s">
        <v>184</v>
      </c>
    </row>
    <row r="143" spans="2:2" x14ac:dyDescent="0.2">
      <c r="B143" s="58" t="s">
        <v>185</v>
      </c>
    </row>
    <row r="144" spans="2:2" x14ac:dyDescent="0.2">
      <c r="B144" s="58" t="s">
        <v>186</v>
      </c>
    </row>
    <row r="145" spans="2:2" x14ac:dyDescent="0.2">
      <c r="B145" s="58" t="s">
        <v>187</v>
      </c>
    </row>
    <row r="146" spans="2:2" x14ac:dyDescent="0.2">
      <c r="B146" s="58" t="s">
        <v>188</v>
      </c>
    </row>
    <row r="147" spans="2:2" x14ac:dyDescent="0.2">
      <c r="B147" s="58" t="s">
        <v>189</v>
      </c>
    </row>
    <row r="148" spans="2:2" x14ac:dyDescent="0.2">
      <c r="B148" s="58" t="s">
        <v>190</v>
      </c>
    </row>
    <row r="149" spans="2:2" x14ac:dyDescent="0.2">
      <c r="B149" s="58" t="s">
        <v>191</v>
      </c>
    </row>
    <row r="150" spans="2:2" x14ac:dyDescent="0.2">
      <c r="B150" s="58" t="s">
        <v>192</v>
      </c>
    </row>
    <row r="151" spans="2:2" x14ac:dyDescent="0.2">
      <c r="B151" s="58" t="s">
        <v>193</v>
      </c>
    </row>
    <row r="152" spans="2:2" x14ac:dyDescent="0.2">
      <c r="B152" s="58" t="s">
        <v>194</v>
      </c>
    </row>
    <row r="153" spans="2:2" x14ac:dyDescent="0.2">
      <c r="B153" s="58" t="s">
        <v>195</v>
      </c>
    </row>
    <row r="154" spans="2:2" x14ac:dyDescent="0.2">
      <c r="B154" s="58" t="s">
        <v>196</v>
      </c>
    </row>
    <row r="155" spans="2:2" x14ac:dyDescent="0.2">
      <c r="B155" s="58" t="s">
        <v>501</v>
      </c>
    </row>
    <row r="156" spans="2:2" x14ac:dyDescent="0.2">
      <c r="B156" s="58" t="s">
        <v>197</v>
      </c>
    </row>
    <row r="157" spans="2:2" x14ac:dyDescent="0.2">
      <c r="B157" s="58" t="s">
        <v>198</v>
      </c>
    </row>
    <row r="158" spans="2:2" x14ac:dyDescent="0.2">
      <c r="B158" s="58" t="s">
        <v>199</v>
      </c>
    </row>
    <row r="159" spans="2:2" x14ac:dyDescent="0.2">
      <c r="B159" s="58" t="s">
        <v>243</v>
      </c>
    </row>
    <row r="160" spans="2:2" x14ac:dyDescent="0.2">
      <c r="B160" s="58" t="s">
        <v>200</v>
      </c>
    </row>
    <row r="161" spans="2:2" x14ac:dyDescent="0.2">
      <c r="B161" s="58" t="s">
        <v>201</v>
      </c>
    </row>
    <row r="162" spans="2:2" x14ac:dyDescent="0.2">
      <c r="B162" s="58" t="s">
        <v>202</v>
      </c>
    </row>
    <row r="163" spans="2:2" x14ac:dyDescent="0.2">
      <c r="B163" s="58" t="s">
        <v>203</v>
      </c>
    </row>
    <row r="164" spans="2:2" x14ac:dyDescent="0.2">
      <c r="B164" s="58" t="s">
        <v>204</v>
      </c>
    </row>
    <row r="165" spans="2:2" x14ac:dyDescent="0.2">
      <c r="B165" s="58" t="s">
        <v>205</v>
      </c>
    </row>
    <row r="166" spans="2:2" x14ac:dyDescent="0.2">
      <c r="B166" s="58" t="s">
        <v>502</v>
      </c>
    </row>
    <row r="167" spans="2:2" x14ac:dyDescent="0.2">
      <c r="B167" s="58" t="s">
        <v>206</v>
      </c>
    </row>
    <row r="168" spans="2:2" x14ac:dyDescent="0.2">
      <c r="B168" s="58" t="s">
        <v>207</v>
      </c>
    </row>
    <row r="169" spans="2:2" x14ac:dyDescent="0.2">
      <c r="B169" s="58" t="s">
        <v>244</v>
      </c>
    </row>
    <row r="170" spans="2:2" x14ac:dyDescent="0.2">
      <c r="B170" s="58" t="s">
        <v>208</v>
      </c>
    </row>
    <row r="171" spans="2:2" x14ac:dyDescent="0.2">
      <c r="B171" s="58" t="s">
        <v>209</v>
      </c>
    </row>
    <row r="172" spans="2:2" x14ac:dyDescent="0.2">
      <c r="B172" s="58" t="s">
        <v>210</v>
      </c>
    </row>
    <row r="173" spans="2:2" x14ac:dyDescent="0.2">
      <c r="B173" s="58" t="s">
        <v>211</v>
      </c>
    </row>
    <row r="174" spans="2:2" x14ac:dyDescent="0.2">
      <c r="B174" s="58" t="s">
        <v>212</v>
      </c>
    </row>
    <row r="175" spans="2:2" x14ac:dyDescent="0.2">
      <c r="B175" s="58" t="s">
        <v>213</v>
      </c>
    </row>
    <row r="176" spans="2:2" x14ac:dyDescent="0.2">
      <c r="B176" s="58" t="s">
        <v>214</v>
      </c>
    </row>
    <row r="177" spans="2:2" x14ac:dyDescent="0.2">
      <c r="B177" s="58" t="s">
        <v>215</v>
      </c>
    </row>
    <row r="178" spans="2:2" x14ac:dyDescent="0.2">
      <c r="B178" s="58" t="s">
        <v>422</v>
      </c>
    </row>
    <row r="179" spans="2:2" x14ac:dyDescent="0.2">
      <c r="B179" s="58" t="s">
        <v>216</v>
      </c>
    </row>
    <row r="180" spans="2:2" x14ac:dyDescent="0.2">
      <c r="B180" s="58" t="s">
        <v>217</v>
      </c>
    </row>
    <row r="181" spans="2:2" x14ac:dyDescent="0.2">
      <c r="B181" s="58" t="s">
        <v>218</v>
      </c>
    </row>
    <row r="182" spans="2:2" ht="25.5" x14ac:dyDescent="0.2">
      <c r="B182" s="58" t="s">
        <v>219</v>
      </c>
    </row>
    <row r="183" spans="2:2" x14ac:dyDescent="0.2">
      <c r="B183" s="58" t="s">
        <v>245</v>
      </c>
    </row>
    <row r="184" spans="2:2" x14ac:dyDescent="0.2">
      <c r="B184" s="58" t="s">
        <v>220</v>
      </c>
    </row>
    <row r="185" spans="2:2" x14ac:dyDescent="0.2">
      <c r="B185" s="58" t="s">
        <v>221</v>
      </c>
    </row>
    <row r="186" spans="2:2" x14ac:dyDescent="0.2">
      <c r="B186" s="58" t="s">
        <v>222</v>
      </c>
    </row>
    <row r="187" spans="2:2" x14ac:dyDescent="0.2">
      <c r="B187" s="58" t="s">
        <v>223</v>
      </c>
    </row>
    <row r="188" spans="2:2" x14ac:dyDescent="0.2">
      <c r="B188" s="58" t="s">
        <v>224</v>
      </c>
    </row>
    <row r="189" spans="2:2" x14ac:dyDescent="0.2">
      <c r="B189" s="58" t="s">
        <v>225</v>
      </c>
    </row>
    <row r="190" spans="2:2" x14ac:dyDescent="0.2">
      <c r="B190" s="58" t="s">
        <v>226</v>
      </c>
    </row>
    <row r="191" spans="2:2" x14ac:dyDescent="0.2">
      <c r="B191" s="58" t="s">
        <v>227</v>
      </c>
    </row>
    <row r="192" spans="2:2" x14ac:dyDescent="0.2">
      <c r="B192" s="58" t="s">
        <v>228</v>
      </c>
    </row>
    <row r="193" spans="2:2" x14ac:dyDescent="0.2">
      <c r="B193" s="58" t="s">
        <v>229</v>
      </c>
    </row>
    <row r="194" spans="2:2" ht="25.5" x14ac:dyDescent="0.2">
      <c r="B194" s="58" t="s">
        <v>230</v>
      </c>
    </row>
    <row r="195" spans="2:2" x14ac:dyDescent="0.2">
      <c r="B195" s="58" t="s">
        <v>231</v>
      </c>
    </row>
    <row r="196" spans="2:2" x14ac:dyDescent="0.2">
      <c r="B196" s="58" t="s">
        <v>232</v>
      </c>
    </row>
    <row r="197" spans="2:2" x14ac:dyDescent="0.2">
      <c r="B197" s="58" t="s">
        <v>233</v>
      </c>
    </row>
    <row r="198" spans="2:2" x14ac:dyDescent="0.2">
      <c r="B198" s="47" t="s">
        <v>234</v>
      </c>
    </row>
    <row r="199" spans="2:2" x14ac:dyDescent="0.2">
      <c r="B199" s="47" t="s">
        <v>235</v>
      </c>
    </row>
    <row r="200" spans="2:2" x14ac:dyDescent="0.2">
      <c r="B200" s="47" t="s">
        <v>236</v>
      </c>
    </row>
    <row r="201" spans="2:2" x14ac:dyDescent="0.2">
      <c r="B201" s="47" t="s">
        <v>237</v>
      </c>
    </row>
    <row r="202" spans="2:2" x14ac:dyDescent="0.2">
      <c r="B202" s="47" t="s">
        <v>238</v>
      </c>
    </row>
    <row r="203" spans="2:2" x14ac:dyDescent="0.2">
      <c r="B203" s="47" t="s">
        <v>239</v>
      </c>
    </row>
  </sheetData>
  <sheetProtection password="9DB6" sheet="1" objects="1" scenarios="1"/>
  <mergeCells count="2">
    <mergeCell ref="S1:T1"/>
    <mergeCell ref="V1:W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2:D31"/>
  <sheetViews>
    <sheetView workbookViewId="0">
      <selection activeCell="I15" sqref="I15"/>
    </sheetView>
  </sheetViews>
  <sheetFormatPr defaultColWidth="8.7109375" defaultRowHeight="15" x14ac:dyDescent="0.25"/>
  <cols>
    <col min="3" max="3" width="23.28515625" bestFit="1" customWidth="1"/>
    <col min="4" max="4" width="14" customWidth="1"/>
  </cols>
  <sheetData>
    <row r="2" spans="2:4" ht="45" x14ac:dyDescent="0.25">
      <c r="B2" s="88" t="s">
        <v>349</v>
      </c>
      <c r="C2" s="88" t="s">
        <v>353</v>
      </c>
      <c r="D2" s="89" t="s">
        <v>354</v>
      </c>
    </row>
    <row r="3" spans="2:4" x14ac:dyDescent="0.25">
      <c r="B3" s="86" t="s">
        <v>355</v>
      </c>
      <c r="C3" s="86" t="s">
        <v>356</v>
      </c>
      <c r="D3" s="86">
        <f ca="1">IF(SUM('Section 1'!F9:F13)&gt;0,1,0)</f>
        <v>1</v>
      </c>
    </row>
    <row r="4" spans="2:4" x14ac:dyDescent="0.25">
      <c r="B4" s="84" t="s">
        <v>357</v>
      </c>
      <c r="C4" s="86" t="s">
        <v>367</v>
      </c>
      <c r="D4" s="86">
        <f ca="1">IF(SUM('Section 2'!Z18:Z317)&gt;0,1,0)</f>
        <v>0</v>
      </c>
    </row>
    <row r="5" spans="2:4" x14ac:dyDescent="0.25">
      <c r="B5" s="84" t="s">
        <v>357</v>
      </c>
      <c r="C5" s="86" t="s">
        <v>363</v>
      </c>
      <c r="D5" s="86">
        <f>IF(SUM('Section 2'!AA18:AA317)&gt;0,1,0)</f>
        <v>0</v>
      </c>
    </row>
    <row r="6" spans="2:4" x14ac:dyDescent="0.25">
      <c r="B6" s="84" t="s">
        <v>357</v>
      </c>
      <c r="C6" s="86" t="s">
        <v>382</v>
      </c>
      <c r="D6" s="86">
        <f>IF(SUM('Section 2'!AB18:AB317)&gt;0,1,0)</f>
        <v>0</v>
      </c>
    </row>
    <row r="7" spans="2:4" x14ac:dyDescent="0.25">
      <c r="B7" s="84" t="s">
        <v>357</v>
      </c>
      <c r="C7" s="86" t="s">
        <v>381</v>
      </c>
      <c r="D7" s="86">
        <f>IF(SUM('Section 2'!AC18:AC317)&gt;0,1,0)</f>
        <v>0</v>
      </c>
    </row>
    <row r="8" spans="2:4" x14ac:dyDescent="0.25">
      <c r="B8" s="84" t="s">
        <v>357</v>
      </c>
      <c r="C8" s="86" t="s">
        <v>390</v>
      </c>
      <c r="D8" s="86">
        <f>IF(SUM('Section 2'!AE18:AE317)&gt;0,1,0)</f>
        <v>0</v>
      </c>
    </row>
    <row r="9" spans="2:4" x14ac:dyDescent="0.25">
      <c r="B9" s="84" t="s">
        <v>357</v>
      </c>
      <c r="C9" s="86" t="s">
        <v>392</v>
      </c>
      <c r="D9" s="86">
        <f>IF(SUM('Section 2'!AF18:AF317)&gt;0,1,0)</f>
        <v>0</v>
      </c>
    </row>
    <row r="10" spans="2:4" x14ac:dyDescent="0.25">
      <c r="B10" s="84" t="s">
        <v>357</v>
      </c>
      <c r="C10" s="86" t="s">
        <v>427</v>
      </c>
      <c r="D10" s="86">
        <f>IF(SUM('Section 2'!AG18:AG317)&gt;0,1,0)</f>
        <v>0</v>
      </c>
    </row>
    <row r="11" spans="2:4" x14ac:dyDescent="0.25">
      <c r="B11" s="84" t="s">
        <v>357</v>
      </c>
      <c r="C11" s="86" t="s">
        <v>458</v>
      </c>
      <c r="D11" s="86">
        <f>IF(SUM('Section 2'!AH18:AH317)&gt;0,1,0)</f>
        <v>0</v>
      </c>
    </row>
    <row r="12" spans="2:4" x14ac:dyDescent="0.25">
      <c r="B12" s="84" t="s">
        <v>357</v>
      </c>
      <c r="C12" s="86" t="s">
        <v>459</v>
      </c>
      <c r="D12" s="86">
        <f>IF(SUM('Section 2'!AI18:AI317)&gt;0,1,0)</f>
        <v>0</v>
      </c>
    </row>
    <row r="13" spans="2:4" x14ac:dyDescent="0.25">
      <c r="B13" s="84" t="s">
        <v>357</v>
      </c>
      <c r="C13" s="86" t="s">
        <v>358</v>
      </c>
      <c r="D13" s="86">
        <f ca="1">IF(SUM(D4:D12)&gt;0,1,0)</f>
        <v>0</v>
      </c>
    </row>
    <row r="14" spans="2:4" x14ac:dyDescent="0.25">
      <c r="B14" s="84" t="s">
        <v>357</v>
      </c>
      <c r="C14" s="86" t="s">
        <v>359</v>
      </c>
      <c r="D14" s="86">
        <f>IF(SUM('Section 2'!C18:C317)&gt;0,0,1)</f>
        <v>1</v>
      </c>
    </row>
    <row r="15" spans="2:4" x14ac:dyDescent="0.25">
      <c r="B15" s="84" t="s">
        <v>360</v>
      </c>
      <c r="C15" s="86" t="s">
        <v>363</v>
      </c>
      <c r="D15" s="86">
        <f>IF(SUM('Section 3'!L16:L25)&gt;0,1,0)</f>
        <v>0</v>
      </c>
    </row>
    <row r="16" spans="2:4" x14ac:dyDescent="0.25">
      <c r="B16" s="84" t="s">
        <v>360</v>
      </c>
      <c r="C16" s="86" t="s">
        <v>390</v>
      </c>
      <c r="D16" s="86">
        <f>IF(SUM('Section 3'!M16:M25)&gt;0,1,0)</f>
        <v>0</v>
      </c>
    </row>
    <row r="17" spans="2:4" x14ac:dyDescent="0.25">
      <c r="B17" s="84" t="s">
        <v>360</v>
      </c>
      <c r="C17" s="86" t="s">
        <v>460</v>
      </c>
      <c r="D17" s="86">
        <f>IF(SUM('Section 3'!N16:N25)&gt;0,1,0)</f>
        <v>0</v>
      </c>
    </row>
    <row r="18" spans="2:4" x14ac:dyDescent="0.25">
      <c r="B18" s="84" t="s">
        <v>360</v>
      </c>
      <c r="C18" s="84" t="s">
        <v>358</v>
      </c>
      <c r="D18" s="86">
        <f>IF(SUM(D15:D17)&gt;0,1,0)</f>
        <v>0</v>
      </c>
    </row>
    <row r="19" spans="2:4" ht="45" x14ac:dyDescent="0.25">
      <c r="B19" s="84" t="s">
        <v>360</v>
      </c>
      <c r="C19" s="90" t="s">
        <v>361</v>
      </c>
      <c r="D19" s="86">
        <f>IF(SUM('Section 2'!AD18:AD317)&gt;0,1,0)</f>
        <v>0</v>
      </c>
    </row>
    <row r="20" spans="2:4" x14ac:dyDescent="0.25">
      <c r="B20" s="84" t="s">
        <v>360</v>
      </c>
      <c r="C20" s="84" t="s">
        <v>362</v>
      </c>
      <c r="D20" s="86">
        <f>IF(SUM('Section 3'!K16:K25)&gt;0,1,0)</f>
        <v>0</v>
      </c>
    </row>
    <row r="21" spans="2:4" x14ac:dyDescent="0.25">
      <c r="B21" s="84" t="s">
        <v>356</v>
      </c>
      <c r="C21" s="84" t="s">
        <v>358</v>
      </c>
      <c r="D21" s="86">
        <f ca="1">IF(SUM(Sec1Status,Sec2Error,D18)&gt;0,1,0)</f>
        <v>1</v>
      </c>
    </row>
    <row r="22" spans="2:4" x14ac:dyDescent="0.25">
      <c r="B22" s="54"/>
      <c r="C22" s="54"/>
    </row>
    <row r="23" spans="2:4" x14ac:dyDescent="0.25">
      <c r="B23" s="54"/>
      <c r="C23" s="55"/>
    </row>
    <row r="24" spans="2:4" x14ac:dyDescent="0.25">
      <c r="B24" s="54"/>
      <c r="C24" s="54"/>
    </row>
    <row r="25" spans="2:4" x14ac:dyDescent="0.25">
      <c r="B25" s="92" t="s">
        <v>402</v>
      </c>
      <c r="C25" s="87"/>
    </row>
    <row r="26" spans="2:4" ht="30" x14ac:dyDescent="0.25">
      <c r="B26" s="84" t="s">
        <v>357</v>
      </c>
      <c r="C26" s="85" t="s">
        <v>284</v>
      </c>
      <c r="D26" s="91">
        <f>SUMIF('Section 2'!$Y$18:$Y$317,"Y",'Section 2'!$G$18:$G$317)-SUM(OutputForCSV!$H$2:$H$301)</f>
        <v>0</v>
      </c>
    </row>
    <row r="27" spans="2:4" x14ac:dyDescent="0.25">
      <c r="B27" s="84" t="s">
        <v>357</v>
      </c>
      <c r="C27" s="85" t="s">
        <v>396</v>
      </c>
      <c r="D27" s="91">
        <f>SUMIF('Section 2'!$Y$18:$Y$317,"Y",'Section 2'!$J$18:$J$317)-SUM(OutputForCSV!$K$2:$K$301)</f>
        <v>0</v>
      </c>
    </row>
    <row r="28" spans="2:4" ht="30" x14ac:dyDescent="0.25">
      <c r="B28" s="84" t="s">
        <v>357</v>
      </c>
      <c r="C28" s="85" t="s">
        <v>397</v>
      </c>
      <c r="D28" s="91">
        <f>SUMIF('Section 2'!$Y$18:$Y$317,"Y",'Section 2'!$L$18:$L$317)-SUM(OutputForCSV!$M$2:$M$301)</f>
        <v>0</v>
      </c>
    </row>
    <row r="29" spans="2:4" x14ac:dyDescent="0.25">
      <c r="B29" s="84" t="s">
        <v>357</v>
      </c>
      <c r="C29" s="85" t="s">
        <v>398</v>
      </c>
      <c r="D29" s="91">
        <f>SUMIF('Section 2'!$Y$18:$Y$317,"Y",'Section 2'!$N$18:$N$317)-SUM(OutputForCSV!$O$2:$O$301)</f>
        <v>0</v>
      </c>
    </row>
    <row r="30" spans="2:4" x14ac:dyDescent="0.25">
      <c r="B30" s="84" t="s">
        <v>360</v>
      </c>
      <c r="C30" s="85" t="s">
        <v>399</v>
      </c>
      <c r="D30" s="91">
        <f>SUMIF('Section 3'!$J$16:$J$25,"Y",'Section 3'!$F$16:$F$25)-SUM(OutputForCSV!$F$302:$F$311)</f>
        <v>0</v>
      </c>
    </row>
    <row r="31" spans="2:4" x14ac:dyDescent="0.25">
      <c r="B31" s="84" t="s">
        <v>400</v>
      </c>
      <c r="C31" s="85" t="s">
        <v>401</v>
      </c>
      <c r="D31" s="91">
        <f>SUM(D26:D30)</f>
        <v>0</v>
      </c>
    </row>
  </sheetData>
  <sheetProtection password="9DB6" sheet="1" objects="1" scenarios="1"/>
  <conditionalFormatting sqref="D26:D31">
    <cfRule type="cellIs" dxfId="1" priority="1" operator="notEqual">
      <formula>0</formula>
    </cfRule>
    <cfRule type="cellIs" dxfId="0" priority="2" operator="equal">
      <formula>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6" ma:contentTypeDescription="Create a new document." ma:contentTypeScope="" ma:versionID="21f6d9f3d369290ccfb2ef761db89ad7">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e47ec8abb817b0d8b672734fe97569c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CE6705-66F7-4354-9B2A-C1CBD17A3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86234F-142F-43D6-A86D-CAC9F8BFBFB0}">
  <ds:schemaRefs>
    <ds:schemaRef ds:uri="http://schemas.microsoft.com/office/2006/metadata/properties"/>
    <ds:schemaRef ds:uri="http://schemas.microsoft.com/office/2006/documentManagement/types"/>
    <ds:schemaRef ds:uri="http://schemas.microsoft.com/office/infopath/2007/PartnerControls"/>
    <ds:schemaRef ds:uri="506e8920-8709-453c-ac34-7beb15a2da9c"/>
    <ds:schemaRef ds:uri="http://purl.org/dc/terms/"/>
    <ds:schemaRef ds:uri="http://purl.org/dc/dcmitype/"/>
    <ds:schemaRef ds:uri="http://www.w3.org/XML/1998/namespace"/>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48B34CDB-ADE3-4C3B-8454-B833D7042C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61</vt:i4>
      </vt:variant>
    </vt:vector>
  </HeadingPairs>
  <TitlesOfParts>
    <vt:vector size="73" baseType="lpstr">
      <vt:lpstr>Instructions</vt:lpstr>
      <vt:lpstr>Section 1</vt:lpstr>
      <vt:lpstr>Section 2</vt:lpstr>
      <vt:lpstr>Section 3</vt:lpstr>
      <vt:lpstr>Summary</vt:lpstr>
      <vt:lpstr>Blend Breakout</vt:lpstr>
      <vt:lpstr>Reference List</vt:lpstr>
      <vt:lpstr>Lists</vt:lpstr>
      <vt:lpstr>Checks</vt:lpstr>
      <vt:lpstr>OutputForCSV</vt:lpstr>
      <vt:lpstr>TempOutput</vt:lpstr>
      <vt:lpstr>Data for Summary</vt:lpstr>
      <vt:lpstr>AllError</vt:lpstr>
      <vt:lpstr>ChemicalList</vt:lpstr>
      <vt:lpstr>ChemQuantity</vt:lpstr>
      <vt:lpstr>ClassIIChemicals</vt:lpstr>
      <vt:lpstr>ClassIIFormula</vt:lpstr>
      <vt:lpstr>ClassIIOther</vt:lpstr>
      <vt:lpstr>CommodityCodes</vt:lpstr>
      <vt:lpstr>CompName</vt:lpstr>
      <vt:lpstr>Countries</vt:lpstr>
      <vt:lpstr>CSVDate</vt:lpstr>
      <vt:lpstr>CSVS2End</vt:lpstr>
      <vt:lpstr>CSVS3End</vt:lpstr>
      <vt:lpstr>CSVS3Start</vt:lpstr>
      <vt:lpstr>DateCheck</vt:lpstr>
      <vt:lpstr>EndDate</vt:lpstr>
      <vt:lpstr>EndRowS2</vt:lpstr>
      <vt:lpstr>FormVersion</vt:lpstr>
      <vt:lpstr>HeelsCheck</vt:lpstr>
      <vt:lpstr>HeelsIntendedUses</vt:lpstr>
      <vt:lpstr>ImporterCol</vt:lpstr>
      <vt:lpstr>ImportNum</vt:lpstr>
      <vt:lpstr>LastCol</vt:lpstr>
      <vt:lpstr>LastRow</vt:lpstr>
      <vt:lpstr>LockStatus</vt:lpstr>
      <vt:lpstr>MaxOutput</vt:lpstr>
      <vt:lpstr>NewIntendedUses</vt:lpstr>
      <vt:lpstr>OthChemCheck</vt:lpstr>
      <vt:lpstr>'Blend Breakout'!Print_Area</vt:lpstr>
      <vt:lpstr>Instructions!Print_Area</vt:lpstr>
      <vt:lpstr>'Reference List'!Print_Area</vt:lpstr>
      <vt:lpstr>'Section 1'!Print_Area</vt:lpstr>
      <vt:lpstr>'Section 2'!Print_Area</vt:lpstr>
      <vt:lpstr>'Section 3'!Print_Area</vt:lpstr>
      <vt:lpstr>Summary!Print_Area</vt:lpstr>
      <vt:lpstr>Purpose</vt:lpstr>
      <vt:lpstr>ReportingQuarter</vt:lpstr>
      <vt:lpstr>ReportingYear</vt:lpstr>
      <vt:lpstr>ReportQtr</vt:lpstr>
      <vt:lpstr>ReportType</vt:lpstr>
      <vt:lpstr>ReportYr</vt:lpstr>
      <vt:lpstr>RowComplete</vt:lpstr>
      <vt:lpstr>Sec1Status</vt:lpstr>
      <vt:lpstr>Sec2Error</vt:lpstr>
      <vt:lpstr>Sec2Filled</vt:lpstr>
      <vt:lpstr>Sec2inSec3</vt:lpstr>
      <vt:lpstr>Sec2ValidChem</vt:lpstr>
      <vt:lpstr>Sec2ValidIntendedUse</vt:lpstr>
      <vt:lpstr>Sec2ValidTransactionType</vt:lpstr>
      <vt:lpstr>Sec3Complete</vt:lpstr>
      <vt:lpstr>Sec3Error</vt:lpstr>
      <vt:lpstr>Sec3inSec2</vt:lpstr>
      <vt:lpstr>Sec3PasteRow</vt:lpstr>
      <vt:lpstr>Sec3ValidChem</vt:lpstr>
      <vt:lpstr>Sec3ValidPurpose</vt:lpstr>
      <vt:lpstr>StartDate</vt:lpstr>
      <vt:lpstr>StartRowS2</vt:lpstr>
      <vt:lpstr>SubmissionType</vt:lpstr>
      <vt:lpstr>SubTSelection</vt:lpstr>
      <vt:lpstr>TransactionType</vt:lpstr>
      <vt:lpstr>UsedIntendedUses</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Duenser, Sean</cp:lastModifiedBy>
  <cp:lastPrinted>2015-03-19T16:38:11Z</cp:lastPrinted>
  <dcterms:created xsi:type="dcterms:W3CDTF">2015-03-18T20:34:42Z</dcterms:created>
  <dcterms:modified xsi:type="dcterms:W3CDTF">2019-09-27T15:19:22Z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7680">
    <vt:lpwstr>14</vt:lpwstr>
  </property>
</Properties>
</file>