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hultz\Desktop\"/>
    </mc:Choice>
  </mc:AlternateContent>
  <xr:revisionPtr revIDLastSave="0" documentId="8_{D73002D2-5DB8-47AD-BD65-ED9B96B3A34B}" xr6:coauthVersionLast="44" xr6:coauthVersionMax="44" xr10:uidLastSave="{00000000-0000-0000-0000-000000000000}"/>
  <bookViews>
    <workbookView xWindow="390" yWindow="390" windowWidth="19200" windowHeight="109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8" i="1" l="1"/>
  <c r="I30" i="1" s="1"/>
  <c r="I33" i="1" s="1"/>
  <c r="E20" i="1"/>
  <c r="E19" i="1"/>
  <c r="H11" i="1"/>
  <c r="I25" i="1"/>
  <c r="C23" i="1"/>
  <c r="D25" i="1"/>
  <c r="I18" i="1"/>
  <c r="I13" i="1"/>
  <c r="I14" i="1"/>
  <c r="I15" i="1"/>
  <c r="I7" i="1"/>
  <c r="I8" i="1"/>
  <c r="I9" i="1"/>
  <c r="I10" i="1"/>
  <c r="I6" i="1"/>
  <c r="I16" i="1"/>
  <c r="E17" i="1"/>
  <c r="E16" i="1"/>
  <c r="D23" i="1"/>
  <c r="I17" i="1"/>
  <c r="I19" i="1"/>
  <c r="I20" i="1"/>
</calcChain>
</file>

<file path=xl/sharedStrings.xml><?xml version="1.0" encoding="utf-8"?>
<sst xmlns="http://schemas.openxmlformats.org/spreadsheetml/2006/main" count="50" uniqueCount="35">
  <si>
    <t>Reporting Burden</t>
  </si>
  <si>
    <t>Application</t>
  </si>
  <si>
    <t>% parts applicable</t>
  </si>
  <si>
    <t># parts</t>
  </si>
  <si>
    <t>Hours</t>
  </si>
  <si>
    <t>Total</t>
  </si>
  <si>
    <t>Evap testing</t>
  </si>
  <si>
    <t>Durability</t>
  </si>
  <si>
    <t>Emissions data</t>
  </si>
  <si>
    <t>Tests</t>
  </si>
  <si>
    <t>Testing Burden</t>
  </si>
  <si>
    <t>Durability mileage</t>
  </si>
  <si>
    <t>FTP testing</t>
  </si>
  <si>
    <t>Recordkeeping</t>
  </si>
  <si>
    <t>Capital Cost</t>
  </si>
  <si>
    <t>#FTP tests</t>
  </si>
  <si>
    <t>Cost/test</t>
  </si>
  <si>
    <t>Dep. 10yrs, 7%</t>
  </si>
  <si>
    <t xml:space="preserve"> </t>
  </si>
  <si>
    <t>O&amp;M Cost</t>
  </si>
  <si>
    <t>Burden per part (hrs)</t>
  </si>
  <si>
    <t>total hrs:</t>
  </si>
  <si>
    <t>labor st</t>
  </si>
  <si>
    <t xml:space="preserve">Emis veh oprsn </t>
  </si>
  <si>
    <t>annual</t>
  </si>
  <si>
    <t>Reporting&amp; Test ST</t>
  </si>
  <si>
    <t>Annual ST</t>
  </si>
  <si>
    <t>Reporting</t>
  </si>
  <si>
    <t>Total Cap+O&amp;M annual</t>
  </si>
  <si>
    <t>Mgmt @87.30/hr</t>
  </si>
  <si>
    <t>Technician @60.40/hr</t>
  </si>
  <si>
    <t>Sec'y t $30.50/hr</t>
  </si>
  <si>
    <t>Total Labor</t>
  </si>
  <si>
    <t xml:space="preserve">Total Annual: </t>
  </si>
  <si>
    <t>Cost Estimate for ICR 0116.12, Aftermarket Part Certification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</si>
</sst>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0" applyFont="1"/>
    <xf numFmtId="1" fontId="0" fillId="0" borderId="0" xfId="0" applyNumberFormat="1"/>
    <xf numFmtId="0" fontId="3" fillId="0" borderId="0" xfId="0" applyFont="1"/>
    <xf numFmtId="0" fontId="0" fillId="0" borderId="0" xfId="0" applyFill="1"/>
    <xf numFmtId="164" fontId="0" fillId="0" borderId="0" xfId="0" applyNumberFormat="1" applyFill="1"/>
    <xf numFmtId="1" fontId="0" fillId="0" borderId="0" xfId="0" applyNumberFormat="1" applyFill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workbookViewId="0">
      <selection activeCell="E20" sqref="E20"/>
    </sheetView>
  </sheetViews>
  <sheetFormatPr defaultRowHeight="12.75" x14ac:dyDescent="0.2"/>
  <cols>
    <col min="1" max="1" width="17.85546875" customWidth="1"/>
    <col min="2" max="2" width="13.5703125" customWidth="1"/>
    <col min="3" max="3" width="16.28515625" customWidth="1"/>
    <col min="4" max="4" width="8.7109375" customWidth="1"/>
    <col min="5" max="5" width="10.28515625" customWidth="1"/>
    <col min="6" max="6" width="10.140625" customWidth="1"/>
    <col min="7" max="7" width="10.5703125" customWidth="1"/>
    <col min="9" max="9" width="9.140625" style="2"/>
  </cols>
  <sheetData>
    <row r="1" spans="1:10" x14ac:dyDescent="0.2">
      <c r="A1" s="4" t="s">
        <v>18</v>
      </c>
    </row>
    <row r="2" spans="1:10" x14ac:dyDescent="0.2">
      <c r="A2" s="10" t="s">
        <v>34</v>
      </c>
      <c r="B2" s="10"/>
      <c r="C2" s="10"/>
      <c r="D2" s="10"/>
      <c r="E2" s="10"/>
      <c r="F2" s="10"/>
      <c r="G2" s="10"/>
      <c r="H2" s="10"/>
      <c r="I2" s="10"/>
      <c r="J2" s="10"/>
    </row>
    <row r="5" spans="1:10" ht="25.5" x14ac:dyDescent="0.2">
      <c r="A5" s="4" t="s">
        <v>0</v>
      </c>
      <c r="B5" s="1" t="s">
        <v>20</v>
      </c>
      <c r="C5" t="s">
        <v>2</v>
      </c>
      <c r="D5" t="s">
        <v>3</v>
      </c>
      <c r="E5" t="s">
        <v>4</v>
      </c>
      <c r="F5" s="1" t="s">
        <v>29</v>
      </c>
      <c r="G5" s="1" t="s">
        <v>30</v>
      </c>
      <c r="H5" s="1" t="s">
        <v>31</v>
      </c>
      <c r="I5" s="3" t="s">
        <v>5</v>
      </c>
      <c r="J5" s="1"/>
    </row>
    <row r="6" spans="1:10" x14ac:dyDescent="0.2">
      <c r="A6" t="s">
        <v>1</v>
      </c>
      <c r="B6" s="7">
        <v>36</v>
      </c>
      <c r="C6" s="7">
        <v>100</v>
      </c>
      <c r="D6" s="7">
        <v>1</v>
      </c>
      <c r="E6" s="7">
        <v>36</v>
      </c>
      <c r="F6" s="7">
        <v>2</v>
      </c>
      <c r="G6" s="7">
        <v>0</v>
      </c>
      <c r="H6" s="7">
        <v>24</v>
      </c>
      <c r="I6" s="8">
        <f>F6*87.3+G6*60.4+H6*30.5</f>
        <v>906.6</v>
      </c>
    </row>
    <row r="7" spans="1:10" x14ac:dyDescent="0.2">
      <c r="A7" t="s">
        <v>6</v>
      </c>
      <c r="B7" s="7">
        <v>22</v>
      </c>
      <c r="C7" s="7">
        <v>100</v>
      </c>
      <c r="D7" s="7">
        <v>1</v>
      </c>
      <c r="E7" s="7">
        <v>22</v>
      </c>
      <c r="F7" s="7">
        <v>0</v>
      </c>
      <c r="G7" s="7">
        <v>0</v>
      </c>
      <c r="H7" s="7">
        <v>22</v>
      </c>
      <c r="I7" s="8">
        <f t="shared" ref="I7:I15" si="0">F7*87.3+G7*60.4+H7*30.5</f>
        <v>671</v>
      </c>
    </row>
    <row r="8" spans="1:10" x14ac:dyDescent="0.2">
      <c r="A8" t="s">
        <v>7</v>
      </c>
      <c r="B8" s="7">
        <v>48</v>
      </c>
      <c r="C8" s="7">
        <v>5</v>
      </c>
      <c r="D8" s="7">
        <v>1</v>
      </c>
      <c r="E8" s="7">
        <v>48</v>
      </c>
      <c r="F8" s="7">
        <v>0</v>
      </c>
      <c r="G8" s="7">
        <v>0</v>
      </c>
      <c r="H8" s="7">
        <v>48</v>
      </c>
      <c r="I8" s="8">
        <f t="shared" si="0"/>
        <v>1464</v>
      </c>
    </row>
    <row r="9" spans="1:10" x14ac:dyDescent="0.2">
      <c r="A9" t="s">
        <v>8</v>
      </c>
      <c r="B9" s="7">
        <v>12</v>
      </c>
      <c r="C9" s="7">
        <v>100</v>
      </c>
      <c r="D9" s="7">
        <v>1</v>
      </c>
      <c r="E9" s="7">
        <v>12</v>
      </c>
      <c r="F9" s="7">
        <v>0</v>
      </c>
      <c r="G9" s="7">
        <v>0</v>
      </c>
      <c r="H9" s="7">
        <v>12</v>
      </c>
      <c r="I9" s="8">
        <f t="shared" si="0"/>
        <v>366</v>
      </c>
    </row>
    <row r="10" spans="1:10" x14ac:dyDescent="0.2">
      <c r="A10" t="s">
        <v>9</v>
      </c>
      <c r="B10" s="7">
        <v>4</v>
      </c>
      <c r="C10" s="7">
        <v>100</v>
      </c>
      <c r="D10" s="7">
        <v>1</v>
      </c>
      <c r="E10" s="7">
        <v>4</v>
      </c>
      <c r="F10" s="7">
        <v>0</v>
      </c>
      <c r="G10" s="7">
        <v>0</v>
      </c>
      <c r="H10" s="7">
        <v>4</v>
      </c>
      <c r="I10" s="8">
        <f t="shared" si="0"/>
        <v>122</v>
      </c>
    </row>
    <row r="11" spans="1:10" x14ac:dyDescent="0.2">
      <c r="H11">
        <f>SUM(H6:H10)</f>
        <v>110</v>
      </c>
      <c r="I11" s="2" t="s">
        <v>18</v>
      </c>
    </row>
    <row r="12" spans="1:10" x14ac:dyDescent="0.2">
      <c r="A12" s="4" t="s">
        <v>10</v>
      </c>
      <c r="I12" s="2" t="s">
        <v>18</v>
      </c>
    </row>
    <row r="13" spans="1:10" x14ac:dyDescent="0.2">
      <c r="A13" t="s">
        <v>11</v>
      </c>
      <c r="B13" s="7">
        <v>1460</v>
      </c>
      <c r="C13" s="7">
        <v>2</v>
      </c>
      <c r="D13" s="7">
        <v>1</v>
      </c>
      <c r="E13" s="7">
        <v>1460</v>
      </c>
      <c r="F13" s="7">
        <v>0</v>
      </c>
      <c r="G13" s="7">
        <v>0</v>
      </c>
      <c r="H13" s="7">
        <v>1460</v>
      </c>
      <c r="I13" s="8">
        <f t="shared" si="0"/>
        <v>44530</v>
      </c>
    </row>
    <row r="14" spans="1:10" x14ac:dyDescent="0.2">
      <c r="A14" t="s">
        <v>23</v>
      </c>
      <c r="B14" s="7">
        <v>20</v>
      </c>
      <c r="C14" s="7">
        <v>100</v>
      </c>
      <c r="D14" s="7">
        <v>1</v>
      </c>
      <c r="E14" s="7">
        <v>20</v>
      </c>
      <c r="F14" s="7">
        <v>0</v>
      </c>
      <c r="G14" s="7">
        <v>20</v>
      </c>
      <c r="H14" s="7">
        <v>0</v>
      </c>
      <c r="I14" s="8">
        <f t="shared" si="0"/>
        <v>1208</v>
      </c>
    </row>
    <row r="15" spans="1:10" x14ac:dyDescent="0.2">
      <c r="A15" t="s">
        <v>12</v>
      </c>
      <c r="B15" s="7">
        <v>30</v>
      </c>
      <c r="C15" s="7">
        <v>100</v>
      </c>
      <c r="D15" s="7">
        <v>1</v>
      </c>
      <c r="E15" s="7">
        <v>30</v>
      </c>
      <c r="F15" s="7">
        <v>0</v>
      </c>
      <c r="G15" s="7">
        <v>30</v>
      </c>
      <c r="H15" s="7">
        <v>0</v>
      </c>
      <c r="I15" s="8">
        <f t="shared" si="0"/>
        <v>1812</v>
      </c>
    </row>
    <row r="16" spans="1:10" x14ac:dyDescent="0.2">
      <c r="A16" t="s">
        <v>25</v>
      </c>
      <c r="B16" s="7"/>
      <c r="C16" s="7"/>
      <c r="D16" s="7"/>
      <c r="E16" s="7">
        <f>SUM(E6:E15)</f>
        <v>1632</v>
      </c>
      <c r="F16" s="7"/>
      <c r="G16" s="7"/>
      <c r="H16" s="7"/>
      <c r="I16" s="8">
        <f>SUM(I6:I15)</f>
        <v>51079.6</v>
      </c>
    </row>
    <row r="17" spans="1:9" x14ac:dyDescent="0.2">
      <c r="A17" t="s">
        <v>26</v>
      </c>
      <c r="B17" s="7"/>
      <c r="C17" s="7"/>
      <c r="D17" s="7"/>
      <c r="E17" s="7">
        <f>E16/3</f>
        <v>544</v>
      </c>
      <c r="F17" s="7" t="s">
        <v>18</v>
      </c>
      <c r="G17" s="7" t="s">
        <v>18</v>
      </c>
      <c r="H17" s="7" t="s">
        <v>18</v>
      </c>
      <c r="I17" s="8">
        <f>I16/3</f>
        <v>17026.533333333333</v>
      </c>
    </row>
    <row r="18" spans="1:9" x14ac:dyDescent="0.2">
      <c r="A18" s="4" t="s">
        <v>13</v>
      </c>
      <c r="B18" s="7">
        <v>8</v>
      </c>
      <c r="C18" s="7">
        <v>100</v>
      </c>
      <c r="D18" s="7">
        <v>1</v>
      </c>
      <c r="E18" s="9">
        <v>8</v>
      </c>
      <c r="F18" s="7">
        <v>0</v>
      </c>
      <c r="G18" s="7">
        <v>0</v>
      </c>
      <c r="H18" s="7">
        <v>8</v>
      </c>
      <c r="I18" s="8">
        <f>F18*87.3+G18*60.4+H18*30.5</f>
        <v>244</v>
      </c>
    </row>
    <row r="19" spans="1:9" x14ac:dyDescent="0.2">
      <c r="B19" s="7"/>
      <c r="C19" s="7"/>
      <c r="D19" s="7" t="s">
        <v>21</v>
      </c>
      <c r="E19" s="9">
        <f>SUM(E16+E18)</f>
        <v>1640</v>
      </c>
      <c r="F19" s="7"/>
      <c r="G19" s="7"/>
      <c r="H19" s="7" t="s">
        <v>22</v>
      </c>
      <c r="I19" s="8">
        <f>I16+I18</f>
        <v>51323.6</v>
      </c>
    </row>
    <row r="20" spans="1:9" x14ac:dyDescent="0.2">
      <c r="A20" t="s">
        <v>32</v>
      </c>
      <c r="B20" s="7"/>
      <c r="C20" s="7"/>
      <c r="D20" s="7" t="s">
        <v>24</v>
      </c>
      <c r="E20" s="9">
        <f>E19/3</f>
        <v>546.66666666666663</v>
      </c>
      <c r="F20" s="7"/>
      <c r="G20" s="7"/>
      <c r="H20" s="7" t="s">
        <v>24</v>
      </c>
      <c r="I20" s="8">
        <f>I19/3</f>
        <v>17107.866666666665</v>
      </c>
    </row>
    <row r="21" spans="1:9" x14ac:dyDescent="0.2">
      <c r="E21" s="5"/>
    </row>
    <row r="22" spans="1:9" x14ac:dyDescent="0.2">
      <c r="A22" s="4" t="s">
        <v>14</v>
      </c>
      <c r="B22" t="s">
        <v>15</v>
      </c>
      <c r="C22" t="s">
        <v>16</v>
      </c>
      <c r="D22" t="s">
        <v>5</v>
      </c>
      <c r="E22" t="s">
        <v>17</v>
      </c>
      <c r="I22" s="2" t="s">
        <v>18</v>
      </c>
    </row>
    <row r="23" spans="1:9" x14ac:dyDescent="0.2">
      <c r="B23">
        <v>2</v>
      </c>
      <c r="C23" s="2">
        <f>0.7*4000000/750</f>
        <v>3733.3333333333335</v>
      </c>
      <c r="D23" s="2">
        <f>B23*C23</f>
        <v>7466.666666666667</v>
      </c>
      <c r="E23" s="2">
        <v>1063</v>
      </c>
      <c r="I23" s="2">
        <v>1063</v>
      </c>
    </row>
    <row r="24" spans="1:9" x14ac:dyDescent="0.2">
      <c r="D24" s="2" t="s">
        <v>18</v>
      </c>
    </row>
    <row r="25" spans="1:9" x14ac:dyDescent="0.2">
      <c r="A25" s="4" t="s">
        <v>19</v>
      </c>
      <c r="B25" s="7">
        <v>2</v>
      </c>
      <c r="C25" s="2">
        <v>1302</v>
      </c>
      <c r="D25" s="2">
        <f>B25*C25</f>
        <v>2604</v>
      </c>
      <c r="I25" s="2">
        <f>D25/3</f>
        <v>868</v>
      </c>
    </row>
    <row r="26" spans="1:9" x14ac:dyDescent="0.2">
      <c r="A26" s="6" t="s">
        <v>27</v>
      </c>
      <c r="F26" t="s">
        <v>18</v>
      </c>
      <c r="I26" s="2">
        <v>8</v>
      </c>
    </row>
    <row r="27" spans="1:9" x14ac:dyDescent="0.2">
      <c r="A27" s="6" t="s">
        <v>13</v>
      </c>
      <c r="I27" s="2">
        <v>16</v>
      </c>
    </row>
    <row r="28" spans="1:9" x14ac:dyDescent="0.2">
      <c r="A28" s="6" t="s">
        <v>5</v>
      </c>
      <c r="I28" s="2">
        <f>SUM(I25:I27)</f>
        <v>892</v>
      </c>
    </row>
    <row r="30" spans="1:9" x14ac:dyDescent="0.2">
      <c r="A30" t="s">
        <v>28</v>
      </c>
      <c r="I30" s="2">
        <f>I23+I28</f>
        <v>1955</v>
      </c>
    </row>
    <row r="32" spans="1:9" x14ac:dyDescent="0.2">
      <c r="A32" t="s">
        <v>18</v>
      </c>
    </row>
    <row r="33" spans="7:9" x14ac:dyDescent="0.2">
      <c r="H33" t="s">
        <v>33</v>
      </c>
      <c r="I33" s="2">
        <f>I20+I30</f>
        <v>19062.866666666665</v>
      </c>
    </row>
    <row r="35" spans="7:9" x14ac:dyDescent="0.2">
      <c r="G35" t="s">
        <v>18</v>
      </c>
      <c r="I35" s="2" t="s">
        <v>18</v>
      </c>
    </row>
  </sheetData>
  <mergeCells count="1">
    <mergeCell ref="A2:J2"/>
  </mergeCells>
  <phoneticPr fontId="1" type="noConversion"/>
  <printOptions gridLines="1"/>
  <pageMargins left="0.75" right="0.75" top="1" bottom="1" header="0.5" footer="0.5"/>
  <pageSetup orientation="landscape" r:id="rId1"/>
  <headerFooter alignWithMargins="0"/>
  <ignoredErrors>
    <ignoredError sqref="D23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wvandenb</dc:creator>
  <cp:lastModifiedBy>Eric Schultz</cp:lastModifiedBy>
  <cp:lastPrinted>2009-12-14T19:56:54Z</cp:lastPrinted>
  <dcterms:created xsi:type="dcterms:W3CDTF">2006-07-19T13:59:36Z</dcterms:created>
  <dcterms:modified xsi:type="dcterms:W3CDTF">2020-03-05T23:21:18Z</dcterms:modified>
</cp:coreProperties>
</file>