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Summer Food Service Program (SFSP) Integrity Study\ICR from PO 11.6.19\"/>
    </mc:Choice>
  </mc:AlternateContent>
  <bookViews>
    <workbookView xWindow="120" yWindow="195" windowWidth="19080" windowHeight="6705"/>
  </bookViews>
  <sheets>
    <sheet name="SFSPI 60 day FRN" sheetId="1" r:id="rId1"/>
    <sheet name="NAICS Codes" sheetId="2" r:id="rId2"/>
    <sheet name="Assumptions" sheetId="3" r:id="rId3"/>
  </sheets>
  <definedNames>
    <definedName name="_xlnm.Print_Area" localSheetId="0">'SFSPI 60 day FRN'!$A$1:$P$57</definedName>
    <definedName name="_xlnm.Print_Titles" localSheetId="0">'SFSPI 60 day FRN'!$1:$2</definedName>
  </definedNames>
  <calcPr calcId="162913"/>
</workbook>
</file>

<file path=xl/calcChain.xml><?xml version="1.0" encoding="utf-8"?>
<calcChain xmlns="http://schemas.openxmlformats.org/spreadsheetml/2006/main">
  <c r="H47" i="1" l="1"/>
  <c r="H46" i="1"/>
  <c r="H42" i="1"/>
  <c r="H41" i="1"/>
  <c r="H40" i="1"/>
  <c r="H39" i="1"/>
  <c r="H38" i="1"/>
  <c r="M8" i="1"/>
  <c r="M7" i="1"/>
  <c r="M6" i="1"/>
  <c r="M5" i="1"/>
  <c r="M4" i="1"/>
  <c r="M18" i="1" l="1"/>
  <c r="L18" i="1" s="1"/>
  <c r="O4" i="1"/>
  <c r="F51" i="1"/>
  <c r="E51" i="1"/>
  <c r="F34" i="1"/>
  <c r="E34" i="1"/>
  <c r="H50" i="1" l="1"/>
  <c r="J50" i="1" s="1"/>
  <c r="H49" i="1"/>
  <c r="J49" i="1" s="1"/>
  <c r="H48" i="1"/>
  <c r="J48" i="1" s="1"/>
  <c r="J47" i="1"/>
  <c r="J46" i="1"/>
  <c r="J42" i="1"/>
  <c r="J41" i="1"/>
  <c r="J40" i="1"/>
  <c r="J39" i="1"/>
  <c r="J38" i="1"/>
  <c r="K21" i="1" l="1"/>
  <c r="M21" i="1" s="1"/>
  <c r="O21" i="1" s="1"/>
  <c r="H45" i="1"/>
  <c r="J45" i="1" s="1"/>
  <c r="H44" i="1"/>
  <c r="J44" i="1" s="1"/>
  <c r="K45" i="1"/>
  <c r="M45" i="1" s="1"/>
  <c r="O45" i="1" s="1"/>
  <c r="K44" i="1"/>
  <c r="M44" i="1" s="1"/>
  <c r="O44" i="1" s="1"/>
  <c r="K46" i="1"/>
  <c r="M46" i="1" s="1"/>
  <c r="O46" i="1" s="1"/>
  <c r="P46" i="1" s="1"/>
  <c r="H37" i="1"/>
  <c r="J37" i="1" s="1"/>
  <c r="K37" i="1"/>
  <c r="K36" i="1"/>
  <c r="M36" i="1" s="1"/>
  <c r="H36" i="1"/>
  <c r="J36" i="1" s="1"/>
  <c r="Q36" i="1"/>
  <c r="K38" i="1"/>
  <c r="M38" i="1" s="1"/>
  <c r="O38" i="1" s="1"/>
  <c r="P38" i="1" s="1"/>
  <c r="K28" i="1"/>
  <c r="M28" i="1" s="1"/>
  <c r="O28" i="1" s="1"/>
  <c r="K27" i="1"/>
  <c r="M27" i="1" s="1"/>
  <c r="O27" i="1" s="1"/>
  <c r="H28" i="1"/>
  <c r="J28" i="1" s="1"/>
  <c r="H27" i="1"/>
  <c r="J27" i="1" s="1"/>
  <c r="Q27" i="1"/>
  <c r="Q29" i="1" s="1"/>
  <c r="K29" i="1"/>
  <c r="M29" i="1" s="1"/>
  <c r="O29" i="1" s="1"/>
  <c r="H29" i="1"/>
  <c r="J29" i="1" s="1"/>
  <c r="J20" i="1"/>
  <c r="J19" i="1"/>
  <c r="K20" i="1"/>
  <c r="K19" i="1"/>
  <c r="M19" i="1" s="1"/>
  <c r="H21" i="1"/>
  <c r="J21" i="1" s="1"/>
  <c r="H16" i="1"/>
  <c r="J16" i="1" s="1"/>
  <c r="O16" i="1"/>
  <c r="O15" i="1"/>
  <c r="H15" i="1"/>
  <c r="J15" i="1" s="1"/>
  <c r="O17" i="1"/>
  <c r="H17" i="1"/>
  <c r="J17" i="1" s="1"/>
  <c r="M20" i="1" l="1"/>
  <c r="O20" i="1" s="1"/>
  <c r="M37" i="1"/>
  <c r="O37" i="1" s="1"/>
  <c r="Q44" i="1"/>
  <c r="O19" i="1"/>
  <c r="P20" i="1"/>
  <c r="P28" i="1"/>
  <c r="O36" i="1"/>
  <c r="Q46" i="1"/>
  <c r="Q45" i="1"/>
  <c r="P45" i="1"/>
  <c r="P44" i="1"/>
  <c r="P21" i="1"/>
  <c r="P27" i="1"/>
  <c r="R27" i="1" s="1"/>
  <c r="Q37" i="1"/>
  <c r="P37" i="1"/>
  <c r="Q28" i="1"/>
  <c r="R28" i="1" s="1"/>
  <c r="Q38" i="1"/>
  <c r="R38" i="1" s="1"/>
  <c r="Q20" i="1"/>
  <c r="P29" i="1"/>
  <c r="R29" i="1" s="1"/>
  <c r="Q21" i="1"/>
  <c r="P17" i="1"/>
  <c r="P15" i="1"/>
  <c r="P16" i="1"/>
  <c r="R20" i="1" l="1"/>
  <c r="R45" i="1"/>
  <c r="R46" i="1"/>
  <c r="R44" i="1"/>
  <c r="P36" i="1"/>
  <c r="P19" i="1"/>
  <c r="R21" i="1"/>
  <c r="R37" i="1"/>
  <c r="R19" i="1" l="1"/>
  <c r="R36" i="1"/>
  <c r="F35" i="1"/>
  <c r="F52" i="1" l="1"/>
  <c r="E35" i="1"/>
  <c r="E52" i="1" s="1"/>
  <c r="O50" i="1"/>
  <c r="K50" i="1"/>
  <c r="K49" i="1"/>
  <c r="M49" i="1" s="1"/>
  <c r="O49" i="1" s="1"/>
  <c r="K48" i="1"/>
  <c r="M48" i="1" s="1"/>
  <c r="O48" i="1" s="1"/>
  <c r="K47" i="1"/>
  <c r="M47" i="1" s="1"/>
  <c r="O47" i="1" s="1"/>
  <c r="K43" i="1"/>
  <c r="M43" i="1" s="1"/>
  <c r="O43" i="1" s="1"/>
  <c r="H43" i="1"/>
  <c r="J43" i="1" s="1"/>
  <c r="K42" i="1"/>
  <c r="M42" i="1" s="1"/>
  <c r="O42" i="1" s="1"/>
  <c r="K41" i="1"/>
  <c r="M41" i="1" s="1"/>
  <c r="O41" i="1" s="1"/>
  <c r="K40" i="1"/>
  <c r="K39" i="1"/>
  <c r="M39" i="1" s="1"/>
  <c r="K33" i="1"/>
  <c r="K32" i="1"/>
  <c r="M32" i="1" s="1"/>
  <c r="K31" i="1"/>
  <c r="M31" i="1" s="1"/>
  <c r="K30" i="1"/>
  <c r="M30" i="1" s="1"/>
  <c r="K26" i="1"/>
  <c r="M26" i="1" s="1"/>
  <c r="K25" i="1"/>
  <c r="M25" i="1" s="1"/>
  <c r="K24" i="1"/>
  <c r="M24" i="1" s="1"/>
  <c r="K23" i="1"/>
  <c r="K22" i="1"/>
  <c r="M22" i="1" s="1"/>
  <c r="M40" i="1" l="1"/>
  <c r="O40" i="1" s="1"/>
  <c r="P40" i="1" s="1"/>
  <c r="K51" i="1"/>
  <c r="K52" i="1" s="1"/>
  <c r="M23" i="1"/>
  <c r="O23" i="1" s="1"/>
  <c r="K34" i="1"/>
  <c r="K35" i="1" s="1"/>
  <c r="O39" i="1"/>
  <c r="M51" i="1"/>
  <c r="P50" i="1"/>
  <c r="P49" i="1"/>
  <c r="P48" i="1"/>
  <c r="P47" i="1"/>
  <c r="P43" i="1"/>
  <c r="P42" i="1"/>
  <c r="P41" i="1"/>
  <c r="O31" i="1"/>
  <c r="H31" i="1"/>
  <c r="H23" i="1"/>
  <c r="J23" i="1" s="1"/>
  <c r="M34" i="1" l="1"/>
  <c r="O51" i="1"/>
  <c r="N51" i="1" s="1"/>
  <c r="P39" i="1"/>
  <c r="P51" i="1" s="1"/>
  <c r="L51" i="1"/>
  <c r="L34" i="1"/>
  <c r="J31" i="1"/>
  <c r="P31" i="1" s="1"/>
  <c r="P23" i="1"/>
  <c r="Q26" i="1"/>
  <c r="Q16" i="1" l="1"/>
  <c r="R16" i="1" s="1"/>
  <c r="Q15" i="1"/>
  <c r="R15" i="1" s="1"/>
  <c r="Q5" i="1"/>
  <c r="Q17" i="1"/>
  <c r="R17" i="1" s="1"/>
  <c r="Q39" i="1"/>
  <c r="Q40" i="1"/>
  <c r="R40" i="1" s="1"/>
  <c r="Q30" i="1"/>
  <c r="Q48" i="1"/>
  <c r="R48" i="1" s="1"/>
  <c r="Q31" i="1"/>
  <c r="R31" i="1" s="1"/>
  <c r="Q22" i="1"/>
  <c r="Q23" i="1"/>
  <c r="R23" i="1" s="1"/>
  <c r="Q32" i="1"/>
  <c r="Q33" i="1"/>
  <c r="Q11" i="1"/>
  <c r="Q7" i="1"/>
  <c r="Q13" i="1"/>
  <c r="Q9" i="1"/>
  <c r="Q41" i="1"/>
  <c r="Q24" i="1"/>
  <c r="Q14" i="1"/>
  <c r="Q12" i="1"/>
  <c r="Q10" i="1"/>
  <c r="Q8" i="1"/>
  <c r="Q6" i="1"/>
  <c r="Q4" i="1"/>
  <c r="Q43" i="1"/>
  <c r="Q42" i="1"/>
  <c r="Q25" i="1"/>
  <c r="H22" i="1" l="1"/>
  <c r="H24" i="1"/>
  <c r="H25" i="1"/>
  <c r="H26" i="1"/>
  <c r="H30" i="1"/>
  <c r="H32" i="1"/>
  <c r="H33" i="1"/>
  <c r="H4" i="1"/>
  <c r="H5" i="1"/>
  <c r="H6" i="1"/>
  <c r="H7" i="1"/>
  <c r="H8" i="1"/>
  <c r="H9" i="1"/>
  <c r="H10" i="1"/>
  <c r="H11" i="1"/>
  <c r="H12" i="1"/>
  <c r="H13" i="1"/>
  <c r="H14" i="1"/>
  <c r="H3" i="1"/>
  <c r="H34" i="1" l="1"/>
  <c r="Q47" i="1"/>
  <c r="J33" i="1"/>
  <c r="O33" i="1"/>
  <c r="Q49" i="1" l="1"/>
  <c r="Q50" i="1"/>
  <c r="P33" i="1"/>
  <c r="R33" i="1" s="1"/>
  <c r="H51" i="1"/>
  <c r="M35" i="1"/>
  <c r="L35" i="1" s="1"/>
  <c r="O26" i="1"/>
  <c r="J26" i="1"/>
  <c r="R43" i="1" l="1"/>
  <c r="P26" i="1"/>
  <c r="R26" i="1" s="1"/>
  <c r="M52" i="1" l="1"/>
  <c r="O5" i="1"/>
  <c r="O6" i="1"/>
  <c r="O7" i="1"/>
  <c r="O8" i="1"/>
  <c r="O9" i="1"/>
  <c r="O10" i="1"/>
  <c r="O11" i="1"/>
  <c r="O12" i="1"/>
  <c r="O13" i="1"/>
  <c r="O14" i="1"/>
  <c r="O3" i="1"/>
  <c r="J14" i="1"/>
  <c r="J13" i="1"/>
  <c r="J12" i="1"/>
  <c r="J8" i="1"/>
  <c r="J7" i="1"/>
  <c r="L52" i="1" l="1"/>
  <c r="O18" i="1"/>
  <c r="N18" i="1" s="1"/>
  <c r="P13" i="1"/>
  <c r="R13" i="1" s="1"/>
  <c r="R39" i="1"/>
  <c r="R42" i="1"/>
  <c r="R50" i="1"/>
  <c r="G51" i="1"/>
  <c r="R41" i="1"/>
  <c r="J51" i="1"/>
  <c r="I51" i="1" s="1"/>
  <c r="R49" i="1"/>
  <c r="P7" i="1"/>
  <c r="R7" i="1" s="1"/>
  <c r="R47" i="1"/>
  <c r="P12" i="1"/>
  <c r="R12" i="1" s="1"/>
  <c r="P14" i="1"/>
  <c r="R14" i="1" s="1"/>
  <c r="P8" i="1"/>
  <c r="R8" i="1" s="1"/>
  <c r="R51" i="1" l="1"/>
  <c r="J9" i="1"/>
  <c r="P9" i="1" s="1"/>
  <c r="R9" i="1" s="1"/>
  <c r="H18" i="1" l="1"/>
  <c r="H35" i="1" s="1"/>
  <c r="H52" i="1" l="1"/>
  <c r="G35" i="1"/>
  <c r="J10" i="1" l="1"/>
  <c r="P10" i="1" s="1"/>
  <c r="R10" i="1" s="1"/>
  <c r="J6" i="1"/>
  <c r="P6" i="1" s="1"/>
  <c r="R6" i="1" s="1"/>
  <c r="J5" i="1"/>
  <c r="P5" i="1" s="1"/>
  <c r="R5" i="1" s="1"/>
  <c r="J4" i="1"/>
  <c r="P4" i="1" s="1"/>
  <c r="R4" i="1" s="1"/>
  <c r="J32" i="1" l="1"/>
  <c r="O32" i="1"/>
  <c r="O30" i="1"/>
  <c r="J30" i="1"/>
  <c r="O25" i="1"/>
  <c r="J25" i="1"/>
  <c r="O22" i="1"/>
  <c r="J22" i="1"/>
  <c r="P30" i="1" l="1"/>
  <c r="R30" i="1" s="1"/>
  <c r="P25" i="1"/>
  <c r="R25" i="1" s="1"/>
  <c r="P22" i="1" l="1"/>
  <c r="J11" i="1"/>
  <c r="P11" i="1" s="1"/>
  <c r="R11" i="1" s="1"/>
  <c r="J3" i="1"/>
  <c r="R22" i="1" l="1"/>
  <c r="J24" i="1"/>
  <c r="O24" i="1"/>
  <c r="O34" i="1" s="1"/>
  <c r="N34" i="1" s="1"/>
  <c r="O35" i="1" l="1"/>
  <c r="P24" i="1"/>
  <c r="G34" i="1"/>
  <c r="J34" i="1"/>
  <c r="P32" i="1"/>
  <c r="R32" i="1" s="1"/>
  <c r="G18" i="1"/>
  <c r="R24" i="1" l="1"/>
  <c r="P34" i="1"/>
  <c r="N35" i="1"/>
  <c r="O52" i="1"/>
  <c r="N52" i="1" s="1"/>
  <c r="R34" i="1"/>
  <c r="I34" i="1" l="1"/>
  <c r="J18" i="1" l="1"/>
  <c r="J35" i="1" s="1"/>
  <c r="P3" i="1"/>
  <c r="R3" i="1" s="1"/>
  <c r="I35" i="1" l="1"/>
  <c r="J52" i="1"/>
  <c r="R18" i="1"/>
  <c r="R35" i="1" s="1"/>
  <c r="R52" i="1" s="1"/>
  <c r="I18" i="1"/>
  <c r="G52" i="1"/>
  <c r="I52" i="1" l="1"/>
  <c r="P18" i="1"/>
  <c r="P35" i="1" s="1"/>
  <c r="P52" i="1" s="1"/>
</calcChain>
</file>

<file path=xl/sharedStrings.xml><?xml version="1.0" encoding="utf-8"?>
<sst xmlns="http://schemas.openxmlformats.org/spreadsheetml/2006/main" count="155" uniqueCount="103">
  <si>
    <t>TOTAL</t>
  </si>
  <si>
    <t>Type of respondents</t>
  </si>
  <si>
    <t>Number of respondents</t>
  </si>
  <si>
    <t>Frequency of response</t>
  </si>
  <si>
    <t>Hours per response</t>
  </si>
  <si>
    <t>Annual burden (hours)</t>
  </si>
  <si>
    <t>Number of 
Non-respondents</t>
  </si>
  <si>
    <t>Instruments</t>
  </si>
  <si>
    <t>State Government Sub-Total</t>
  </si>
  <si>
    <t>Responsive</t>
  </si>
  <si>
    <t>Non-Responsive</t>
  </si>
  <si>
    <t>Footnotes:</t>
  </si>
  <si>
    <t>Local Government Sub-Total</t>
  </si>
  <si>
    <t>State Child Nutrition (CN) Agency</t>
  </si>
  <si>
    <t>State Director</t>
  </si>
  <si>
    <t>Hourly Rate</t>
  </si>
  <si>
    <t>Total Annualized Cost</t>
  </si>
  <si>
    <t>SFSP Sponsor</t>
  </si>
  <si>
    <t>Profit/Non-Profit Business Sub-total</t>
  </si>
  <si>
    <t>SFSP Site</t>
  </si>
  <si>
    <t>Mean Hourly Wage</t>
  </si>
  <si>
    <t>BLS Site</t>
  </si>
  <si>
    <t>NAICS Code</t>
  </si>
  <si>
    <t>Title</t>
  </si>
  <si>
    <t>https://www.bls.gov/oes/current/naics3_611000.htm#21-0000</t>
  </si>
  <si>
    <t>Counselors, Social Workers, and Other Community and Social Service Specialists</t>
  </si>
  <si>
    <t>21-1000</t>
  </si>
  <si>
    <t>Miscellaneous Community and Social Service Specialists</t>
  </si>
  <si>
    <t>21-1090</t>
  </si>
  <si>
    <t>Social and Community Service Managers</t>
  </si>
  <si>
    <t>State Key Staff</t>
  </si>
  <si>
    <t>SFSP Site Supervisor</t>
  </si>
  <si>
    <t>Director</t>
  </si>
  <si>
    <t>Key Staff</t>
  </si>
  <si>
    <t>Supervisor</t>
  </si>
  <si>
    <t>Number recruited sites: multiply target number by 5=120</t>
  </si>
  <si>
    <t>Number recruited Sponsors: multiply target number by 4=96</t>
  </si>
  <si>
    <t>11-9030</t>
  </si>
  <si>
    <t>https://www.bls.gov/oes/current/oes119039.htm</t>
  </si>
  <si>
    <t>State Director and Key Staff</t>
  </si>
  <si>
    <t>Education Administrators</t>
  </si>
  <si>
    <t>Profit/Nonprofit Sponsor Directors and Staff</t>
  </si>
  <si>
    <t>Local gov't Sponsor Directors and  Staff</t>
  </si>
  <si>
    <t>11-9039</t>
  </si>
  <si>
    <t>https://www.bls.gov/oes/current/oes119032.htm</t>
  </si>
  <si>
    <t>State, Local, and Tribal Government Sub-Total</t>
  </si>
  <si>
    <t>Annual burden hours are rounded to the nearest tenth.</t>
  </si>
  <si>
    <t>Based on our experience with a similar study, we multiplied our target number of SFSP sponsors by a factor of 4 to determine the number needed to recruit.</t>
  </si>
  <si>
    <t>Based on our experience with a similar study, we multiplied our target number of SFSP sites by a factor of 5 to determine the number needed to recruit.</t>
  </si>
  <si>
    <t>Phone Script for Nonrespondent State Directors</t>
  </si>
  <si>
    <t>State Director Web Survey</t>
  </si>
  <si>
    <t>E-Letter Thank You for Survey Completion (States not selected for interviews)</t>
  </si>
  <si>
    <t>E-Letter Reminder to Schedule Sponsor Interview</t>
  </si>
  <si>
    <t>State Director Interview Guide</t>
  </si>
  <si>
    <t>Pre-Test Interview Protocol</t>
  </si>
  <si>
    <t>Pre-test Interview Protocol</t>
  </si>
  <si>
    <t xml:space="preserve">Sponsor Interview Guide </t>
  </si>
  <si>
    <t>E-Letter Reminder to Schedule Site Interview</t>
  </si>
  <si>
    <t xml:space="preserve">Site Supervisor Interview Guide </t>
  </si>
  <si>
    <t>Site Supervisor Interview Thank You E-Letter</t>
  </si>
  <si>
    <t xml:space="preserve">State and Sponsor Instrument Pre-Test Request </t>
  </si>
  <si>
    <t xml:space="preserve">Site Supervisor Instrument Pre-Test Request </t>
  </si>
  <si>
    <t>E-Letter to Site Supervisor to Schedule Phone Interview;  FAQ for SFSP Sites (attachment)</t>
  </si>
  <si>
    <t>E-Letter to Sponsors with Request to Schedule Phone Interview;  FAQ for States and Sponsors (attachment)</t>
  </si>
  <si>
    <t>A Frequently Asked Questions (FAQ) sheet will be attached to the first email that every respondent receives on the study; the time burden includes the time to read that attachment.</t>
  </si>
  <si>
    <t>Appendix</t>
  </si>
  <si>
    <t>B-6</t>
  </si>
  <si>
    <t>B-7</t>
  </si>
  <si>
    <t>B-8</t>
  </si>
  <si>
    <t>B-9</t>
  </si>
  <si>
    <t>B-1</t>
  </si>
  <si>
    <t>B-13</t>
  </si>
  <si>
    <t>B-2</t>
  </si>
  <si>
    <t>B-18</t>
  </si>
  <si>
    <t>B-19</t>
  </si>
  <si>
    <t>C-2</t>
  </si>
  <si>
    <t>C-3</t>
  </si>
  <si>
    <t>C-1</t>
  </si>
  <si>
    <t>C-4</t>
  </si>
  <si>
    <t>C-5</t>
  </si>
  <si>
    <t>Study Notification E-Letter from FNS to State CN Directors; FAQ for States and SFSP Sponsors (attachment)</t>
  </si>
  <si>
    <t>E-Letter Survey Reminder  #1</t>
  </si>
  <si>
    <t>E-Letter Survey Reminder  #2</t>
  </si>
  <si>
    <t>E-Letter Survey Reminder  #3</t>
  </si>
  <si>
    <t>E-Letter Survey Reminder  #4</t>
  </si>
  <si>
    <t xml:space="preserve">Survey Thank You E-Letter with Request to Schedule Phone Interview </t>
  </si>
  <si>
    <t>Study Notification E-Letter to Sponsors from State CN Agency; FAQ for States and SFSP Sponsors (attachment)</t>
  </si>
  <si>
    <t>Study Notification E-Letter to Selected SFSP Sites from SFSP Sponsor; FAQ for SFSP Sites (attachment)</t>
  </si>
  <si>
    <t>Respondent category</t>
  </si>
  <si>
    <t>Total annual responses</t>
  </si>
  <si>
    <t>Grand total annual burden estimate (hours)</t>
  </si>
  <si>
    <r>
      <t>Sample size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</si>
  <si>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B-10 (B-4 and B-11 attached)</t>
  </si>
  <si>
    <t>State Interview Thank You E-Letter with Request to Contact Selected Sponsors (attachments: Study Notification E-Letter to Sponsors from State CN Agency; FAQ for States and SFSP Sponsors)</t>
  </si>
  <si>
    <t>B-14 (B-15 and B-16 attached)</t>
  </si>
  <si>
    <t>Sponsor Interview Thank You E-Letter and Request to Contact Selected SFSP Sites (attached: Study Notification E-Letter to Selected SFSP Sites from SFSP Sponsor; FAQ for SFSP Sites document)</t>
  </si>
  <si>
    <t>B-3 (B-4 attached)</t>
  </si>
  <si>
    <t>B-11 (B-4 attached)</t>
  </si>
  <si>
    <t>B-12 (B-4 attached)</t>
  </si>
  <si>
    <t>B-15 (B-16 attached)</t>
  </si>
  <si>
    <t>B-17 (B-16 attached)</t>
  </si>
  <si>
    <t>B-5 (B-4 attached)</t>
  </si>
  <si>
    <t>E-Letter to State CN Directors with Link to Web Survey; FAQ for States and SFSP Sponsors (attachment)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</si>
</sst>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0">
    <xf numFmtId="0" fontId="0" fillId="0" borderId="0" xfId="0"/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textRotation="90" wrapText="1"/>
    </xf>
    <xf numFmtId="0" fontId="2" fillId="2" borderId="28" xfId="0" applyFont="1" applyFill="1" applyBorder="1" applyAlignment="1">
      <alignment horizontal="center" vertical="center" wrapText="1"/>
    </xf>
    <xf numFmtId="4" fontId="7" fillId="5" borderId="1" xfId="2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vertical="center" textRotation="90" wrapText="1"/>
    </xf>
    <xf numFmtId="3" fontId="2" fillId="0" borderId="34" xfId="0" applyNumberFormat="1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8" fillId="0" borderId="14" xfId="1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vertical="center" wrapText="1"/>
    </xf>
    <xf numFmtId="3" fontId="3" fillId="0" borderId="3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10" fillId="0" borderId="0" xfId="3" applyAlignment="1">
      <alignment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164" fontId="0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vertical="center" wrapText="1"/>
    </xf>
    <xf numFmtId="3" fontId="3" fillId="0" borderId="32" xfId="0" applyNumberFormat="1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8" fillId="3" borderId="9" xfId="0" applyNumberFormat="1" applyFont="1" applyFill="1" applyBorder="1" applyAlignment="1">
      <alignment horizontal="right" vertical="center" wrapText="1"/>
    </xf>
    <xf numFmtId="43" fontId="8" fillId="3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vertical="center"/>
    </xf>
    <xf numFmtId="43" fontId="2" fillId="0" borderId="25" xfId="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5" fontId="3" fillId="0" borderId="26" xfId="0" applyNumberFormat="1" applyFont="1" applyFill="1" applyBorder="1" applyAlignment="1">
      <alignment horizontal="center" vertical="center" wrapText="1"/>
    </xf>
    <xf numFmtId="165" fontId="3" fillId="0" borderId="29" xfId="0" applyNumberFormat="1" applyFont="1" applyFill="1" applyBorder="1" applyAlignment="1">
      <alignment horizontal="center" vertical="center" wrapText="1"/>
    </xf>
    <xf numFmtId="165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left" vertical="center" wrapText="1"/>
    </xf>
    <xf numFmtId="43" fontId="3" fillId="0" borderId="0" xfId="0" applyNumberFormat="1" applyFont="1" applyFill="1" applyAlignment="1">
      <alignment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3" fillId="6" borderId="0" xfId="0" applyFont="1" applyFill="1" applyBorder="1" applyAlignment="1">
      <alignment vertical="center"/>
    </xf>
    <xf numFmtId="3" fontId="3" fillId="6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2" fontId="3" fillId="6" borderId="27" xfId="0" applyNumberFormat="1" applyFont="1" applyFill="1" applyBorder="1" applyAlignment="1">
      <alignment horizontal="center" vertical="center" wrapText="1"/>
    </xf>
    <xf numFmtId="165" fontId="3" fillId="6" borderId="29" xfId="0" applyNumberFormat="1" applyFont="1" applyFill="1" applyBorder="1" applyAlignment="1">
      <alignment horizontal="center" vertical="center" wrapText="1"/>
    </xf>
    <xf numFmtId="3" fontId="3" fillId="6" borderId="14" xfId="0" applyNumberFormat="1" applyFont="1" applyFill="1" applyBorder="1" applyAlignment="1">
      <alignment horizontal="center" vertical="center" wrapText="1"/>
    </xf>
    <xf numFmtId="2" fontId="3" fillId="6" borderId="9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5" fontId="3" fillId="6" borderId="15" xfId="0" applyNumberFormat="1" applyFont="1" applyFill="1" applyBorder="1" applyAlignment="1">
      <alignment horizontal="center" vertical="center" wrapText="1"/>
    </xf>
    <xf numFmtId="3" fontId="3" fillId="6" borderId="16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6" borderId="14" xfId="0" applyNumberFormat="1" applyFont="1" applyFill="1" applyBorder="1" applyAlignment="1">
      <alignment horizontal="center" vertical="center" wrapText="1"/>
    </xf>
    <xf numFmtId="2" fontId="3" fillId="6" borderId="16" xfId="0" applyNumberFormat="1" applyFont="1" applyFill="1" applyBorder="1" applyAlignment="1">
      <alignment horizontal="center" vertical="center" wrapText="1"/>
    </xf>
    <xf numFmtId="165" fontId="3" fillId="6" borderId="38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 wrapText="1"/>
    </xf>
    <xf numFmtId="2" fontId="2" fillId="6" borderId="36" xfId="0" applyNumberFormat="1" applyFont="1" applyFill="1" applyBorder="1" applyAlignment="1">
      <alignment horizontal="center" vertical="center" wrapText="1"/>
    </xf>
    <xf numFmtId="164" fontId="2" fillId="6" borderId="44" xfId="0" applyNumberFormat="1" applyFont="1" applyFill="1" applyBorder="1" applyAlignment="1">
      <alignment horizontal="center" vertical="center" wrapText="1"/>
    </xf>
    <xf numFmtId="3" fontId="2" fillId="6" borderId="42" xfId="0" applyNumberFormat="1" applyFont="1" applyFill="1" applyBorder="1" applyAlignment="1">
      <alignment horizontal="center" vertical="center" wrapText="1"/>
    </xf>
    <xf numFmtId="4" fontId="2" fillId="6" borderId="36" xfId="0" applyNumberFormat="1" applyFont="1" applyFill="1" applyBorder="1" applyAlignment="1">
      <alignment horizontal="center" vertical="center" wrapText="1"/>
    </xf>
    <xf numFmtId="3" fontId="2" fillId="6" borderId="36" xfId="0" applyNumberFormat="1" applyFont="1" applyFill="1" applyBorder="1" applyAlignment="1">
      <alignment horizontal="center" vertical="center" wrapText="1"/>
    </xf>
    <xf numFmtId="3" fontId="3" fillId="6" borderId="0" xfId="0" applyNumberFormat="1" applyFont="1" applyFill="1" applyBorder="1" applyAlignment="1">
      <alignment horizontal="center" vertical="center" wrapText="1"/>
    </xf>
    <xf numFmtId="3" fontId="3" fillId="6" borderId="21" xfId="0" applyNumberFormat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165" fontId="3" fillId="6" borderId="22" xfId="0" applyNumberFormat="1" applyFont="1" applyFill="1" applyBorder="1" applyAlignment="1" applyProtection="1">
      <alignment horizontal="center" vertical="center" wrapText="1"/>
      <protection locked="0"/>
    </xf>
    <xf numFmtId="3" fontId="3" fillId="6" borderId="23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vertical="center" wrapText="1"/>
    </xf>
    <xf numFmtId="3" fontId="3" fillId="6" borderId="39" xfId="0" applyNumberFormat="1" applyFont="1" applyFill="1" applyBorder="1" applyAlignment="1">
      <alignment horizontal="center" vertical="center" wrapText="1"/>
    </xf>
    <xf numFmtId="164" fontId="3" fillId="6" borderId="38" xfId="0" applyNumberFormat="1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 wrapText="1"/>
    </xf>
    <xf numFmtId="2" fontId="8" fillId="6" borderId="9" xfId="0" applyNumberFormat="1" applyFont="1" applyFill="1" applyBorder="1" applyAlignment="1">
      <alignment horizontal="right" vertical="center" wrapText="1"/>
    </xf>
    <xf numFmtId="43" fontId="8" fillId="6" borderId="1" xfId="1" applyFont="1" applyFill="1" applyBorder="1" applyAlignment="1">
      <alignment horizontal="right" vertical="center" wrapText="1"/>
    </xf>
    <xf numFmtId="0" fontId="1" fillId="6" borderId="38" xfId="0" applyFont="1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43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center"/>
    </xf>
    <xf numFmtId="43" fontId="3" fillId="6" borderId="1" xfId="1" applyFont="1" applyFill="1" applyBorder="1" applyAlignment="1">
      <alignment vertical="center"/>
    </xf>
    <xf numFmtId="0" fontId="2" fillId="6" borderId="36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48" xfId="0" applyFont="1" applyFill="1" applyBorder="1" applyAlignment="1">
      <alignment horizontal="left" vertical="center" wrapText="1"/>
    </xf>
    <xf numFmtId="3" fontId="2" fillId="6" borderId="25" xfId="0" applyNumberFormat="1" applyFont="1" applyFill="1" applyBorder="1" applyAlignment="1">
      <alignment horizontal="center" vertical="center" wrapText="1"/>
    </xf>
    <xf numFmtId="164" fontId="2" fillId="6" borderId="41" xfId="0" applyNumberFormat="1" applyFont="1" applyFill="1" applyBorder="1" applyAlignment="1">
      <alignment horizontal="center" vertical="center" wrapText="1"/>
    </xf>
    <xf numFmtId="164" fontId="2" fillId="6" borderId="25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vertical="center"/>
    </xf>
    <xf numFmtId="43" fontId="2" fillId="6" borderId="36" xfId="1" applyFont="1" applyFill="1" applyBorder="1" applyAlignment="1">
      <alignment vertical="center"/>
    </xf>
    <xf numFmtId="43" fontId="8" fillId="6" borderId="14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horizontal="left"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oes/current/oes119039.htm" TargetMode="External"/><Relationship Id="rId2" Type="http://schemas.openxmlformats.org/officeDocument/2006/relationships/hyperlink" Target="https://www.bls.gov/oes/current/naics3_611000.htm" TargetMode="External"/><Relationship Id="rId1" Type="http://schemas.openxmlformats.org/officeDocument/2006/relationships/hyperlink" Target="https://www.bls.gov/oes/current/naics3_611000.ht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ls.gov/oes/current/oes11903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1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8" sqref="C48:R49"/>
    </sheetView>
  </sheetViews>
  <sheetFormatPr defaultColWidth="9.140625" defaultRowHeight="12.75" x14ac:dyDescent="0.25"/>
  <cols>
    <col min="1" max="1" width="15.28515625" style="5" customWidth="1"/>
    <col min="2" max="2" width="30.7109375" style="6" customWidth="1"/>
    <col min="3" max="3" width="9.28515625" style="77" customWidth="1"/>
    <col min="4" max="4" width="33.28515625" style="5" customWidth="1"/>
    <col min="5" max="5" width="11.7109375" style="6" customWidth="1"/>
    <col min="6" max="6" width="15.140625" style="6" customWidth="1"/>
    <col min="7" max="7" width="15" style="6" customWidth="1"/>
    <col min="8" max="8" width="12.5703125" style="6" customWidth="1"/>
    <col min="9" max="9" width="14.140625" style="97" customWidth="1"/>
    <col min="10" max="10" width="9.140625" style="6"/>
    <col min="11" max="11" width="14.28515625" style="6" customWidth="1"/>
    <col min="12" max="12" width="14.42578125" style="6" customWidth="1"/>
    <col min="13" max="13" width="12.7109375" style="6" customWidth="1"/>
    <col min="14" max="14" width="13.140625" style="97" customWidth="1"/>
    <col min="15" max="15" width="11.42578125" style="6" customWidth="1"/>
    <col min="16" max="16" width="10.85546875" style="16" customWidth="1"/>
    <col min="17" max="17" width="9.140625" style="4"/>
    <col min="18" max="18" width="20.5703125" style="4" customWidth="1"/>
    <col min="19" max="19" width="9" style="100" customWidth="1"/>
    <col min="20" max="16384" width="9.140625" style="4"/>
  </cols>
  <sheetData>
    <row r="1" spans="1:24" x14ac:dyDescent="0.25">
      <c r="A1" s="21"/>
      <c r="B1" s="83"/>
      <c r="C1" s="83"/>
      <c r="D1" s="80"/>
      <c r="E1" s="12"/>
      <c r="F1" s="155" t="s">
        <v>9</v>
      </c>
      <c r="G1" s="156"/>
      <c r="H1" s="156"/>
      <c r="I1" s="156"/>
      <c r="J1" s="157"/>
      <c r="K1" s="155" t="s">
        <v>10</v>
      </c>
      <c r="L1" s="156"/>
      <c r="M1" s="156"/>
      <c r="N1" s="156"/>
      <c r="O1" s="158"/>
      <c r="P1" s="12"/>
    </row>
    <row r="2" spans="1:24" ht="81.75" customHeight="1" thickBot="1" x14ac:dyDescent="0.3">
      <c r="A2" s="22" t="s">
        <v>88</v>
      </c>
      <c r="B2" s="7" t="s">
        <v>1</v>
      </c>
      <c r="C2" s="7" t="s">
        <v>65</v>
      </c>
      <c r="D2" s="81" t="s">
        <v>7</v>
      </c>
      <c r="E2" s="13" t="s">
        <v>91</v>
      </c>
      <c r="F2" s="9" t="s">
        <v>2</v>
      </c>
      <c r="G2" s="7" t="s">
        <v>3</v>
      </c>
      <c r="H2" s="7" t="s">
        <v>89</v>
      </c>
      <c r="I2" s="92" t="s">
        <v>4</v>
      </c>
      <c r="J2" s="8" t="s">
        <v>5</v>
      </c>
      <c r="K2" s="9" t="s">
        <v>6</v>
      </c>
      <c r="L2" s="7" t="s">
        <v>3</v>
      </c>
      <c r="M2" s="7" t="s">
        <v>89</v>
      </c>
      <c r="N2" s="92" t="s">
        <v>4</v>
      </c>
      <c r="O2" s="10" t="s">
        <v>5</v>
      </c>
      <c r="P2" s="13" t="s">
        <v>90</v>
      </c>
      <c r="Q2" s="37" t="s">
        <v>15</v>
      </c>
      <c r="R2" s="23" t="s">
        <v>16</v>
      </c>
      <c r="S2" s="101"/>
      <c r="T2" s="14"/>
      <c r="U2" s="14"/>
      <c r="V2" s="14"/>
      <c r="W2" s="14"/>
      <c r="X2" s="14"/>
    </row>
    <row r="3" spans="1:24" ht="39" customHeight="1" x14ac:dyDescent="0.25">
      <c r="A3" s="159" t="s">
        <v>13</v>
      </c>
      <c r="B3" s="168" t="s">
        <v>14</v>
      </c>
      <c r="C3" s="76" t="s">
        <v>96</v>
      </c>
      <c r="D3" s="46" t="s">
        <v>80</v>
      </c>
      <c r="E3" s="47">
        <v>54</v>
      </c>
      <c r="F3" s="48">
        <v>54</v>
      </c>
      <c r="G3" s="49">
        <v>1</v>
      </c>
      <c r="H3" s="50">
        <f>F3</f>
        <v>54</v>
      </c>
      <c r="I3" s="93">
        <v>0.16700000000000001</v>
      </c>
      <c r="J3" s="66">
        <f t="shared" ref="J3:J17" si="0">H3*I3</f>
        <v>9.0180000000000007</v>
      </c>
      <c r="K3" s="48">
        <v>0</v>
      </c>
      <c r="L3" s="74">
        <v>0</v>
      </c>
      <c r="M3" s="50">
        <v>0</v>
      </c>
      <c r="N3" s="93">
        <v>0</v>
      </c>
      <c r="O3" s="59">
        <f>M3*N3</f>
        <v>0</v>
      </c>
      <c r="P3" s="60">
        <f t="shared" ref="P3:P17" si="1">J3+O3</f>
        <v>9.0180000000000007</v>
      </c>
      <c r="Q3" s="38">
        <v>45.16</v>
      </c>
      <c r="R3" s="24">
        <f>(P3*Q3)</f>
        <v>407.25288</v>
      </c>
    </row>
    <row r="4" spans="1:24" ht="48" customHeight="1" x14ac:dyDescent="0.25">
      <c r="A4" s="159"/>
      <c r="B4" s="168"/>
      <c r="C4" s="88" t="s">
        <v>101</v>
      </c>
      <c r="D4" s="35" t="s">
        <v>102</v>
      </c>
      <c r="E4" s="15">
        <v>54</v>
      </c>
      <c r="F4" s="102">
        <v>14</v>
      </c>
      <c r="G4" s="103">
        <v>1</v>
      </c>
      <c r="H4" s="104">
        <f t="shared" ref="H4:H16" si="2">F4</f>
        <v>14</v>
      </c>
      <c r="I4" s="105">
        <v>0.16700000000000001</v>
      </c>
      <c r="J4" s="106">
        <f t="shared" si="0"/>
        <v>2.3380000000000001</v>
      </c>
      <c r="K4" s="102">
        <v>40</v>
      </c>
      <c r="L4" s="103">
        <v>1</v>
      </c>
      <c r="M4" s="107">
        <f t="shared" ref="M4:M8" si="3">K4*L4</f>
        <v>40</v>
      </c>
      <c r="N4" s="105">
        <v>0.03</v>
      </c>
      <c r="O4" s="59">
        <f t="shared" ref="O4:O14" si="4">M4*N4</f>
        <v>1.2</v>
      </c>
      <c r="P4" s="61">
        <f t="shared" si="1"/>
        <v>3.5380000000000003</v>
      </c>
      <c r="Q4" s="38">
        <f t="shared" ref="Q4:Q17" si="5">$Q$3</f>
        <v>45.16</v>
      </c>
      <c r="R4" s="24">
        <f t="shared" ref="R4:R13" si="6">(P4*Q4)</f>
        <v>159.77608000000001</v>
      </c>
    </row>
    <row r="5" spans="1:24" ht="15.75" customHeight="1" x14ac:dyDescent="0.25">
      <c r="A5" s="159"/>
      <c r="B5" s="168"/>
      <c r="C5" s="77" t="s">
        <v>66</v>
      </c>
      <c r="D5" s="35" t="s">
        <v>81</v>
      </c>
      <c r="E5" s="15">
        <v>40</v>
      </c>
      <c r="F5" s="102">
        <v>10</v>
      </c>
      <c r="G5" s="103">
        <v>1</v>
      </c>
      <c r="H5" s="104">
        <f t="shared" si="2"/>
        <v>10</v>
      </c>
      <c r="I5" s="108">
        <v>1.67E-2</v>
      </c>
      <c r="J5" s="106">
        <f t="shared" si="0"/>
        <v>0.16699999999999998</v>
      </c>
      <c r="K5" s="102">
        <v>30</v>
      </c>
      <c r="L5" s="103">
        <v>1</v>
      </c>
      <c r="M5" s="107">
        <f t="shared" si="3"/>
        <v>30</v>
      </c>
      <c r="N5" s="108">
        <v>1.67E-2</v>
      </c>
      <c r="O5" s="59">
        <f t="shared" si="4"/>
        <v>0.501</v>
      </c>
      <c r="P5" s="61">
        <f t="shared" si="1"/>
        <v>0.66799999999999993</v>
      </c>
      <c r="Q5" s="38">
        <f t="shared" si="5"/>
        <v>45.16</v>
      </c>
      <c r="R5" s="24">
        <f t="shared" si="6"/>
        <v>30.166879999999995</v>
      </c>
    </row>
    <row r="6" spans="1:24" ht="15.75" customHeight="1" x14ac:dyDescent="0.25">
      <c r="A6" s="159"/>
      <c r="B6" s="168"/>
      <c r="C6" s="77" t="s">
        <v>66</v>
      </c>
      <c r="D6" s="35" t="s">
        <v>82</v>
      </c>
      <c r="E6" s="15">
        <v>30</v>
      </c>
      <c r="F6" s="102">
        <v>10</v>
      </c>
      <c r="G6" s="103">
        <v>1</v>
      </c>
      <c r="H6" s="104">
        <f t="shared" si="2"/>
        <v>10</v>
      </c>
      <c r="I6" s="108">
        <v>1.67E-2</v>
      </c>
      <c r="J6" s="106">
        <f t="shared" si="0"/>
        <v>0.16699999999999998</v>
      </c>
      <c r="K6" s="102">
        <v>20</v>
      </c>
      <c r="L6" s="103">
        <v>1</v>
      </c>
      <c r="M6" s="107">
        <f t="shared" si="3"/>
        <v>20</v>
      </c>
      <c r="N6" s="108">
        <v>1.67E-2</v>
      </c>
      <c r="O6" s="59">
        <f t="shared" si="4"/>
        <v>0.33399999999999996</v>
      </c>
      <c r="P6" s="61">
        <f t="shared" si="1"/>
        <v>0.50099999999999989</v>
      </c>
      <c r="Q6" s="38">
        <f t="shared" si="5"/>
        <v>45.16</v>
      </c>
      <c r="R6" s="24">
        <f t="shared" si="6"/>
        <v>22.625159999999994</v>
      </c>
    </row>
    <row r="7" spans="1:24" ht="15.75" customHeight="1" x14ac:dyDescent="0.25">
      <c r="A7" s="159"/>
      <c r="B7" s="168"/>
      <c r="C7" s="77" t="s">
        <v>66</v>
      </c>
      <c r="D7" s="35" t="s">
        <v>83</v>
      </c>
      <c r="E7" s="15">
        <v>20</v>
      </c>
      <c r="F7" s="102">
        <v>10</v>
      </c>
      <c r="G7" s="103">
        <v>1</v>
      </c>
      <c r="H7" s="104">
        <f t="shared" si="2"/>
        <v>10</v>
      </c>
      <c r="I7" s="108">
        <v>1.67E-2</v>
      </c>
      <c r="J7" s="106">
        <f t="shared" si="0"/>
        <v>0.16699999999999998</v>
      </c>
      <c r="K7" s="102">
        <v>10</v>
      </c>
      <c r="L7" s="103">
        <v>1</v>
      </c>
      <c r="M7" s="107">
        <f t="shared" si="3"/>
        <v>10</v>
      </c>
      <c r="N7" s="108">
        <v>1.67E-2</v>
      </c>
      <c r="O7" s="59">
        <f t="shared" si="4"/>
        <v>0.16699999999999998</v>
      </c>
      <c r="P7" s="61">
        <f t="shared" si="1"/>
        <v>0.33399999999999996</v>
      </c>
      <c r="Q7" s="38">
        <f t="shared" si="5"/>
        <v>45.16</v>
      </c>
      <c r="R7" s="24">
        <f>(P7*Q7)</f>
        <v>15.083439999999998</v>
      </c>
    </row>
    <row r="8" spans="1:24" ht="15.75" customHeight="1" x14ac:dyDescent="0.25">
      <c r="A8" s="159"/>
      <c r="B8" s="168"/>
      <c r="C8" s="77" t="s">
        <v>66</v>
      </c>
      <c r="D8" s="35" t="s">
        <v>84</v>
      </c>
      <c r="E8" s="15">
        <v>10</v>
      </c>
      <c r="F8" s="102">
        <v>5</v>
      </c>
      <c r="G8" s="103">
        <v>1</v>
      </c>
      <c r="H8" s="104">
        <f t="shared" si="2"/>
        <v>5</v>
      </c>
      <c r="I8" s="108">
        <v>1.67E-2</v>
      </c>
      <c r="J8" s="106">
        <f t="shared" si="0"/>
        <v>8.3499999999999991E-2</v>
      </c>
      <c r="K8" s="102">
        <v>5</v>
      </c>
      <c r="L8" s="103">
        <v>1</v>
      </c>
      <c r="M8" s="107">
        <f t="shared" si="3"/>
        <v>5</v>
      </c>
      <c r="N8" s="108">
        <v>1.67E-2</v>
      </c>
      <c r="O8" s="59">
        <f t="shared" si="4"/>
        <v>8.3499999999999991E-2</v>
      </c>
      <c r="P8" s="61">
        <f t="shared" si="1"/>
        <v>0.16699999999999998</v>
      </c>
      <c r="Q8" s="38">
        <f t="shared" si="5"/>
        <v>45.16</v>
      </c>
      <c r="R8" s="24">
        <f>(P8*Q8)</f>
        <v>7.5417199999999989</v>
      </c>
    </row>
    <row r="9" spans="1:24" ht="28.5" customHeight="1" x14ac:dyDescent="0.25">
      <c r="A9" s="159"/>
      <c r="B9" s="168"/>
      <c r="C9" s="77" t="s">
        <v>67</v>
      </c>
      <c r="D9" s="35" t="s">
        <v>49</v>
      </c>
      <c r="E9" s="15">
        <v>5</v>
      </c>
      <c r="F9" s="102">
        <v>5</v>
      </c>
      <c r="G9" s="103">
        <v>1</v>
      </c>
      <c r="H9" s="104">
        <f t="shared" si="2"/>
        <v>5</v>
      </c>
      <c r="I9" s="109">
        <v>0.16700000000000001</v>
      </c>
      <c r="J9" s="106">
        <f t="shared" si="0"/>
        <v>0.83500000000000008</v>
      </c>
      <c r="K9" s="102">
        <v>0</v>
      </c>
      <c r="L9" s="103">
        <v>0</v>
      </c>
      <c r="M9" s="110">
        <v>0</v>
      </c>
      <c r="N9" s="109">
        <v>0</v>
      </c>
      <c r="O9" s="59">
        <f t="shared" si="4"/>
        <v>0</v>
      </c>
      <c r="P9" s="61">
        <f t="shared" si="1"/>
        <v>0.83500000000000008</v>
      </c>
      <c r="Q9" s="38">
        <f t="shared" si="5"/>
        <v>45.16</v>
      </c>
      <c r="R9" s="24">
        <f t="shared" si="6"/>
        <v>37.708600000000004</v>
      </c>
    </row>
    <row r="10" spans="1:24" ht="36.75" customHeight="1" x14ac:dyDescent="0.25">
      <c r="A10" s="159"/>
      <c r="B10" s="168"/>
      <c r="C10" s="77" t="s">
        <v>75</v>
      </c>
      <c r="D10" s="35" t="s">
        <v>50</v>
      </c>
      <c r="E10" s="15">
        <v>54</v>
      </c>
      <c r="F10" s="102">
        <v>54</v>
      </c>
      <c r="G10" s="103">
        <v>1</v>
      </c>
      <c r="H10" s="104">
        <f t="shared" si="2"/>
        <v>54</v>
      </c>
      <c r="I10" s="108">
        <v>0.33400000000000002</v>
      </c>
      <c r="J10" s="106">
        <f t="shared" si="0"/>
        <v>18.036000000000001</v>
      </c>
      <c r="K10" s="102">
        <v>0</v>
      </c>
      <c r="L10" s="103">
        <v>0</v>
      </c>
      <c r="M10" s="110">
        <v>0</v>
      </c>
      <c r="N10" s="109">
        <v>0</v>
      </c>
      <c r="O10" s="59">
        <f t="shared" si="4"/>
        <v>0</v>
      </c>
      <c r="P10" s="61">
        <f t="shared" si="1"/>
        <v>18.036000000000001</v>
      </c>
      <c r="Q10" s="38">
        <f t="shared" si="5"/>
        <v>45.16</v>
      </c>
      <c r="R10" s="24">
        <f t="shared" si="6"/>
        <v>814.50576000000001</v>
      </c>
    </row>
    <row r="11" spans="1:24" ht="47.25" customHeight="1" x14ac:dyDescent="0.25">
      <c r="A11" s="159"/>
      <c r="B11" s="168"/>
      <c r="C11" s="77" t="s">
        <v>68</v>
      </c>
      <c r="D11" s="35" t="s">
        <v>51</v>
      </c>
      <c r="E11" s="15">
        <v>36</v>
      </c>
      <c r="F11" s="102">
        <v>36</v>
      </c>
      <c r="G11" s="103">
        <v>1</v>
      </c>
      <c r="H11" s="104">
        <f t="shared" si="2"/>
        <v>36</v>
      </c>
      <c r="I11" s="108">
        <v>1.67E-2</v>
      </c>
      <c r="J11" s="106">
        <f t="shared" si="0"/>
        <v>0.60119999999999996</v>
      </c>
      <c r="K11" s="102">
        <v>0</v>
      </c>
      <c r="L11" s="103">
        <v>0</v>
      </c>
      <c r="M11" s="110">
        <v>0</v>
      </c>
      <c r="N11" s="109">
        <v>0</v>
      </c>
      <c r="O11" s="59">
        <f t="shared" si="4"/>
        <v>0</v>
      </c>
      <c r="P11" s="61">
        <f t="shared" si="1"/>
        <v>0.60119999999999996</v>
      </c>
      <c r="Q11" s="38">
        <f t="shared" si="5"/>
        <v>45.16</v>
      </c>
      <c r="R11" s="24">
        <f t="shared" si="6"/>
        <v>27.150191999999997</v>
      </c>
    </row>
    <row r="12" spans="1:24" ht="45" customHeight="1" x14ac:dyDescent="0.25">
      <c r="A12" s="159"/>
      <c r="B12" s="168"/>
      <c r="C12" s="77" t="s">
        <v>69</v>
      </c>
      <c r="D12" s="35" t="s">
        <v>85</v>
      </c>
      <c r="E12" s="15">
        <v>18</v>
      </c>
      <c r="F12" s="102">
        <v>18</v>
      </c>
      <c r="G12" s="103">
        <v>1</v>
      </c>
      <c r="H12" s="104">
        <f t="shared" si="2"/>
        <v>18</v>
      </c>
      <c r="I12" s="109">
        <v>0.16700000000000001</v>
      </c>
      <c r="J12" s="106">
        <f t="shared" si="0"/>
        <v>3.0060000000000002</v>
      </c>
      <c r="K12" s="102">
        <v>0</v>
      </c>
      <c r="L12" s="103">
        <v>0</v>
      </c>
      <c r="M12" s="110">
        <v>0</v>
      </c>
      <c r="N12" s="109">
        <v>0</v>
      </c>
      <c r="O12" s="59">
        <f t="shared" si="4"/>
        <v>0</v>
      </c>
      <c r="P12" s="61">
        <f t="shared" si="1"/>
        <v>3.0060000000000002</v>
      </c>
      <c r="Q12" s="38">
        <f t="shared" si="5"/>
        <v>45.16</v>
      </c>
      <c r="R12" s="24">
        <f t="shared" si="6"/>
        <v>135.75095999999999</v>
      </c>
    </row>
    <row r="13" spans="1:24" ht="36.75" customHeight="1" x14ac:dyDescent="0.25">
      <c r="A13" s="159"/>
      <c r="B13" s="168"/>
      <c r="C13" s="77" t="s">
        <v>76</v>
      </c>
      <c r="D13" s="35" t="s">
        <v>53</v>
      </c>
      <c r="E13" s="15">
        <v>18</v>
      </c>
      <c r="F13" s="102">
        <v>18</v>
      </c>
      <c r="G13" s="103">
        <v>1</v>
      </c>
      <c r="H13" s="104">
        <f t="shared" si="2"/>
        <v>18</v>
      </c>
      <c r="I13" s="109">
        <v>1.5</v>
      </c>
      <c r="J13" s="106">
        <f t="shared" si="0"/>
        <v>27</v>
      </c>
      <c r="K13" s="102">
        <v>0</v>
      </c>
      <c r="L13" s="103">
        <v>0</v>
      </c>
      <c r="M13" s="110">
        <v>0</v>
      </c>
      <c r="N13" s="109">
        <v>0</v>
      </c>
      <c r="O13" s="59">
        <f t="shared" si="4"/>
        <v>0</v>
      </c>
      <c r="P13" s="61">
        <f t="shared" si="1"/>
        <v>27</v>
      </c>
      <c r="Q13" s="38">
        <f t="shared" si="5"/>
        <v>45.16</v>
      </c>
      <c r="R13" s="24">
        <f t="shared" si="6"/>
        <v>1219.32</v>
      </c>
    </row>
    <row r="14" spans="1:24" ht="75.75" customHeight="1" x14ac:dyDescent="0.25">
      <c r="A14" s="159"/>
      <c r="B14" s="168"/>
      <c r="C14" s="77" t="s">
        <v>92</v>
      </c>
      <c r="D14" s="35" t="s">
        <v>93</v>
      </c>
      <c r="E14" s="15">
        <v>18</v>
      </c>
      <c r="F14" s="102">
        <v>18</v>
      </c>
      <c r="G14" s="103">
        <v>1</v>
      </c>
      <c r="H14" s="104">
        <f t="shared" si="2"/>
        <v>18</v>
      </c>
      <c r="I14" s="109">
        <v>0.41699999999999998</v>
      </c>
      <c r="J14" s="106">
        <f t="shared" si="0"/>
        <v>7.5059999999999993</v>
      </c>
      <c r="K14" s="102">
        <v>0</v>
      </c>
      <c r="L14" s="103">
        <v>0</v>
      </c>
      <c r="M14" s="110">
        <v>0</v>
      </c>
      <c r="N14" s="109">
        <v>0</v>
      </c>
      <c r="O14" s="59">
        <f t="shared" si="4"/>
        <v>0</v>
      </c>
      <c r="P14" s="61">
        <f t="shared" si="1"/>
        <v>7.5059999999999993</v>
      </c>
      <c r="Q14" s="38">
        <f t="shared" si="5"/>
        <v>45.16</v>
      </c>
      <c r="R14" s="24">
        <f t="shared" ref="R14:R17" si="7">(P14*Q14)</f>
        <v>338.97095999999993</v>
      </c>
    </row>
    <row r="15" spans="1:24" ht="40.5" customHeight="1" x14ac:dyDescent="0.25">
      <c r="A15" s="159"/>
      <c r="B15" s="169" t="s">
        <v>30</v>
      </c>
      <c r="C15" s="77" t="s">
        <v>70</v>
      </c>
      <c r="D15" s="35" t="s">
        <v>60</v>
      </c>
      <c r="E15" s="15">
        <v>1</v>
      </c>
      <c r="F15" s="2">
        <v>1</v>
      </c>
      <c r="G15" s="45">
        <v>1</v>
      </c>
      <c r="H15" s="50">
        <f t="shared" si="2"/>
        <v>1</v>
      </c>
      <c r="I15" s="94">
        <v>5.0099999999999999E-2</v>
      </c>
      <c r="J15" s="67">
        <f t="shared" si="0"/>
        <v>5.0099999999999999E-2</v>
      </c>
      <c r="K15" s="2">
        <v>0</v>
      </c>
      <c r="L15" s="75">
        <v>0</v>
      </c>
      <c r="M15" s="11">
        <v>0</v>
      </c>
      <c r="N15" s="94">
        <v>0</v>
      </c>
      <c r="O15" s="59">
        <f>M15*N15</f>
        <v>0</v>
      </c>
      <c r="P15" s="61">
        <f t="shared" si="1"/>
        <v>5.0099999999999999E-2</v>
      </c>
      <c r="Q15" s="38">
        <f t="shared" si="5"/>
        <v>45.16</v>
      </c>
      <c r="R15" s="24">
        <f t="shared" si="7"/>
        <v>2.2625159999999997</v>
      </c>
    </row>
    <row r="16" spans="1:24" ht="40.5" customHeight="1" x14ac:dyDescent="0.25">
      <c r="A16" s="159"/>
      <c r="B16" s="169"/>
      <c r="C16" s="77" t="s">
        <v>77</v>
      </c>
      <c r="D16" s="35" t="s">
        <v>55</v>
      </c>
      <c r="E16" s="15">
        <v>1</v>
      </c>
      <c r="F16" s="2">
        <v>1</v>
      </c>
      <c r="G16" s="73">
        <v>1</v>
      </c>
      <c r="H16" s="50">
        <f t="shared" si="2"/>
        <v>1</v>
      </c>
      <c r="I16" s="94">
        <v>1.5</v>
      </c>
      <c r="J16" s="67">
        <f t="shared" si="0"/>
        <v>1.5</v>
      </c>
      <c r="K16" s="2">
        <v>0</v>
      </c>
      <c r="L16" s="75">
        <v>0</v>
      </c>
      <c r="M16" s="11">
        <v>0</v>
      </c>
      <c r="N16" s="94">
        <v>0</v>
      </c>
      <c r="O16" s="59">
        <f>M16*N16</f>
        <v>0</v>
      </c>
      <c r="P16" s="61">
        <f t="shared" si="1"/>
        <v>1.5</v>
      </c>
      <c r="Q16" s="38">
        <f t="shared" si="5"/>
        <v>45.16</v>
      </c>
      <c r="R16" s="24">
        <f t="shared" si="7"/>
        <v>67.739999999999995</v>
      </c>
    </row>
    <row r="17" spans="1:18" ht="40.5" customHeight="1" x14ac:dyDescent="0.25">
      <c r="A17" s="159"/>
      <c r="B17" s="169"/>
      <c r="C17" s="77" t="s">
        <v>76</v>
      </c>
      <c r="D17" s="35" t="s">
        <v>53</v>
      </c>
      <c r="E17" s="15">
        <v>36</v>
      </c>
      <c r="F17" s="2">
        <v>36</v>
      </c>
      <c r="G17" s="73">
        <v>1</v>
      </c>
      <c r="H17" s="50">
        <f>F17</f>
        <v>36</v>
      </c>
      <c r="I17" s="94">
        <v>1.5</v>
      </c>
      <c r="J17" s="67">
        <f t="shared" si="0"/>
        <v>54</v>
      </c>
      <c r="K17" s="2">
        <v>0</v>
      </c>
      <c r="L17" s="75">
        <v>0</v>
      </c>
      <c r="M17" s="11">
        <v>0</v>
      </c>
      <c r="N17" s="94">
        <v>0</v>
      </c>
      <c r="O17" s="59">
        <f>M17*N17</f>
        <v>0</v>
      </c>
      <c r="P17" s="61">
        <f t="shared" si="1"/>
        <v>54</v>
      </c>
      <c r="Q17" s="38">
        <f t="shared" si="5"/>
        <v>45.16</v>
      </c>
      <c r="R17" s="24">
        <f t="shared" si="7"/>
        <v>2438.64</v>
      </c>
    </row>
    <row r="18" spans="1:18" ht="12.75" customHeight="1" x14ac:dyDescent="0.25">
      <c r="A18" s="160" t="s">
        <v>8</v>
      </c>
      <c r="B18" s="161"/>
      <c r="C18" s="161"/>
      <c r="D18" s="161"/>
      <c r="E18" s="125">
        <v>131</v>
      </c>
      <c r="F18" s="124">
        <v>91</v>
      </c>
      <c r="G18" s="118">
        <f>H18/F18</f>
        <v>3.1868131868131866</v>
      </c>
      <c r="H18" s="126">
        <f>SUM(H3:H17)</f>
        <v>290</v>
      </c>
      <c r="I18" s="109">
        <f>J18/H18</f>
        <v>0.42922344827586206</v>
      </c>
      <c r="J18" s="127">
        <f>SUM(J3:J17)</f>
        <v>124.4748</v>
      </c>
      <c r="K18" s="128">
        <v>40</v>
      </c>
      <c r="L18" s="118">
        <f>M18/K18</f>
        <v>2.625</v>
      </c>
      <c r="M18" s="126">
        <f>SUM(M3:M17)</f>
        <v>105</v>
      </c>
      <c r="N18" s="109">
        <f>O18/M18</f>
        <v>2.1766666666666667E-2</v>
      </c>
      <c r="O18" s="68">
        <f>SUM(O3:O17)</f>
        <v>2.2854999999999999</v>
      </c>
      <c r="P18" s="62">
        <f>SUM(O18+J18)</f>
        <v>126.7603</v>
      </c>
      <c r="Q18" s="52"/>
      <c r="R18" s="53">
        <f>SUM(R3:R17)</f>
        <v>5724.495148</v>
      </c>
    </row>
    <row r="19" spans="1:18" ht="31.5" customHeight="1" x14ac:dyDescent="0.25">
      <c r="A19" s="172" t="s">
        <v>17</v>
      </c>
      <c r="B19" s="166" t="s">
        <v>32</v>
      </c>
      <c r="C19" s="129" t="s">
        <v>70</v>
      </c>
      <c r="D19" s="130" t="s">
        <v>60</v>
      </c>
      <c r="E19" s="131">
        <v>2</v>
      </c>
      <c r="F19" s="112">
        <v>2</v>
      </c>
      <c r="G19" s="113">
        <v>1</v>
      </c>
      <c r="H19" s="107">
        <v>2</v>
      </c>
      <c r="I19" s="109">
        <v>5.0099999999999999E-2</v>
      </c>
      <c r="J19" s="111">
        <f t="shared" ref="J19:J33" si="8">H19*I19</f>
        <v>0.1002</v>
      </c>
      <c r="K19" s="112">
        <f>E19-F19</f>
        <v>0</v>
      </c>
      <c r="L19" s="113">
        <v>0</v>
      </c>
      <c r="M19" s="107">
        <f t="shared" ref="M19:M25" si="9">K19*L19</f>
        <v>0</v>
      </c>
      <c r="N19" s="105">
        <v>0</v>
      </c>
      <c r="O19" s="132">
        <f t="shared" ref="O19:O33" si="10">M19*N19</f>
        <v>0</v>
      </c>
      <c r="P19" s="133">
        <f t="shared" ref="P19:P50" si="11">J19+O19</f>
        <v>0.1002</v>
      </c>
      <c r="Q19" s="134">
        <v>42.57</v>
      </c>
      <c r="R19" s="135">
        <f>(P19*Q19)</f>
        <v>4.2655139999999996</v>
      </c>
    </row>
    <row r="20" spans="1:18" ht="31.5" customHeight="1" x14ac:dyDescent="0.25">
      <c r="A20" s="173"/>
      <c r="B20" s="167"/>
      <c r="C20" s="129" t="s">
        <v>77</v>
      </c>
      <c r="D20" s="130" t="s">
        <v>54</v>
      </c>
      <c r="E20" s="131">
        <v>2</v>
      </c>
      <c r="F20" s="112">
        <v>2</v>
      </c>
      <c r="G20" s="113">
        <v>1</v>
      </c>
      <c r="H20" s="107">
        <v>2</v>
      </c>
      <c r="I20" s="105">
        <v>1.5</v>
      </c>
      <c r="J20" s="111">
        <f t="shared" si="8"/>
        <v>3</v>
      </c>
      <c r="K20" s="112">
        <f>E20-F20</f>
        <v>0</v>
      </c>
      <c r="L20" s="113">
        <v>0</v>
      </c>
      <c r="M20" s="107">
        <f t="shared" si="9"/>
        <v>0</v>
      </c>
      <c r="N20" s="105">
        <v>0</v>
      </c>
      <c r="O20" s="132">
        <f t="shared" si="10"/>
        <v>0</v>
      </c>
      <c r="P20" s="133">
        <f t="shared" si="11"/>
        <v>3</v>
      </c>
      <c r="Q20" s="134">
        <f>Q19</f>
        <v>42.57</v>
      </c>
      <c r="R20" s="135">
        <f>(P20*Q20)</f>
        <v>127.71000000000001</v>
      </c>
    </row>
    <row r="21" spans="1:18" ht="99" customHeight="1" x14ac:dyDescent="0.25">
      <c r="A21" s="173"/>
      <c r="B21" s="167"/>
      <c r="C21" s="103" t="s">
        <v>97</v>
      </c>
      <c r="D21" s="130" t="s">
        <v>86</v>
      </c>
      <c r="E21" s="131">
        <v>96</v>
      </c>
      <c r="F21" s="112">
        <v>96</v>
      </c>
      <c r="G21" s="113">
        <v>1</v>
      </c>
      <c r="H21" s="107">
        <f>F21</f>
        <v>96</v>
      </c>
      <c r="I21" s="105">
        <v>0.16700000000000001</v>
      </c>
      <c r="J21" s="111">
        <f t="shared" si="8"/>
        <v>16.032</v>
      </c>
      <c r="K21" s="112">
        <f>E21-F21</f>
        <v>0</v>
      </c>
      <c r="L21" s="113">
        <v>0</v>
      </c>
      <c r="M21" s="107">
        <f t="shared" si="9"/>
        <v>0</v>
      </c>
      <c r="N21" s="105">
        <v>0</v>
      </c>
      <c r="O21" s="132">
        <f t="shared" si="10"/>
        <v>0</v>
      </c>
      <c r="P21" s="133">
        <f t="shared" si="11"/>
        <v>16.032</v>
      </c>
      <c r="Q21" s="134">
        <f>Q19</f>
        <v>42.57</v>
      </c>
      <c r="R21" s="135">
        <f>(P21*Q21)</f>
        <v>682.48224000000005</v>
      </c>
    </row>
    <row r="22" spans="1:18" ht="40.5" customHeight="1" x14ac:dyDescent="0.25">
      <c r="A22" s="173"/>
      <c r="B22" s="167"/>
      <c r="C22" s="103" t="s">
        <v>98</v>
      </c>
      <c r="D22" s="130" t="s">
        <v>63</v>
      </c>
      <c r="E22" s="131">
        <v>96</v>
      </c>
      <c r="F22" s="112">
        <v>10</v>
      </c>
      <c r="G22" s="113">
        <v>1</v>
      </c>
      <c r="H22" s="107">
        <f t="shared" ref="H22:H33" si="12">F22</f>
        <v>10</v>
      </c>
      <c r="I22" s="105">
        <v>0.16700000000000001</v>
      </c>
      <c r="J22" s="111">
        <f t="shared" si="8"/>
        <v>1.6700000000000002</v>
      </c>
      <c r="K22" s="112">
        <f>E22-F22</f>
        <v>86</v>
      </c>
      <c r="L22" s="113">
        <v>1</v>
      </c>
      <c r="M22" s="107">
        <f t="shared" si="9"/>
        <v>86</v>
      </c>
      <c r="N22" s="105">
        <v>0.03</v>
      </c>
      <c r="O22" s="132">
        <f t="shared" si="10"/>
        <v>2.58</v>
      </c>
      <c r="P22" s="133">
        <f t="shared" si="11"/>
        <v>4.25</v>
      </c>
      <c r="Q22" s="134">
        <f>$Q$19</f>
        <v>42.57</v>
      </c>
      <c r="R22" s="135">
        <f t="shared" ref="R22:R50" si="13">(P22*Q22)</f>
        <v>180.92250000000001</v>
      </c>
    </row>
    <row r="23" spans="1:18" s="4" customFormat="1" ht="40.5" customHeight="1" x14ac:dyDescent="0.25">
      <c r="A23" s="173"/>
      <c r="B23" s="167"/>
      <c r="C23" s="129" t="s">
        <v>71</v>
      </c>
      <c r="D23" s="130" t="s">
        <v>52</v>
      </c>
      <c r="E23" s="131">
        <v>86</v>
      </c>
      <c r="F23" s="112">
        <v>14</v>
      </c>
      <c r="G23" s="113">
        <v>1</v>
      </c>
      <c r="H23" s="107">
        <f t="shared" si="12"/>
        <v>14</v>
      </c>
      <c r="I23" s="109">
        <v>5.0099999999999999E-2</v>
      </c>
      <c r="J23" s="111">
        <f t="shared" si="8"/>
        <v>0.70140000000000002</v>
      </c>
      <c r="K23" s="112">
        <f t="shared" ref="K23:K33" si="14">E23-F23</f>
        <v>72</v>
      </c>
      <c r="L23" s="113">
        <v>1</v>
      </c>
      <c r="M23" s="107">
        <f t="shared" si="9"/>
        <v>72</v>
      </c>
      <c r="N23" s="109">
        <v>0.03</v>
      </c>
      <c r="O23" s="132">
        <f t="shared" si="10"/>
        <v>2.16</v>
      </c>
      <c r="P23" s="133">
        <f t="shared" si="11"/>
        <v>2.8614000000000002</v>
      </c>
      <c r="Q23" s="134">
        <f>$Q$19</f>
        <v>42.57</v>
      </c>
      <c r="R23" s="135">
        <f>(P23*Q23)</f>
        <v>121.80979800000001</v>
      </c>
    </row>
    <row r="24" spans="1:18" s="4" customFormat="1" ht="36.75" customHeight="1" x14ac:dyDescent="0.25">
      <c r="A24" s="173"/>
      <c r="B24" s="167"/>
      <c r="C24" s="129" t="s">
        <v>78</v>
      </c>
      <c r="D24" s="130" t="s">
        <v>56</v>
      </c>
      <c r="E24" s="131">
        <v>24</v>
      </c>
      <c r="F24" s="112">
        <v>24</v>
      </c>
      <c r="G24" s="113">
        <v>1</v>
      </c>
      <c r="H24" s="107">
        <f t="shared" si="12"/>
        <v>24</v>
      </c>
      <c r="I24" s="114">
        <v>1</v>
      </c>
      <c r="J24" s="111">
        <f t="shared" si="8"/>
        <v>24</v>
      </c>
      <c r="K24" s="112">
        <f t="shared" si="14"/>
        <v>0</v>
      </c>
      <c r="L24" s="113">
        <v>0</v>
      </c>
      <c r="M24" s="107">
        <f t="shared" si="9"/>
        <v>0</v>
      </c>
      <c r="N24" s="114">
        <v>0</v>
      </c>
      <c r="O24" s="132">
        <f t="shared" si="10"/>
        <v>0</v>
      </c>
      <c r="P24" s="133">
        <f t="shared" si="11"/>
        <v>24</v>
      </c>
      <c r="Q24" s="134">
        <f>$Q$19</f>
        <v>42.57</v>
      </c>
      <c r="R24" s="135">
        <f t="shared" si="13"/>
        <v>1021.6800000000001</v>
      </c>
    </row>
    <row r="25" spans="1:18" ht="76.5" customHeight="1" x14ac:dyDescent="0.25">
      <c r="A25" s="173"/>
      <c r="B25" s="167"/>
      <c r="C25" s="129" t="s">
        <v>94</v>
      </c>
      <c r="D25" s="130" t="s">
        <v>95</v>
      </c>
      <c r="E25" s="131">
        <v>24</v>
      </c>
      <c r="F25" s="112">
        <v>24</v>
      </c>
      <c r="G25" s="113">
        <v>1</v>
      </c>
      <c r="H25" s="107">
        <f t="shared" si="12"/>
        <v>24</v>
      </c>
      <c r="I25" s="109">
        <v>0.42</v>
      </c>
      <c r="J25" s="106">
        <f t="shared" si="8"/>
        <v>10.08</v>
      </c>
      <c r="K25" s="112">
        <f t="shared" si="14"/>
        <v>0</v>
      </c>
      <c r="L25" s="103">
        <v>0</v>
      </c>
      <c r="M25" s="107">
        <f t="shared" si="9"/>
        <v>0</v>
      </c>
      <c r="N25" s="109">
        <v>0</v>
      </c>
      <c r="O25" s="132">
        <f t="shared" si="10"/>
        <v>0</v>
      </c>
      <c r="P25" s="133">
        <f t="shared" si="11"/>
        <v>10.08</v>
      </c>
      <c r="Q25" s="134">
        <f>$Q$19</f>
        <v>42.57</v>
      </c>
      <c r="R25" s="135">
        <f t="shared" si="13"/>
        <v>429.10559999999998</v>
      </c>
    </row>
    <row r="26" spans="1:18" ht="36.75" customHeight="1" x14ac:dyDescent="0.25">
      <c r="A26" s="173"/>
      <c r="B26" s="136" t="s">
        <v>33</v>
      </c>
      <c r="C26" s="129" t="s">
        <v>78</v>
      </c>
      <c r="D26" s="130" t="s">
        <v>56</v>
      </c>
      <c r="E26" s="131">
        <v>24</v>
      </c>
      <c r="F26" s="112">
        <v>24</v>
      </c>
      <c r="G26" s="113">
        <v>1</v>
      </c>
      <c r="H26" s="107">
        <f t="shared" si="12"/>
        <v>24</v>
      </c>
      <c r="I26" s="114">
        <v>1</v>
      </c>
      <c r="J26" s="111">
        <f t="shared" si="8"/>
        <v>24</v>
      </c>
      <c r="K26" s="112">
        <f t="shared" si="14"/>
        <v>0</v>
      </c>
      <c r="L26" s="113">
        <v>0</v>
      </c>
      <c r="M26" s="107">
        <f t="shared" ref="M26:M32" si="15">K26*L26</f>
        <v>0</v>
      </c>
      <c r="N26" s="114">
        <v>0</v>
      </c>
      <c r="O26" s="132">
        <f t="shared" si="10"/>
        <v>0</v>
      </c>
      <c r="P26" s="133">
        <f t="shared" si="11"/>
        <v>24</v>
      </c>
      <c r="Q26" s="134">
        <f>'NAICS Codes'!C2</f>
        <v>42.57</v>
      </c>
      <c r="R26" s="135">
        <f t="shared" ref="R26:R29" si="16">(P26*Q26)</f>
        <v>1021.6800000000001</v>
      </c>
    </row>
    <row r="27" spans="1:18" ht="36.75" customHeight="1" x14ac:dyDescent="0.25">
      <c r="A27" s="174" t="s">
        <v>19</v>
      </c>
      <c r="B27" s="170" t="s">
        <v>34</v>
      </c>
      <c r="C27" s="103" t="s">
        <v>72</v>
      </c>
      <c r="D27" s="130" t="s">
        <v>61</v>
      </c>
      <c r="E27" s="131">
        <v>1</v>
      </c>
      <c r="F27" s="112">
        <v>1</v>
      </c>
      <c r="G27" s="113">
        <v>1</v>
      </c>
      <c r="H27" s="107">
        <f t="shared" si="12"/>
        <v>1</v>
      </c>
      <c r="I27" s="109">
        <v>5.0099999999999999E-2</v>
      </c>
      <c r="J27" s="106">
        <f t="shared" si="8"/>
        <v>5.0099999999999999E-2</v>
      </c>
      <c r="K27" s="112">
        <f>E27-F27</f>
        <v>0</v>
      </c>
      <c r="L27" s="103">
        <v>0</v>
      </c>
      <c r="M27" s="107">
        <f>K27*L27</f>
        <v>0</v>
      </c>
      <c r="N27" s="109">
        <v>0</v>
      </c>
      <c r="O27" s="132">
        <f t="shared" si="10"/>
        <v>0</v>
      </c>
      <c r="P27" s="133">
        <f t="shared" si="11"/>
        <v>5.0099999999999999E-2</v>
      </c>
      <c r="Q27" s="134">
        <f>'NAICS Codes'!E2</f>
        <v>21.27</v>
      </c>
      <c r="R27" s="135">
        <f t="shared" si="16"/>
        <v>1.0656269999999999</v>
      </c>
    </row>
    <row r="28" spans="1:18" ht="36.75" customHeight="1" x14ac:dyDescent="0.25">
      <c r="A28" s="174"/>
      <c r="B28" s="171"/>
      <c r="C28" s="103" t="s">
        <v>77</v>
      </c>
      <c r="D28" s="130" t="s">
        <v>55</v>
      </c>
      <c r="E28" s="131">
        <v>1</v>
      </c>
      <c r="F28" s="112">
        <v>1</v>
      </c>
      <c r="G28" s="113">
        <v>1</v>
      </c>
      <c r="H28" s="107">
        <f t="shared" si="12"/>
        <v>1</v>
      </c>
      <c r="I28" s="115">
        <v>1</v>
      </c>
      <c r="J28" s="106">
        <f t="shared" si="8"/>
        <v>1</v>
      </c>
      <c r="K28" s="112">
        <f>E28-F28</f>
        <v>0</v>
      </c>
      <c r="L28" s="103">
        <v>0</v>
      </c>
      <c r="M28" s="107">
        <f>K28*L28</f>
        <v>0</v>
      </c>
      <c r="N28" s="109">
        <v>0</v>
      </c>
      <c r="O28" s="132">
        <f t="shared" si="10"/>
        <v>0</v>
      </c>
      <c r="P28" s="133">
        <f t="shared" si="11"/>
        <v>1</v>
      </c>
      <c r="Q28" s="134">
        <f>Q27</f>
        <v>21.27</v>
      </c>
      <c r="R28" s="135">
        <f t="shared" si="16"/>
        <v>21.27</v>
      </c>
    </row>
    <row r="29" spans="1:18" ht="51" customHeight="1" x14ac:dyDescent="0.25">
      <c r="A29" s="174"/>
      <c r="B29" s="171"/>
      <c r="C29" s="129" t="s">
        <v>99</v>
      </c>
      <c r="D29" s="130" t="s">
        <v>87</v>
      </c>
      <c r="E29" s="131">
        <v>120</v>
      </c>
      <c r="F29" s="112">
        <v>120</v>
      </c>
      <c r="G29" s="113">
        <v>1</v>
      </c>
      <c r="H29" s="107">
        <f>F29</f>
        <v>120</v>
      </c>
      <c r="I29" s="115">
        <v>0.16700000000000001</v>
      </c>
      <c r="J29" s="111">
        <f t="shared" si="8"/>
        <v>20.040000000000003</v>
      </c>
      <c r="K29" s="112">
        <f>E29-F29</f>
        <v>0</v>
      </c>
      <c r="L29" s="113">
        <v>0</v>
      </c>
      <c r="M29" s="107">
        <f>K29*L29</f>
        <v>0</v>
      </c>
      <c r="N29" s="109">
        <v>0</v>
      </c>
      <c r="O29" s="132">
        <f t="shared" si="10"/>
        <v>0</v>
      </c>
      <c r="P29" s="133">
        <f t="shared" si="11"/>
        <v>20.040000000000003</v>
      </c>
      <c r="Q29" s="134">
        <f>Q27</f>
        <v>21.27</v>
      </c>
      <c r="R29" s="135">
        <f t="shared" si="16"/>
        <v>426.25080000000003</v>
      </c>
    </row>
    <row r="30" spans="1:18" ht="44.25" customHeight="1" x14ac:dyDescent="0.25">
      <c r="A30" s="174"/>
      <c r="B30" s="171"/>
      <c r="C30" s="103" t="s">
        <v>100</v>
      </c>
      <c r="D30" s="130" t="s">
        <v>62</v>
      </c>
      <c r="E30" s="131">
        <v>120</v>
      </c>
      <c r="F30" s="112">
        <v>10</v>
      </c>
      <c r="G30" s="113">
        <v>1</v>
      </c>
      <c r="H30" s="107">
        <f t="shared" si="12"/>
        <v>10</v>
      </c>
      <c r="I30" s="115">
        <v>0.16700000000000001</v>
      </c>
      <c r="J30" s="111">
        <f t="shared" si="8"/>
        <v>1.6700000000000002</v>
      </c>
      <c r="K30" s="112">
        <f t="shared" si="14"/>
        <v>110</v>
      </c>
      <c r="L30" s="113">
        <v>1</v>
      </c>
      <c r="M30" s="107">
        <f t="shared" si="15"/>
        <v>110</v>
      </c>
      <c r="N30" s="115">
        <v>0.03</v>
      </c>
      <c r="O30" s="132">
        <f t="shared" si="10"/>
        <v>3.3</v>
      </c>
      <c r="P30" s="133">
        <f t="shared" si="11"/>
        <v>4.97</v>
      </c>
      <c r="Q30" s="134">
        <f>$Q$27</f>
        <v>21.27</v>
      </c>
      <c r="R30" s="135">
        <f t="shared" si="13"/>
        <v>105.71189999999999</v>
      </c>
    </row>
    <row r="31" spans="1:18" ht="44.25" customHeight="1" x14ac:dyDescent="0.25">
      <c r="A31" s="174"/>
      <c r="B31" s="171"/>
      <c r="C31" s="103" t="s">
        <v>73</v>
      </c>
      <c r="D31" s="130" t="s">
        <v>57</v>
      </c>
      <c r="E31" s="131">
        <v>110</v>
      </c>
      <c r="F31" s="112">
        <v>14</v>
      </c>
      <c r="G31" s="113">
        <v>1</v>
      </c>
      <c r="H31" s="107">
        <f t="shared" si="12"/>
        <v>14</v>
      </c>
      <c r="I31" s="109">
        <v>5.0099999999999999E-2</v>
      </c>
      <c r="J31" s="111">
        <f t="shared" si="8"/>
        <v>0.70140000000000002</v>
      </c>
      <c r="K31" s="112">
        <f t="shared" si="14"/>
        <v>96</v>
      </c>
      <c r="L31" s="113">
        <v>1</v>
      </c>
      <c r="M31" s="107">
        <f t="shared" si="15"/>
        <v>96</v>
      </c>
      <c r="N31" s="109">
        <v>0.03</v>
      </c>
      <c r="O31" s="132">
        <f t="shared" si="10"/>
        <v>2.88</v>
      </c>
      <c r="P31" s="133">
        <f t="shared" si="11"/>
        <v>3.5813999999999999</v>
      </c>
      <c r="Q31" s="134">
        <f>$Q$27</f>
        <v>21.27</v>
      </c>
      <c r="R31" s="135">
        <f>(P31*Q31)</f>
        <v>76.176378</v>
      </c>
    </row>
    <row r="32" spans="1:18" ht="37.5" customHeight="1" x14ac:dyDescent="0.25">
      <c r="A32" s="174"/>
      <c r="B32" s="171"/>
      <c r="C32" s="103" t="s">
        <v>79</v>
      </c>
      <c r="D32" s="130" t="s">
        <v>58</v>
      </c>
      <c r="E32" s="131">
        <v>24</v>
      </c>
      <c r="F32" s="112">
        <v>24</v>
      </c>
      <c r="G32" s="113">
        <v>1</v>
      </c>
      <c r="H32" s="107">
        <f t="shared" si="12"/>
        <v>24</v>
      </c>
      <c r="I32" s="114">
        <v>0.5</v>
      </c>
      <c r="J32" s="106">
        <f t="shared" si="8"/>
        <v>12</v>
      </c>
      <c r="K32" s="112">
        <f t="shared" si="14"/>
        <v>0</v>
      </c>
      <c r="L32" s="103">
        <v>0</v>
      </c>
      <c r="M32" s="107">
        <f t="shared" si="15"/>
        <v>0</v>
      </c>
      <c r="N32" s="109">
        <v>0</v>
      </c>
      <c r="O32" s="132">
        <f t="shared" si="10"/>
        <v>0</v>
      </c>
      <c r="P32" s="133">
        <f t="shared" si="11"/>
        <v>12</v>
      </c>
      <c r="Q32" s="134">
        <f>$Q$27</f>
        <v>21.27</v>
      </c>
      <c r="R32" s="135">
        <f t="shared" si="13"/>
        <v>255.24</v>
      </c>
    </row>
    <row r="33" spans="1:19" ht="25.5" x14ac:dyDescent="0.25">
      <c r="A33" s="174"/>
      <c r="B33" s="171"/>
      <c r="C33" s="103" t="s">
        <v>74</v>
      </c>
      <c r="D33" s="130" t="s">
        <v>59</v>
      </c>
      <c r="E33" s="131">
        <v>24</v>
      </c>
      <c r="F33" s="112">
        <v>24</v>
      </c>
      <c r="G33" s="103">
        <v>1</v>
      </c>
      <c r="H33" s="107">
        <f t="shared" si="12"/>
        <v>24</v>
      </c>
      <c r="I33" s="109">
        <v>1.67E-2</v>
      </c>
      <c r="J33" s="116">
        <f t="shared" si="8"/>
        <v>0.40079999999999999</v>
      </c>
      <c r="K33" s="110">
        <f t="shared" si="14"/>
        <v>0</v>
      </c>
      <c r="L33" s="103">
        <v>0</v>
      </c>
      <c r="M33" s="110">
        <v>0</v>
      </c>
      <c r="N33" s="109">
        <v>0</v>
      </c>
      <c r="O33" s="132">
        <f t="shared" si="10"/>
        <v>0</v>
      </c>
      <c r="P33" s="133">
        <f t="shared" si="11"/>
        <v>0.40079999999999999</v>
      </c>
      <c r="Q33" s="134">
        <f>$Q$27</f>
        <v>21.27</v>
      </c>
      <c r="R33" s="135">
        <f t="shared" si="13"/>
        <v>8.525015999999999</v>
      </c>
    </row>
    <row r="34" spans="1:19" ht="13.5" customHeight="1" x14ac:dyDescent="0.25">
      <c r="A34" s="164" t="s">
        <v>12</v>
      </c>
      <c r="B34" s="164"/>
      <c r="C34" s="165"/>
      <c r="D34" s="165"/>
      <c r="E34" s="137">
        <f>E19+E21+E26+E27+E29</f>
        <v>243</v>
      </c>
      <c r="F34" s="102">
        <f>F19+F24+F26+F27+F32</f>
        <v>75</v>
      </c>
      <c r="G34" s="138">
        <f>H34/F34</f>
        <v>5.2</v>
      </c>
      <c r="H34" s="110">
        <f>SUM(H19:H33)</f>
        <v>390</v>
      </c>
      <c r="I34" s="109">
        <f>J34/H34</f>
        <v>0.29601512820512826</v>
      </c>
      <c r="J34" s="117">
        <f>SUM(J19:J33)</f>
        <v>115.44590000000002</v>
      </c>
      <c r="K34" s="110">
        <f>K20+K23+K26+K28+K31</f>
        <v>168</v>
      </c>
      <c r="L34" s="118">
        <f>M34/K34</f>
        <v>2.1666666666666665</v>
      </c>
      <c r="M34" s="110">
        <f>SUM(M19:M33)</f>
        <v>364</v>
      </c>
      <c r="N34" s="109">
        <f>O34/M34</f>
        <v>2.9999999999999995E-2</v>
      </c>
      <c r="O34" s="139">
        <f>SUM(O19:O33)</f>
        <v>10.919999999999998</v>
      </c>
      <c r="P34" s="140">
        <f>SUM(P19:P33)</f>
        <v>126.36590000000001</v>
      </c>
      <c r="Q34" s="141"/>
      <c r="R34" s="142">
        <f>SUM(R19:R33)</f>
        <v>4483.8953730000003</v>
      </c>
    </row>
    <row r="35" spans="1:19" ht="13.5" customHeight="1" thickBot="1" x14ac:dyDescent="0.3">
      <c r="A35" s="143" t="s">
        <v>45</v>
      </c>
      <c r="B35" s="144"/>
      <c r="C35" s="145"/>
      <c r="D35" s="146"/>
      <c r="E35" s="147">
        <f>E18+E34</f>
        <v>374</v>
      </c>
      <c r="F35" s="121">
        <f>F18+F34</f>
        <v>166</v>
      </c>
      <c r="G35" s="122">
        <f>H35/F35</f>
        <v>4.096385542168675</v>
      </c>
      <c r="H35" s="123">
        <f>H18+H34</f>
        <v>680</v>
      </c>
      <c r="I35" s="119">
        <f>J35/H35</f>
        <v>0.35282455882352942</v>
      </c>
      <c r="J35" s="120">
        <f>J18+J34</f>
        <v>239.92070000000001</v>
      </c>
      <c r="K35" s="121">
        <f>K18+K34</f>
        <v>208</v>
      </c>
      <c r="L35" s="122">
        <f>M35/K35</f>
        <v>2.2548076923076925</v>
      </c>
      <c r="M35" s="123">
        <f>M18+M34</f>
        <v>469</v>
      </c>
      <c r="N35" s="119">
        <f>O35/M35</f>
        <v>2.8156716417910441E-2</v>
      </c>
      <c r="O35" s="148">
        <f>O18+O34</f>
        <v>13.205499999999997</v>
      </c>
      <c r="P35" s="149">
        <f>P18+P34</f>
        <v>253.12620000000001</v>
      </c>
      <c r="Q35" s="150"/>
      <c r="R35" s="151">
        <f>R18+R34</f>
        <v>10208.390521000001</v>
      </c>
    </row>
    <row r="36" spans="1:19" s="33" customFormat="1" ht="35.25" customHeight="1" x14ac:dyDescent="0.25">
      <c r="A36" s="162" t="s">
        <v>17</v>
      </c>
      <c r="B36" s="162" t="s">
        <v>32</v>
      </c>
      <c r="C36" s="129" t="s">
        <v>70</v>
      </c>
      <c r="D36" s="130" t="s">
        <v>60</v>
      </c>
      <c r="E36" s="131">
        <v>1</v>
      </c>
      <c r="F36" s="112">
        <v>1</v>
      </c>
      <c r="G36" s="113">
        <v>1</v>
      </c>
      <c r="H36" s="107">
        <f t="shared" ref="H36:H37" si="17">F36</f>
        <v>1</v>
      </c>
      <c r="I36" s="109">
        <v>5.0099999999999999E-2</v>
      </c>
      <c r="J36" s="106">
        <f t="shared" ref="J36:J50" si="18">H36*I36</f>
        <v>5.0099999999999999E-2</v>
      </c>
      <c r="K36" s="112">
        <f>E36-F36</f>
        <v>0</v>
      </c>
      <c r="L36" s="103">
        <v>0</v>
      </c>
      <c r="M36" s="107">
        <f t="shared" ref="M36:M42" si="19">K36*L36</f>
        <v>0</v>
      </c>
      <c r="N36" s="109">
        <v>0</v>
      </c>
      <c r="O36" s="132">
        <f>M36*N36</f>
        <v>0</v>
      </c>
      <c r="P36" s="133">
        <f t="shared" si="11"/>
        <v>5.0099999999999999E-2</v>
      </c>
      <c r="Q36" s="134">
        <f>'NAICS Codes'!D2</f>
        <v>29.06</v>
      </c>
      <c r="R36" s="135">
        <f t="shared" si="13"/>
        <v>1.4559059999999999</v>
      </c>
      <c r="S36" s="100"/>
    </row>
    <row r="37" spans="1:19" s="33" customFormat="1" ht="35.25" customHeight="1" x14ac:dyDescent="0.25">
      <c r="A37" s="163"/>
      <c r="B37" s="163"/>
      <c r="C37" s="103" t="s">
        <v>77</v>
      </c>
      <c r="D37" s="130" t="s">
        <v>55</v>
      </c>
      <c r="E37" s="131">
        <v>1</v>
      </c>
      <c r="F37" s="112">
        <v>1</v>
      </c>
      <c r="G37" s="113">
        <v>1</v>
      </c>
      <c r="H37" s="107">
        <f t="shared" si="17"/>
        <v>1</v>
      </c>
      <c r="I37" s="109">
        <v>1.5</v>
      </c>
      <c r="J37" s="106">
        <f t="shared" si="18"/>
        <v>1.5</v>
      </c>
      <c r="K37" s="112">
        <f>E37-F37</f>
        <v>0</v>
      </c>
      <c r="L37" s="103">
        <v>0</v>
      </c>
      <c r="M37" s="107">
        <f t="shared" si="19"/>
        <v>0</v>
      </c>
      <c r="N37" s="109">
        <v>0</v>
      </c>
      <c r="O37" s="132">
        <f>M37*N37</f>
        <v>0</v>
      </c>
      <c r="P37" s="133">
        <f t="shared" si="11"/>
        <v>1.5</v>
      </c>
      <c r="Q37" s="134">
        <f>Q36</f>
        <v>29.06</v>
      </c>
      <c r="R37" s="135">
        <f t="shared" si="13"/>
        <v>43.589999999999996</v>
      </c>
      <c r="S37" s="100"/>
    </row>
    <row r="38" spans="1:19" s="33" customFormat="1" ht="58.5" customHeight="1" x14ac:dyDescent="0.25">
      <c r="A38" s="163"/>
      <c r="B38" s="163"/>
      <c r="C38" s="103" t="s">
        <v>97</v>
      </c>
      <c r="D38" s="130" t="s">
        <v>86</v>
      </c>
      <c r="E38" s="131">
        <v>96</v>
      </c>
      <c r="F38" s="112">
        <v>96</v>
      </c>
      <c r="G38" s="113">
        <v>1</v>
      </c>
      <c r="H38" s="107">
        <f>F38</f>
        <v>96</v>
      </c>
      <c r="I38" s="109">
        <v>0.16700000000000001</v>
      </c>
      <c r="J38" s="111">
        <f t="shared" si="18"/>
        <v>16.032</v>
      </c>
      <c r="K38" s="112">
        <f>E38-F38</f>
        <v>0</v>
      </c>
      <c r="L38" s="113">
        <v>0</v>
      </c>
      <c r="M38" s="107">
        <f t="shared" si="19"/>
        <v>0</v>
      </c>
      <c r="N38" s="109">
        <v>0</v>
      </c>
      <c r="O38" s="132">
        <f>M38*N38</f>
        <v>0</v>
      </c>
      <c r="P38" s="133">
        <f t="shared" si="11"/>
        <v>16.032</v>
      </c>
      <c r="Q38" s="134">
        <f>Q36</f>
        <v>29.06</v>
      </c>
      <c r="R38" s="152">
        <f>(P38*Q38)</f>
        <v>465.88991999999996</v>
      </c>
      <c r="S38" s="100"/>
    </row>
    <row r="39" spans="1:19" s="33" customFormat="1" ht="48.75" customHeight="1" x14ac:dyDescent="0.25">
      <c r="A39" s="163"/>
      <c r="B39" s="163"/>
      <c r="C39" s="103" t="s">
        <v>98</v>
      </c>
      <c r="D39" s="130" t="s">
        <v>63</v>
      </c>
      <c r="E39" s="131">
        <v>96</v>
      </c>
      <c r="F39" s="112">
        <v>10</v>
      </c>
      <c r="G39" s="113">
        <v>1</v>
      </c>
      <c r="H39" s="107">
        <f t="shared" ref="H39:H42" si="20">F39</f>
        <v>10</v>
      </c>
      <c r="I39" s="109">
        <v>0.16700000000000001</v>
      </c>
      <c r="J39" s="111">
        <f t="shared" si="18"/>
        <v>1.6700000000000002</v>
      </c>
      <c r="K39" s="112">
        <f>E39-F39</f>
        <v>86</v>
      </c>
      <c r="L39" s="113">
        <v>1</v>
      </c>
      <c r="M39" s="107">
        <f t="shared" si="19"/>
        <v>86</v>
      </c>
      <c r="N39" s="109">
        <v>0.03</v>
      </c>
      <c r="O39" s="132">
        <f t="shared" ref="O39:O43" si="21">M39*N39</f>
        <v>2.58</v>
      </c>
      <c r="P39" s="133">
        <f t="shared" si="11"/>
        <v>4.25</v>
      </c>
      <c r="Q39" s="134">
        <f>$Q$36</f>
        <v>29.06</v>
      </c>
      <c r="R39" s="152">
        <f t="shared" si="13"/>
        <v>123.505</v>
      </c>
      <c r="S39" s="100"/>
    </row>
    <row r="40" spans="1:19" s="33" customFormat="1" ht="35.25" customHeight="1" x14ac:dyDescent="0.25">
      <c r="A40" s="163"/>
      <c r="B40" s="163"/>
      <c r="C40" s="129" t="s">
        <v>71</v>
      </c>
      <c r="D40" s="130" t="s">
        <v>52</v>
      </c>
      <c r="E40" s="131">
        <v>86</v>
      </c>
      <c r="F40" s="112">
        <v>14</v>
      </c>
      <c r="G40" s="113">
        <v>1</v>
      </c>
      <c r="H40" s="107">
        <f t="shared" si="20"/>
        <v>14</v>
      </c>
      <c r="I40" s="109">
        <v>5.0099999999999999E-2</v>
      </c>
      <c r="J40" s="111">
        <f t="shared" si="18"/>
        <v>0.70140000000000002</v>
      </c>
      <c r="K40" s="112">
        <f t="shared" ref="K40:K50" si="22">E40-F40</f>
        <v>72</v>
      </c>
      <c r="L40" s="113">
        <v>1</v>
      </c>
      <c r="M40" s="107">
        <f t="shared" si="19"/>
        <v>72</v>
      </c>
      <c r="N40" s="109">
        <v>0.03</v>
      </c>
      <c r="O40" s="132">
        <f t="shared" si="21"/>
        <v>2.16</v>
      </c>
      <c r="P40" s="133">
        <f t="shared" si="11"/>
        <v>2.8614000000000002</v>
      </c>
      <c r="Q40" s="134">
        <f>$Q$36</f>
        <v>29.06</v>
      </c>
      <c r="R40" s="152">
        <f t="shared" si="13"/>
        <v>83.152283999999995</v>
      </c>
      <c r="S40" s="4"/>
    </row>
    <row r="41" spans="1:19" s="33" customFormat="1" ht="35.25" customHeight="1" x14ac:dyDescent="0.25">
      <c r="A41" s="163"/>
      <c r="B41" s="163"/>
      <c r="C41" s="129" t="s">
        <v>78</v>
      </c>
      <c r="D41" s="130" t="s">
        <v>56</v>
      </c>
      <c r="E41" s="131">
        <v>24</v>
      </c>
      <c r="F41" s="112">
        <v>24</v>
      </c>
      <c r="G41" s="113">
        <v>1</v>
      </c>
      <c r="H41" s="107">
        <f t="shared" si="20"/>
        <v>24</v>
      </c>
      <c r="I41" s="114">
        <v>1</v>
      </c>
      <c r="J41" s="111">
        <f t="shared" si="18"/>
        <v>24</v>
      </c>
      <c r="K41" s="112">
        <f t="shared" si="22"/>
        <v>0</v>
      </c>
      <c r="L41" s="113">
        <v>0</v>
      </c>
      <c r="M41" s="107">
        <f t="shared" si="19"/>
        <v>0</v>
      </c>
      <c r="N41" s="114">
        <v>0</v>
      </c>
      <c r="O41" s="132">
        <f t="shared" si="21"/>
        <v>0</v>
      </c>
      <c r="P41" s="133">
        <f t="shared" si="11"/>
        <v>24</v>
      </c>
      <c r="Q41" s="134">
        <f>$Q$36</f>
        <v>29.06</v>
      </c>
      <c r="R41" s="152">
        <f t="shared" si="13"/>
        <v>697.43999999999994</v>
      </c>
      <c r="S41" s="4"/>
    </row>
    <row r="42" spans="1:19" s="33" customFormat="1" ht="75.75" customHeight="1" x14ac:dyDescent="0.25">
      <c r="A42" s="163"/>
      <c r="B42" s="163"/>
      <c r="C42" s="129" t="s">
        <v>94</v>
      </c>
      <c r="D42" s="130" t="s">
        <v>95</v>
      </c>
      <c r="E42" s="131">
        <v>24</v>
      </c>
      <c r="F42" s="112">
        <v>24</v>
      </c>
      <c r="G42" s="113">
        <v>1</v>
      </c>
      <c r="H42" s="107">
        <f t="shared" si="20"/>
        <v>24</v>
      </c>
      <c r="I42" s="109">
        <v>0.42</v>
      </c>
      <c r="J42" s="106">
        <f t="shared" si="18"/>
        <v>10.08</v>
      </c>
      <c r="K42" s="112">
        <f t="shared" si="22"/>
        <v>0</v>
      </c>
      <c r="L42" s="103">
        <v>0</v>
      </c>
      <c r="M42" s="107">
        <f t="shared" si="19"/>
        <v>0</v>
      </c>
      <c r="N42" s="109">
        <v>0</v>
      </c>
      <c r="O42" s="132">
        <f t="shared" si="21"/>
        <v>0</v>
      </c>
      <c r="P42" s="133">
        <f t="shared" si="11"/>
        <v>10.08</v>
      </c>
      <c r="Q42" s="134">
        <f>$Q$36</f>
        <v>29.06</v>
      </c>
      <c r="R42" s="152">
        <f t="shared" si="13"/>
        <v>292.9248</v>
      </c>
      <c r="S42" s="100"/>
    </row>
    <row r="43" spans="1:19" s="33" customFormat="1" ht="29.25" customHeight="1" x14ac:dyDescent="0.25">
      <c r="A43" s="175"/>
      <c r="B43" s="103" t="s">
        <v>33</v>
      </c>
      <c r="C43" s="129" t="s">
        <v>78</v>
      </c>
      <c r="D43" s="130" t="s">
        <v>56</v>
      </c>
      <c r="E43" s="131">
        <v>24</v>
      </c>
      <c r="F43" s="112">
        <v>24</v>
      </c>
      <c r="G43" s="113">
        <v>1</v>
      </c>
      <c r="H43" s="107">
        <f t="shared" ref="H43:H50" si="23">F43</f>
        <v>24</v>
      </c>
      <c r="I43" s="114">
        <v>1</v>
      </c>
      <c r="J43" s="111">
        <f t="shared" si="18"/>
        <v>24</v>
      </c>
      <c r="K43" s="112">
        <f t="shared" si="22"/>
        <v>0</v>
      </c>
      <c r="L43" s="113">
        <v>0</v>
      </c>
      <c r="M43" s="107">
        <f t="shared" ref="M43:M49" si="24">K43*L43</f>
        <v>0</v>
      </c>
      <c r="N43" s="114">
        <v>0</v>
      </c>
      <c r="O43" s="132">
        <f t="shared" si="21"/>
        <v>0</v>
      </c>
      <c r="P43" s="133">
        <f t="shared" si="11"/>
        <v>24</v>
      </c>
      <c r="Q43" s="134">
        <f>$Q$36</f>
        <v>29.06</v>
      </c>
      <c r="R43" s="152">
        <f t="shared" si="13"/>
        <v>697.43999999999994</v>
      </c>
      <c r="S43" s="100"/>
    </row>
    <row r="44" spans="1:19" s="33" customFormat="1" ht="28.5" customHeight="1" x14ac:dyDescent="0.25">
      <c r="A44" s="176" t="s">
        <v>19</v>
      </c>
      <c r="B44" s="168" t="s">
        <v>34</v>
      </c>
      <c r="C44" s="77" t="s">
        <v>72</v>
      </c>
      <c r="D44" s="35" t="s">
        <v>61</v>
      </c>
      <c r="E44" s="36">
        <v>2</v>
      </c>
      <c r="F44" s="3">
        <v>2</v>
      </c>
      <c r="G44" s="57">
        <v>1</v>
      </c>
      <c r="H44" s="1">
        <f t="shared" si="23"/>
        <v>2</v>
      </c>
      <c r="I44" s="109">
        <v>5.0099999999999999E-2</v>
      </c>
      <c r="J44" s="106">
        <f t="shared" si="18"/>
        <v>0.1002</v>
      </c>
      <c r="K44" s="112">
        <f>E44-F44</f>
        <v>0</v>
      </c>
      <c r="L44" s="103">
        <v>0</v>
      </c>
      <c r="M44" s="107">
        <f>K44*L44</f>
        <v>0</v>
      </c>
      <c r="N44" s="109">
        <v>0</v>
      </c>
      <c r="O44" s="63">
        <f t="shared" ref="O44:O50" si="25">M44*N44</f>
        <v>0</v>
      </c>
      <c r="P44" s="61">
        <f t="shared" si="11"/>
        <v>0.1002</v>
      </c>
      <c r="Q44" s="38">
        <f t="shared" ref="Q44:Q50" si="26">$Q$27</f>
        <v>21.27</v>
      </c>
      <c r="R44" s="34">
        <f t="shared" si="13"/>
        <v>2.1312539999999998</v>
      </c>
      <c r="S44" s="100"/>
    </row>
    <row r="45" spans="1:19" s="33" customFormat="1" ht="28.5" customHeight="1" x14ac:dyDescent="0.25">
      <c r="A45" s="176"/>
      <c r="B45" s="168"/>
      <c r="C45" s="77" t="s">
        <v>77</v>
      </c>
      <c r="D45" s="35" t="s">
        <v>55</v>
      </c>
      <c r="E45" s="36">
        <v>2</v>
      </c>
      <c r="F45" s="3">
        <v>2</v>
      </c>
      <c r="G45" s="72">
        <v>1</v>
      </c>
      <c r="H45" s="1">
        <f t="shared" si="23"/>
        <v>2</v>
      </c>
      <c r="I45" s="115">
        <v>1</v>
      </c>
      <c r="J45" s="106">
        <f t="shared" si="18"/>
        <v>2</v>
      </c>
      <c r="K45" s="112">
        <f>E45-F45</f>
        <v>0</v>
      </c>
      <c r="L45" s="103">
        <v>0</v>
      </c>
      <c r="M45" s="107">
        <f>K45*L45</f>
        <v>0</v>
      </c>
      <c r="N45" s="109">
        <v>0</v>
      </c>
      <c r="O45" s="63">
        <f t="shared" si="25"/>
        <v>0</v>
      </c>
      <c r="P45" s="61">
        <f t="shared" si="11"/>
        <v>2</v>
      </c>
      <c r="Q45" s="38">
        <f t="shared" si="26"/>
        <v>21.27</v>
      </c>
      <c r="R45" s="34">
        <f t="shared" si="13"/>
        <v>42.54</v>
      </c>
      <c r="S45" s="100"/>
    </row>
    <row r="46" spans="1:19" s="33" customFormat="1" ht="53.25" customHeight="1" x14ac:dyDescent="0.25">
      <c r="A46" s="176"/>
      <c r="B46" s="168"/>
      <c r="C46" s="78" t="s">
        <v>99</v>
      </c>
      <c r="D46" s="35" t="s">
        <v>87</v>
      </c>
      <c r="E46" s="36">
        <v>120</v>
      </c>
      <c r="F46" s="3">
        <v>120</v>
      </c>
      <c r="G46" s="87">
        <v>1</v>
      </c>
      <c r="H46" s="1">
        <f>F46</f>
        <v>120</v>
      </c>
      <c r="I46" s="115">
        <v>0.16700000000000001</v>
      </c>
      <c r="J46" s="111">
        <f t="shared" si="18"/>
        <v>20.040000000000003</v>
      </c>
      <c r="K46" s="112">
        <f>E46-F46</f>
        <v>0</v>
      </c>
      <c r="L46" s="113">
        <v>0</v>
      </c>
      <c r="M46" s="107">
        <f>K46*L46</f>
        <v>0</v>
      </c>
      <c r="N46" s="109">
        <v>0</v>
      </c>
      <c r="O46" s="63">
        <f t="shared" si="25"/>
        <v>0</v>
      </c>
      <c r="P46" s="61">
        <f t="shared" si="11"/>
        <v>20.040000000000003</v>
      </c>
      <c r="Q46" s="38">
        <f t="shared" si="26"/>
        <v>21.27</v>
      </c>
      <c r="R46" s="34">
        <f>(P46*Q46)</f>
        <v>426.25080000000003</v>
      </c>
      <c r="S46" s="100"/>
    </row>
    <row r="47" spans="1:19" s="33" customFormat="1" ht="52.5" customHeight="1" x14ac:dyDescent="0.25">
      <c r="A47" s="176"/>
      <c r="B47" s="168"/>
      <c r="C47" s="89" t="s">
        <v>100</v>
      </c>
      <c r="D47" s="35" t="s">
        <v>62</v>
      </c>
      <c r="E47" s="36">
        <v>120</v>
      </c>
      <c r="F47" s="3">
        <v>10</v>
      </c>
      <c r="G47" s="87">
        <v>1</v>
      </c>
      <c r="H47" s="1">
        <f t="shared" ref="H47" si="27">F47</f>
        <v>10</v>
      </c>
      <c r="I47" s="115">
        <v>0.16700000000000001</v>
      </c>
      <c r="J47" s="111">
        <f t="shared" si="18"/>
        <v>1.6700000000000002</v>
      </c>
      <c r="K47" s="112">
        <f t="shared" si="22"/>
        <v>110</v>
      </c>
      <c r="L47" s="113">
        <v>1</v>
      </c>
      <c r="M47" s="107">
        <f t="shared" si="24"/>
        <v>110</v>
      </c>
      <c r="N47" s="115">
        <v>0.03</v>
      </c>
      <c r="O47" s="63">
        <f t="shared" si="25"/>
        <v>3.3</v>
      </c>
      <c r="P47" s="61">
        <f t="shared" si="11"/>
        <v>4.97</v>
      </c>
      <c r="Q47" s="38">
        <f t="shared" si="26"/>
        <v>21.27</v>
      </c>
      <c r="R47" s="34">
        <f t="shared" si="13"/>
        <v>105.71189999999999</v>
      </c>
      <c r="S47" s="100"/>
    </row>
    <row r="48" spans="1:19" s="33" customFormat="1" ht="27.75" customHeight="1" x14ac:dyDescent="0.25">
      <c r="A48" s="176"/>
      <c r="B48" s="168"/>
      <c r="C48" s="89" t="s">
        <v>73</v>
      </c>
      <c r="D48" s="35" t="s">
        <v>57</v>
      </c>
      <c r="E48" s="36">
        <v>110</v>
      </c>
      <c r="F48" s="3">
        <v>14</v>
      </c>
      <c r="G48" s="87">
        <v>1</v>
      </c>
      <c r="H48" s="1">
        <f t="shared" si="23"/>
        <v>14</v>
      </c>
      <c r="I48" s="94">
        <v>5.0099999999999999E-2</v>
      </c>
      <c r="J48" s="178">
        <f t="shared" si="18"/>
        <v>0.70140000000000002</v>
      </c>
      <c r="K48" s="3">
        <f t="shared" si="22"/>
        <v>96</v>
      </c>
      <c r="L48" s="87">
        <v>1</v>
      </c>
      <c r="M48" s="1">
        <f t="shared" si="24"/>
        <v>96</v>
      </c>
      <c r="N48" s="94">
        <v>0.03</v>
      </c>
      <c r="O48" s="63">
        <f t="shared" si="25"/>
        <v>2.88</v>
      </c>
      <c r="P48" s="61">
        <f t="shared" si="11"/>
        <v>3.5813999999999999</v>
      </c>
      <c r="Q48" s="38">
        <f t="shared" si="26"/>
        <v>21.27</v>
      </c>
      <c r="R48" s="34">
        <f>(P48*Q48)</f>
        <v>76.176378</v>
      </c>
      <c r="S48" s="4"/>
    </row>
    <row r="49" spans="1:19" s="33" customFormat="1" ht="27.75" customHeight="1" x14ac:dyDescent="0.25">
      <c r="A49" s="176"/>
      <c r="B49" s="168"/>
      <c r="C49" s="89" t="s">
        <v>79</v>
      </c>
      <c r="D49" s="35" t="s">
        <v>58</v>
      </c>
      <c r="E49" s="36">
        <v>24</v>
      </c>
      <c r="F49" s="3">
        <v>24</v>
      </c>
      <c r="G49" s="87">
        <v>1</v>
      </c>
      <c r="H49" s="1">
        <f t="shared" si="23"/>
        <v>24</v>
      </c>
      <c r="I49" s="179">
        <v>0.5</v>
      </c>
      <c r="J49" s="67">
        <f t="shared" si="18"/>
        <v>12</v>
      </c>
      <c r="K49" s="3">
        <f t="shared" si="22"/>
        <v>0</v>
      </c>
      <c r="L49" s="89">
        <v>0</v>
      </c>
      <c r="M49" s="1">
        <f t="shared" si="24"/>
        <v>0</v>
      </c>
      <c r="N49" s="94">
        <v>0</v>
      </c>
      <c r="O49" s="63">
        <f t="shared" si="25"/>
        <v>0</v>
      </c>
      <c r="P49" s="61">
        <f t="shared" si="11"/>
        <v>12</v>
      </c>
      <c r="Q49" s="38">
        <f t="shared" si="26"/>
        <v>21.27</v>
      </c>
      <c r="R49" s="34">
        <f t="shared" si="13"/>
        <v>255.24</v>
      </c>
      <c r="S49" s="4"/>
    </row>
    <row r="50" spans="1:19" s="33" customFormat="1" ht="25.5" x14ac:dyDescent="0.25">
      <c r="A50" s="176"/>
      <c r="B50" s="168"/>
      <c r="C50" s="77" t="s">
        <v>74</v>
      </c>
      <c r="D50" s="35" t="s">
        <v>59</v>
      </c>
      <c r="E50" s="36">
        <v>24</v>
      </c>
      <c r="F50" s="3">
        <v>24</v>
      </c>
      <c r="G50" s="75">
        <v>1</v>
      </c>
      <c r="H50" s="1">
        <f t="shared" si="23"/>
        <v>24</v>
      </c>
      <c r="I50" s="94">
        <v>1.67E-2</v>
      </c>
      <c r="J50" s="67">
        <f t="shared" si="18"/>
        <v>0.40079999999999999</v>
      </c>
      <c r="K50" s="3">
        <f t="shared" si="22"/>
        <v>0</v>
      </c>
      <c r="L50" s="58">
        <v>0</v>
      </c>
      <c r="M50" s="11">
        <v>0</v>
      </c>
      <c r="N50" s="94">
        <v>0</v>
      </c>
      <c r="O50" s="63">
        <f t="shared" si="25"/>
        <v>0</v>
      </c>
      <c r="P50" s="61">
        <f t="shared" si="11"/>
        <v>0.40079999999999999</v>
      </c>
      <c r="Q50" s="38">
        <f t="shared" si="26"/>
        <v>21.27</v>
      </c>
      <c r="R50" s="34">
        <f t="shared" si="13"/>
        <v>8.525015999999999</v>
      </c>
      <c r="S50" s="100"/>
    </row>
    <row r="51" spans="1:19" ht="13.5" customHeight="1" x14ac:dyDescent="0.25">
      <c r="A51" s="177" t="s">
        <v>18</v>
      </c>
      <c r="B51" s="177"/>
      <c r="C51" s="177"/>
      <c r="D51" s="177"/>
      <c r="E51" s="30">
        <f>E36+E38+E43+E44+E46</f>
        <v>243</v>
      </c>
      <c r="F51" s="30">
        <f>F36+F41+F43+F44+F49</f>
        <v>75</v>
      </c>
      <c r="G51" s="31">
        <f>H51/F51</f>
        <v>5.2</v>
      </c>
      <c r="H51" s="30">
        <f>SUM(H36:H50)</f>
        <v>390</v>
      </c>
      <c r="I51" s="95">
        <f>J51/H51</f>
        <v>0.29473307692307699</v>
      </c>
      <c r="J51" s="69">
        <f>SUM(J36:J50)</f>
        <v>114.94590000000002</v>
      </c>
      <c r="K51" s="32">
        <f>K37+K40+K43+K45+K48</f>
        <v>168</v>
      </c>
      <c r="L51" s="31">
        <f>M51/K51</f>
        <v>2.1666666666666665</v>
      </c>
      <c r="M51" s="30">
        <f>SUM(M36:M50)</f>
        <v>364</v>
      </c>
      <c r="N51" s="95">
        <f>O51/M51</f>
        <v>2.9999999999999995E-2</v>
      </c>
      <c r="O51" s="69">
        <f>SUM(O36:O50)</f>
        <v>10.919999999999998</v>
      </c>
      <c r="P51" s="64">
        <f>SUM(P36:P50)</f>
        <v>125.86590000000001</v>
      </c>
      <c r="Q51" s="54"/>
      <c r="R51" s="55">
        <f>SUM(R36:R50)</f>
        <v>3321.9732579999995</v>
      </c>
    </row>
    <row r="52" spans="1:19" ht="13.5" thickBot="1" x14ac:dyDescent="0.3">
      <c r="A52" s="25"/>
      <c r="B52" s="79" t="s">
        <v>0</v>
      </c>
      <c r="C52" s="84"/>
      <c r="D52" s="82"/>
      <c r="E52" s="28">
        <f>E35+E51</f>
        <v>617</v>
      </c>
      <c r="F52" s="28">
        <f>F35+F51</f>
        <v>241</v>
      </c>
      <c r="G52" s="27">
        <f>H52/F52</f>
        <v>4.4398340248962658</v>
      </c>
      <c r="H52" s="28">
        <f>H35+H51</f>
        <v>1070</v>
      </c>
      <c r="I52" s="96">
        <f>J52/H52</f>
        <v>0.33165102803738322</v>
      </c>
      <c r="J52" s="70">
        <f>J35+J51</f>
        <v>354.86660000000006</v>
      </c>
      <c r="K52" s="26">
        <f>K51+K35</f>
        <v>376</v>
      </c>
      <c r="L52" s="27">
        <f>M52/K52</f>
        <v>2.2154255319148937</v>
      </c>
      <c r="M52" s="26">
        <f>M35+M51</f>
        <v>833</v>
      </c>
      <c r="N52" s="96">
        <f>O52/M52</f>
        <v>2.8962184873949574E-2</v>
      </c>
      <c r="O52" s="65">
        <f>O35+O51</f>
        <v>24.125499999999995</v>
      </c>
      <c r="P52" s="29">
        <f>P35+P51</f>
        <v>378.99210000000005</v>
      </c>
      <c r="Q52" s="29"/>
      <c r="R52" s="56">
        <f>R35+R51</f>
        <v>13530.363779000001</v>
      </c>
    </row>
    <row r="53" spans="1:19" x14ac:dyDescent="0.25">
      <c r="B53" s="16"/>
      <c r="C53" s="16"/>
      <c r="E53" s="20"/>
    </row>
    <row r="54" spans="1:19" ht="14.25" customHeight="1" x14ac:dyDescent="0.25">
      <c r="A54" s="19"/>
      <c r="B54" s="17"/>
      <c r="C54" s="17"/>
      <c r="D54" s="18"/>
      <c r="E54" s="18"/>
      <c r="F54" s="18"/>
      <c r="G54" s="18"/>
      <c r="H54" s="85"/>
      <c r="I54" s="98"/>
      <c r="J54" s="44"/>
      <c r="K54" s="18"/>
      <c r="L54" s="18"/>
      <c r="M54" s="18"/>
      <c r="N54" s="98"/>
      <c r="O54" s="18"/>
      <c r="P54" s="17"/>
      <c r="R54" s="91"/>
    </row>
    <row r="55" spans="1:19" ht="14.25" customHeight="1" x14ac:dyDescent="0.25">
      <c r="A55" s="19" t="s">
        <v>11</v>
      </c>
      <c r="B55" s="17"/>
      <c r="C55" s="17"/>
      <c r="D55" s="18"/>
      <c r="E55" s="18"/>
      <c r="F55" s="51"/>
      <c r="G55" s="18"/>
      <c r="H55" s="90"/>
      <c r="I55" s="98"/>
      <c r="J55" s="44"/>
      <c r="K55" s="18"/>
      <c r="L55" s="18"/>
      <c r="M55" s="18"/>
      <c r="N55" s="98"/>
      <c r="O55" s="18"/>
      <c r="P55" s="17"/>
    </row>
    <row r="56" spans="1:19" ht="17.25" customHeight="1" x14ac:dyDescent="0.25">
      <c r="A56" s="154" t="s">
        <v>46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</row>
    <row r="57" spans="1:19" ht="15" x14ac:dyDescent="0.25">
      <c r="A57" s="154" t="s">
        <v>47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</row>
    <row r="58" spans="1:19" ht="15" x14ac:dyDescent="0.25">
      <c r="A58" s="154" t="s">
        <v>48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</row>
    <row r="59" spans="1:19" ht="12.75" customHeight="1" x14ac:dyDescent="0.25">
      <c r="A59" s="154" t="s">
        <v>64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</row>
    <row r="60" spans="1:19" ht="15" x14ac:dyDescent="0.25">
      <c r="A60" s="71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</row>
    <row r="61" spans="1:19" ht="12.75" customHeight="1" x14ac:dyDescent="0.25">
      <c r="A61" s="86"/>
      <c r="B61" s="16"/>
      <c r="C61" s="16"/>
      <c r="D61" s="86"/>
      <c r="E61" s="16"/>
      <c r="F61" s="16"/>
      <c r="G61" s="16"/>
      <c r="H61" s="16"/>
      <c r="I61" s="99"/>
      <c r="J61" s="16"/>
      <c r="K61" s="16"/>
      <c r="L61" s="16"/>
      <c r="M61" s="16"/>
      <c r="N61" s="99"/>
      <c r="O61" s="16"/>
    </row>
    <row r="62" spans="1:19" x14ac:dyDescent="0.25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</row>
    <row r="63" spans="1:19" x14ac:dyDescent="0.25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</row>
    <row r="64" spans="1:19" x14ac:dyDescent="0.25">
      <c r="A64" s="86"/>
      <c r="B64" s="16"/>
      <c r="C64" s="16"/>
      <c r="D64" s="86"/>
      <c r="E64" s="16"/>
      <c r="F64" s="16"/>
      <c r="G64" s="16"/>
      <c r="H64" s="16"/>
      <c r="I64" s="99"/>
      <c r="J64" s="16"/>
      <c r="K64" s="16"/>
      <c r="L64" s="16"/>
      <c r="M64" s="16"/>
      <c r="N64" s="99"/>
      <c r="O64" s="16"/>
    </row>
    <row r="65" spans="1:15" x14ac:dyDescent="0.25">
      <c r="A65" s="86"/>
      <c r="B65" s="16"/>
      <c r="C65" s="16"/>
      <c r="D65" s="86"/>
      <c r="E65" s="16"/>
      <c r="F65" s="16"/>
      <c r="G65" s="16"/>
      <c r="H65" s="16"/>
      <c r="I65" s="99"/>
      <c r="J65" s="16"/>
      <c r="K65" s="16"/>
      <c r="L65" s="16"/>
      <c r="M65" s="16"/>
      <c r="N65" s="99"/>
      <c r="O65" s="16"/>
    </row>
    <row r="66" spans="1:15" x14ac:dyDescent="0.25">
      <c r="A66" s="86"/>
      <c r="B66" s="16"/>
      <c r="C66" s="16"/>
      <c r="D66" s="86"/>
      <c r="E66" s="16"/>
      <c r="F66" s="16"/>
      <c r="G66" s="16"/>
      <c r="H66" s="16"/>
      <c r="I66" s="99"/>
      <c r="J66" s="16"/>
      <c r="K66" s="16"/>
      <c r="L66" s="16"/>
      <c r="M66" s="16"/>
      <c r="N66" s="99"/>
      <c r="O66" s="16"/>
    </row>
    <row r="67" spans="1:15" x14ac:dyDescent="0.25">
      <c r="A67" s="86"/>
      <c r="B67" s="16"/>
      <c r="C67" s="16"/>
      <c r="D67" s="86"/>
      <c r="E67" s="16"/>
      <c r="F67" s="16"/>
      <c r="G67" s="16"/>
      <c r="H67" s="16"/>
      <c r="I67" s="99"/>
      <c r="J67" s="16"/>
      <c r="K67" s="16"/>
      <c r="L67" s="16"/>
      <c r="M67" s="16"/>
      <c r="N67" s="99"/>
      <c r="O67" s="16"/>
    </row>
    <row r="68" spans="1:15" x14ac:dyDescent="0.25">
      <c r="A68" s="86"/>
      <c r="B68" s="16"/>
      <c r="C68" s="16"/>
      <c r="D68" s="86"/>
      <c r="E68" s="16"/>
      <c r="F68" s="16"/>
      <c r="G68" s="16"/>
      <c r="H68" s="16"/>
      <c r="I68" s="99"/>
      <c r="J68" s="16"/>
      <c r="K68" s="16"/>
      <c r="L68" s="16"/>
      <c r="M68" s="16"/>
      <c r="N68" s="99"/>
      <c r="O68" s="16"/>
    </row>
    <row r="69" spans="1:15" x14ac:dyDescent="0.25">
      <c r="A69" s="86"/>
      <c r="B69" s="16"/>
      <c r="C69" s="16"/>
      <c r="D69" s="86"/>
      <c r="E69" s="16"/>
      <c r="F69" s="16"/>
      <c r="G69" s="16"/>
      <c r="H69" s="16"/>
      <c r="I69" s="99"/>
      <c r="J69" s="16"/>
      <c r="K69" s="16"/>
      <c r="L69" s="16"/>
      <c r="M69" s="16"/>
      <c r="N69" s="99"/>
      <c r="O69" s="16"/>
    </row>
    <row r="70" spans="1:15" x14ac:dyDescent="0.25">
      <c r="A70" s="86"/>
      <c r="B70" s="16"/>
      <c r="C70" s="16"/>
      <c r="D70" s="86"/>
      <c r="E70" s="16"/>
      <c r="F70" s="16"/>
      <c r="G70" s="16"/>
      <c r="H70" s="16"/>
      <c r="I70" s="99"/>
      <c r="J70" s="16"/>
      <c r="K70" s="16"/>
      <c r="L70" s="16"/>
      <c r="M70" s="16"/>
      <c r="N70" s="99"/>
      <c r="O70" s="16"/>
    </row>
    <row r="71" spans="1:15" x14ac:dyDescent="0.25">
      <c r="A71" s="86"/>
      <c r="B71" s="16"/>
      <c r="C71" s="16"/>
      <c r="D71" s="86"/>
      <c r="E71" s="16"/>
      <c r="F71" s="16"/>
      <c r="G71" s="16"/>
      <c r="H71" s="16"/>
      <c r="I71" s="99"/>
      <c r="J71" s="16"/>
      <c r="K71" s="16"/>
      <c r="L71" s="16"/>
      <c r="M71" s="16"/>
      <c r="N71" s="99"/>
      <c r="O71" s="16"/>
    </row>
    <row r="72" spans="1:15" x14ac:dyDescent="0.25">
      <c r="A72" s="86"/>
      <c r="B72" s="16"/>
      <c r="C72" s="16"/>
      <c r="D72" s="86"/>
      <c r="E72" s="16"/>
      <c r="F72" s="16"/>
      <c r="G72" s="16"/>
      <c r="H72" s="16"/>
      <c r="I72" s="99"/>
      <c r="J72" s="16"/>
      <c r="K72" s="16"/>
      <c r="L72" s="16"/>
      <c r="M72" s="16"/>
      <c r="N72" s="99"/>
      <c r="O72" s="16"/>
    </row>
    <row r="73" spans="1:15" x14ac:dyDescent="0.25">
      <c r="A73" s="86"/>
      <c r="B73" s="16"/>
      <c r="C73" s="16"/>
      <c r="D73" s="86"/>
      <c r="E73" s="16"/>
      <c r="F73" s="16"/>
      <c r="G73" s="16"/>
      <c r="H73" s="16"/>
      <c r="I73" s="99"/>
      <c r="J73" s="16"/>
      <c r="K73" s="16"/>
      <c r="L73" s="16"/>
      <c r="M73" s="16"/>
      <c r="N73" s="99"/>
      <c r="O73" s="16"/>
    </row>
    <row r="74" spans="1:15" x14ac:dyDescent="0.25">
      <c r="A74" s="86"/>
      <c r="B74" s="16"/>
      <c r="C74" s="16"/>
      <c r="D74" s="86"/>
      <c r="E74" s="16"/>
      <c r="F74" s="16"/>
      <c r="G74" s="16"/>
      <c r="H74" s="16"/>
      <c r="I74" s="99"/>
      <c r="J74" s="16"/>
      <c r="K74" s="16"/>
      <c r="L74" s="16"/>
      <c r="M74" s="16"/>
      <c r="N74" s="99"/>
      <c r="O74" s="16"/>
    </row>
    <row r="75" spans="1:15" x14ac:dyDescent="0.25">
      <c r="A75" s="86"/>
      <c r="B75" s="16"/>
      <c r="C75" s="16"/>
      <c r="D75" s="86"/>
      <c r="E75" s="16"/>
      <c r="F75" s="16"/>
      <c r="G75" s="16"/>
      <c r="H75" s="16"/>
      <c r="I75" s="99"/>
      <c r="J75" s="16"/>
      <c r="K75" s="16"/>
      <c r="L75" s="16"/>
      <c r="M75" s="16"/>
      <c r="N75" s="99"/>
      <c r="O75" s="16"/>
    </row>
    <row r="76" spans="1:15" x14ac:dyDescent="0.25">
      <c r="A76" s="86"/>
      <c r="B76" s="16"/>
      <c r="C76" s="16"/>
      <c r="D76" s="86"/>
      <c r="E76" s="16"/>
      <c r="F76" s="16"/>
      <c r="G76" s="16"/>
      <c r="H76" s="16"/>
      <c r="I76" s="99"/>
      <c r="J76" s="16"/>
      <c r="K76" s="16"/>
      <c r="L76" s="16"/>
      <c r="M76" s="16"/>
      <c r="N76" s="99"/>
      <c r="O76" s="16"/>
    </row>
    <row r="77" spans="1:15" x14ac:dyDescent="0.25">
      <c r="A77" s="86"/>
      <c r="B77" s="16"/>
      <c r="C77" s="16"/>
      <c r="D77" s="86"/>
      <c r="E77" s="16"/>
      <c r="F77" s="16"/>
      <c r="G77" s="16"/>
      <c r="H77" s="16"/>
      <c r="I77" s="99"/>
      <c r="J77" s="16"/>
      <c r="K77" s="16"/>
      <c r="L77" s="16"/>
      <c r="M77" s="16"/>
      <c r="N77" s="99"/>
      <c r="O77" s="16"/>
    </row>
    <row r="78" spans="1:15" x14ac:dyDescent="0.25">
      <c r="A78" s="86"/>
      <c r="B78" s="16"/>
      <c r="C78" s="16"/>
      <c r="D78" s="86"/>
      <c r="E78" s="16"/>
      <c r="F78" s="16"/>
      <c r="G78" s="16"/>
      <c r="H78" s="16"/>
      <c r="I78" s="99"/>
      <c r="J78" s="16"/>
      <c r="K78" s="16"/>
      <c r="L78" s="16"/>
      <c r="M78" s="16"/>
      <c r="N78" s="99"/>
      <c r="O78" s="16"/>
    </row>
    <row r="79" spans="1:15" x14ac:dyDescent="0.25">
      <c r="A79" s="86"/>
      <c r="B79" s="16"/>
      <c r="C79" s="16"/>
      <c r="D79" s="86"/>
      <c r="E79" s="16"/>
      <c r="F79" s="16"/>
      <c r="G79" s="16"/>
      <c r="H79" s="16"/>
      <c r="I79" s="99"/>
      <c r="J79" s="16"/>
      <c r="K79" s="16"/>
      <c r="L79" s="16"/>
      <c r="M79" s="16"/>
      <c r="N79" s="99"/>
      <c r="O79" s="16"/>
    </row>
    <row r="80" spans="1:15" x14ac:dyDescent="0.25">
      <c r="A80" s="86"/>
      <c r="B80" s="16"/>
      <c r="C80" s="16"/>
      <c r="D80" s="86"/>
      <c r="E80" s="16"/>
      <c r="F80" s="16"/>
      <c r="G80" s="16"/>
      <c r="H80" s="16"/>
      <c r="I80" s="99"/>
      <c r="J80" s="16"/>
      <c r="K80" s="16"/>
      <c r="L80" s="16"/>
      <c r="M80" s="16"/>
      <c r="N80" s="99"/>
      <c r="O80" s="16"/>
    </row>
    <row r="81" spans="1:15" x14ac:dyDescent="0.25">
      <c r="A81" s="86"/>
      <c r="B81" s="16"/>
      <c r="C81" s="16"/>
      <c r="D81" s="86"/>
      <c r="E81" s="16"/>
      <c r="F81" s="16"/>
      <c r="G81" s="16"/>
      <c r="H81" s="16"/>
      <c r="I81" s="99"/>
      <c r="J81" s="16"/>
      <c r="K81" s="16"/>
      <c r="L81" s="16"/>
      <c r="M81" s="16"/>
      <c r="N81" s="99"/>
      <c r="O81" s="16"/>
    </row>
    <row r="82" spans="1:15" x14ac:dyDescent="0.25">
      <c r="A82" s="86"/>
      <c r="B82" s="16"/>
      <c r="C82" s="16"/>
      <c r="D82" s="86"/>
      <c r="E82" s="16"/>
      <c r="F82" s="16"/>
      <c r="G82" s="16"/>
      <c r="H82" s="16"/>
      <c r="I82" s="99"/>
      <c r="J82" s="16"/>
      <c r="K82" s="16"/>
      <c r="L82" s="16"/>
      <c r="M82" s="16"/>
      <c r="N82" s="99"/>
      <c r="O82" s="16"/>
    </row>
    <row r="83" spans="1:15" x14ac:dyDescent="0.25">
      <c r="A83" s="86"/>
      <c r="B83" s="16"/>
      <c r="C83" s="16"/>
      <c r="D83" s="86"/>
      <c r="E83" s="16"/>
      <c r="F83" s="16"/>
      <c r="G83" s="16"/>
      <c r="H83" s="16"/>
      <c r="I83" s="99"/>
      <c r="J83" s="16"/>
      <c r="K83" s="16"/>
      <c r="L83" s="16"/>
      <c r="M83" s="16"/>
      <c r="N83" s="99"/>
      <c r="O83" s="16"/>
    </row>
    <row r="84" spans="1:15" x14ac:dyDescent="0.25">
      <c r="A84" s="86"/>
      <c r="B84" s="16"/>
      <c r="C84" s="16"/>
      <c r="D84" s="86"/>
      <c r="E84" s="16"/>
      <c r="F84" s="16"/>
      <c r="G84" s="16"/>
      <c r="H84" s="16"/>
      <c r="I84" s="99"/>
      <c r="J84" s="16"/>
      <c r="K84" s="16"/>
      <c r="L84" s="16"/>
      <c r="M84" s="16"/>
      <c r="N84" s="99"/>
      <c r="O84" s="16"/>
    </row>
    <row r="85" spans="1:15" x14ac:dyDescent="0.25">
      <c r="A85" s="86"/>
      <c r="B85" s="16"/>
      <c r="C85" s="16"/>
      <c r="D85" s="86"/>
      <c r="E85" s="16"/>
      <c r="F85" s="16"/>
      <c r="G85" s="16"/>
      <c r="H85" s="16"/>
      <c r="I85" s="99"/>
      <c r="J85" s="16"/>
      <c r="K85" s="16"/>
      <c r="L85" s="16"/>
      <c r="M85" s="16"/>
      <c r="N85" s="99"/>
      <c r="O85" s="16"/>
    </row>
    <row r="86" spans="1:15" x14ac:dyDescent="0.25">
      <c r="A86" s="86"/>
      <c r="B86" s="16"/>
      <c r="C86" s="16"/>
      <c r="D86" s="86"/>
      <c r="E86" s="16"/>
      <c r="F86" s="16"/>
      <c r="G86" s="16"/>
      <c r="H86" s="16"/>
      <c r="I86" s="99"/>
      <c r="J86" s="16"/>
      <c r="K86" s="16"/>
      <c r="L86" s="16"/>
      <c r="M86" s="16"/>
      <c r="N86" s="99"/>
      <c r="O86" s="16"/>
    </row>
    <row r="87" spans="1:15" x14ac:dyDescent="0.25">
      <c r="A87" s="86"/>
      <c r="B87" s="16"/>
      <c r="C87" s="16"/>
      <c r="D87" s="86"/>
      <c r="E87" s="16"/>
      <c r="F87" s="16"/>
      <c r="G87" s="16"/>
      <c r="H87" s="16"/>
      <c r="I87" s="99"/>
      <c r="J87" s="16"/>
      <c r="K87" s="16"/>
      <c r="L87" s="16"/>
      <c r="M87" s="16"/>
      <c r="N87" s="99"/>
      <c r="O87" s="16"/>
    </row>
    <row r="88" spans="1:15" x14ac:dyDescent="0.25">
      <c r="A88" s="86"/>
      <c r="B88" s="16"/>
      <c r="C88" s="16"/>
      <c r="D88" s="86"/>
      <c r="E88" s="16"/>
      <c r="F88" s="16"/>
      <c r="G88" s="16"/>
      <c r="H88" s="16"/>
      <c r="I88" s="99"/>
      <c r="J88" s="16"/>
      <c r="K88" s="16"/>
      <c r="L88" s="16"/>
      <c r="M88" s="16"/>
      <c r="N88" s="99"/>
      <c r="O88" s="16"/>
    </row>
    <row r="89" spans="1:15" x14ac:dyDescent="0.25">
      <c r="A89" s="86"/>
      <c r="B89" s="16"/>
      <c r="C89" s="16"/>
      <c r="D89" s="86"/>
      <c r="E89" s="16"/>
      <c r="F89" s="16"/>
      <c r="G89" s="16"/>
      <c r="H89" s="16"/>
      <c r="I89" s="99"/>
      <c r="J89" s="16"/>
      <c r="K89" s="16"/>
      <c r="L89" s="16"/>
      <c r="M89" s="16"/>
      <c r="N89" s="99"/>
      <c r="O89" s="16"/>
    </row>
    <row r="90" spans="1:15" x14ac:dyDescent="0.25">
      <c r="A90" s="86"/>
      <c r="B90" s="16"/>
      <c r="C90" s="16"/>
      <c r="D90" s="86"/>
      <c r="E90" s="16"/>
      <c r="F90" s="16"/>
      <c r="G90" s="16"/>
      <c r="H90" s="16"/>
      <c r="I90" s="99"/>
      <c r="J90" s="16"/>
      <c r="K90" s="16"/>
      <c r="L90" s="16"/>
      <c r="M90" s="16"/>
      <c r="N90" s="99"/>
      <c r="O90" s="16"/>
    </row>
    <row r="91" spans="1:15" x14ac:dyDescent="0.25">
      <c r="A91" s="86"/>
      <c r="B91" s="16"/>
      <c r="C91" s="16"/>
      <c r="D91" s="86"/>
      <c r="E91" s="16"/>
      <c r="F91" s="16"/>
      <c r="G91" s="16"/>
      <c r="H91" s="16"/>
      <c r="I91" s="99"/>
      <c r="J91" s="16"/>
      <c r="K91" s="16"/>
      <c r="L91" s="16"/>
      <c r="M91" s="16"/>
      <c r="N91" s="99"/>
      <c r="O91" s="16"/>
    </row>
    <row r="92" spans="1:15" x14ac:dyDescent="0.25">
      <c r="A92" s="86"/>
      <c r="B92" s="16"/>
      <c r="C92" s="16"/>
      <c r="D92" s="86"/>
      <c r="E92" s="16"/>
      <c r="F92" s="16"/>
      <c r="G92" s="16"/>
      <c r="H92" s="16"/>
      <c r="I92" s="99"/>
      <c r="J92" s="16"/>
      <c r="K92" s="16"/>
      <c r="L92" s="16"/>
      <c r="M92" s="16"/>
      <c r="N92" s="99"/>
      <c r="O92" s="16"/>
    </row>
    <row r="93" spans="1:15" x14ac:dyDescent="0.25">
      <c r="A93" s="86"/>
      <c r="B93" s="16"/>
      <c r="C93" s="16"/>
      <c r="D93" s="86"/>
      <c r="E93" s="16"/>
      <c r="F93" s="16"/>
      <c r="G93" s="16"/>
      <c r="H93" s="16"/>
      <c r="I93" s="99"/>
      <c r="J93" s="16"/>
      <c r="K93" s="16"/>
      <c r="L93" s="16"/>
      <c r="M93" s="16"/>
      <c r="N93" s="99"/>
      <c r="O93" s="16"/>
    </row>
    <row r="94" spans="1:15" x14ac:dyDescent="0.25">
      <c r="A94" s="86"/>
      <c r="B94" s="16"/>
      <c r="C94" s="16"/>
      <c r="D94" s="86"/>
      <c r="E94" s="16"/>
      <c r="F94" s="16"/>
      <c r="G94" s="16"/>
      <c r="H94" s="16"/>
      <c r="I94" s="99"/>
      <c r="J94" s="16"/>
      <c r="K94" s="16"/>
      <c r="L94" s="16"/>
      <c r="M94" s="16"/>
      <c r="N94" s="99"/>
      <c r="O94" s="16"/>
    </row>
    <row r="95" spans="1:15" x14ac:dyDescent="0.25">
      <c r="A95" s="86"/>
      <c r="B95" s="16"/>
      <c r="C95" s="16"/>
      <c r="D95" s="86"/>
      <c r="E95" s="16"/>
      <c r="F95" s="16"/>
      <c r="G95" s="16"/>
      <c r="H95" s="16"/>
      <c r="I95" s="99"/>
      <c r="J95" s="16"/>
      <c r="K95" s="16"/>
      <c r="L95" s="16"/>
      <c r="M95" s="16"/>
      <c r="N95" s="99"/>
      <c r="O95" s="16"/>
    </row>
    <row r="96" spans="1:15" x14ac:dyDescent="0.25">
      <c r="A96" s="86"/>
      <c r="B96" s="16"/>
      <c r="C96" s="16"/>
      <c r="D96" s="86"/>
      <c r="E96" s="16"/>
      <c r="F96" s="16"/>
      <c r="G96" s="16"/>
      <c r="H96" s="16"/>
      <c r="I96" s="99"/>
      <c r="J96" s="16"/>
      <c r="K96" s="16"/>
      <c r="L96" s="16"/>
      <c r="M96" s="16"/>
      <c r="N96" s="99"/>
      <c r="O96" s="16"/>
    </row>
    <row r="97" spans="1:15" x14ac:dyDescent="0.25">
      <c r="A97" s="86"/>
      <c r="B97" s="16"/>
      <c r="C97" s="16"/>
      <c r="D97" s="86"/>
      <c r="E97" s="16"/>
      <c r="F97" s="16"/>
      <c r="G97" s="16"/>
      <c r="H97" s="16"/>
      <c r="I97" s="99"/>
      <c r="J97" s="16"/>
      <c r="K97" s="16"/>
      <c r="L97" s="16"/>
      <c r="M97" s="16"/>
      <c r="N97" s="99"/>
      <c r="O97" s="16"/>
    </row>
    <row r="98" spans="1:15" x14ac:dyDescent="0.25">
      <c r="A98" s="86"/>
      <c r="B98" s="16"/>
      <c r="C98" s="16"/>
      <c r="D98" s="86"/>
      <c r="E98" s="16"/>
      <c r="F98" s="16"/>
      <c r="G98" s="16"/>
      <c r="H98" s="16"/>
      <c r="I98" s="99"/>
      <c r="J98" s="16"/>
      <c r="K98" s="16"/>
      <c r="L98" s="16"/>
      <c r="M98" s="16"/>
      <c r="N98" s="99"/>
      <c r="O98" s="16"/>
    </row>
    <row r="99" spans="1:15" x14ac:dyDescent="0.25">
      <c r="A99" s="86"/>
      <c r="B99" s="16"/>
      <c r="C99" s="16"/>
      <c r="D99" s="86"/>
      <c r="E99" s="16"/>
      <c r="F99" s="16"/>
      <c r="G99" s="16"/>
      <c r="H99" s="16"/>
      <c r="I99" s="99"/>
      <c r="J99" s="16"/>
      <c r="K99" s="16"/>
      <c r="L99" s="16"/>
      <c r="M99" s="16"/>
      <c r="N99" s="99"/>
      <c r="O99" s="16"/>
    </row>
    <row r="100" spans="1:15" x14ac:dyDescent="0.25">
      <c r="A100" s="86"/>
      <c r="B100" s="16"/>
      <c r="C100" s="16"/>
      <c r="D100" s="86"/>
      <c r="E100" s="16"/>
      <c r="F100" s="16"/>
      <c r="G100" s="16"/>
      <c r="H100" s="16"/>
      <c r="I100" s="99"/>
      <c r="J100" s="16"/>
      <c r="K100" s="16"/>
      <c r="L100" s="16"/>
      <c r="M100" s="16"/>
      <c r="N100" s="99"/>
      <c r="O100" s="16"/>
    </row>
    <row r="101" spans="1:15" x14ac:dyDescent="0.25">
      <c r="A101" s="86"/>
      <c r="B101" s="16"/>
      <c r="C101" s="16"/>
      <c r="D101" s="86"/>
      <c r="E101" s="16"/>
      <c r="F101" s="16"/>
      <c r="G101" s="16"/>
      <c r="H101" s="16"/>
      <c r="I101" s="99"/>
      <c r="J101" s="16"/>
      <c r="K101" s="16"/>
      <c r="L101" s="16"/>
      <c r="M101" s="16"/>
      <c r="N101" s="99"/>
      <c r="O101" s="16"/>
    </row>
    <row r="102" spans="1:15" x14ac:dyDescent="0.25">
      <c r="A102" s="86"/>
      <c r="B102" s="16"/>
      <c r="C102" s="16"/>
      <c r="D102" s="86"/>
      <c r="E102" s="16"/>
      <c r="F102" s="16"/>
      <c r="G102" s="16"/>
      <c r="H102" s="16"/>
      <c r="I102" s="99"/>
      <c r="J102" s="16"/>
      <c r="K102" s="16"/>
      <c r="L102" s="16"/>
      <c r="M102" s="16"/>
      <c r="N102" s="99"/>
      <c r="O102" s="16"/>
    </row>
    <row r="103" spans="1:15" x14ac:dyDescent="0.25">
      <c r="A103" s="86"/>
      <c r="B103" s="16"/>
      <c r="C103" s="16"/>
      <c r="D103" s="86"/>
      <c r="E103" s="16"/>
      <c r="F103" s="16"/>
      <c r="G103" s="16"/>
      <c r="H103" s="16"/>
      <c r="I103" s="99"/>
      <c r="J103" s="16"/>
      <c r="K103" s="16"/>
      <c r="L103" s="16"/>
      <c r="M103" s="16"/>
      <c r="N103" s="99"/>
      <c r="O103" s="16"/>
    </row>
    <row r="104" spans="1:15" x14ac:dyDescent="0.25">
      <c r="A104" s="86"/>
      <c r="B104" s="16"/>
      <c r="C104" s="16"/>
      <c r="D104" s="86"/>
      <c r="E104" s="16"/>
      <c r="F104" s="16"/>
      <c r="G104" s="16"/>
      <c r="H104" s="16"/>
      <c r="I104" s="99"/>
      <c r="J104" s="16"/>
      <c r="K104" s="16"/>
      <c r="L104" s="16"/>
      <c r="M104" s="16"/>
      <c r="N104" s="99"/>
      <c r="O104" s="16"/>
    </row>
    <row r="105" spans="1:15" x14ac:dyDescent="0.25">
      <c r="A105" s="86"/>
      <c r="B105" s="16"/>
      <c r="C105" s="16"/>
      <c r="D105" s="86"/>
      <c r="E105" s="16"/>
      <c r="F105" s="16"/>
      <c r="G105" s="16"/>
      <c r="H105" s="16"/>
      <c r="I105" s="99"/>
      <c r="J105" s="16"/>
      <c r="K105" s="16"/>
      <c r="L105" s="16"/>
      <c r="M105" s="16"/>
      <c r="N105" s="99"/>
      <c r="O105" s="16"/>
    </row>
    <row r="106" spans="1:15" x14ac:dyDescent="0.25">
      <c r="A106" s="86"/>
      <c r="B106" s="16"/>
      <c r="C106" s="16"/>
      <c r="D106" s="86"/>
      <c r="E106" s="16"/>
      <c r="F106" s="16"/>
      <c r="G106" s="16"/>
      <c r="H106" s="16"/>
      <c r="I106" s="99"/>
      <c r="J106" s="16"/>
      <c r="K106" s="16"/>
      <c r="L106" s="16"/>
      <c r="M106" s="16"/>
      <c r="N106" s="99"/>
      <c r="O106" s="16"/>
    </row>
    <row r="107" spans="1:15" x14ac:dyDescent="0.25">
      <c r="A107" s="86"/>
      <c r="B107" s="16"/>
      <c r="C107" s="16"/>
      <c r="D107" s="86"/>
      <c r="E107" s="16"/>
      <c r="F107" s="16"/>
      <c r="G107" s="16"/>
      <c r="H107" s="16"/>
      <c r="I107" s="99"/>
      <c r="J107" s="16"/>
      <c r="K107" s="16"/>
      <c r="L107" s="16"/>
      <c r="M107" s="16"/>
      <c r="N107" s="99"/>
      <c r="O107" s="16"/>
    </row>
    <row r="108" spans="1:15" x14ac:dyDescent="0.25">
      <c r="A108" s="86"/>
      <c r="B108" s="16"/>
      <c r="C108" s="16"/>
      <c r="D108" s="86"/>
      <c r="E108" s="16"/>
      <c r="F108" s="16"/>
      <c r="G108" s="16"/>
      <c r="H108" s="16"/>
      <c r="I108" s="99"/>
      <c r="J108" s="16"/>
      <c r="K108" s="16"/>
      <c r="L108" s="16"/>
      <c r="M108" s="16"/>
      <c r="N108" s="99"/>
      <c r="O108" s="16"/>
    </row>
    <row r="109" spans="1:15" x14ac:dyDescent="0.25">
      <c r="A109" s="86"/>
      <c r="B109" s="16"/>
      <c r="C109" s="16"/>
      <c r="D109" s="86"/>
      <c r="E109" s="16"/>
      <c r="F109" s="16"/>
      <c r="G109" s="16"/>
      <c r="H109" s="16"/>
      <c r="I109" s="99"/>
      <c r="J109" s="16"/>
      <c r="K109" s="16"/>
      <c r="L109" s="16"/>
      <c r="M109" s="16"/>
      <c r="N109" s="99"/>
      <c r="O109" s="16"/>
    </row>
    <row r="110" spans="1:15" x14ac:dyDescent="0.25">
      <c r="A110" s="86"/>
      <c r="B110" s="16"/>
      <c r="C110" s="16"/>
      <c r="D110" s="86"/>
      <c r="E110" s="16"/>
      <c r="F110" s="16"/>
      <c r="G110" s="16"/>
      <c r="H110" s="16"/>
      <c r="I110" s="99"/>
      <c r="J110" s="16"/>
      <c r="K110" s="16"/>
      <c r="L110" s="16"/>
      <c r="M110" s="16"/>
      <c r="N110" s="99"/>
      <c r="O110" s="16"/>
    </row>
    <row r="111" spans="1:15" x14ac:dyDescent="0.25">
      <c r="A111" s="86"/>
      <c r="B111" s="16"/>
      <c r="C111" s="16"/>
      <c r="D111" s="86"/>
      <c r="E111" s="16"/>
      <c r="F111" s="16"/>
      <c r="G111" s="16"/>
      <c r="H111" s="16"/>
      <c r="I111" s="99"/>
      <c r="J111" s="16"/>
      <c r="K111" s="16"/>
      <c r="L111" s="16"/>
      <c r="M111" s="16"/>
      <c r="N111" s="99"/>
      <c r="O111" s="16"/>
    </row>
    <row r="112" spans="1:15" x14ac:dyDescent="0.25">
      <c r="A112" s="86"/>
      <c r="B112" s="16"/>
      <c r="C112" s="16"/>
      <c r="D112" s="86"/>
      <c r="E112" s="16"/>
      <c r="F112" s="16"/>
      <c r="G112" s="16"/>
      <c r="H112" s="16"/>
      <c r="I112" s="99"/>
      <c r="J112" s="16"/>
      <c r="K112" s="16"/>
      <c r="L112" s="16"/>
      <c r="M112" s="16"/>
      <c r="N112" s="99"/>
      <c r="O112" s="16"/>
    </row>
    <row r="113" spans="1:15" x14ac:dyDescent="0.25">
      <c r="A113" s="86"/>
      <c r="B113" s="16"/>
      <c r="C113" s="16"/>
      <c r="D113" s="86"/>
      <c r="E113" s="16"/>
      <c r="F113" s="16"/>
      <c r="G113" s="16"/>
      <c r="H113" s="16"/>
      <c r="I113" s="99"/>
      <c r="J113" s="16"/>
      <c r="K113" s="16"/>
      <c r="L113" s="16"/>
      <c r="M113" s="16"/>
      <c r="N113" s="99"/>
      <c r="O113" s="16"/>
    </row>
    <row r="114" spans="1:15" x14ac:dyDescent="0.25">
      <c r="A114" s="86"/>
      <c r="B114" s="16"/>
      <c r="C114" s="16"/>
      <c r="D114" s="86"/>
      <c r="E114" s="16"/>
      <c r="F114" s="16"/>
      <c r="G114" s="16"/>
      <c r="H114" s="16"/>
      <c r="I114" s="99"/>
      <c r="J114" s="16"/>
      <c r="K114" s="16"/>
      <c r="L114" s="16"/>
      <c r="M114" s="16"/>
      <c r="N114" s="99"/>
      <c r="O114" s="16"/>
    </row>
    <row r="115" spans="1:15" x14ac:dyDescent="0.25">
      <c r="A115" s="86"/>
      <c r="B115" s="16"/>
      <c r="C115" s="16"/>
      <c r="D115" s="86"/>
      <c r="E115" s="16"/>
      <c r="F115" s="16"/>
      <c r="G115" s="16"/>
      <c r="H115" s="16"/>
      <c r="I115" s="99"/>
      <c r="J115" s="16"/>
      <c r="K115" s="16"/>
      <c r="L115" s="16"/>
      <c r="M115" s="16"/>
      <c r="N115" s="99"/>
      <c r="O115" s="16"/>
    </row>
    <row r="116" spans="1:15" x14ac:dyDescent="0.25">
      <c r="A116" s="86"/>
      <c r="B116" s="16"/>
      <c r="C116" s="16"/>
      <c r="D116" s="86"/>
      <c r="E116" s="16"/>
      <c r="F116" s="16"/>
      <c r="G116" s="16"/>
      <c r="H116" s="16"/>
      <c r="I116" s="99"/>
      <c r="J116" s="16"/>
      <c r="K116" s="16"/>
      <c r="L116" s="16"/>
      <c r="M116" s="16"/>
      <c r="N116" s="99"/>
      <c r="O116" s="16"/>
    </row>
    <row r="117" spans="1:15" x14ac:dyDescent="0.25">
      <c r="A117" s="86"/>
      <c r="B117" s="16"/>
      <c r="C117" s="16"/>
      <c r="D117" s="86"/>
      <c r="E117" s="16"/>
      <c r="F117" s="16"/>
      <c r="G117" s="16"/>
      <c r="H117" s="16"/>
      <c r="I117" s="99"/>
      <c r="J117" s="16"/>
      <c r="K117" s="16"/>
      <c r="L117" s="16"/>
      <c r="M117" s="16"/>
      <c r="N117" s="99"/>
      <c r="O117" s="16"/>
    </row>
    <row r="118" spans="1:15" x14ac:dyDescent="0.25">
      <c r="A118" s="86"/>
      <c r="B118" s="16"/>
      <c r="C118" s="16"/>
      <c r="D118" s="86"/>
      <c r="E118" s="16"/>
      <c r="F118" s="16"/>
      <c r="G118" s="16"/>
      <c r="H118" s="16"/>
      <c r="I118" s="99"/>
      <c r="J118" s="16"/>
      <c r="K118" s="16"/>
      <c r="L118" s="16"/>
      <c r="M118" s="16"/>
      <c r="N118" s="99"/>
      <c r="O118" s="16"/>
    </row>
    <row r="119" spans="1:15" x14ac:dyDescent="0.25">
      <c r="A119" s="86"/>
      <c r="B119" s="16"/>
      <c r="C119" s="16"/>
      <c r="D119" s="86"/>
      <c r="E119" s="16"/>
      <c r="F119" s="16"/>
      <c r="G119" s="16"/>
      <c r="H119" s="16"/>
      <c r="I119" s="99"/>
      <c r="J119" s="16"/>
      <c r="K119" s="16"/>
      <c r="L119" s="16"/>
      <c r="M119" s="16"/>
      <c r="N119" s="99"/>
      <c r="O119" s="16"/>
    </row>
    <row r="120" spans="1:15" x14ac:dyDescent="0.25">
      <c r="A120" s="86"/>
      <c r="B120" s="16"/>
      <c r="C120" s="16"/>
      <c r="D120" s="86"/>
      <c r="E120" s="16"/>
      <c r="F120" s="16"/>
      <c r="G120" s="16"/>
      <c r="H120" s="16"/>
      <c r="I120" s="99"/>
      <c r="J120" s="16"/>
      <c r="K120" s="16"/>
      <c r="L120" s="16"/>
      <c r="M120" s="16"/>
      <c r="N120" s="99"/>
      <c r="O120" s="16"/>
    </row>
    <row r="121" spans="1:15" x14ac:dyDescent="0.25">
      <c r="A121" s="86"/>
      <c r="B121" s="16"/>
      <c r="C121" s="16"/>
      <c r="D121" s="86"/>
      <c r="E121" s="16"/>
      <c r="F121" s="16"/>
      <c r="G121" s="16"/>
      <c r="H121" s="16"/>
      <c r="I121" s="99"/>
      <c r="J121" s="16"/>
      <c r="K121" s="16"/>
      <c r="L121" s="16"/>
      <c r="M121" s="16"/>
      <c r="N121" s="99"/>
      <c r="O121" s="16"/>
    </row>
    <row r="122" spans="1:15" x14ac:dyDescent="0.25">
      <c r="A122" s="86"/>
      <c r="B122" s="16"/>
      <c r="C122" s="16"/>
      <c r="D122" s="86"/>
      <c r="E122" s="16"/>
      <c r="F122" s="16"/>
      <c r="G122" s="16"/>
      <c r="H122" s="16"/>
      <c r="I122" s="99"/>
      <c r="J122" s="16"/>
      <c r="K122" s="16"/>
      <c r="L122" s="16"/>
      <c r="M122" s="16"/>
      <c r="N122" s="99"/>
      <c r="O122" s="16"/>
    </row>
    <row r="123" spans="1:15" x14ac:dyDescent="0.25">
      <c r="A123" s="86"/>
      <c r="B123" s="16"/>
      <c r="C123" s="16"/>
      <c r="D123" s="86"/>
      <c r="E123" s="16"/>
      <c r="F123" s="16"/>
      <c r="G123" s="16"/>
      <c r="H123" s="16"/>
      <c r="I123" s="99"/>
      <c r="J123" s="16"/>
      <c r="K123" s="16"/>
      <c r="L123" s="16"/>
      <c r="M123" s="16"/>
      <c r="N123" s="99"/>
      <c r="O123" s="16"/>
    </row>
    <row r="124" spans="1:15" x14ac:dyDescent="0.25">
      <c r="A124" s="86"/>
      <c r="B124" s="16"/>
      <c r="C124" s="16"/>
      <c r="D124" s="86"/>
      <c r="E124" s="16"/>
      <c r="F124" s="16"/>
      <c r="G124" s="16"/>
      <c r="H124" s="16"/>
      <c r="I124" s="99"/>
      <c r="J124" s="16"/>
      <c r="K124" s="16"/>
      <c r="L124" s="16"/>
      <c r="M124" s="16"/>
      <c r="N124" s="99"/>
      <c r="O124" s="16"/>
    </row>
    <row r="125" spans="1:15" x14ac:dyDescent="0.25">
      <c r="A125" s="86"/>
      <c r="B125" s="16"/>
      <c r="C125" s="16"/>
      <c r="D125" s="86"/>
      <c r="E125" s="16"/>
      <c r="F125" s="16"/>
      <c r="G125" s="16"/>
      <c r="H125" s="16"/>
      <c r="I125" s="99"/>
      <c r="J125" s="16"/>
      <c r="K125" s="16"/>
      <c r="L125" s="16"/>
      <c r="M125" s="16"/>
      <c r="N125" s="99"/>
      <c r="O125" s="16"/>
    </row>
    <row r="126" spans="1:15" x14ac:dyDescent="0.25">
      <c r="A126" s="86"/>
      <c r="B126" s="16"/>
      <c r="C126" s="16"/>
      <c r="D126" s="86"/>
      <c r="E126" s="16"/>
      <c r="F126" s="16"/>
      <c r="G126" s="16"/>
      <c r="H126" s="16"/>
      <c r="I126" s="99"/>
      <c r="J126" s="16"/>
      <c r="K126" s="16"/>
      <c r="L126" s="16"/>
      <c r="M126" s="16"/>
      <c r="N126" s="99"/>
      <c r="O126" s="16"/>
    </row>
    <row r="127" spans="1:15" x14ac:dyDescent="0.25">
      <c r="A127" s="86"/>
      <c r="B127" s="16"/>
      <c r="C127" s="16"/>
      <c r="D127" s="86"/>
      <c r="E127" s="16"/>
      <c r="F127" s="16"/>
      <c r="G127" s="16"/>
      <c r="H127" s="16"/>
      <c r="I127" s="99"/>
      <c r="J127" s="16"/>
      <c r="K127" s="16"/>
      <c r="L127" s="16"/>
      <c r="M127" s="16"/>
      <c r="N127" s="99"/>
      <c r="O127" s="16"/>
    </row>
    <row r="128" spans="1:15" x14ac:dyDescent="0.25">
      <c r="A128" s="86"/>
      <c r="B128" s="16"/>
      <c r="C128" s="16"/>
      <c r="D128" s="86"/>
      <c r="E128" s="16"/>
      <c r="F128" s="16"/>
      <c r="G128" s="16"/>
      <c r="H128" s="16"/>
      <c r="I128" s="99"/>
      <c r="J128" s="16"/>
      <c r="K128" s="16"/>
      <c r="L128" s="16"/>
      <c r="M128" s="16"/>
      <c r="N128" s="99"/>
      <c r="O128" s="16"/>
    </row>
    <row r="129" spans="1:15" x14ac:dyDescent="0.25">
      <c r="A129" s="86"/>
      <c r="B129" s="16"/>
      <c r="C129" s="16"/>
      <c r="D129" s="86"/>
      <c r="E129" s="16"/>
      <c r="F129" s="16"/>
      <c r="G129" s="16"/>
      <c r="H129" s="16"/>
      <c r="I129" s="99"/>
      <c r="J129" s="16"/>
      <c r="K129" s="16"/>
      <c r="L129" s="16"/>
      <c r="M129" s="16"/>
      <c r="N129" s="99"/>
      <c r="O129" s="16"/>
    </row>
    <row r="130" spans="1:15" x14ac:dyDescent="0.25">
      <c r="A130" s="86"/>
      <c r="B130" s="16"/>
      <c r="C130" s="16"/>
      <c r="D130" s="86"/>
      <c r="E130" s="16"/>
      <c r="F130" s="16"/>
      <c r="G130" s="16"/>
      <c r="H130" s="16"/>
      <c r="I130" s="99"/>
      <c r="J130" s="16"/>
      <c r="K130" s="16"/>
      <c r="L130" s="16"/>
      <c r="M130" s="16"/>
      <c r="N130" s="99"/>
      <c r="O130" s="16"/>
    </row>
    <row r="131" spans="1:15" x14ac:dyDescent="0.25">
      <c r="A131" s="86"/>
      <c r="B131" s="16"/>
      <c r="C131" s="16"/>
      <c r="D131" s="86"/>
      <c r="E131" s="16"/>
      <c r="F131" s="16"/>
      <c r="G131" s="16"/>
      <c r="H131" s="16"/>
      <c r="I131" s="99"/>
      <c r="J131" s="16"/>
      <c r="K131" s="16"/>
      <c r="L131" s="16"/>
      <c r="M131" s="16"/>
      <c r="N131" s="99"/>
      <c r="O131" s="16"/>
    </row>
  </sheetData>
  <mergeCells count="23">
    <mergeCell ref="B44:B50"/>
    <mergeCell ref="A56:P56"/>
    <mergeCell ref="A62:P62"/>
    <mergeCell ref="A51:D51"/>
    <mergeCell ref="A57:P57"/>
    <mergeCell ref="A58:P58"/>
    <mergeCell ref="B60:Q60"/>
    <mergeCell ref="A63:P63"/>
    <mergeCell ref="A59:P59"/>
    <mergeCell ref="F1:J1"/>
    <mergeCell ref="K1:O1"/>
    <mergeCell ref="A3:A17"/>
    <mergeCell ref="A18:D18"/>
    <mergeCell ref="B36:B42"/>
    <mergeCell ref="A34:D34"/>
    <mergeCell ref="B19:B25"/>
    <mergeCell ref="B3:B14"/>
    <mergeCell ref="B15:B17"/>
    <mergeCell ref="B27:B33"/>
    <mergeCell ref="A19:A26"/>
    <mergeCell ref="A27:A33"/>
    <mergeCell ref="A36:A43"/>
    <mergeCell ref="A44:A50"/>
  </mergeCells>
  <printOptions gridLines="1"/>
  <pageMargins left="0.7" right="0.7" top="0.75" bottom="0.75" header="0.3" footer="0.3"/>
  <pageSetup scale="52" fitToHeight="0" orientation="landscape" r:id="rId1"/>
  <headerFooter>
    <oddHeader xml:space="preserve">&amp;LAppendix A-8. Burden Table&amp;C
</oddHeader>
    <oddFooter>&amp;CPage &amp;P of &amp;N</oddFooter>
  </headerFooter>
  <ignoredErrors>
    <ignoredError sqref="P18 I52 G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ColWidth="9.140625" defaultRowHeight="15" x14ac:dyDescent="0.25"/>
  <cols>
    <col min="1" max="1" width="18" style="39" bestFit="1" customWidth="1"/>
    <col min="2" max="3" width="19.85546875" style="39" customWidth="1"/>
    <col min="4" max="4" width="24.28515625" style="39" customWidth="1"/>
    <col min="5" max="5" width="22.7109375" style="39" customWidth="1"/>
    <col min="6" max="16384" width="9.140625" style="39"/>
  </cols>
  <sheetData>
    <row r="1" spans="1:5" ht="30" x14ac:dyDescent="0.25">
      <c r="B1" s="42" t="s">
        <v>39</v>
      </c>
      <c r="C1" s="42" t="s">
        <v>42</v>
      </c>
      <c r="D1" s="42" t="s">
        <v>41</v>
      </c>
      <c r="E1" s="42" t="s">
        <v>31</v>
      </c>
    </row>
    <row r="2" spans="1:5" ht="30" x14ac:dyDescent="0.25">
      <c r="A2" s="42" t="s">
        <v>20</v>
      </c>
      <c r="B2" s="40">
        <v>45.16</v>
      </c>
      <c r="C2" s="40">
        <v>42.57</v>
      </c>
      <c r="D2" s="40">
        <v>29.06</v>
      </c>
      <c r="E2" s="40">
        <v>21.27</v>
      </c>
    </row>
    <row r="3" spans="1:5" ht="45" x14ac:dyDescent="0.25">
      <c r="A3" s="42" t="s">
        <v>21</v>
      </c>
      <c r="B3" s="41" t="s">
        <v>44</v>
      </c>
      <c r="C3" s="41" t="s">
        <v>38</v>
      </c>
      <c r="D3" s="41" t="s">
        <v>24</v>
      </c>
      <c r="E3" s="41" t="s">
        <v>24</v>
      </c>
    </row>
    <row r="4" spans="1:5" x14ac:dyDescent="0.25">
      <c r="A4" s="42" t="s">
        <v>22</v>
      </c>
      <c r="B4" s="43" t="s">
        <v>37</v>
      </c>
      <c r="C4" s="43" t="s">
        <v>43</v>
      </c>
      <c r="D4" s="43" t="s">
        <v>26</v>
      </c>
      <c r="E4" s="43" t="s">
        <v>28</v>
      </c>
    </row>
    <row r="5" spans="1:5" ht="60" x14ac:dyDescent="0.25">
      <c r="A5" s="42" t="s">
        <v>23</v>
      </c>
      <c r="B5" s="39" t="s">
        <v>40</v>
      </c>
      <c r="C5" s="39" t="s">
        <v>29</v>
      </c>
      <c r="D5" s="39" t="s">
        <v>25</v>
      </c>
      <c r="E5" s="39" t="s">
        <v>27</v>
      </c>
    </row>
  </sheetData>
  <hyperlinks>
    <hyperlink ref="E3" r:id="rId1" location="21-0000"/>
    <hyperlink ref="D3" r:id="rId2" location="21-0000"/>
    <hyperlink ref="C3" r:id="rId3"/>
    <hyperlink ref="B3" r:id="rId4"/>
  </hyperlinks>
  <pageMargins left="0.7" right="0.7" top="0.75" bottom="0.75" header="0.3" footer="0.3"/>
  <pageSetup orientation="portrait" horizontalDpi="4294967293" vertic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36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SFSPI 60 day FRN</vt:lpstr>
      <vt:lpstr>NAICS Codes</vt:lpstr>
      <vt:lpstr>Assumptions</vt:lpstr>
      <vt:lpstr>'SFSPI 60 day FRN'!Print_Area</vt:lpstr>
      <vt:lpstr>'SFSPI 60 day FRN'!Print_Titles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Sandberg, Christina - FNS</cp:lastModifiedBy>
  <cp:lastPrinted>2019-10-18T15:36:42Z</cp:lastPrinted>
  <dcterms:created xsi:type="dcterms:W3CDTF">2013-01-08T21:49:18Z</dcterms:created>
  <dcterms:modified xsi:type="dcterms:W3CDTF">2020-01-08T20:32:36Z</dcterms:modified>
</cp:coreProperties>
</file>