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codeName="ThisWorkbook" defaultThemeVersion="124226"/>
  <mc:AlternateContent xmlns:mc="http://schemas.openxmlformats.org/markup-compatibility/2006">
    <mc:Choice Requires="x15">
      <x15ac:absPath xmlns:x15ac="http://schemas.microsoft.com/office/spreadsheetml/2010/11/ac" url="\\doe\dfsfr\HOME_FORS2\Chris.Early\My Documents\NEW FOLDER\ICR 2019\HPwES\forms\"/>
    </mc:Choice>
  </mc:AlternateContent>
  <bookViews>
    <workbookView xWindow="0" yWindow="30" windowWidth="20490" windowHeight="7725" firstSheet="1" activeTab="2"/>
  </bookViews>
  <sheets>
    <sheet name="1. Read Me First" sheetId="36" r:id="rId1"/>
    <sheet name="2. Annual Report " sheetId="31" r:id="rId2"/>
    <sheet name="3. V1.5 Compliance Report" sheetId="32" r:id="rId3"/>
    <sheet name="Quarterly" sheetId="28" state="hidden" r:id="rId4"/>
    <sheet name="Lists" sheetId="23" state="veryHidden" r:id="rId5"/>
    <sheet name="Flat Data" sheetId="24" state="veryHidden" r:id="rId6"/>
  </sheets>
  <definedNames>
    <definedName name="_xlnm._FilterDatabase" localSheetId="3" hidden="1">Quarterly!$A$1:$CO$72</definedName>
    <definedName name="Air_sealing">Lists!$A$54:$A$63</definedName>
    <definedName name="Con.incentives">Lists!$A$46:$A$51</definedName>
    <definedName name="Dimeasures">Lists!$A$54:$A$63</definedName>
    <definedName name="EnergySaving">Lists!$A$65:$A$69</definedName>
    <definedName name="Enrollment">Lists!$A$19:$A$22</definedName>
    <definedName name="Gannat">Lists!$A$54:$A$63</definedName>
    <definedName name="Gannate">Lists!$A$54:$A$63</definedName>
    <definedName name="Hom.Incentives">Lists!$A$36:$A$44</definedName>
    <definedName name="Incentives">Lists!$A$36:$A$44</definedName>
    <definedName name="NA">Lists!$A$27</definedName>
    <definedName name="Program_type">Lists!$A$1:$A$8</definedName>
    <definedName name="QA">Lists!$A$76:$A$79</definedName>
    <definedName name="QA.timing">Lists!$A$81:$A$84</definedName>
    <definedName name="QC">Lists!$A$73:$A$74</definedName>
    <definedName name="SponsorNames">#REF!</definedName>
    <definedName name="Workforce">Lists!$A$91:$A$100</definedName>
    <definedName name="YN">Lists!$A$31:$A$32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 i="31" l="1"/>
  <c r="S64" i="31"/>
  <c r="T63" i="31"/>
  <c r="S63" i="31"/>
  <c r="S12" i="31"/>
  <c r="M48" i="36"/>
  <c r="M47" i="36"/>
  <c r="M46" i="36"/>
  <c r="M45" i="36"/>
  <c r="U63" i="31"/>
  <c r="CE2" i="28"/>
  <c r="CF2" i="28"/>
  <c r="CM2" i="28"/>
  <c r="CN2" i="28"/>
  <c r="CO2" i="28"/>
  <c r="CE3" i="28"/>
  <c r="CF3" i="28"/>
  <c r="CM3" i="28"/>
  <c r="CN3" i="28"/>
  <c r="CO3" i="28"/>
  <c r="CE4" i="28"/>
  <c r="CF4" i="28"/>
  <c r="CM4" i="28"/>
  <c r="CN4" i="28"/>
  <c r="CO4" i="28"/>
  <c r="CE5" i="28"/>
  <c r="CF5" i="28"/>
  <c r="CM5" i="28"/>
  <c r="CN5" i="28"/>
  <c r="CO5" i="28"/>
  <c r="CE6" i="28"/>
  <c r="CF6" i="28"/>
  <c r="CM6" i="28"/>
  <c r="CN6" i="28"/>
  <c r="CO6" i="28"/>
  <c r="CE7" i="28"/>
  <c r="CF7" i="28"/>
  <c r="CM7" i="28"/>
  <c r="CN7" i="28"/>
  <c r="CN8" i="28"/>
  <c r="CN9" i="28"/>
  <c r="CN10" i="28"/>
  <c r="CN11" i="28"/>
  <c r="CN12" i="28"/>
  <c r="CN13" i="28"/>
  <c r="CN14" i="28"/>
  <c r="CN15" i="28"/>
  <c r="CN16" i="28"/>
  <c r="CN17" i="28"/>
  <c r="CN18" i="28"/>
  <c r="CN19" i="28"/>
  <c r="CN20" i="28"/>
  <c r="CN21" i="28"/>
  <c r="CN22" i="28"/>
  <c r="CN23" i="28"/>
  <c r="CN24" i="28"/>
  <c r="CN25" i="28"/>
  <c r="CN26" i="28"/>
  <c r="CN27" i="28"/>
  <c r="CN28" i="28"/>
  <c r="CN29" i="28"/>
  <c r="CN30" i="28"/>
  <c r="CN31" i="28"/>
  <c r="CN32" i="28"/>
  <c r="CN33" i="28"/>
  <c r="CN34" i="28"/>
  <c r="CN35" i="28"/>
  <c r="CN36" i="28"/>
  <c r="CN37" i="28"/>
  <c r="CN38" i="28"/>
  <c r="CN39" i="28"/>
  <c r="CN40" i="28"/>
  <c r="CN41" i="28"/>
  <c r="CN42" i="28"/>
  <c r="CN43" i="28"/>
  <c r="CN44" i="28"/>
  <c r="CN45" i="28"/>
  <c r="CN46" i="28"/>
  <c r="CN47" i="28"/>
  <c r="CN48" i="28"/>
  <c r="CO7" i="28"/>
  <c r="CE8" i="28"/>
  <c r="CF8" i="28"/>
  <c r="CM8" i="28"/>
  <c r="CO8" i="28"/>
  <c r="CE9" i="28"/>
  <c r="CF9" i="28"/>
  <c r="CM9" i="28"/>
  <c r="CO9" i="28"/>
  <c r="CE10" i="28"/>
  <c r="CF10" i="28"/>
  <c r="CM10" i="28"/>
  <c r="CO10" i="28"/>
  <c r="CE11" i="28"/>
  <c r="CF11" i="28"/>
  <c r="CM11" i="28"/>
  <c r="CO11" i="28"/>
  <c r="CM12" i="28"/>
  <c r="CO12" i="28"/>
  <c r="CE13" i="28"/>
  <c r="CF13" i="28"/>
  <c r="CM13" i="28"/>
  <c r="CO13" i="28"/>
  <c r="CM14" i="28"/>
  <c r="CO14" i="28"/>
  <c r="CE15" i="28"/>
  <c r="CF15" i="28"/>
  <c r="CM15" i="28"/>
  <c r="CO15" i="28"/>
  <c r="CE16" i="28"/>
  <c r="CF16" i="28"/>
  <c r="CM16" i="28"/>
  <c r="CO16" i="28"/>
  <c r="CE17" i="28"/>
  <c r="CF17" i="28"/>
  <c r="CM17" i="28"/>
  <c r="CO17" i="28"/>
  <c r="CE18" i="28"/>
  <c r="CF18" i="28"/>
  <c r="CM18" i="28"/>
  <c r="CO18" i="28"/>
  <c r="CE19" i="28"/>
  <c r="CF19" i="28"/>
  <c r="CM19" i="28"/>
  <c r="CO19" i="28"/>
  <c r="CE20" i="28"/>
  <c r="CF20" i="28"/>
  <c r="CM20" i="28"/>
  <c r="CO20" i="28"/>
  <c r="CE21" i="28"/>
  <c r="CF21" i="28"/>
  <c r="CM21" i="28"/>
  <c r="CO21" i="28"/>
  <c r="CE22" i="28"/>
  <c r="CF22" i="28"/>
  <c r="CM22" i="28"/>
  <c r="CO22" i="28"/>
  <c r="CE23" i="28"/>
  <c r="CF23" i="28"/>
  <c r="CM23" i="28"/>
  <c r="CO23" i="28"/>
  <c r="CE24" i="28"/>
  <c r="CF24" i="28"/>
  <c r="CM24" i="28"/>
  <c r="CO24" i="28"/>
  <c r="CM25" i="28"/>
  <c r="CO25" i="28"/>
  <c r="CE26" i="28"/>
  <c r="CF26" i="28"/>
  <c r="CM26" i="28"/>
  <c r="CO26" i="28"/>
  <c r="CE27" i="28"/>
  <c r="CF27" i="28"/>
  <c r="CM27" i="28"/>
  <c r="CO27" i="28"/>
  <c r="CE28" i="28"/>
  <c r="CF28" i="28"/>
  <c r="CM28" i="28"/>
  <c r="CO28" i="28"/>
  <c r="CM29" i="28"/>
  <c r="CO29" i="28"/>
  <c r="CE30" i="28"/>
  <c r="CF30" i="28"/>
  <c r="CM30" i="28"/>
  <c r="CO30" i="28"/>
  <c r="CE31" i="28"/>
  <c r="CF31" i="28"/>
  <c r="CM31" i="28"/>
  <c r="CO31" i="28"/>
  <c r="CE32" i="28"/>
  <c r="CF32" i="28"/>
  <c r="CM32" i="28"/>
  <c r="CO32" i="28"/>
  <c r="CE33" i="28"/>
  <c r="CF33" i="28"/>
  <c r="CM33" i="28"/>
  <c r="CO33" i="28"/>
  <c r="CE34" i="28"/>
  <c r="CF34" i="28"/>
  <c r="CM34" i="28"/>
  <c r="CO34" i="28"/>
  <c r="CE35" i="28"/>
  <c r="CF35" i="28"/>
  <c r="CM35" i="28"/>
  <c r="CO35" i="28"/>
  <c r="CE36" i="28"/>
  <c r="CF36" i="28"/>
  <c r="CM36" i="28"/>
  <c r="CO36" i="28"/>
  <c r="CE37" i="28"/>
  <c r="CF37" i="28"/>
  <c r="CM37" i="28"/>
  <c r="CO37" i="28"/>
  <c r="CE38" i="28"/>
  <c r="CF38" i="28"/>
  <c r="CM38" i="28"/>
  <c r="CO38" i="28"/>
  <c r="CE39" i="28"/>
  <c r="CF39" i="28"/>
  <c r="CM39" i="28"/>
  <c r="CO39" i="28"/>
  <c r="CE40" i="28"/>
  <c r="CF40" i="28"/>
  <c r="CM40" i="28"/>
  <c r="CO40" i="28"/>
  <c r="CE41" i="28"/>
  <c r="CF41" i="28"/>
  <c r="CM41" i="28"/>
  <c r="CO41" i="28"/>
  <c r="CE42" i="28"/>
  <c r="CF42" i="28"/>
  <c r="CM42" i="28"/>
  <c r="CO42" i="28"/>
  <c r="CE43" i="28"/>
  <c r="CF43" i="28"/>
  <c r="CM43" i="28"/>
  <c r="CO43" i="28"/>
  <c r="CE44" i="28"/>
  <c r="CF44" i="28"/>
  <c r="CM44" i="28"/>
  <c r="CO44" i="28"/>
  <c r="CE45" i="28"/>
  <c r="CF45" i="28"/>
  <c r="CM45" i="28"/>
  <c r="CO45" i="28"/>
  <c r="CE46" i="28"/>
  <c r="CF46" i="28"/>
  <c r="CM46" i="28"/>
  <c r="CO46" i="28"/>
  <c r="CE47" i="28"/>
  <c r="CF47" i="28"/>
  <c r="CM47" i="28"/>
  <c r="CO47"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BQ48" i="28"/>
  <c r="BR48" i="28"/>
  <c r="BS48" i="28"/>
  <c r="BT48" i="28"/>
  <c r="BU48" i="28"/>
  <c r="BV48" i="28"/>
  <c r="BW48" i="28"/>
  <c r="BX48" i="28"/>
  <c r="BY48" i="28"/>
  <c r="BZ48" i="28"/>
  <c r="CA48" i="28"/>
  <c r="CB48" i="28"/>
  <c r="CC48" i="28"/>
  <c r="CD48" i="28"/>
  <c r="CG48" i="28"/>
  <c r="CH48" i="28"/>
  <c r="CI48" i="28"/>
  <c r="CJ48" i="28"/>
  <c r="CE49" i="28"/>
  <c r="CF49" i="28"/>
  <c r="CM49" i="28"/>
  <c r="CN49" i="28"/>
  <c r="CO49" i="28"/>
  <c r="CE50" i="28"/>
  <c r="CF50" i="28"/>
  <c r="CM50" i="28"/>
  <c r="CN50" i="28"/>
  <c r="CO50" i="28"/>
  <c r="CM51" i="28"/>
  <c r="CN51" i="28"/>
  <c r="CO51" i="28"/>
  <c r="CM52" i="28"/>
  <c r="CN52" i="28"/>
  <c r="CO52" i="28"/>
  <c r="CM53" i="28"/>
  <c r="CN53" i="28"/>
  <c r="CO53" i="28"/>
  <c r="CM54" i="28"/>
  <c r="CN54" i="28"/>
  <c r="CO54" i="28"/>
  <c r="CM55" i="28"/>
  <c r="CN55" i="28"/>
  <c r="CO55" i="28"/>
  <c r="CM56" i="28"/>
  <c r="CN56" i="28"/>
  <c r="CO56" i="28"/>
  <c r="CM57" i="28"/>
  <c r="CN57" i="28"/>
  <c r="CO57" i="28"/>
  <c r="CM58" i="28"/>
  <c r="CN58" i="28"/>
  <c r="CO58" i="28"/>
  <c r="CM59" i="28"/>
  <c r="CN59" i="28"/>
  <c r="CO59" i="28"/>
  <c r="CM60" i="28"/>
  <c r="CN60" i="28"/>
  <c r="CO60" i="28"/>
  <c r="CM61" i="28"/>
  <c r="CN61" i="28"/>
  <c r="CO61" i="28"/>
  <c r="CM62" i="28"/>
  <c r="CN62" i="28"/>
  <c r="CO62" i="28"/>
  <c r="CM63" i="28"/>
  <c r="CN63" i="28"/>
  <c r="CO63" i="28"/>
  <c r="CM64" i="28"/>
  <c r="CN64" i="28"/>
  <c r="CO64" i="28"/>
  <c r="CM65" i="28"/>
  <c r="CN65" i="28"/>
  <c r="CO65" i="28"/>
  <c r="CM66" i="28"/>
  <c r="CN66" i="28"/>
  <c r="CO66" i="28"/>
  <c r="CM67" i="28"/>
  <c r="CN67" i="28"/>
  <c r="CO67" i="28"/>
  <c r="CM68" i="28"/>
  <c r="CN68" i="28"/>
  <c r="CO68" i="28"/>
  <c r="CM69" i="28"/>
  <c r="CN69" i="28"/>
  <c r="CO69" i="28"/>
  <c r="CM70" i="28"/>
  <c r="CN70" i="28"/>
  <c r="CO70" i="28"/>
  <c r="CM71" i="28"/>
  <c r="CN71" i="28"/>
  <c r="CO71" i="28"/>
  <c r="CE72" i="28"/>
  <c r="CF72" i="28"/>
  <c r="CM72" i="28"/>
  <c r="CN72" i="28"/>
  <c r="CO72" i="28"/>
  <c r="S61" i="31"/>
  <c r="R17" i="32"/>
  <c r="R16" i="32"/>
  <c r="R15" i="32"/>
  <c r="R14" i="32"/>
  <c r="R13" i="32"/>
  <c r="R12" i="32"/>
  <c r="R11" i="32"/>
  <c r="R10" i="32"/>
  <c r="R9" i="32"/>
  <c r="R8" i="32"/>
  <c r="R7" i="32"/>
  <c r="R6" i="32"/>
  <c r="R5" i="32"/>
  <c r="S65" i="31"/>
  <c r="S36" i="31"/>
  <c r="T36" i="31"/>
  <c r="JE2" i="24"/>
  <c r="IZ2" i="24"/>
  <c r="S70" i="31"/>
  <c r="P6" i="32"/>
  <c r="P7" i="32"/>
  <c r="P8" i="32"/>
  <c r="P9" i="32"/>
  <c r="P10" i="32"/>
  <c r="P11" i="32"/>
  <c r="P12" i="32"/>
  <c r="P13" i="32"/>
  <c r="P14" i="32"/>
  <c r="P15" i="32"/>
  <c r="P16" i="32"/>
  <c r="P17" i="32"/>
  <c r="P5" i="32"/>
  <c r="BE2" i="24"/>
  <c r="DU2" i="24"/>
  <c r="DT2" i="24"/>
  <c r="DS2" i="24"/>
  <c r="DR2" i="24"/>
  <c r="DQ2" i="24"/>
  <c r="DP2" i="24"/>
  <c r="BQ2" i="24"/>
  <c r="BP2" i="24"/>
  <c r="BO2" i="24"/>
  <c r="BN2" i="24"/>
  <c r="BM2" i="24"/>
  <c r="BL2" i="24"/>
  <c r="JC2" i="24"/>
  <c r="IP2" i="24"/>
  <c r="IO2" i="24"/>
  <c r="IN2" i="24"/>
  <c r="IM2" i="24"/>
  <c r="IL2" i="24"/>
  <c r="IK2" i="24"/>
  <c r="IJ2" i="24"/>
  <c r="II2" i="24"/>
  <c r="IH2" i="24"/>
  <c r="IG2" i="24"/>
  <c r="IF2" i="24"/>
  <c r="IE2" i="24"/>
  <c r="ID2" i="24"/>
  <c r="IC2" i="24"/>
  <c r="IB2" i="24"/>
  <c r="IA2" i="24"/>
  <c r="HZ2" i="24"/>
  <c r="HY2" i="24"/>
  <c r="HX2" i="24"/>
  <c r="HW2" i="24"/>
  <c r="HV2" i="24"/>
  <c r="HU2" i="24"/>
  <c r="HT2" i="24"/>
  <c r="HS2" i="24"/>
  <c r="HR2" i="24"/>
  <c r="HQ2" i="24"/>
  <c r="HP2" i="24"/>
  <c r="HO2" i="24"/>
  <c r="HN2" i="24"/>
  <c r="HM2" i="24"/>
  <c r="HL2" i="24"/>
  <c r="HK2" i="24"/>
  <c r="HJ2" i="24"/>
  <c r="HI2" i="24"/>
  <c r="HH2" i="24"/>
  <c r="HG2" i="24"/>
  <c r="HF2" i="24"/>
  <c r="HE2" i="24"/>
  <c r="HD2" i="24"/>
  <c r="HC2" i="24"/>
  <c r="HB2" i="24"/>
  <c r="HA2" i="24"/>
  <c r="GZ2" i="24"/>
  <c r="GY2" i="24"/>
  <c r="GX2" i="24"/>
  <c r="GW2" i="24"/>
  <c r="GV2" i="24"/>
  <c r="GU2" i="24"/>
  <c r="GT2" i="24"/>
  <c r="GS2" i="24"/>
  <c r="GR2" i="24"/>
  <c r="GQ2" i="24"/>
  <c r="GP2" i="24"/>
  <c r="GO2" i="24"/>
  <c r="GN2" i="24"/>
  <c r="GM2" i="24"/>
  <c r="GL2" i="24"/>
  <c r="GK2" i="24"/>
  <c r="GJ2" i="24"/>
  <c r="GI2" i="24"/>
  <c r="GH2" i="24"/>
  <c r="GG2" i="24"/>
  <c r="GF2" i="24"/>
  <c r="GE2" i="24"/>
  <c r="GD2" i="24"/>
  <c r="GC2" i="24"/>
  <c r="GB2" i="24"/>
  <c r="GA2" i="24"/>
  <c r="FZ2" i="24"/>
  <c r="FY2" i="24"/>
  <c r="FX2" i="24"/>
  <c r="FW2" i="24"/>
  <c r="FV2" i="24"/>
  <c r="FU2" i="24"/>
  <c r="FT2" i="24"/>
  <c r="FS2" i="24"/>
  <c r="FR2" i="24"/>
  <c r="FQ2" i="24"/>
  <c r="FP2" i="24"/>
  <c r="FO2" i="24"/>
  <c r="FN2" i="24"/>
  <c r="FM2" i="24"/>
  <c r="FL2" i="24"/>
  <c r="FK2" i="24"/>
  <c r="FJ2" i="24"/>
  <c r="FI2" i="24"/>
  <c r="FH2" i="24"/>
  <c r="FG2" i="24"/>
  <c r="FF2" i="24"/>
  <c r="FE2" i="24"/>
  <c r="FD2" i="24"/>
  <c r="FC2" i="24"/>
  <c r="FB2" i="24"/>
  <c r="FA2" i="24"/>
  <c r="EZ2" i="24"/>
  <c r="EY2" i="24"/>
  <c r="EX2" i="24"/>
  <c r="EW2" i="24"/>
  <c r="EV2" i="24"/>
  <c r="EU2" i="24"/>
  <c r="EM2" i="24"/>
  <c r="EL2" i="24"/>
  <c r="EK2" i="24"/>
  <c r="EJ2" i="24"/>
  <c r="EI2" i="24"/>
  <c r="EH2" i="24"/>
  <c r="EG2" i="24"/>
  <c r="EF2" i="24"/>
  <c r="EE2" i="24"/>
  <c r="ED2" i="24"/>
  <c r="EC2" i="24"/>
  <c r="EB2" i="24"/>
  <c r="EA2" i="24"/>
  <c r="DZ2" i="24"/>
  <c r="DY2" i="24"/>
  <c r="DX2" i="24"/>
  <c r="DW2" i="24"/>
  <c r="DV2" i="24"/>
  <c r="DO2" i="24"/>
  <c r="DN2" i="24"/>
  <c r="DM2" i="24"/>
  <c r="DL2" i="24"/>
  <c r="DK2" i="24"/>
  <c r="DJ2" i="24"/>
  <c r="DI2" i="24"/>
  <c r="CG2" i="24"/>
  <c r="CF2" i="24"/>
  <c r="CE2" i="24"/>
  <c r="CD2" i="24"/>
  <c r="CC2" i="24"/>
  <c r="CB2" i="24"/>
  <c r="CA2" i="24"/>
  <c r="BZ2" i="24"/>
  <c r="BY2" i="24"/>
  <c r="BX2" i="24"/>
  <c r="BV2" i="24"/>
  <c r="BU2" i="24"/>
  <c r="BK2" i="24"/>
  <c r="BJ2" i="24"/>
  <c r="BI2" i="24"/>
  <c r="BH2" i="24"/>
  <c r="BG2" i="24"/>
  <c r="BF2" i="24"/>
  <c r="BD2" i="24"/>
  <c r="BC2" i="24"/>
  <c r="BB2" i="24"/>
  <c r="BA2" i="24"/>
  <c r="AY2" i="24"/>
  <c r="AX2" i="24"/>
  <c r="AW2" i="24"/>
  <c r="AV2" i="24"/>
  <c r="AU2" i="24"/>
  <c r="E2" i="24"/>
  <c r="A2" i="24"/>
  <c r="CE48" i="28"/>
  <c r="CM48" i="28"/>
  <c r="CF48" i="28"/>
  <c r="AZ2" i="24"/>
  <c r="A22" i="31"/>
  <c r="A30" i="31"/>
  <c r="A73" i="31"/>
  <c r="A38" i="31"/>
  <c r="A15" i="31"/>
  <c r="D2" i="24"/>
  <c r="A17" i="31"/>
  <c r="A23" i="31"/>
  <c r="A32" i="31"/>
  <c r="A39" i="31"/>
  <c r="A44" i="31"/>
  <c r="A79" i="31"/>
  <c r="A11" i="31"/>
  <c r="A18" i="31"/>
  <c r="A27" i="31"/>
  <c r="A40" i="31"/>
  <c r="A53" i="31"/>
  <c r="A13" i="31"/>
  <c r="A21" i="31"/>
  <c r="A28" i="31"/>
  <c r="A35" i="31"/>
  <c r="A62" i="31"/>
  <c r="A10" i="31"/>
  <c r="A76" i="31"/>
  <c r="A58" i="31"/>
  <c r="A43" i="31"/>
  <c r="A33" i="31"/>
  <c r="A29" i="31"/>
  <c r="A24" i="31"/>
  <c r="A20" i="31"/>
  <c r="A16" i="31"/>
  <c r="A12" i="31"/>
  <c r="A7" i="31"/>
  <c r="A14" i="31"/>
  <c r="A19" i="31"/>
  <c r="A25" i="31"/>
  <c r="A31" i="31"/>
  <c r="A36" i="31"/>
  <c r="A51" i="31"/>
  <c r="A61" i="31"/>
  <c r="A78" i="31"/>
  <c r="B2" i="24"/>
  <c r="C2" i="24"/>
  <c r="T2" i="24"/>
  <c r="Q2" i="24"/>
  <c r="R2" i="24"/>
  <c r="DA2" i="24"/>
  <c r="CP2" i="24"/>
  <c r="CY2" i="24"/>
  <c r="EP2" i="24"/>
  <c r="CS2" i="24"/>
  <c r="CK2" i="24"/>
  <c r="AS2" i="24"/>
  <c r="AK2" i="24"/>
  <c r="AC2" i="24"/>
  <c r="U2" i="24"/>
  <c r="M2" i="24"/>
  <c r="DH2" i="24"/>
  <c r="CR2" i="24"/>
  <c r="CJ2" i="24"/>
  <c r="AR2" i="24"/>
  <c r="AJ2" i="24"/>
  <c r="AB2" i="24"/>
  <c r="L2" i="24"/>
  <c r="Z2" i="24"/>
  <c r="BW2" i="24"/>
  <c r="DG2" i="24"/>
  <c r="CI2" i="24"/>
  <c r="AQ2" i="24"/>
  <c r="AI2" i="24"/>
  <c r="AA2" i="24"/>
  <c r="S2" i="24"/>
  <c r="DF2" i="24"/>
  <c r="CX2" i="24"/>
  <c r="AP2" i="24"/>
  <c r="AH2" i="24"/>
  <c r="ET2" i="24"/>
  <c r="CO2" i="24"/>
  <c r="AG2" i="24"/>
  <c r="ES2" i="24"/>
  <c r="DD2" i="24"/>
  <c r="CV2" i="24"/>
  <c r="CN2" i="24"/>
  <c r="BT2" i="24"/>
  <c r="AN2" i="24"/>
  <c r="AF2" i="24"/>
  <c r="X2" i="24"/>
  <c r="P2" i="24"/>
  <c r="EQ2" i="24"/>
  <c r="CT2" i="24"/>
  <c r="CL2" i="24"/>
  <c r="AL2" i="24"/>
  <c r="V2" i="24"/>
  <c r="DE2" i="24"/>
  <c r="AO2" i="24"/>
  <c r="H2" i="24"/>
  <c r="ER2" i="24"/>
  <c r="DC2" i="24"/>
  <c r="CU2" i="24"/>
  <c r="CM2" i="24"/>
  <c r="BR2" i="24"/>
  <c r="AM2" i="24"/>
  <c r="AE2" i="24"/>
  <c r="W2" i="24"/>
  <c r="O2" i="24"/>
  <c r="DB2" i="24"/>
  <c r="AT2" i="24"/>
  <c r="AD2" i="24"/>
  <c r="N2" i="24"/>
  <c r="I2" i="24"/>
  <c r="CW2" i="24"/>
  <c r="Y2" i="24"/>
  <c r="K2" i="24"/>
  <c r="G2" i="24"/>
  <c r="EN2" i="24"/>
  <c r="J2" i="24"/>
  <c r="A18" i="32"/>
  <c r="BS2" i="24"/>
  <c r="EO2" i="24"/>
  <c r="S44" i="31"/>
  <c r="CQ2" i="24"/>
  <c r="CZ2" i="24"/>
  <c r="CH2" i="24"/>
  <c r="JA2" i="24"/>
  <c r="IV2" i="24"/>
  <c r="IS2" i="24"/>
  <c r="IY2" i="24"/>
  <c r="IX2" i="24"/>
  <c r="IT2" i="24"/>
  <c r="F2" i="24"/>
  <c r="IU2" i="24"/>
  <c r="JF2" i="24"/>
  <c r="IQ2" i="24"/>
  <c r="JB2" i="24"/>
  <c r="IW2" i="24"/>
  <c r="IR2" i="24"/>
  <c r="JD2" i="24"/>
</calcChain>
</file>

<file path=xl/sharedStrings.xml><?xml version="1.0" encoding="utf-8"?>
<sst xmlns="http://schemas.openxmlformats.org/spreadsheetml/2006/main" count="1766" uniqueCount="1122">
  <si>
    <t>Sponsor ID</t>
  </si>
  <si>
    <t>AS-NC-001</t>
  </si>
  <si>
    <t>Advanced Energy</t>
  </si>
  <si>
    <t>NC</t>
  </si>
  <si>
    <t>Dan</t>
  </si>
  <si>
    <t>Lutz</t>
  </si>
  <si>
    <t>dlutz@advancedenergy.org</t>
  </si>
  <si>
    <t>Brian</t>
  </si>
  <si>
    <t>No</t>
  </si>
  <si>
    <t>Yes</t>
  </si>
  <si>
    <t>AS-PA-001</t>
  </si>
  <si>
    <t>PA</t>
  </si>
  <si>
    <t>Tessa</t>
  </si>
  <si>
    <t>Shin</t>
  </si>
  <si>
    <t>tshin@afcfirst.com</t>
  </si>
  <si>
    <t>Peter</t>
  </si>
  <si>
    <t>pkrajsa@afcfirst.com</t>
  </si>
  <si>
    <t>AS-MD-001</t>
  </si>
  <si>
    <t>MD</t>
  </si>
  <si>
    <t>Debi</t>
  </si>
  <si>
    <t>Drake</t>
  </si>
  <si>
    <t>AS-IA-002</t>
  </si>
  <si>
    <t>IA</t>
  </si>
  <si>
    <t>Jim</t>
  </si>
  <si>
    <t>Dillon</t>
  </si>
  <si>
    <t>jim.dillon@blackhillscorp.com</t>
  </si>
  <si>
    <t>(515) 343-2021</t>
  </si>
  <si>
    <t>Bill</t>
  </si>
  <si>
    <t>Von der Linde</t>
  </si>
  <si>
    <t>bvonderlinde@a-tec.com</t>
  </si>
  <si>
    <t>AS-CA-002</t>
  </si>
  <si>
    <t>California Center for Sustainable Energy</t>
  </si>
  <si>
    <t>CA</t>
  </si>
  <si>
    <t>Green</t>
  </si>
  <si>
    <t>jennifer.green@energycenter.org</t>
  </si>
  <si>
    <t>AS-TX-004</t>
  </si>
  <si>
    <t>CenterPoint Energy</t>
  </si>
  <si>
    <t>Steve</t>
  </si>
  <si>
    <t>Thomas</t>
  </si>
  <si>
    <t>steven.thomas@icfi.com</t>
  </si>
  <si>
    <t>None</t>
  </si>
  <si>
    <t>AS-MO-001</t>
  </si>
  <si>
    <t>Springfield</t>
  </si>
  <si>
    <t>MO</t>
  </si>
  <si>
    <t>Cara</t>
  </si>
  <si>
    <t>Shaefer</t>
  </si>
  <si>
    <t>AS-MO-004</t>
  </si>
  <si>
    <t>Columbia Water &amp; Light</t>
  </si>
  <si>
    <t>Terry</t>
  </si>
  <si>
    <t>Freeman</t>
  </si>
  <si>
    <t>twfreema@gocolumbiamo.com</t>
  </si>
  <si>
    <t>AS-CT-001</t>
  </si>
  <si>
    <t>CT</t>
  </si>
  <si>
    <t>Jane</t>
  </si>
  <si>
    <t>Bugbee</t>
  </si>
  <si>
    <t>Other</t>
  </si>
  <si>
    <t>AS-MI-001</t>
  </si>
  <si>
    <t>Consumers Energy</t>
  </si>
  <si>
    <t>MI</t>
  </si>
  <si>
    <t>Larry</t>
  </si>
  <si>
    <t>Earegood</t>
  </si>
  <si>
    <t>Busby</t>
  </si>
  <si>
    <t>AS-MD-002</t>
  </si>
  <si>
    <t>DC</t>
  </si>
  <si>
    <t>Dollie</t>
  </si>
  <si>
    <t>Banks</t>
  </si>
  <si>
    <t>dwbanks@pepco.com</t>
  </si>
  <si>
    <t>AS-DC-001</t>
  </si>
  <si>
    <t>District of Columbia Sustainable Energy Utility</t>
  </si>
  <si>
    <t>pswinton@dcseu.com</t>
  </si>
  <si>
    <t>Chris</t>
  </si>
  <si>
    <t>AS-OH-001</t>
  </si>
  <si>
    <t>OH</t>
  </si>
  <si>
    <t>Joe</t>
  </si>
  <si>
    <t>Marco</t>
  </si>
  <si>
    <t>joe.marco@goodcents.com</t>
  </si>
  <si>
    <t>Rebecca</t>
  </si>
  <si>
    <t>Grill</t>
  </si>
  <si>
    <t>rgrill@goodcents.com</t>
  </si>
  <si>
    <t>AS-CA-001</t>
  </si>
  <si>
    <t>Asper</t>
  </si>
  <si>
    <t>conrad@efficiencyfirstca.org</t>
  </si>
  <si>
    <t>Moe</t>
  </si>
  <si>
    <t>Srifi</t>
  </si>
  <si>
    <t>AS-VT-001</t>
  </si>
  <si>
    <t>Efficiency Vermont</t>
  </si>
  <si>
    <t>Sherrill</t>
  </si>
  <si>
    <t>ssherrill@veic.org</t>
  </si>
  <si>
    <t>Gamble</t>
  </si>
  <si>
    <t>ngamble@veic.org</t>
  </si>
  <si>
    <t>Nancy</t>
  </si>
  <si>
    <t>AS-OR-001</t>
  </si>
  <si>
    <t>Energy Trust of Oregon</t>
  </si>
  <si>
    <t>OR</t>
  </si>
  <si>
    <t>Andrew</t>
  </si>
  <si>
    <t>Shepard</t>
  </si>
  <si>
    <t>andrew.shepard@energytrust.org</t>
  </si>
  <si>
    <t>AS-LA-001</t>
  </si>
  <si>
    <t>LA</t>
  </si>
  <si>
    <t>Scott</t>
  </si>
  <si>
    <t>alex.scott@clearesult.com</t>
  </si>
  <si>
    <t>Aleksandra</t>
  </si>
  <si>
    <t>Sampi</t>
  </si>
  <si>
    <t>asampi@clearesult.com</t>
  </si>
  <si>
    <t>AS-TX-002</t>
  </si>
  <si>
    <t>Entergy Texas</t>
  </si>
  <si>
    <t>Carson</t>
  </si>
  <si>
    <t>Cary</t>
  </si>
  <si>
    <t>Weaver</t>
  </si>
  <si>
    <t>AS-MD-005</t>
  </si>
  <si>
    <t>May</t>
  </si>
  <si>
    <t>william.may@honeywell.com</t>
  </si>
  <si>
    <t>(240) 629-8291</t>
  </si>
  <si>
    <t>William</t>
  </si>
  <si>
    <t>AS-FL-001</t>
  </si>
  <si>
    <t>Gainesville Regional Utilities</t>
  </si>
  <si>
    <t>FL</t>
  </si>
  <si>
    <t>Amy</t>
  </si>
  <si>
    <t>Carpus</t>
  </si>
  <si>
    <t>carpusam@gru.com</t>
  </si>
  <si>
    <t>AS-KY-001</t>
  </si>
  <si>
    <t>HomeFree Nevada</t>
  </si>
  <si>
    <t>NV</t>
  </si>
  <si>
    <t>Evans</t>
  </si>
  <si>
    <t>denee@homefreenv.org</t>
  </si>
  <si>
    <t>Denee</t>
  </si>
  <si>
    <t>Lisa</t>
  </si>
  <si>
    <t>Spurgin</t>
  </si>
  <si>
    <t>lisa@homefreenv.org</t>
  </si>
  <si>
    <t>AS-IL-001</t>
  </si>
  <si>
    <t>IL</t>
  </si>
  <si>
    <t>Will</t>
  </si>
  <si>
    <t>Baker</t>
  </si>
  <si>
    <t>wbaker@mwalliance.org</t>
  </si>
  <si>
    <t>Kelsey</t>
  </si>
  <si>
    <t>Horton</t>
  </si>
  <si>
    <t>khorton@mwalliance.org</t>
  </si>
  <si>
    <t>AS-GA-001</t>
  </si>
  <si>
    <t>Jackson Electric Membership Corporation</t>
  </si>
  <si>
    <t>GA</t>
  </si>
  <si>
    <t>Christy</t>
  </si>
  <si>
    <t>Queen</t>
  </si>
  <si>
    <t>cqueen@jacksonemc.com</t>
  </si>
  <si>
    <t>Jones</t>
  </si>
  <si>
    <t>AS-NV-001</t>
  </si>
  <si>
    <t>Kentucky Housing Corporation</t>
  </si>
  <si>
    <t>KY</t>
  </si>
  <si>
    <t>Isaacs</t>
  </si>
  <si>
    <t>aisaacs@kyhousing.org</t>
  </si>
  <si>
    <t>AS-VA-001</t>
  </si>
  <si>
    <t>Adams</t>
  </si>
  <si>
    <t>cynthia@leap-va.org</t>
  </si>
  <si>
    <t>Guy</t>
  </si>
  <si>
    <t>Caroselli</t>
  </si>
  <si>
    <t>guy@leap-va.org</t>
  </si>
  <si>
    <t>AS-NY-001</t>
  </si>
  <si>
    <t>NY</t>
  </si>
  <si>
    <t>Lisanne</t>
  </si>
  <si>
    <t>Altmann</t>
  </si>
  <si>
    <t>laltmann@lipower.org</t>
  </si>
  <si>
    <t>Kurtz</t>
  </si>
  <si>
    <t>bkurtz@lipower.org</t>
  </si>
  <si>
    <t>AS-IA-003</t>
  </si>
  <si>
    <t>John</t>
  </si>
  <si>
    <t>O'Roake</t>
  </si>
  <si>
    <t>AS-MA-001</t>
  </si>
  <si>
    <t>Eckel</t>
  </si>
  <si>
    <t>robert.eckel@csgrp.com</t>
  </si>
  <si>
    <t>AS-NJ-001</t>
  </si>
  <si>
    <t>NJ</t>
  </si>
  <si>
    <t>Mona</t>
  </si>
  <si>
    <t>Mosser</t>
  </si>
  <si>
    <t>mona.mosser@bpu.state.nj.us</t>
  </si>
  <si>
    <t>Lupse</t>
  </si>
  <si>
    <t>janja.lupse@csgrp.com</t>
  </si>
  <si>
    <t>AS-NY-002</t>
  </si>
  <si>
    <t>Ahearn</t>
  </si>
  <si>
    <t>mja@nyserda.ny.gov</t>
  </si>
  <si>
    <t>Laura</t>
  </si>
  <si>
    <t>Bunzey</t>
  </si>
  <si>
    <t>lb2@nyserda.ny.gov</t>
  </si>
  <si>
    <t>518-862-1090 ext. 3446</t>
  </si>
  <si>
    <t>AS-NH-001</t>
  </si>
  <si>
    <t>NH</t>
  </si>
  <si>
    <t>Frank</t>
  </si>
  <si>
    <t>Melanson</t>
  </si>
  <si>
    <t>AS-MO-002</t>
  </si>
  <si>
    <t>Richard</t>
  </si>
  <si>
    <t>Reilly</t>
  </si>
  <si>
    <t>Glenda</t>
  </si>
  <si>
    <t>Abney</t>
  </si>
  <si>
    <t>glenda.abney@mobot.org</t>
  </si>
  <si>
    <t>AS-MD-004</t>
  </si>
  <si>
    <t>AS-WA-001</t>
  </si>
  <si>
    <t>Puget Sound Energy</t>
  </si>
  <si>
    <t>WA</t>
  </si>
  <si>
    <t>Giustra</t>
  </si>
  <si>
    <t>lucas.giustra@pse.com</t>
  </si>
  <si>
    <t>Mari</t>
  </si>
  <si>
    <t>Davenport</t>
  </si>
  <si>
    <t>mari.davenport@pse.com</t>
  </si>
  <si>
    <t>AS-VA-003</t>
  </si>
  <si>
    <t>bill.greenleaf@rrea-va.org</t>
  </si>
  <si>
    <t>AS-SC-001</t>
  </si>
  <si>
    <t>SC</t>
  </si>
  <si>
    <t>Salim</t>
  </si>
  <si>
    <t>Khalil</t>
  </si>
  <si>
    <t>salim.khalil@scana.com</t>
  </si>
  <si>
    <t>Marc</t>
  </si>
  <si>
    <t>Milin</t>
  </si>
  <si>
    <t>AS-MD-006</t>
  </si>
  <si>
    <t>Southern Maryland Electric Cooperative (SMECO)</t>
  </si>
  <si>
    <t>Jeff</t>
  </si>
  <si>
    <t>Shaw</t>
  </si>
  <si>
    <t>AS-GA-002</t>
  </si>
  <si>
    <t>Southface Energy Institute</t>
  </si>
  <si>
    <t>Brad</t>
  </si>
  <si>
    <t>Turner</t>
  </si>
  <si>
    <t>bturner@southface.org</t>
  </si>
  <si>
    <t>Kim</t>
  </si>
  <si>
    <t>ekim@southface.org</t>
  </si>
  <si>
    <t>AS-AR-001</t>
  </si>
  <si>
    <t>AR</t>
  </si>
  <si>
    <t>McCormack</t>
  </si>
  <si>
    <t>slmccormack@aep.com</t>
  </si>
  <si>
    <t>Grecho</t>
  </si>
  <si>
    <t>AS-WI-001</t>
  </si>
  <si>
    <t>Focus on Energy</t>
  </si>
  <si>
    <t>WI</t>
  </si>
  <si>
    <t>Ellen</t>
  </si>
  <si>
    <t>Carter</t>
  </si>
  <si>
    <t>ellen.carter@cbi.com</t>
  </si>
  <si>
    <t>Dedolph</t>
  </si>
  <si>
    <t>carter.dedolph@csgrp.com</t>
  </si>
  <si>
    <t>AS-CO-002</t>
  </si>
  <si>
    <t>CO</t>
  </si>
  <si>
    <t>Jackie</t>
  </si>
  <si>
    <t>Ducharme</t>
  </si>
  <si>
    <t>jacqueline.m.ducharme@xcelenergy.com</t>
  </si>
  <si>
    <t>David</t>
  </si>
  <si>
    <t>AS-MN-001</t>
  </si>
  <si>
    <t>MN</t>
  </si>
  <si>
    <t>Newell</t>
  </si>
  <si>
    <t>pamela.j.newell@xcelenergy.com</t>
  </si>
  <si>
    <t>AS-AZ-001</t>
  </si>
  <si>
    <t>Gohman</t>
  </si>
  <si>
    <t>cgohman@fsl.org</t>
  </si>
  <si>
    <t>602-532-2991</t>
  </si>
  <si>
    <t>Chavez</t>
  </si>
  <si>
    <t>rchavez@fsl.org</t>
  </si>
  <si>
    <t>Rachel</t>
  </si>
  <si>
    <t>Organization Name</t>
  </si>
  <si>
    <t>Status</t>
  </si>
  <si>
    <t>Region</t>
  </si>
  <si>
    <t>State</t>
  </si>
  <si>
    <t>Year Joining The Program</t>
  </si>
  <si>
    <t>Number of Active Contractors</t>
  </si>
  <si>
    <t>Account Manager</t>
  </si>
  <si>
    <t>Primary Contact First Name</t>
  </si>
  <si>
    <t>Primary Contact Last Name</t>
  </si>
  <si>
    <t>Primary Contact Email</t>
  </si>
  <si>
    <t>Primary Phone Number</t>
  </si>
  <si>
    <t>Reporting Contact First Name</t>
  </si>
  <si>
    <t>Reporting Contact Last Name</t>
  </si>
  <si>
    <t>Reporting Contact Email</t>
  </si>
  <si>
    <t>Reporting Contact Phone Number</t>
  </si>
  <si>
    <t>2002_P</t>
  </si>
  <si>
    <t>2003_P</t>
  </si>
  <si>
    <t>2004_P</t>
  </si>
  <si>
    <t>2005_P</t>
  </si>
  <si>
    <t>2006_P</t>
  </si>
  <si>
    <t>2007_P</t>
  </si>
  <si>
    <t>08Q1_P</t>
  </si>
  <si>
    <t>08Q1_FI</t>
  </si>
  <si>
    <t>08Q2_P</t>
  </si>
  <si>
    <t>08Q2_FI</t>
  </si>
  <si>
    <t>08Q3_P</t>
  </si>
  <si>
    <t>08Q3_FI</t>
  </si>
  <si>
    <t>08Q4_P</t>
  </si>
  <si>
    <t>08Q4_FI</t>
  </si>
  <si>
    <t>2008_P</t>
  </si>
  <si>
    <t>2008_Q</t>
  </si>
  <si>
    <t>09Q1_P</t>
  </si>
  <si>
    <t>09Q1_FI</t>
  </si>
  <si>
    <t>09Q2_P</t>
  </si>
  <si>
    <t>09Q2_FI</t>
  </si>
  <si>
    <t>09Q3_P</t>
  </si>
  <si>
    <t>09Q3_FI</t>
  </si>
  <si>
    <t>09Q4_P</t>
  </si>
  <si>
    <t>09Q4_FI</t>
  </si>
  <si>
    <t>2009_P</t>
  </si>
  <si>
    <t>2009_Q</t>
  </si>
  <si>
    <t>10Q1_P</t>
  </si>
  <si>
    <t>10Q1_FI</t>
  </si>
  <si>
    <t>10Q2_P</t>
  </si>
  <si>
    <t>10Q2_FI</t>
  </si>
  <si>
    <t>10Q3_P</t>
  </si>
  <si>
    <t>10Q3_FI</t>
  </si>
  <si>
    <t>10Q4_P</t>
  </si>
  <si>
    <t>10Q4_FI</t>
  </si>
  <si>
    <t>2010_P</t>
  </si>
  <si>
    <t>2010_Q</t>
  </si>
  <si>
    <t>11Q1_P</t>
  </si>
  <si>
    <t>11Q1_FI</t>
  </si>
  <si>
    <t>11Q2_P</t>
  </si>
  <si>
    <t>11Q2_FI</t>
  </si>
  <si>
    <t>11Q3_P</t>
  </si>
  <si>
    <t>11Q3_FI</t>
  </si>
  <si>
    <t>11Q4_P</t>
  </si>
  <si>
    <t>11Q4_FI</t>
  </si>
  <si>
    <t>2011_P</t>
  </si>
  <si>
    <t>2011_Q</t>
  </si>
  <si>
    <t>12Q1_P</t>
  </si>
  <si>
    <t>12Q1_FI</t>
  </si>
  <si>
    <t>12Q2_P</t>
  </si>
  <si>
    <t>12Q2_FI</t>
  </si>
  <si>
    <t>12Q3_P</t>
  </si>
  <si>
    <t>12Q3_FI</t>
  </si>
  <si>
    <t>12Q4_P</t>
  </si>
  <si>
    <t>12Q4_FI</t>
  </si>
  <si>
    <t>2012_P</t>
  </si>
  <si>
    <t>2012_FI</t>
  </si>
  <si>
    <t>Active</t>
  </si>
  <si>
    <t>SE</t>
  </si>
  <si>
    <t>Jason Bogovich</t>
  </si>
  <si>
    <t>(919) 857-9025</t>
  </si>
  <si>
    <t/>
  </si>
  <si>
    <t>AS-TX-001</t>
  </si>
  <si>
    <t>Austin Energy</t>
  </si>
  <si>
    <t>TX</t>
  </si>
  <si>
    <t>Saenz</t>
  </si>
  <si>
    <t>steve.saenz@austinenergy.com</t>
  </si>
  <si>
    <t>(512) 626-2180</t>
  </si>
  <si>
    <t>Matthew</t>
  </si>
  <si>
    <t>Phillips</t>
  </si>
  <si>
    <t>matthew.phillips@austinenergy.com</t>
  </si>
  <si>
    <t>(512) 482-5326</t>
  </si>
  <si>
    <t>Black Hills Energy (IA)</t>
  </si>
  <si>
    <t>MW</t>
  </si>
  <si>
    <t>(515) 244-1704</t>
  </si>
  <si>
    <t>California Building Performance Contractors Association</t>
  </si>
  <si>
    <t>SW</t>
  </si>
  <si>
    <t>Conrad</t>
  </si>
  <si>
    <t>(510) 282-2303</t>
  </si>
  <si>
    <t>moe@effciencyfirstca.org</t>
  </si>
  <si>
    <t>(888) 352-2722</t>
  </si>
  <si>
    <t>Jennifer</t>
  </si>
  <si>
    <t>(858) 244-1180</t>
  </si>
  <si>
    <t>Cheryl</t>
  </si>
  <si>
    <t>Bowman</t>
  </si>
  <si>
    <t>cheryl.bowman@centerpointenergy.com</t>
  </si>
  <si>
    <t>Steven</t>
  </si>
  <si>
    <t>City Utilities of Springfield</t>
  </si>
  <si>
    <t>cara.shaefer@cityutilities.net</t>
  </si>
  <si>
    <t>(417) 831-8348</t>
  </si>
  <si>
    <t>(573) 874-7631</t>
  </si>
  <si>
    <t>lgearegood@cmsenergy.com</t>
  </si>
  <si>
    <t>(517) 788-0274</t>
  </si>
  <si>
    <t>Robert</t>
  </si>
  <si>
    <t>rbusby@icfi.com</t>
  </si>
  <si>
    <t>(517) 768-6321</t>
  </si>
  <si>
    <t>Dominion East Ohio</t>
  </si>
  <si>
    <t>(800) 653-3445 x1883</t>
  </si>
  <si>
    <t>(800) 653-3445 x1884</t>
  </si>
  <si>
    <t>EarthWays Center</t>
  </si>
  <si>
    <t>(314) 577-0288</t>
  </si>
  <si>
    <t>richard.reilly@mobot.org</t>
  </si>
  <si>
    <t>Entergy New Orleans</t>
  </si>
  <si>
    <t>Alex</t>
  </si>
  <si>
    <t>(504) 872-3899</t>
  </si>
  <si>
    <t>jcarso1@entergy.com</t>
  </si>
  <si>
    <t>cweaver@icfi.com</t>
  </si>
  <si>
    <t>(608) 609-5192</t>
  </si>
  <si>
    <t>AS-OH-002</t>
  </si>
  <si>
    <t>Greater Cincinnati Energy Alliance</t>
  </si>
  <si>
    <t>cjones@greatercea.org</t>
  </si>
  <si>
    <t>(702) 509-7905</t>
  </si>
  <si>
    <t>Illinois Home Performance with ENERGY STAR</t>
  </si>
  <si>
    <t>(312) 673-2489</t>
  </si>
  <si>
    <t>AS-IA-001</t>
  </si>
  <si>
    <t>Interstate Power and Light, an Alliant Energy Co.</t>
  </si>
  <si>
    <t>Amber</t>
  </si>
  <si>
    <t>Mulnik</t>
  </si>
  <si>
    <t>ambermulnik@alliantenergy.com</t>
  </si>
  <si>
    <t>(706) 367-6209</t>
  </si>
  <si>
    <t>(502) 564-7630 x483</t>
  </si>
  <si>
    <t>Ken</t>
  </si>
  <si>
    <t>Slattery</t>
  </si>
  <si>
    <t>ken.slattery@csgrp.com</t>
  </si>
  <si>
    <t>LEAP - VA</t>
  </si>
  <si>
    <t>MA</t>
  </si>
  <si>
    <t>VA</t>
  </si>
  <si>
    <t>Cynthia</t>
  </si>
  <si>
    <t>(434) 825-0232</t>
  </si>
  <si>
    <t>(434) 906-9408</t>
  </si>
  <si>
    <t>AFC First-Financial Corporation</t>
  </si>
  <si>
    <t>Caroline Hazard</t>
  </si>
  <si>
    <t>Krajasa</t>
  </si>
  <si>
    <t>(610) 973-2692</t>
  </si>
  <si>
    <t>AS-MO-003</t>
  </si>
  <si>
    <t>Metropolitan Energy Center</t>
  </si>
  <si>
    <t>Jensen</t>
  </si>
  <si>
    <t>jensen@kcenergy.org</t>
  </si>
  <si>
    <t>(816) 531-7283</t>
  </si>
  <si>
    <t>Rotert</t>
  </si>
  <si>
    <t>brian.rotert@kcenergy.org</t>
  </si>
  <si>
    <t>MidAmerican Energy</t>
  </si>
  <si>
    <t>jtoroake@midamerican.com</t>
  </si>
  <si>
    <t>(319) 341-4415</t>
  </si>
  <si>
    <t>AS-VA-002</t>
  </si>
  <si>
    <t>Northern Virginia</t>
  </si>
  <si>
    <t>Mike</t>
  </si>
  <si>
    <t>Hogan</t>
  </si>
  <si>
    <t>michael@leap-va.org</t>
  </si>
  <si>
    <t>AS-OK-001</t>
  </si>
  <si>
    <t>Public Service Company of Oklahoma</t>
  </si>
  <si>
    <t>OK</t>
  </si>
  <si>
    <t>Puyear</t>
  </si>
  <si>
    <t>ldpuyear@aep.com</t>
  </si>
  <si>
    <t>(918) 599-3201</t>
  </si>
  <si>
    <t>Nora</t>
  </si>
  <si>
    <t>Bramlett</t>
  </si>
  <si>
    <t>Nora.Bramlett@icfi.com</t>
  </si>
  <si>
    <t>Baltimore Gas &amp; Electric</t>
  </si>
  <si>
    <t>Ruth</t>
  </si>
  <si>
    <t>Kiselewich</t>
  </si>
  <si>
    <t>ruth.c.kiselewich@bge.com</t>
  </si>
  <si>
    <t>deborah.b.drake@bge.com</t>
  </si>
  <si>
    <t>(410) 470-1101</t>
  </si>
  <si>
    <t>Richmond Region Energy Alliance</t>
  </si>
  <si>
    <t>Greenleaf</t>
  </si>
  <si>
    <t>(804) 525-7657</t>
  </si>
  <si>
    <t>South Carolina Electric &amp; Gas</t>
  </si>
  <si>
    <t>(803) 217-5592</t>
  </si>
  <si>
    <t>mmilin@icfi.com</t>
  </si>
  <si>
    <t>(910) 398-8681</t>
  </si>
  <si>
    <t>(404) 604-3613</t>
  </si>
  <si>
    <t>Eyu-Jin</t>
  </si>
  <si>
    <t>SWEPCO</t>
  </si>
  <si>
    <t>Sherry</t>
  </si>
  <si>
    <t>lagrecho@geavistagroup.com</t>
  </si>
  <si>
    <t>(479) 935-9001</t>
  </si>
  <si>
    <t>Xcel Energy (CO)</t>
  </si>
  <si>
    <t>(720) 987-4498</t>
  </si>
  <si>
    <t>Xcel Energy (MN)</t>
  </si>
  <si>
    <t>Pamela</t>
  </si>
  <si>
    <t>Connecticut Light &amp; Power/ United Illuminating</t>
  </si>
  <si>
    <t>NE</t>
  </si>
  <si>
    <t>jane.bugbee@uinet.com</t>
  </si>
  <si>
    <t>Ehlert</t>
  </si>
  <si>
    <t>christopher.ehlert@uinet.com</t>
  </si>
  <si>
    <t>(203) 499-2965</t>
  </si>
  <si>
    <t>Delmarva Power</t>
  </si>
  <si>
    <t>Peter Swinton</t>
  </si>
  <si>
    <t>VT</t>
  </si>
  <si>
    <t>(802) 540-7780</t>
  </si>
  <si>
    <t>Sarah</t>
  </si>
  <si>
    <t>(888) 921-5990 x 7610</t>
  </si>
  <si>
    <t>NW</t>
  </si>
  <si>
    <t>Diane</t>
  </si>
  <si>
    <t>Ferington</t>
  </si>
  <si>
    <t>diane.ferington@energytrust.org</t>
  </si>
  <si>
    <t>503-493-8888</t>
  </si>
  <si>
    <t>(503) 546-3619</t>
  </si>
  <si>
    <t>(516) 719-9843</t>
  </si>
  <si>
    <t>(516) 712-9603</t>
  </si>
  <si>
    <t>National Grid (MA)</t>
  </si>
  <si>
    <t>Monica</t>
  </si>
  <si>
    <t>Tawfik</t>
  </si>
  <si>
    <t>monica.tawfik@us.ngrid.com</t>
  </si>
  <si>
    <t>(781) 907-1587</t>
  </si>
  <si>
    <t>FSL Home Improvement</t>
  </si>
  <si>
    <t>AZ</t>
  </si>
  <si>
    <t>Charlie</t>
  </si>
  <si>
    <t>(602) 532-2991</t>
  </si>
  <si>
    <t>(352) 393-1450</t>
  </si>
  <si>
    <t>AS-RI-001</t>
  </si>
  <si>
    <t>National Grid (RI)</t>
  </si>
  <si>
    <t>RI</t>
  </si>
  <si>
    <t>Michael</t>
  </si>
  <si>
    <t>Rossacci</t>
  </si>
  <si>
    <t>michael.rossacci@nationalgrid.com</t>
  </si>
  <si>
    <t>Kearney</t>
  </si>
  <si>
    <t>bkearney@thielsch.com</t>
  </si>
  <si>
    <t>New Jersey Board of Public Utilities</t>
  </si>
  <si>
    <t>(973) 648-2026</t>
  </si>
  <si>
    <t>Janju</t>
  </si>
  <si>
    <t>New York State Energy Research and Development Authority (NYSERDA)</t>
  </si>
  <si>
    <t>518-862-1090, Ext. 3519</t>
  </si>
  <si>
    <t>Pepco</t>
  </si>
  <si>
    <t>Potomac Edison</t>
  </si>
  <si>
    <t>Omatic</t>
  </si>
  <si>
    <t>domatic@firstenergycorp.com</t>
  </si>
  <si>
    <t>Public Service of New Hampshire (PSNH)</t>
  </si>
  <si>
    <t>frank.melanson@nu.com</t>
  </si>
  <si>
    <t>Lucas</t>
  </si>
  <si>
    <t>(425) 456-2682</t>
  </si>
  <si>
    <t>jeff.shaw@smeco.coop</t>
  </si>
  <si>
    <t>Justin</t>
  </si>
  <si>
    <t>Mackovyak</t>
  </si>
  <si>
    <t>jmackovyak@icfi.com</t>
  </si>
  <si>
    <t>(240) 434-5923</t>
  </si>
  <si>
    <t>XS-NA-001</t>
  </si>
  <si>
    <t>All Sponsors ('02-'05)</t>
  </si>
  <si>
    <t>Inactive</t>
  </si>
  <si>
    <t>XS-CA-003</t>
  </si>
  <si>
    <t>Anaheim Public Utilities</t>
  </si>
  <si>
    <t>XS-CO-001</t>
  </si>
  <si>
    <t>Black Hills Energy (CO)</t>
  </si>
  <si>
    <t>Delaware Sustainable Energy Utility</t>
  </si>
  <si>
    <t>DE</t>
  </si>
  <si>
    <t>XS-PA-003</t>
  </si>
  <si>
    <t>Energy Coordinating Agency of Philadelphia, Inc. (ECA)</t>
  </si>
  <si>
    <t>XS-OH-003</t>
  </si>
  <si>
    <t>FirstEnergy Corp.</t>
  </si>
  <si>
    <t>XS-VA-004</t>
  </si>
  <si>
    <t>George Washington Regional Commission</t>
  </si>
  <si>
    <t>XS-GA-003</t>
  </si>
  <si>
    <t>Georgia Power Company</t>
  </si>
  <si>
    <t>XS-ID-001</t>
  </si>
  <si>
    <t>Idaho Office of Energy Resources</t>
  </si>
  <si>
    <t>ID</t>
  </si>
  <si>
    <t>XS-ME-001</t>
  </si>
  <si>
    <t>Maine Home Performance with EnergyStar</t>
  </si>
  <si>
    <t>ME</t>
  </si>
  <si>
    <t>XS-MD-003</t>
  </si>
  <si>
    <t>Maryland Energy Administration</t>
  </si>
  <si>
    <t>XS-TX-003</t>
  </si>
  <si>
    <t>Oncor</t>
  </si>
  <si>
    <t>XS-CA-004</t>
  </si>
  <si>
    <t>Sacramento Municipal Utility District (SMUD)</t>
  </si>
  <si>
    <t>XS-CO-003</t>
  </si>
  <si>
    <t>Smart Energy Living Alliance</t>
  </si>
  <si>
    <t>XS-IL-002</t>
  </si>
  <si>
    <t>Tri-County Construction Labor-Management Council (TRICON)</t>
  </si>
  <si>
    <t>XS-UT-001</t>
  </si>
  <si>
    <t>Utah Home Performance</t>
  </si>
  <si>
    <t>UT</t>
  </si>
  <si>
    <t>XS-PA-002</t>
  </si>
  <si>
    <t>West Penn Power Sustainable Energy Fund (WPPSEF)</t>
  </si>
  <si>
    <t>XS-WY-001</t>
  </si>
  <si>
    <t>Wyoming Energy Council, Inc.</t>
  </si>
  <si>
    <t>WY</t>
  </si>
  <si>
    <t>13Q1_P</t>
  </si>
  <si>
    <t>13Q1_FI</t>
  </si>
  <si>
    <t>Summary of all Annual Reports -&gt;</t>
  </si>
  <si>
    <t>Sponsor Name</t>
  </si>
  <si>
    <t>Legend</t>
  </si>
  <si>
    <t>Not Applicable</t>
  </si>
  <si>
    <t>2014 Projects</t>
  </si>
  <si>
    <t>State or Local Nonprofit/Trust</t>
  </si>
  <si>
    <t>Financial Institution</t>
  </si>
  <si>
    <t>State Program Administrator</t>
  </si>
  <si>
    <t>Energy Efficiency Utility</t>
  </si>
  <si>
    <t>Electric Utility</t>
  </si>
  <si>
    <t>Gas Utility</t>
  </si>
  <si>
    <t>Gas and Electric Utility</t>
  </si>
  <si>
    <t xml:space="preserve">Program Name </t>
  </si>
  <si>
    <t>Program Type</t>
  </si>
  <si>
    <t>Sponsor Address Line 1</t>
  </si>
  <si>
    <t>Sponsor Address Line 2</t>
  </si>
  <si>
    <t>Sponsor City</t>
  </si>
  <si>
    <t>Sponsor State</t>
  </si>
  <si>
    <t>Impl. Contr. Address Line 1</t>
  </si>
  <si>
    <t>Impl. Contr. Address Line 2</t>
  </si>
  <si>
    <t>Impl. Contr. City</t>
  </si>
  <si>
    <t>Impl. Contr. State</t>
  </si>
  <si>
    <t>Sponsor Zip Code</t>
  </si>
  <si>
    <t>Impl. Contr. Zip Code</t>
  </si>
  <si>
    <t>Program Type (Other)</t>
  </si>
  <si>
    <t>Yes, with the public</t>
  </si>
  <si>
    <t>(P)</t>
  </si>
  <si>
    <t>Considering it</t>
  </si>
  <si>
    <t>Propane</t>
  </si>
  <si>
    <t>Other, please specify</t>
  </si>
  <si>
    <t>MMBtu</t>
  </si>
  <si>
    <t>From</t>
  </si>
  <si>
    <t>To</t>
  </si>
  <si>
    <t>kWh</t>
  </si>
  <si>
    <t>Therms</t>
  </si>
  <si>
    <t>Average Invoice Cost</t>
  </si>
  <si>
    <t>Certificates</t>
  </si>
  <si>
    <t>Cooperative Advertising</t>
  </si>
  <si>
    <t>Deemed Savings Calculation</t>
  </si>
  <si>
    <t>Deemed Savings Value</t>
  </si>
  <si>
    <t>Demand</t>
  </si>
  <si>
    <t>Direct install</t>
  </si>
  <si>
    <t>Geographical area served by your program</t>
  </si>
  <si>
    <t>Gross site energy savings</t>
  </si>
  <si>
    <t>Home Performance Assessment (HPA)</t>
  </si>
  <si>
    <t>HPwES Project</t>
  </si>
  <si>
    <t>Interactivity</t>
  </si>
  <si>
    <t>Project Calculator or Worksheet</t>
  </si>
  <si>
    <t>QA contractor hired by the program</t>
  </si>
  <si>
    <t>Whole Building Energy Modeling</t>
  </si>
  <si>
    <t>Select one</t>
  </si>
  <si>
    <t>yes</t>
  </si>
  <si>
    <t>Shell/Envelope</t>
  </si>
  <si>
    <t>HVAC</t>
  </si>
  <si>
    <t>Lighting</t>
  </si>
  <si>
    <t>Measure-based rebates</t>
  </si>
  <si>
    <t>Project-based rebates</t>
  </si>
  <si>
    <t>Low interest financing</t>
  </si>
  <si>
    <t>On-bill financing</t>
  </si>
  <si>
    <t>Free energy assessments</t>
  </si>
  <si>
    <t>Other, please specify:</t>
  </si>
  <si>
    <t>Subsidized equipment/software</t>
  </si>
  <si>
    <t>Contractor production incentives</t>
  </si>
  <si>
    <t>Subsidized training/certification</t>
  </si>
  <si>
    <t>Air sealing</t>
  </si>
  <si>
    <t>DHW measures</t>
  </si>
  <si>
    <t>Duct sealing</t>
  </si>
  <si>
    <t>Energy meter</t>
  </si>
  <si>
    <t xml:space="preserve">Smart energy strip </t>
  </si>
  <si>
    <t xml:space="preserve">Thermostat </t>
  </si>
  <si>
    <t xml:space="preserve">Whole Building Energy Model </t>
  </si>
  <si>
    <t xml:space="preserve">Project Calculator or Worksheet </t>
  </si>
  <si>
    <t>Insulation</t>
  </si>
  <si>
    <t xml:space="preserve">Cooperative advertising </t>
  </si>
  <si>
    <t>AS-AL-001</t>
  </si>
  <si>
    <t>daniel@nexusenergycenter.org</t>
  </si>
  <si>
    <t>AS-ND-001</t>
  </si>
  <si>
    <t>ND</t>
  </si>
  <si>
    <t>Jason</t>
  </si>
  <si>
    <t>OPTION 1: Meet minimum requirements for Quality Control</t>
  </si>
  <si>
    <t>OPTION 2: Implement a Quality Management System</t>
  </si>
  <si>
    <t>Acronomys</t>
  </si>
  <si>
    <t>13Q2_P</t>
  </si>
  <si>
    <t>13Q2_FI</t>
  </si>
  <si>
    <t>13Q3_P</t>
  </si>
  <si>
    <t>13Q3_FI</t>
  </si>
  <si>
    <t>13Q4_P</t>
  </si>
  <si>
    <t>13Q4_FI</t>
  </si>
  <si>
    <t>2013_P</t>
  </si>
  <si>
    <t>2013_FI</t>
  </si>
  <si>
    <t>14Q1_P</t>
  </si>
  <si>
    <t>14Q1_FI</t>
  </si>
  <si>
    <t>14Q2_P</t>
  </si>
  <si>
    <t>14Q2_FI</t>
  </si>
  <si>
    <t>2014_P</t>
  </si>
  <si>
    <t>2014_FI</t>
  </si>
  <si>
    <t xml:space="preserve">Classification </t>
  </si>
  <si>
    <t>SCE&amp;G</t>
  </si>
  <si>
    <t>AFC</t>
  </si>
  <si>
    <t>BG&amp;E</t>
  </si>
  <si>
    <t>CL&amp;P/UI</t>
  </si>
  <si>
    <t>GCEA</t>
  </si>
  <si>
    <t>EarthWays</t>
  </si>
  <si>
    <t>CCSE</t>
  </si>
  <si>
    <t>AS-DE-001</t>
  </si>
  <si>
    <t>DESEU</t>
  </si>
  <si>
    <t>Aust. E</t>
  </si>
  <si>
    <t>Delmarva</t>
  </si>
  <si>
    <t>DEO</t>
  </si>
  <si>
    <t>CBPCA</t>
  </si>
  <si>
    <t>Xcel (Co)</t>
  </si>
  <si>
    <t>Adv.E</t>
  </si>
  <si>
    <t>Ent(NOLA)</t>
  </si>
  <si>
    <t>Ent(TX)</t>
  </si>
  <si>
    <t>DCSEU</t>
  </si>
  <si>
    <t>FoE</t>
  </si>
  <si>
    <t>GRU</t>
  </si>
  <si>
    <t>Eff. Vt</t>
  </si>
  <si>
    <t>CW&amp;L</t>
  </si>
  <si>
    <t>PSCO</t>
  </si>
  <si>
    <t>JEMC</t>
  </si>
  <si>
    <t>Kentucky</t>
  </si>
  <si>
    <t>LEAP</t>
  </si>
  <si>
    <t>FSL</t>
  </si>
  <si>
    <t>ETO</t>
  </si>
  <si>
    <t>Public Service Electric &amp; Gas Long Island (PSEG)</t>
  </si>
  <si>
    <t>PSEG-LI</t>
  </si>
  <si>
    <t>NG(MA)</t>
  </si>
  <si>
    <t>NG(RI)</t>
  </si>
  <si>
    <t>Nexus Energy</t>
  </si>
  <si>
    <t>AL</t>
  </si>
  <si>
    <t>Nexus</t>
  </si>
  <si>
    <t xml:space="preserve">Daniel </t>
  </si>
  <si>
    <t xml:space="preserve">Tate </t>
  </si>
  <si>
    <t>NJBPU</t>
  </si>
  <si>
    <t>NYSERDA</t>
  </si>
  <si>
    <t>MEC</t>
  </si>
  <si>
    <t>PE</t>
  </si>
  <si>
    <t xml:space="preserve">Red River Valley Community Action  </t>
  </si>
  <si>
    <t>RRV</t>
  </si>
  <si>
    <t xml:space="preserve">jason@401-e.com </t>
  </si>
  <si>
    <t>RREA</t>
  </si>
  <si>
    <t>Illinois</t>
  </si>
  <si>
    <t>PSNH</t>
  </si>
  <si>
    <t>Southface</t>
  </si>
  <si>
    <t>CE</t>
  </si>
  <si>
    <t>Xcel(MN)</t>
  </si>
  <si>
    <t>HomeFree</t>
  </si>
  <si>
    <t>PSE</t>
  </si>
  <si>
    <t>SMECO</t>
  </si>
  <si>
    <t>NOVA</t>
  </si>
  <si>
    <t>BHE</t>
  </si>
  <si>
    <t>Centerpoint</t>
  </si>
  <si>
    <t>Interstate</t>
  </si>
  <si>
    <t>MidAmerican</t>
  </si>
  <si>
    <t>Totals</t>
  </si>
  <si>
    <t>Official Sponsor’s Organization Name (as listed on HPwES Partnership Agreement) (P)</t>
  </si>
  <si>
    <t>Mailing Address for Sponsor (P)</t>
  </si>
  <si>
    <t>Mailing Address for Implementation Contractor (P)</t>
  </si>
  <si>
    <t>1st Administrative POC (P)</t>
  </si>
  <si>
    <t>2nd Administrative POC (P)</t>
  </si>
  <si>
    <t>Implementation POC (P)</t>
  </si>
  <si>
    <t>Reporting/Data POC (P)</t>
  </si>
  <si>
    <t>Marketing POC (P)</t>
  </si>
  <si>
    <t>Of the POCs listed above, please indicate the primary. (P)</t>
  </si>
  <si>
    <t>14Q3_P</t>
  </si>
  <si>
    <t>14Q3_FI</t>
  </si>
  <si>
    <t>1st Admin POC Firstname</t>
  </si>
  <si>
    <t>1st Admin POC Lastname</t>
  </si>
  <si>
    <t>1st Admin POC Email</t>
  </si>
  <si>
    <t>1st Admin POC Phone</t>
  </si>
  <si>
    <t>2nd Admin POC Firstname</t>
  </si>
  <si>
    <t>2nd Admin POC Lastname</t>
  </si>
  <si>
    <t>2nd Admin POC Email</t>
  </si>
  <si>
    <t>2nd Admin POC Phone</t>
  </si>
  <si>
    <t>Implementation Firstname</t>
  </si>
  <si>
    <t>Implementation Lastname</t>
  </si>
  <si>
    <t>Implementation Email</t>
  </si>
  <si>
    <t>Implementation Phone</t>
  </si>
  <si>
    <t>Primary POC</t>
  </si>
  <si>
    <t>1.Program Backround</t>
  </si>
  <si>
    <t>2.Program Backround</t>
  </si>
  <si>
    <t>3.Program Backround</t>
  </si>
  <si>
    <t>4.Program Backround</t>
  </si>
  <si>
    <t>Open enrollment on an on-going basis (i.e. any qualified company can sign up at any time)</t>
  </si>
  <si>
    <t>Open enrollment on a periodic basis (i.e. annually or other established interval)</t>
  </si>
  <si>
    <t>Limited enrollment (i.e. the total number of participating contractors is capped)</t>
  </si>
  <si>
    <t>Single vendor under contract (with our without sub-contractors)</t>
  </si>
  <si>
    <t>Quality Management System (QMS)</t>
  </si>
  <si>
    <t>In-house staff</t>
  </si>
  <si>
    <t>Hybrid</t>
  </si>
  <si>
    <t>1. READ ME FIRST</t>
  </si>
  <si>
    <t>Documents the improvements, as well as the organizations and companies involved in the home performance project offered by the HPwES Sponsor. Certificates can offer the homeowner proof that energy improvements have been made to their home – which may contribute to improving the house’s future re-sale value.</t>
  </si>
  <si>
    <t xml:space="preserve">A form of cost sharing where the total cost of advertising is shared by more than one party who may benefit from the advertising. HPwES cooperative advertising costs are typically shared between the Sponsor and the Participating Contractor. Cost sharing may extend to design fees, collateral production, and traditional media placements as well as more non-traditional initiatives such as participation in trade shows, lawn signs, or other tactics. </t>
  </si>
  <si>
    <t>The time rate of energy flow. It is the requirement for energy consumption of energy source(s) by an energy using system at a given instant or averaged over any designated interval of time. Demand usually refers to the amount of electric energy used by a customer or piece of equipment at a specific time, expressed in kilowatts (kW equals kWh/h) but can also refer to natural gas use at a point in time, usually as Btu/hr, kBtu/hr, therms/day, or cubic feet per day (ccf/day). (Source:SEE Action Energy Impact Evaluation Guide).</t>
  </si>
  <si>
    <t>Encompasses the complete work cycle in which HPwES services are provided to a customer for a specific household. A completed HPwES project includes an HPA, installation of improvement measures, and a final test-out.</t>
  </si>
  <si>
    <t>The Sponsor contracts quality assurance services directly with a vendor who has no other vested interest in the program.</t>
  </si>
  <si>
    <t xml:space="preserve">The process of calculating a building’s energy loads and predicting energy consumption for that building based on known data such as the physical characteristics of the building and operating conditions. This process is usually completed using computer software but may also be calculated using manual algorithms. Modeling includes whole building simulations as well as less complex measure-specific calculations. </t>
  </si>
  <si>
    <t>Year Joined The Program</t>
  </si>
  <si>
    <t>Program Name (i.e. public name associated with HPwES platform. Note:  program name will be listed on the energystar.gov/hpwes “Find a Program" map) (P)</t>
  </si>
  <si>
    <r>
      <t>The set of</t>
    </r>
    <r>
      <rPr>
        <sz val="11"/>
        <rFont val="Calibri"/>
        <family val="2"/>
        <scheme val="minor"/>
      </rPr>
      <t xml:space="preserve"> inspections, diagnostics, data collection, analyses, and reporting, needed to initiate a HPwES project with a customer; it results in </t>
    </r>
    <r>
      <rPr>
        <sz val="11"/>
        <color theme="1"/>
        <rFont val="Calibri"/>
        <family val="2"/>
        <scheme val="minor"/>
      </rPr>
      <t xml:space="preserve"> an HPA </t>
    </r>
    <r>
      <rPr>
        <sz val="11"/>
        <rFont val="Calibri"/>
        <family val="2"/>
        <scheme val="minor"/>
      </rPr>
      <t xml:space="preserve">summary report including a proposed improvement package. </t>
    </r>
  </si>
  <si>
    <t>I- Sponsor Organization Information</t>
  </si>
  <si>
    <t>II- Point of Contact (POC) Information</t>
  </si>
  <si>
    <t>III- Program Background</t>
  </si>
  <si>
    <t xml:space="preserve">I- About the Home Performance with ENERGY STAR Annual Report </t>
  </si>
  <si>
    <t>II- About the Annual Report Template</t>
  </si>
  <si>
    <t xml:space="preserve">When completing this form, reported numbers should be based only on HPwES activities. </t>
  </si>
  <si>
    <t>During the Assessment</t>
  </si>
  <si>
    <t>During the Installation</t>
  </si>
  <si>
    <t>During the Test-out</t>
  </si>
  <si>
    <t>Post installation</t>
  </si>
  <si>
    <t>The average total cost for a completed HPwES project including homeowner contribution, incentives, and other rebates. Average invoice cost is calculated by dividing the total completed project invoice costs by the number of HPwES projects completed.</t>
  </si>
  <si>
    <t xml:space="preserve">An estimate of the total change in energy consumption, consumed at the site (e.g. the home), that is attributed to program-related actions taken by participants in an efficiency program, regardless of why they participated. This is the physical change in energy use from the customer’s perspective after taking into account factors not caused by the efficiency actions (e.g. changes in weather or building occupancy). Gross site energy savings calculations do not account for market effects impacting consumer decisions such as free ridership or spillover. If needed, please see fuel conversion formulas at the end of this tab. </t>
  </si>
  <si>
    <t>Reflects organizations offering specialized services providing QA at the contractor level.  Examples include BPI’s GoldStar program and RESNET's EnergySmart Contractor QA program.</t>
  </si>
  <si>
    <t>The influence of one technology’s application on the energy required for another application. An example is the reduced heat from internal gains in a home  as a result of replacing incandescent lights with CFLs, and the resulting need to increase space heating from another source, often oil- or gas-fired.</t>
  </si>
  <si>
    <t>Third-party program evaluations may be required for regulatory compliance or voluntarily included in the program’s design as a means of demonstrating some level of external oversight.  Third-party evaluators may be under contract to the Sponsor or independently contracted through an oversight body like a public utility commission.</t>
  </si>
  <si>
    <t>Independent third-party QA program</t>
  </si>
  <si>
    <t>The Program is evaluated by a third-party independent evaluator</t>
  </si>
  <si>
    <t>Discounted energy assessments</t>
  </si>
  <si>
    <t>Gallons (Oil)</t>
  </si>
  <si>
    <t>Income-qualified</t>
  </si>
  <si>
    <t>Yes, only with my peers / other program administrators</t>
  </si>
  <si>
    <t>Heating and plumbing</t>
  </si>
  <si>
    <t>Windows</t>
  </si>
  <si>
    <t>Remodelers</t>
  </si>
  <si>
    <t>Handyman services</t>
  </si>
  <si>
    <t>Roofers</t>
  </si>
  <si>
    <t>Pest control</t>
  </si>
  <si>
    <t>Other , please specify</t>
  </si>
  <si>
    <t>Only upon review ahead of publish date</t>
  </si>
  <si>
    <t>Yes, willing to share</t>
  </si>
  <si>
    <t>Calibrate Predicted Energy Savings</t>
  </si>
  <si>
    <t>Yes, but requires extensive effort to share</t>
  </si>
  <si>
    <r>
      <t xml:space="preserve">Improvement measures installed under an energy efficiency program design strategy involving the direct installation of measures in customer premises by a contractor sponsored by the program at no cost to the customer. Such programs generally involve one-for-one replacement of existing equipment with more efficient equipment.  </t>
    </r>
    <r>
      <rPr>
        <i/>
        <sz val="11"/>
        <color theme="1"/>
        <rFont val="Calibri"/>
        <family val="2"/>
        <scheme val="minor"/>
      </rPr>
      <t>Note: when direct install measures are limited to improvements that do not alter any of the home's major systems (e.g. light bulbs, aerators, showerheads, power strips, etc.) HPwES considers these installations to be part of the home performance assessment.  Measures that alter a major system of the home (e.g. air sealing, duct sealing) and are free of charge to the customer are also considered "direct install" but should be counted as completed projects.</t>
    </r>
  </si>
  <si>
    <t>d</t>
  </si>
  <si>
    <t xml:space="preserve">Definition is provided in the "READ ME FIRST", you will be directed to the definition by clicking on the cell. </t>
  </si>
  <si>
    <t xml:space="preserve">Deemed Savings (no interactivity) </t>
  </si>
  <si>
    <t>Deemed Savings (w/ interactivity)</t>
  </si>
  <si>
    <t xml:space="preserve">QA contractor hired by the Program </t>
  </si>
  <si>
    <t xml:space="preserve">Independent Third party QA program  </t>
  </si>
  <si>
    <t>III. The Suggested Flow</t>
  </si>
  <si>
    <t>IV- Navigating the Annual Report Tab</t>
  </si>
  <si>
    <t>V- Supporting Definitions</t>
  </si>
  <si>
    <t>In this context, we want to know if your predicted energy savings are adjusted, calibrated, or "trued up" compared to actual historical energy consumption data for any or all of your projects. This procedure could be as formal as using BPI-2400 protocols to adjust the whole building energy model on a per project basis, or as simple as asking the homeowner what they pay for heating annually and double-checking that the predicted energy savings seem realistic. This is our first attempt at understanding how the market addresses this issue, so providing an explanation of your process in the comments field would be helpful, but is not required.</t>
  </si>
  <si>
    <t>In general, households with income at or below 200% of the poverty level are eligible to participate in the Weatherization Assistance Program.  If your state uses a different threshold metric for WAP eligibility, please note that in the comments field.</t>
  </si>
  <si>
    <t xml:space="preserve">To support navigating the Annual Report Tab, questions are grouped by section in a way that it could be expanded or hidden by the user. Clicking on the small "1" highlighted by the red circle below will hide all questions. And clicking on the small "2" highlighted by the red circle below will expand  all questions. Clicking the small "+" and "-" signs on the left margin will expand and hide questions within each section. </t>
  </si>
  <si>
    <t>Bonus for bundling of measures</t>
  </si>
  <si>
    <t>Sponsors and/or programs sometimes design a custom calculator to generate predicted energy savings for installed measures and projects.  Select this choice only if your calculator uses field data for inputs (rather than baseline assumptions) and indicate if your calculator accounts for interactivity of measures.  If your calculator does not use field data to determine baseline performance, then select “Deemed Measure Savings” with or without interactivity as appropriate.</t>
  </si>
  <si>
    <t>Still needs to be answered</t>
  </si>
  <si>
    <t>water conservation</t>
  </si>
  <si>
    <t>Comments</t>
  </si>
  <si>
    <t>Orgtype</t>
  </si>
  <si>
    <t>datasharing</t>
  </si>
  <si>
    <t>Dimeasures</t>
  </si>
  <si>
    <t>14 Q4 Projects</t>
  </si>
  <si>
    <t xml:space="preserve">Account Manager </t>
  </si>
  <si>
    <t>5. Admin 14</t>
  </si>
  <si>
    <t>5. Contractor Incentives 14</t>
  </si>
  <si>
    <t>5. Customer Incentives 14</t>
  </si>
  <si>
    <t>5. Total 14</t>
  </si>
  <si>
    <t>5. Other 14</t>
  </si>
  <si>
    <t>5. Admin 15</t>
  </si>
  <si>
    <t>5. Customer Incentives 15</t>
  </si>
  <si>
    <t>5. Contractor Incentives 15</t>
  </si>
  <si>
    <t>5. Other 15</t>
  </si>
  <si>
    <t>5. Total 15</t>
  </si>
  <si>
    <t>5. Other, specify 14</t>
  </si>
  <si>
    <t>When completing this form, reported numbers should be based only on HPwES activities. Data will be used for DOE’s internal analysis, and certain elements will be made public in detail or in aggregate to illustrate regional and/or national trends pertaining to implementation of HPwES programs.  If DOE should consider certain data proprietary or confidential, please indicate as such in the comments filed in column "O" of the "Annual Report" tab.</t>
  </si>
  <si>
    <t>Home Performance</t>
  </si>
  <si>
    <t>6. Electric</t>
  </si>
  <si>
    <t>6.Gas</t>
  </si>
  <si>
    <t>6.Oil</t>
  </si>
  <si>
    <t>6. Propane</t>
  </si>
  <si>
    <t>6. Other %</t>
  </si>
  <si>
    <t>6. Other, please specify</t>
  </si>
  <si>
    <t>7. Electric</t>
  </si>
  <si>
    <t>7. Gas</t>
  </si>
  <si>
    <t>7. Oil</t>
  </si>
  <si>
    <t>7.Propane</t>
  </si>
  <si>
    <t>7. Other</t>
  </si>
  <si>
    <t>7. Other, please specify</t>
  </si>
  <si>
    <t>8. Energy Estimated</t>
  </si>
  <si>
    <t>8. Other, please specify</t>
  </si>
  <si>
    <t>9. Regulated</t>
  </si>
  <si>
    <t>11. Carbon savings</t>
  </si>
  <si>
    <t>12.Evaluated</t>
  </si>
  <si>
    <t>13. Demand reduction</t>
  </si>
  <si>
    <t>10. Water savings</t>
  </si>
  <si>
    <t>14. calibrate predicted savings</t>
  </si>
  <si>
    <t>15.Shell/Envelope</t>
  </si>
  <si>
    <t>15.HVAC</t>
  </si>
  <si>
    <t>15.Water heating</t>
  </si>
  <si>
    <t>15. lighting</t>
  </si>
  <si>
    <t>15. Appliances</t>
  </si>
  <si>
    <t>15. Other</t>
  </si>
  <si>
    <t>15. Other, please specify</t>
  </si>
  <si>
    <t>16. Assessments</t>
  </si>
  <si>
    <t>18. mid- stream incentives.1</t>
  </si>
  <si>
    <t>17. homeowner incentives.1</t>
  </si>
  <si>
    <t>17. homeowner incentives.2</t>
  </si>
  <si>
    <t>17. homeowner incentives.3</t>
  </si>
  <si>
    <t>17. homeowner incentives.4</t>
  </si>
  <si>
    <t>17. homeowner incentives.5</t>
  </si>
  <si>
    <t>17. homeowner incentives.6</t>
  </si>
  <si>
    <t>17. homeowner incentives.7</t>
  </si>
  <si>
    <t>17. homeowner incentives.8</t>
  </si>
  <si>
    <t>17. homeowner Incentives. Other, specify</t>
  </si>
  <si>
    <t>18. mid- stream incentives.2</t>
  </si>
  <si>
    <t>18. mid- stream incentives.3</t>
  </si>
  <si>
    <t>18. mid- stream incentives.4</t>
  </si>
  <si>
    <t>18. mid- stream incentives.5</t>
  </si>
  <si>
    <t>18. mid- stream incentives.6</t>
  </si>
  <si>
    <t>18. mid- stream incentives.7</t>
  </si>
  <si>
    <t>18. mid- stream incentives.8</t>
  </si>
  <si>
    <t>18. mid- stream incentives. Other, specify</t>
  </si>
  <si>
    <t>19. Direct install. 1</t>
  </si>
  <si>
    <t>19. Direct install. 2</t>
  </si>
  <si>
    <t>19. Direct install. 3</t>
  </si>
  <si>
    <t>19. Direct install. 4</t>
  </si>
  <si>
    <t>19. Direct install. 5</t>
  </si>
  <si>
    <t>19. Direct install. 6</t>
  </si>
  <si>
    <t>19. Direct install. 7</t>
  </si>
  <si>
    <t>19. Direct install. 8</t>
  </si>
  <si>
    <t>19. Direct install. Other, specify</t>
  </si>
  <si>
    <t>20.Avg. invoice cost</t>
  </si>
  <si>
    <t>21. HPA Compliance V1.5</t>
  </si>
  <si>
    <t>22. HPA Report Compliance V1.5</t>
  </si>
  <si>
    <t>24. test out compliance V1.5</t>
  </si>
  <si>
    <t>23. Measure installation compliance V1.5</t>
  </si>
  <si>
    <t>25. income qualified homeowners</t>
  </si>
  <si>
    <t>26. projects with Financing</t>
  </si>
  <si>
    <t>27. Electric  2015</t>
  </si>
  <si>
    <t>27. Gas 2015</t>
  </si>
  <si>
    <t>27. Oil 2015</t>
  </si>
  <si>
    <t>27. Propane 2015</t>
  </si>
  <si>
    <t>27. Other 2015</t>
  </si>
  <si>
    <t>27. Other, please specify</t>
  </si>
  <si>
    <t>28. Assessment. 2015</t>
  </si>
  <si>
    <t>28. projects. 2015</t>
  </si>
  <si>
    <t>28. Demand Reduction. 2015</t>
  </si>
  <si>
    <t>28. % Energy Saved per Project.2015</t>
  </si>
  <si>
    <t>29. Most active worforce</t>
  </si>
  <si>
    <t>29. second active worforce</t>
  </si>
  <si>
    <t>29. fourth active workforce</t>
  </si>
  <si>
    <t>29. Other, please specify</t>
  </si>
  <si>
    <t>29. Third active workforce</t>
  </si>
  <si>
    <t>30. CPA compliance</t>
  </si>
  <si>
    <t>31. training reuirements</t>
  </si>
  <si>
    <t>32. Enrollment method</t>
  </si>
  <si>
    <t>33. Enrollment &amp; criteria compliance</t>
  </si>
  <si>
    <t>34. evaluation &amp; feedback</t>
  </si>
  <si>
    <t>35. QA % budget</t>
  </si>
  <si>
    <t>36. QA for one field inspection</t>
  </si>
  <si>
    <t>37. QA system</t>
  </si>
  <si>
    <t>38. QA plan compliance</t>
  </si>
  <si>
    <t>39. QA Performer</t>
  </si>
  <si>
    <t>40. QA  Sampling rate</t>
  </si>
  <si>
    <t>41.  Inspection timeline. 1</t>
  </si>
  <si>
    <t>41.  Inspection timeline. 2</t>
  </si>
  <si>
    <t>41.  Inspection timeline. 3</t>
  </si>
  <si>
    <t>41.  Inspection timeline. 4</t>
  </si>
  <si>
    <t>42. Inquiries &amp; compliants</t>
  </si>
  <si>
    <t>43. Marketing % budget</t>
  </si>
  <si>
    <t>44.Brand compliance</t>
  </si>
  <si>
    <t>45. Authorized representatives</t>
  </si>
  <si>
    <t>46. effective marketing</t>
  </si>
  <si>
    <t>47. add. Comments</t>
  </si>
  <si>
    <t>48. costly for implemntation</t>
  </si>
  <si>
    <t>49. public  data sharing</t>
  </si>
  <si>
    <t>Comments. org. info. 1</t>
  </si>
  <si>
    <t>Comments. org. info. 2</t>
  </si>
  <si>
    <t>Comments. org. info. 3</t>
  </si>
  <si>
    <t>Comments. org. info. 4</t>
  </si>
  <si>
    <t>Comments. org. info. 5</t>
  </si>
  <si>
    <t>Comments POC. 1</t>
  </si>
  <si>
    <t>Comments POC. 2</t>
  </si>
  <si>
    <t>Comments POC. 3</t>
  </si>
  <si>
    <t>Comments POC. 4</t>
  </si>
  <si>
    <t>Comments POC. 5</t>
  </si>
  <si>
    <t>Comments POC. 6</t>
  </si>
  <si>
    <t>Comments background. 1</t>
  </si>
  <si>
    <t>Comments background. 2</t>
  </si>
  <si>
    <t>Comments background. 3</t>
  </si>
  <si>
    <t>Comments background. 4</t>
  </si>
  <si>
    <t>Comments bdgt.1</t>
  </si>
  <si>
    <t>Comments bdgt.2</t>
  </si>
  <si>
    <t>Comments bdgt.3</t>
  </si>
  <si>
    <t>Comments bdgt.4</t>
  </si>
  <si>
    <t>Comments bdgt.5</t>
  </si>
  <si>
    <t>Comments bdgt.6</t>
  </si>
  <si>
    <t>Comments bdgt.7</t>
  </si>
  <si>
    <t>Comments bdgt.8</t>
  </si>
  <si>
    <t>Comments bdgt.9</t>
  </si>
  <si>
    <t>Comments bdgt.10</t>
  </si>
  <si>
    <t>Comments saving. 1</t>
  </si>
  <si>
    <t>Comments saving. 2</t>
  </si>
  <si>
    <t>Comments saving. 3</t>
  </si>
  <si>
    <t>Comments saving. 4</t>
  </si>
  <si>
    <t>Comments saving. 5</t>
  </si>
  <si>
    <t>Comments saving. 6</t>
  </si>
  <si>
    <t>Comments saving. 7</t>
  </si>
  <si>
    <t>Comments saving. 8</t>
  </si>
  <si>
    <t>Comments saving. 9</t>
  </si>
  <si>
    <t>Comments saving. 10</t>
  </si>
  <si>
    <t>Comments saving. 11</t>
  </si>
  <si>
    <t>Comments saving. 12</t>
  </si>
  <si>
    <t>Comments saving. 13</t>
  </si>
  <si>
    <t>Comments program design. 1</t>
  </si>
  <si>
    <t>Comments program design. 2</t>
  </si>
  <si>
    <t>Comments program design. 3</t>
  </si>
  <si>
    <t>Comments program design. 4</t>
  </si>
  <si>
    <t>Comments program design. 5</t>
  </si>
  <si>
    <t>Comments program design. 6</t>
  </si>
  <si>
    <t>Comments program design. 7</t>
  </si>
  <si>
    <t>Comments program design. 8</t>
  </si>
  <si>
    <t>Comments program design. 9</t>
  </si>
  <si>
    <t>Comments program design. 10</t>
  </si>
  <si>
    <t>Comments program design. 11</t>
  </si>
  <si>
    <t>Comments program design. 12</t>
  </si>
  <si>
    <t>Comments program design. 13</t>
  </si>
  <si>
    <t>Comments program design. 14</t>
  </si>
  <si>
    <t>Comments program design. 15</t>
  </si>
  <si>
    <t>Comments program design. 16</t>
  </si>
  <si>
    <t>Comments program design. 17</t>
  </si>
  <si>
    <t>Comments program design. 18</t>
  </si>
  <si>
    <t>Comments program design. 19</t>
  </si>
  <si>
    <t>Comments program design. 20</t>
  </si>
  <si>
    <t>Comments Goals. 1</t>
  </si>
  <si>
    <t>Comments Goals. 2</t>
  </si>
  <si>
    <t>Comments Goals. 3</t>
  </si>
  <si>
    <t>Comments Goals. 4</t>
  </si>
  <si>
    <t>Comments Goals. 5</t>
  </si>
  <si>
    <t>Comments Goals. 6</t>
  </si>
  <si>
    <t>Comments Goals. 7</t>
  </si>
  <si>
    <t>Comments Goals. 8</t>
  </si>
  <si>
    <t>Comments Goals. 9</t>
  </si>
  <si>
    <t>Comments worforce. 1</t>
  </si>
  <si>
    <t>Comments worforce. 2</t>
  </si>
  <si>
    <t>Comments worforce. 3</t>
  </si>
  <si>
    <t>Comments worforce. 4</t>
  </si>
  <si>
    <t>Comments worforce. 5</t>
  </si>
  <si>
    <t>Comments worforce. 6</t>
  </si>
  <si>
    <t>Comments worforce. 7</t>
  </si>
  <si>
    <t>Comments worforce. 8</t>
  </si>
  <si>
    <t>Comments worforce. 9</t>
  </si>
  <si>
    <t>Comments worforce. 10</t>
  </si>
  <si>
    <t>Comments worforce. 11</t>
  </si>
  <si>
    <t xml:space="preserve">Comments QA .1 </t>
  </si>
  <si>
    <t>Comments QA .2</t>
  </si>
  <si>
    <t>Comments QA .3</t>
  </si>
  <si>
    <t>Comments QA .4</t>
  </si>
  <si>
    <t>Comments QA .5</t>
  </si>
  <si>
    <t>Comments QA .6</t>
  </si>
  <si>
    <t>Comments QA .7</t>
  </si>
  <si>
    <t>Comments QA .8</t>
  </si>
  <si>
    <t xml:space="preserve">Comments Marketing .1 </t>
  </si>
  <si>
    <t>Comments Marketing .2</t>
  </si>
  <si>
    <t>Comments Marketing .3</t>
  </si>
  <si>
    <t>Comments Marketing .4</t>
  </si>
  <si>
    <t>Comments on Comments .1</t>
  </si>
  <si>
    <t>Comments on Comments .2</t>
  </si>
  <si>
    <t>Comments on Comments .3</t>
  </si>
  <si>
    <t>1. Average admin cost</t>
  </si>
  <si>
    <t>2. Average customerincentives</t>
  </si>
  <si>
    <t>3. Average contractor incentives</t>
  </si>
  <si>
    <t>4. Average cost per project</t>
  </si>
  <si>
    <t>5. Average electric saving per project</t>
  </si>
  <si>
    <t>5. Average gas saving per project</t>
  </si>
  <si>
    <t>5. Average oil saving per project</t>
  </si>
  <si>
    <t>5. Average propane saving per project</t>
  </si>
  <si>
    <t>5. average other saving</t>
  </si>
  <si>
    <t>5. Other fuel</t>
  </si>
  <si>
    <t>5. Total average saving per project</t>
  </si>
  <si>
    <t>6. Conversion ratio</t>
  </si>
  <si>
    <t>8. Average homeowner contribution per project</t>
  </si>
  <si>
    <t>7. number of measures per project</t>
  </si>
  <si>
    <t>9. energy saving growth target</t>
  </si>
  <si>
    <t>10.  project growth target</t>
  </si>
  <si>
    <t>Refers to the state, county, city, town, or zip code that your program services. If your program services the majority of a county, town, or zip code please identify it.</t>
  </si>
  <si>
    <t>An agreed-to (stipulated) engineering algorithm(s) used to calculate the energy and/or demand savings associated with an installed energy efficiency measure. These calculations are developed from common practice that is widely considered acceptable for the subject measure and its specific application. It may include stipulated assumptions for one or more parameters in the algorithm, but typically it requires users to input data associated with the actual installed measure into the algorithm(s). (Source: SEE Action Energy Impact Evaluation Guide).</t>
  </si>
  <si>
    <t>An estimate of energy or demand savings for a single unit of an installed energy efficiency measure that (1) has been developed from data sources and analytical methods that are widely considered acceptable for the measure and purpose, and (2) is applicable to the situation being evaluated. Individual parameters or calculation methods can also be deemed; also called stipulated savings value. (Source: SEE Action Energy Impact Evaluation Guide).</t>
  </si>
  <si>
    <r>
      <t xml:space="preserve">A process-based approach to fulfill the requirements for quality with emphasis on continual improvement and zero-defect production.  </t>
    </r>
    <r>
      <rPr>
        <i/>
        <sz val="11"/>
        <color theme="1"/>
        <rFont val="Calibri"/>
        <family val="2"/>
        <scheme val="minor"/>
      </rPr>
      <t>Refer to the HPwES Sponsor Guide and Reference Manual v1.5 Section 6 and Appendix F for additional information.</t>
    </r>
  </si>
  <si>
    <t>2. ANNUAL REPORT</t>
  </si>
  <si>
    <t>2014 sum project</t>
  </si>
  <si>
    <t>QUESTION</t>
  </si>
  <si>
    <t>DESCRIPTION OF CHANGES, IF APPLICABLE</t>
  </si>
  <si>
    <t>1. Provide a brief description of your HPwES program suitable for publication in your Sponsor Profile on websites and presentations. (P)</t>
  </si>
  <si>
    <t>2. Describe what is included in your program's HPA Summary Report. For v1.5 compliance, the following elements should be addressed in a HPA Summary Report:
-General customer information
-Description of existing conditions
-Prioritized list of the proposed recommended improvements 
-Notice of health and safety related issues
-Savings projections</t>
  </si>
  <si>
    <r>
      <t xml:space="preserve">1. Describe how your program's </t>
    </r>
    <r>
      <rPr>
        <b/>
        <u/>
        <sz val="11"/>
        <color theme="3"/>
        <rFont val="Calibri"/>
        <family val="2"/>
        <scheme val="minor"/>
      </rPr>
      <t xml:space="preserve">Home Performance Assessment </t>
    </r>
    <r>
      <rPr>
        <b/>
        <u/>
        <vertAlign val="superscript"/>
        <sz val="11"/>
        <color theme="3"/>
        <rFont val="Calibri"/>
        <family val="2"/>
        <scheme val="minor"/>
      </rPr>
      <t>d</t>
    </r>
    <r>
      <rPr>
        <b/>
        <sz val="11"/>
        <rFont val="Calibri"/>
        <family val="2"/>
        <scheme val="minor"/>
      </rPr>
      <t xml:space="preserve"> incorporates the following elements:
-Customer interview
-Review of energy bills, if available
-Visual inspection of the home, interior, and exterior
-Minimum diagnostic tests
-Data collection of building assemblies and mechanical systems</t>
    </r>
  </si>
  <si>
    <t>3. Describe how your program's measure installation specifications include, at minimum, the following elements:                                                                                                                                                                                                    - Acceptable sequence of installation with consideration for customer needs
- Compliance with local building codes, permitting procedures, industry-accepted standards, and manufacturer’s specifications for the materials and equipment being installed
-Ventilation requirements as prescribed by industry-accepted standards
-Materials and installation techniques consistent with a building science-based approach
-Installation worker qualification criteria</t>
  </si>
  <si>
    <t>4. Describe your test-out procedures and how it includes the following: 
-Visual inspection of installed measures as specified in the SOW, review of commissioning reports, and diagnostic tests as necessary to confirm that manufacturers’ specifications and industry-accepted standards have been satisfied
-Combustion safety checks for all projects where improvements might impact combustion appliance
performance
-Blower door tests when measures impacting infiltration rates are installed</t>
  </si>
  <si>
    <t>5. Describe how your Contractor Participation Agreement (CPA) includes at minimum:
-Explanation of the agreement
-Participating contractor commitments
-Marketing and advertising guidelines
-Business Practices
-Qualifications and credentials
-Terms and conditions pertaining to termination</t>
  </si>
  <si>
    <t>6. Does your program provide training about the value and minimum requirements of HPwES to all participating contractors and employees who provide customer service?</t>
  </si>
  <si>
    <t xml:space="preserve">7. What method does your program use to enroll participating contractors who meet the qualifying criteria?
</t>
  </si>
  <si>
    <t>8. Describe how the qualifying criteria and enrollment process for participating contractors in your program include the following elements:
-Training and credentialing requirements
-Certification of supervisory staff
-Ensuring participating contractors have capacity and resources to provide program related services
-Compliance with local registration and licensing requirements
-Access to qualified installation crews and/or sub-contractors</t>
  </si>
  <si>
    <t>9. Describe how the program evaluates participating contractor performance and how often feedback is given.</t>
  </si>
  <si>
    <t>11. Explain how your program's Quality Assurance plan complies with Section 6 of the Sponsor Guide V1.5, as it relates to:                                                                             
- A mechanism for customer feedback                                                                                                                       
- Procedures for conflict resolutions
- Procedures for on-site inspection 
- Procedures for due process and remedial actions</t>
  </si>
  <si>
    <r>
      <t xml:space="preserve">10. Which of the following Quality Assurance options will your program adopt in the coming calendar year?
-OPTION 1: Meet minimum requirements for Quality Control
-OPTION 2: Implement a </t>
    </r>
    <r>
      <rPr>
        <b/>
        <u/>
        <sz val="11"/>
        <color theme="3"/>
        <rFont val="Calibri"/>
        <family val="2"/>
        <scheme val="minor"/>
      </rPr>
      <t>Quality Management System</t>
    </r>
  </si>
  <si>
    <t>12. Describe how your program uses the Home Performance with ENERGY STAR brand and name in your marketing efforts.</t>
  </si>
  <si>
    <t>13. Does your program maintain a list of authorized representatives, including participating contractors, who may use the brand and mark in compliance with the ENERGY STAR Brand Book?</t>
  </si>
  <si>
    <t>Alaska Housing Finance Corporation</t>
  </si>
  <si>
    <t>3. V1.5 Compliance Supplemental</t>
  </si>
  <si>
    <t>VI- Fuel Unit Conversion</t>
  </si>
  <si>
    <t>16Q1 Projects</t>
  </si>
  <si>
    <t>16Q2 Projects</t>
  </si>
  <si>
    <t>16Q4 Projects</t>
  </si>
  <si>
    <t>16Q3 Projects</t>
  </si>
  <si>
    <t>Duct Insulation</t>
  </si>
  <si>
    <t>Eligibility criteria established for program participation or certain incentives that are based on the homeowner's or the household's income.  Income-qualified program offers typically target lower or moderate income homes by offering additional outreach, services, or incentives.</t>
  </si>
  <si>
    <t>17Q4 Projects</t>
  </si>
  <si>
    <t>17Q3 Projects</t>
  </si>
  <si>
    <t>17Q2 Projects</t>
  </si>
  <si>
    <t>17Q1 Projects</t>
  </si>
  <si>
    <t>Program Administrator Type (P)</t>
  </si>
  <si>
    <t>DOE's Weatherization Assistance Program (WAP)</t>
  </si>
  <si>
    <t>Connected Thermostat</t>
  </si>
  <si>
    <t>A thermostat which is connected to the internet.</t>
  </si>
  <si>
    <t>VII- Workforce</t>
  </si>
  <si>
    <t>VIII- Quality Assurance</t>
  </si>
  <si>
    <t>2. Briefly describe any anticipated changes to your program in the coming year.</t>
  </si>
  <si>
    <r>
      <t xml:space="preserve">As a Home Performance with ENERGY STAR (HPwES) Sponsor, one of your partnership commitments is to provide an annual update on program activities. The U.S. Department of Energy (DOE) is interested in gathering information on CY2018 results as well as plans for CY2019. The 2018 Annual Report will also verify your program's compliance with Version 1.5 of the Sponsor Guide. Compliance questions this year appear in the V1.5 Compliance Report tab of this workbook. Data analysis from this report will help support program development and growth on the local, regional and national levels.
Please answer the  questions based on the data you normally collect and information that is readily accessible. If your program does not have the data to respond to specific questions, answers may be left blank. 
Supporting definitions are provided for questions marked with </t>
    </r>
    <r>
      <rPr>
        <u/>
        <vertAlign val="superscript"/>
        <sz val="11"/>
        <color theme="3"/>
        <rFont val="Calibri"/>
        <family val="2"/>
        <scheme val="minor"/>
      </rPr>
      <t>d</t>
    </r>
    <r>
      <rPr>
        <sz val="11"/>
        <color theme="1"/>
        <rFont val="Calibri"/>
        <family val="2"/>
        <scheme val="minor"/>
      </rPr>
      <t xml:space="preserve">. A complete list of all the definitions is also below. You are encouraged to provide further clarifying comments if applicable in green comment boxes in Column O of the "Annual Report" tab.  Please direct any questions or feedback to your HPwES Account Manager. 
</t>
    </r>
    <r>
      <rPr>
        <b/>
        <sz val="11"/>
        <color theme="1"/>
        <rFont val="Calibri"/>
        <family val="2"/>
        <scheme val="minor"/>
      </rPr>
      <t>Please complete this form by Wednesday, February 15, 2019 and submit it by email to homeperformance@energystar.gov.</t>
    </r>
  </si>
  <si>
    <t>This Excel-based template is designed to enable data pre-population using Sponsors' responses from the 2017 Annual Data Call. Hopefully this will help  save Sponsors time by only requiring a review and possible edit/update for those questions. Questions with prepopulated answers will be denoted with a (P). The response fields of questions for which information would be appreciated will appear orange.
The template is structured around 3 tabs: (1) READ ME FIRST, (2) Annual Report,  and (3) V1.5 Compliance Report. To enable smoother data transfer once we receive the report, we request that you please do not delete tabs, change formulas, or change cell locations.</t>
  </si>
  <si>
    <t>2018 Projects</t>
  </si>
  <si>
    <t>18Q4 Projects</t>
  </si>
  <si>
    <t>18Q3 Projects</t>
  </si>
  <si>
    <t>18Q2 Projects</t>
  </si>
  <si>
    <t>18Q1 Projects</t>
  </si>
  <si>
    <t>3. Provide a list of your HPwES program partners, such as organizations affiliated and/or supporting the local program, including co-marketing partners and organizations your program has authorized to use the HPwES logo. (P)</t>
  </si>
  <si>
    <t>4. Provide a URL for HPwES program website (Note:  This URL will be listed on the energystar.gov/hpwes “Find a Program” map) (P)</t>
  </si>
  <si>
    <r>
      <t xml:space="preserve">5. What is the  </t>
    </r>
    <r>
      <rPr>
        <b/>
        <u/>
        <sz val="11"/>
        <color theme="3"/>
        <rFont val="Calibri"/>
        <family val="2"/>
        <scheme val="minor"/>
      </rPr>
      <t xml:space="preserve">geographical area </t>
    </r>
    <r>
      <rPr>
        <b/>
        <u/>
        <vertAlign val="superscript"/>
        <sz val="11"/>
        <color theme="3"/>
        <rFont val="Calibri"/>
        <family val="2"/>
        <scheme val="minor"/>
      </rPr>
      <t>d</t>
    </r>
    <r>
      <rPr>
        <b/>
        <sz val="11"/>
        <color theme="1"/>
        <rFont val="Calibri"/>
        <family val="2"/>
        <scheme val="minor"/>
      </rPr>
      <t xml:space="preserve"> served by the HPwES program? (Indicate state, counties, cities, towns, and/or zip codes) (P)</t>
    </r>
  </si>
  <si>
    <t>IV- CY2018 and CY2019 (Projected) HPwES Program Budgets</t>
  </si>
  <si>
    <t>CY2018 Expenditures</t>
  </si>
  <si>
    <t>CY2019 Budget</t>
  </si>
  <si>
    <t>V- CY 2018 HPwES PROGRAM SAVINGS</t>
  </si>
  <si>
    <t xml:space="preserve">VI- CY 2018 HPwES PROGRAM DESIGN and RESULTS </t>
  </si>
  <si>
    <t>HVAC Repair/Replacement</t>
  </si>
  <si>
    <t>Duct Sealing/Repair/Replacement</t>
  </si>
  <si>
    <t xml:space="preserve">     What percentage of the administrative budget is spent on quality assurance?</t>
  </si>
  <si>
    <t xml:space="preserve">     What percentage of the administrative budget is spent on marketing?</t>
  </si>
  <si>
    <t>8. What is the total amount spent on incentives (including consumer/contractor incentives, HPwES direct install, market-rate incentives/rebates and subsidies such as non-WAP income-eligible projects)?</t>
  </si>
  <si>
    <t>Smart Thermostat/Technologies</t>
  </si>
  <si>
    <t>Water Heating Equipment</t>
  </si>
  <si>
    <t>Ventilation Upgrades</t>
  </si>
  <si>
    <t>Appliances</t>
  </si>
  <si>
    <t>RESPONSE FROM 2017 ANNUAL REPORT</t>
  </si>
  <si>
    <t>CHANGES IN 2018?</t>
  </si>
  <si>
    <r>
      <t xml:space="preserve">9. What are the program’s estimated </t>
    </r>
    <r>
      <rPr>
        <b/>
        <u/>
        <sz val="11"/>
        <color theme="3"/>
        <rFont val="Calibri"/>
        <family val="2"/>
        <scheme val="minor"/>
      </rPr>
      <t xml:space="preserve">gross site energy savings </t>
    </r>
    <r>
      <rPr>
        <b/>
        <u/>
        <vertAlign val="superscript"/>
        <sz val="11"/>
        <color theme="3"/>
        <rFont val="Calibri"/>
        <family val="2"/>
        <scheme val="minor"/>
      </rPr>
      <t>d</t>
    </r>
    <r>
      <rPr>
        <b/>
        <sz val="11"/>
        <color theme="1"/>
        <rFont val="Calibri"/>
        <family val="2"/>
        <scheme val="minor"/>
      </rPr>
      <t xml:space="preserve"> for CY2018 (MMBtu)? If needed, please see fuel conversion formulas at the end of the "READ ME FIRST' tab. Reported savings should only be based on HPwES activities. </t>
    </r>
  </si>
  <si>
    <t>10. How are energy savings estimated at the project level? (P)</t>
  </si>
  <si>
    <t>7. What percentage of the annual program budget is spent on program administration (administration, marketing, quality assurance and operational overhead)?</t>
  </si>
  <si>
    <t>If using software, which program(s)?</t>
  </si>
  <si>
    <t>6. What is the annual program budget in dollars?</t>
  </si>
  <si>
    <t xml:space="preserve">     What percentage of the total savings from Question 9 above were from thermal fuels?</t>
  </si>
  <si>
    <t xml:space="preserve">     What percentage of the total savings from Question 9 above were electric savings?</t>
  </si>
  <si>
    <t>11. What are the average per-project savings (MMBtu)?</t>
  </si>
  <si>
    <t>12. Is the program regulated by a public utility commission? (P)</t>
  </si>
  <si>
    <r>
      <t xml:space="preserve">13. Is the program evaluated by a </t>
    </r>
    <r>
      <rPr>
        <b/>
        <u/>
        <sz val="11"/>
        <color theme="3"/>
        <rFont val="Calibri"/>
        <family val="2"/>
        <scheme val="minor"/>
      </rPr>
      <t xml:space="preserve">third party independent evaluator </t>
    </r>
    <r>
      <rPr>
        <b/>
        <u/>
        <vertAlign val="superscript"/>
        <sz val="11"/>
        <color theme="3"/>
        <rFont val="Calibri"/>
        <family val="2"/>
        <scheme val="minor"/>
      </rPr>
      <t>d</t>
    </r>
    <r>
      <rPr>
        <b/>
        <u/>
        <sz val="11"/>
        <color theme="3"/>
        <rFont val="Calibri"/>
        <family val="2"/>
        <scheme val="minor"/>
      </rPr>
      <t>? (P)</t>
    </r>
  </si>
  <si>
    <r>
      <t xml:space="preserve">14. Please estimate the percentage of projects completed in CY2018 that included each of the following measures. </t>
    </r>
    <r>
      <rPr>
        <b/>
        <i/>
        <sz val="11"/>
        <color theme="1"/>
        <rFont val="Calibri"/>
        <family val="2"/>
        <scheme val="minor"/>
      </rPr>
      <t>Note: Any projects with associated measures completed before or after 2018 are not captured. Your estimates will aid the HPwES Team in roughly identifying the measure mix for 2018 completed HPwES projects.</t>
    </r>
  </si>
  <si>
    <r>
      <t xml:space="preserve">15. What is the </t>
    </r>
    <r>
      <rPr>
        <b/>
        <u/>
        <sz val="11"/>
        <color theme="3"/>
        <rFont val="Calibri"/>
        <family val="2"/>
        <scheme val="minor"/>
      </rPr>
      <t>average project invoice,</t>
    </r>
    <r>
      <rPr>
        <b/>
        <sz val="11"/>
        <rFont val="Calibri"/>
        <family val="2"/>
        <scheme val="minor"/>
      </rPr>
      <t xml:space="preserve"> including homeowner contribution and rebates?</t>
    </r>
  </si>
  <si>
    <t>16. How many income-qualified projects were completed during 2018?</t>
  </si>
  <si>
    <t>17. How many multifamily units were completed during 2018? See page 32 of the Sponsor Guide (https://www.energystar.gov/ia/home_improvement/downloads/HPwES_Sponsor_Guide_v1-5.pdf) for guidance on multifamily reporting.</t>
  </si>
  <si>
    <t>18. Does your program offer homeowner financing?</t>
  </si>
  <si>
    <t>19. If applicable, what is the total value of your program's loan portfolio?</t>
  </si>
  <si>
    <t xml:space="preserve">     If you selected “other” please specify.</t>
  </si>
  <si>
    <r>
      <rPr>
        <b/>
        <sz val="11"/>
        <rFont val="Calibri"/>
        <family val="2"/>
        <scheme val="minor"/>
      </rPr>
      <t>21. What are the top-two workforce categories or trades most actively participating in your program (Home performance, HVAC, general contractor, etc.)?</t>
    </r>
    <r>
      <rPr>
        <b/>
        <sz val="11"/>
        <color rgb="FFFF0000"/>
        <rFont val="Calibri"/>
        <family val="2"/>
        <scheme val="minor"/>
      </rPr>
      <t xml:space="preserve">
</t>
    </r>
  </si>
  <si>
    <t>22. Briefly describe the nature of your workforce (trades, etc.)</t>
  </si>
  <si>
    <t>23. Based on your best estimate, what is the average cost for one field inspection including labor, travel, and  other miscellaneous expenses?</t>
  </si>
  <si>
    <t>24. What is the QA field inspection sampling rate? (%)</t>
  </si>
  <si>
    <t>25. Who conducts the QA field inspections (Sponsor staff, implementation contractor, contracted QA vendor, some combination of these)?</t>
  </si>
  <si>
    <t>26. Describe the process for receiving and processing customer inquiries and how complaints are addressed (P).</t>
  </si>
  <si>
    <t>Pre-populated using your program responses from the 2017 Annual Report. Please review and edit as appropriate.</t>
  </si>
  <si>
    <t>OFFICE OF MANAGEMENT AND BUDGET CONTROL NUMBER: 1910-5184</t>
  </si>
  <si>
    <t>20. If applicable, what is the average origination amount within your program's loan portfolio?</t>
  </si>
  <si>
    <t xml:space="preserve">     If applicable, please provide links to any third-party program evaluations.</t>
  </si>
  <si>
    <t>Production Trend
(2015-2018)</t>
  </si>
  <si>
    <t>Some questions request estimated energy savings  for 2018 in MMBtu. If needed, users could use the fuel conversion formulas to the right to convert the most common fuel types to MMBtu. By providing  the fuel amount in the appropriate  cell in column I, the appropriate MMBtu value will be shown in column M. Users will need to copy the values and right click on paste special to paste the values only in the appropriate location in the "Annual Report" tab.</t>
  </si>
  <si>
    <t>OFFICE OF MANAGEMENT AND BUDGET CONTROL NUMBER: 1910-5184
Exp. Date: 10/31/19</t>
  </si>
  <si>
    <t>Public reporting burden for this collection of information is estimated to average 6.5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Office of the Chief Information Officer, Records Management Division, IM-23, Paperwork Reduction Project (1910-5184), U.S. Department of Energy, 1000 Independence Ave SW, Washington, DC, 20585-1290; and to the Office of Management and Budget (OMB), OIRA, Paperwork Reduction Project (1910-5184), Washington, DC  20503.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</si>
</sst>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0"/>
    <numFmt numFmtId="165" formatCode="&quot;$&quot;#,##0.00"/>
  </numFmts>
  <fonts count="37" x14ac:knownFonts="1">
    <font>
      <sz val="11"/>
      <color theme="1"/>
      <name val="Calibri"/>
      <family val="2"/>
      <scheme val="minor"/>
    </font>
    <font>
      <b/>
      <sz val="11"/>
      <color theme="1"/>
      <name val="Calibri"/>
      <family val="2"/>
      <scheme val="minor"/>
    </font>
    <font>
      <b/>
      <sz val="11"/>
      <color rgb="FF000000"/>
      <name val="Calibri"/>
      <family val="2"/>
    </font>
    <font>
      <sz val="11"/>
      <color rgb="FF000000"/>
      <name val="Calibri"/>
      <family val="2"/>
    </font>
    <font>
      <sz val="10"/>
      <color indexed="8"/>
      <name val="Arial"/>
      <family val="2"/>
    </font>
    <font>
      <b/>
      <sz val="16"/>
      <color theme="1"/>
      <name val="Calibri"/>
      <family val="2"/>
      <scheme val="minor"/>
    </font>
    <font>
      <sz val="8"/>
      <color theme="0"/>
      <name val="Calibri"/>
      <family val="2"/>
      <scheme val="minor"/>
    </font>
    <font>
      <b/>
      <sz val="12"/>
      <color theme="1"/>
      <name val="Calibri"/>
      <family val="2"/>
      <scheme val="minor"/>
    </font>
    <font>
      <sz val="12"/>
      <color theme="1"/>
      <name val="Calibri"/>
      <family val="2"/>
      <scheme val="minor"/>
    </font>
    <font>
      <sz val="11"/>
      <color indexed="8"/>
      <name val="Calibri"/>
      <family val="2"/>
    </font>
    <font>
      <u/>
      <sz val="11"/>
      <color theme="10"/>
      <name val="Calibri"/>
      <family val="2"/>
      <scheme val="minor"/>
    </font>
    <font>
      <sz val="13"/>
      <color theme="1"/>
      <name val="Arial"/>
      <family val="2"/>
    </font>
    <font>
      <b/>
      <sz val="16"/>
      <color theme="0"/>
      <name val="Calibri"/>
      <family val="2"/>
      <scheme val="minor"/>
    </font>
    <font>
      <sz val="16"/>
      <color theme="0"/>
      <name val="Calibri"/>
      <family val="2"/>
      <scheme val="minor"/>
    </font>
    <font>
      <b/>
      <u/>
      <sz val="11"/>
      <color theme="3"/>
      <name val="Calibri"/>
      <family val="2"/>
      <scheme val="minor"/>
    </font>
    <font>
      <b/>
      <sz val="11"/>
      <name val="Calibri"/>
      <family val="2"/>
      <scheme val="minor"/>
    </font>
    <font>
      <sz val="11"/>
      <color theme="0"/>
      <name val="Calibri"/>
      <family val="2"/>
      <scheme val="minor"/>
    </font>
    <font>
      <i/>
      <sz val="10"/>
      <color theme="1"/>
      <name val="Calibri"/>
      <family val="2"/>
      <scheme val="minor"/>
    </font>
    <font>
      <sz val="11"/>
      <name val="Calibri"/>
      <family val="2"/>
      <scheme val="minor"/>
    </font>
    <font>
      <b/>
      <sz val="14"/>
      <color theme="1"/>
      <name val="Calibri"/>
      <family val="2"/>
      <scheme val="minor"/>
    </font>
    <font>
      <sz val="14"/>
      <color theme="1"/>
      <name val="Calibri"/>
      <family val="2"/>
      <scheme val="minor"/>
    </font>
    <font>
      <i/>
      <sz val="11"/>
      <color theme="1"/>
      <name val="Calibri"/>
      <family val="2"/>
      <scheme val="minor"/>
    </font>
    <font>
      <b/>
      <sz val="11"/>
      <color rgb="FFFF0000"/>
      <name val="Calibri"/>
      <family val="2"/>
      <scheme val="minor"/>
    </font>
    <font>
      <b/>
      <u/>
      <vertAlign val="superscript"/>
      <sz val="11"/>
      <color theme="3"/>
      <name val="Calibri"/>
      <family val="2"/>
      <scheme val="minor"/>
    </font>
    <font>
      <u/>
      <vertAlign val="superscript"/>
      <sz val="11"/>
      <color theme="3"/>
      <name val="Calibri"/>
      <family val="2"/>
      <scheme val="minor"/>
    </font>
    <font>
      <b/>
      <sz val="14"/>
      <color rgb="FF20BBED"/>
      <name val="Calibri"/>
      <family val="2"/>
      <scheme val="minor"/>
    </font>
    <font>
      <sz val="11"/>
      <color rgb="FFB14398"/>
      <name val="Calibri"/>
      <family val="2"/>
      <scheme val="minor"/>
    </font>
    <font>
      <b/>
      <sz val="18"/>
      <color rgb="FF20BBED"/>
      <name val="Calibri"/>
      <family val="2"/>
      <scheme val="minor"/>
    </font>
    <font>
      <b/>
      <sz val="12"/>
      <color theme="1"/>
      <name val="Calibri"/>
      <family val="2"/>
    </font>
    <font>
      <b/>
      <sz val="12"/>
      <color rgb="FF000000"/>
      <name val="Calibri"/>
      <family val="2"/>
    </font>
    <font>
      <b/>
      <i/>
      <sz val="11"/>
      <color theme="1"/>
      <name val="Calibri"/>
      <family val="2"/>
      <scheme val="minor"/>
    </font>
    <font>
      <sz val="16"/>
      <color theme="1"/>
      <name val="Calibri"/>
      <family val="2"/>
      <scheme val="minor"/>
    </font>
    <font>
      <sz val="16"/>
      <color rgb="FF1F497D"/>
      <name val="Calibri"/>
      <family val="2"/>
      <scheme val="minor"/>
    </font>
    <font>
      <u/>
      <sz val="16"/>
      <color theme="3"/>
      <name val="Calibri"/>
      <family val="2"/>
      <scheme val="minor"/>
    </font>
    <font>
      <u/>
      <sz val="16"/>
      <color theme="10"/>
      <name val="Calibri"/>
      <family val="2"/>
      <scheme val="minor"/>
    </font>
    <font>
      <sz val="11"/>
      <color indexed="8"/>
      <name val="Calibri"/>
      <family val="2"/>
      <charset val="1"/>
    </font>
    <font>
      <sz val="11"/>
      <color theme="1"/>
      <name val="Calibri"/>
      <family val="2"/>
      <scheme val="minor"/>
    </font>
  </fonts>
  <fills count="16">
    <fill>
      <patternFill patternType="none"/>
    </fill>
    <fill>
      <patternFill patternType="gray125"/>
    </fill>
    <fill>
      <patternFill patternType="solid">
        <fgColor theme="8" tint="0.79998168889431442"/>
        <bgColor indexed="64"/>
      </patternFill>
    </fill>
    <fill>
      <patternFill patternType="solid">
        <fgColor theme="8"/>
        <bgColor indexed="64"/>
      </patternFill>
    </fill>
    <fill>
      <patternFill patternType="solid">
        <fgColor theme="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6" tint="0.79998168889431442"/>
        <bgColor rgb="FF000000"/>
      </patternFill>
    </fill>
    <fill>
      <patternFill patternType="solid">
        <fgColor theme="6" tint="0.59999389629810485"/>
        <bgColor rgb="FF000000"/>
      </patternFill>
    </fill>
    <fill>
      <patternFill patternType="solid">
        <fgColor rgb="FF20BBED"/>
        <bgColor indexed="64"/>
      </patternFill>
    </fill>
    <fill>
      <patternFill patternType="solid">
        <fgColor rgb="FF97E0F7"/>
        <bgColor indexed="64"/>
      </patternFill>
    </fill>
    <fill>
      <patternFill patternType="solid">
        <fgColor rgb="FF95C94F"/>
        <bgColor indexed="64"/>
      </patternFill>
    </fill>
    <fill>
      <patternFill patternType="solid">
        <fgColor rgb="FFD8F3FC"/>
        <bgColor indexed="64"/>
      </patternFill>
    </fill>
    <fill>
      <patternFill patternType="solid">
        <fgColor rgb="FFFFC000"/>
        <bgColor indexed="64"/>
      </patternFill>
    </fill>
    <fill>
      <patternFill patternType="solid">
        <fgColor theme="2"/>
        <bgColor indexed="64"/>
      </patternFill>
    </fill>
  </fills>
  <borders count="40">
    <border>
      <left/>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style="medium">
        <color indexed="64"/>
      </bottom>
      <diagonal/>
    </border>
    <border>
      <left/>
      <right style="thin">
        <color indexed="64"/>
      </right>
      <top/>
      <bottom/>
      <diagonal/>
    </border>
    <border>
      <left style="thin">
        <color auto="1"/>
      </left>
      <right/>
      <top style="medium">
        <color indexed="64"/>
      </top>
      <bottom style="medium">
        <color indexed="64"/>
      </bottom>
      <diagonal/>
    </border>
    <border>
      <left style="thin">
        <color indexed="64"/>
      </left>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s>
  <cellStyleXfs count="6">
    <xf numFmtId="0" fontId="0" fillId="0" borderId="0"/>
    <xf numFmtId="0" fontId="4" fillId="0" borderId="0"/>
    <xf numFmtId="0" fontId="10" fillId="0" borderId="0" applyNumberFormat="0" applyFill="0" applyBorder="0" applyAlignment="0" applyProtection="0"/>
    <xf numFmtId="0" fontId="4" fillId="0" borderId="0"/>
    <xf numFmtId="0" fontId="35" fillId="0" borderId="0"/>
    <xf numFmtId="9" fontId="36" fillId="0" borderId="0" applyFont="0" applyFill="0" applyBorder="0" applyAlignment="0" applyProtection="0"/>
  </cellStyleXfs>
  <cellXfs count="329">
    <xf numFmtId="0" fontId="0" fillId="0" borderId="0" xfId="0"/>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5" xfId="0" applyFont="1" applyBorder="1" applyAlignment="1">
      <alignment horizontal="left" vertical="center" wrapText="1"/>
    </xf>
    <xf numFmtId="0" fontId="1" fillId="3" borderId="12" xfId="0" applyFont="1" applyFill="1" applyBorder="1" applyAlignment="1">
      <alignment wrapText="1"/>
    </xf>
    <xf numFmtId="3" fontId="0" fillId="0" borderId="0" xfId="0" applyNumberFormat="1"/>
    <xf numFmtId="0" fontId="2" fillId="5" borderId="2" xfId="0" applyFont="1" applyFill="1" applyBorder="1" applyAlignment="1">
      <alignment horizontal="left" vertical="center" wrapText="1"/>
    </xf>
    <xf numFmtId="0" fontId="2" fillId="6" borderId="2" xfId="0" applyFont="1" applyFill="1" applyBorder="1" applyAlignment="1">
      <alignment horizontal="left" vertical="center" wrapText="1"/>
    </xf>
    <xf numFmtId="0" fontId="2" fillId="2" borderId="4" xfId="0" applyFont="1" applyFill="1" applyBorder="1" applyAlignment="1">
      <alignment horizontal="left" vertical="center" wrapText="1"/>
    </xf>
    <xf numFmtId="0" fontId="0" fillId="0" borderId="0" xfId="0" applyAlignment="1">
      <alignment horizontal="left" wrapTex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3" fontId="3" fillId="7" borderId="7" xfId="0" applyNumberFormat="1" applyFont="1" applyFill="1" applyBorder="1" applyAlignment="1">
      <alignment horizontal="left" vertical="center" wrapText="1"/>
    </xf>
    <xf numFmtId="3" fontId="3" fillId="7" borderId="5" xfId="0" applyNumberFormat="1" applyFont="1" applyFill="1" applyBorder="1" applyAlignment="1">
      <alignment horizontal="left" vertical="center" wrapText="1"/>
    </xf>
    <xf numFmtId="3" fontId="3" fillId="7" borderId="8" xfId="0" applyNumberFormat="1" applyFont="1" applyFill="1" applyBorder="1" applyAlignment="1">
      <alignment horizontal="left" vertical="center" wrapText="1"/>
    </xf>
    <xf numFmtId="0" fontId="3" fillId="8" borderId="9" xfId="0" applyFont="1" applyFill="1" applyBorder="1" applyAlignment="1">
      <alignment horizontal="left" vertical="center" wrapText="1"/>
    </xf>
    <xf numFmtId="0" fontId="3" fillId="7" borderId="10" xfId="0" applyFont="1" applyFill="1" applyBorder="1" applyAlignment="1">
      <alignment horizontal="left" vertical="center" wrapText="1"/>
    </xf>
    <xf numFmtId="0" fontId="3" fillId="7" borderId="11" xfId="0" applyFont="1" applyFill="1" applyBorder="1" applyAlignment="1">
      <alignment horizontal="left" vertical="center" wrapText="1"/>
    </xf>
    <xf numFmtId="0" fontId="3" fillId="9" borderId="1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14" xfId="0" applyFont="1" applyFill="1" applyBorder="1" applyAlignment="1">
      <alignment horizontal="left" vertical="center" wrapText="1"/>
    </xf>
    <xf numFmtId="3" fontId="3" fillId="7" borderId="14" xfId="0" applyNumberFormat="1" applyFont="1" applyFill="1" applyBorder="1" applyAlignment="1">
      <alignment horizontal="left" vertical="center" wrapText="1"/>
    </xf>
    <xf numFmtId="3" fontId="3" fillId="7" borderId="12" xfId="0" applyNumberFormat="1" applyFont="1" applyFill="1" applyBorder="1" applyAlignment="1">
      <alignment horizontal="left" vertical="center" wrapText="1"/>
    </xf>
    <xf numFmtId="3" fontId="3" fillId="7" borderId="4" xfId="0" applyNumberFormat="1" applyFont="1" applyFill="1" applyBorder="1" applyAlignment="1">
      <alignment horizontal="left" vertical="center" wrapText="1"/>
    </xf>
    <xf numFmtId="0" fontId="3" fillId="8" borderId="15" xfId="0" applyFont="1" applyFill="1" applyBorder="1" applyAlignment="1">
      <alignment horizontal="left" vertical="center" wrapText="1"/>
    </xf>
    <xf numFmtId="0" fontId="3" fillId="9" borderId="13" xfId="0" applyFont="1" applyFill="1" applyBorder="1" applyAlignment="1">
      <alignment horizontal="left" vertical="center" wrapText="1"/>
    </xf>
    <xf numFmtId="0" fontId="3" fillId="7" borderId="14" xfId="0" applyFont="1" applyFill="1" applyBorder="1" applyAlignment="1">
      <alignment horizontal="left" vertical="center" wrapText="1"/>
    </xf>
    <xf numFmtId="0" fontId="3" fillId="7" borderId="4" xfId="0" applyFont="1" applyFill="1" applyBorder="1" applyAlignment="1">
      <alignment horizontal="left" vertical="center" wrapText="1"/>
    </xf>
    <xf numFmtId="0" fontId="0" fillId="5" borderId="15" xfId="0" applyFill="1" applyBorder="1" applyAlignment="1">
      <alignment horizontal="left" wrapText="1"/>
    </xf>
    <xf numFmtId="0" fontId="0" fillId="6" borderId="12" xfId="0" applyFill="1" applyBorder="1" applyAlignment="1">
      <alignment horizontal="left" wrapText="1"/>
    </xf>
    <xf numFmtId="0" fontId="0" fillId="6" borderId="13" xfId="0" applyFill="1" applyBorder="1" applyAlignment="1">
      <alignment horizontal="left" wrapText="1"/>
    </xf>
    <xf numFmtId="0" fontId="0" fillId="7" borderId="4" xfId="0" applyFill="1" applyBorder="1" applyAlignment="1">
      <alignment horizontal="left" wrapText="1"/>
    </xf>
    <xf numFmtId="0" fontId="9" fillId="8" borderId="15" xfId="1" applyFont="1" applyFill="1" applyBorder="1" applyAlignment="1">
      <alignment horizontal="left" wrapText="1"/>
    </xf>
    <xf numFmtId="0" fontId="9" fillId="9" borderId="12" xfId="1" applyFont="1" applyFill="1" applyBorder="1" applyAlignment="1">
      <alignment horizontal="left" wrapText="1"/>
    </xf>
    <xf numFmtId="0" fontId="9" fillId="9" borderId="13" xfId="1" applyFont="1" applyFill="1" applyBorder="1" applyAlignment="1">
      <alignment horizontal="left" wrapText="1"/>
    </xf>
    <xf numFmtId="0" fontId="9" fillId="7" borderId="14" xfId="1" applyFont="1" applyFill="1" applyBorder="1" applyAlignment="1">
      <alignment horizontal="left" wrapText="1"/>
    </xf>
    <xf numFmtId="0" fontId="9" fillId="7" borderId="4" xfId="1" applyFont="1" applyFill="1" applyBorder="1" applyAlignment="1">
      <alignment horizontal="left" wrapText="1"/>
    </xf>
    <xf numFmtId="0" fontId="3" fillId="7" borderId="7" xfId="0" applyFont="1" applyFill="1" applyBorder="1" applyAlignment="1">
      <alignment horizontal="left" vertical="center" wrapText="1"/>
    </xf>
    <xf numFmtId="0" fontId="9" fillId="0" borderId="12" xfId="3" applyFont="1" applyBorder="1" applyAlignment="1">
      <alignment horizontal="left" vertical="center" wrapText="1"/>
    </xf>
    <xf numFmtId="0" fontId="9" fillId="0" borderId="12" xfId="3" applyFont="1" applyBorder="1" applyAlignment="1" applyProtection="1">
      <alignment horizontal="left" vertical="center" wrapText="1"/>
      <protection locked="0"/>
    </xf>
    <xf numFmtId="0" fontId="3" fillId="7" borderId="16" xfId="0" applyFont="1" applyFill="1" applyBorder="1" applyAlignment="1">
      <alignment horizontal="left" vertical="center" wrapText="1"/>
    </xf>
    <xf numFmtId="0" fontId="3" fillId="7" borderId="17" xfId="0" applyFont="1" applyFill="1" applyBorder="1" applyAlignment="1">
      <alignment horizontal="left" vertical="center" wrapText="1"/>
    </xf>
    <xf numFmtId="0" fontId="0" fillId="2" borderId="14" xfId="0" applyFill="1" applyBorder="1" applyAlignment="1">
      <alignment horizontal="left" wrapText="1"/>
    </xf>
    <xf numFmtId="0" fontId="3" fillId="7" borderId="8" xfId="0" applyFont="1" applyFill="1" applyBorder="1" applyAlignment="1">
      <alignment horizontal="left" vertical="center" wrapText="1"/>
    </xf>
    <xf numFmtId="0" fontId="3" fillId="0" borderId="37" xfId="0" applyFont="1" applyBorder="1" applyAlignment="1">
      <alignment horizontal="left" vertical="center" wrapText="1"/>
    </xf>
    <xf numFmtId="0" fontId="3" fillId="0" borderId="32" xfId="0" applyFont="1" applyBorder="1" applyAlignment="1">
      <alignment horizontal="left" vertical="center" wrapText="1"/>
    </xf>
    <xf numFmtId="0" fontId="0" fillId="2" borderId="16" xfId="0" applyFill="1" applyBorder="1" applyAlignment="1">
      <alignment horizontal="left" wrapText="1"/>
    </xf>
    <xf numFmtId="0" fontId="3" fillId="0" borderId="38" xfId="0" applyFont="1" applyBorder="1" applyAlignment="1">
      <alignment horizontal="left" vertical="center" wrapText="1"/>
    </xf>
    <xf numFmtId="3" fontId="3" fillId="7" borderId="16" xfId="0" applyNumberFormat="1" applyFont="1" applyFill="1" applyBorder="1" applyAlignment="1">
      <alignment horizontal="left" vertical="center" wrapText="1"/>
    </xf>
    <xf numFmtId="3" fontId="3" fillId="7" borderId="37" xfId="0" applyNumberFormat="1" applyFont="1" applyFill="1" applyBorder="1" applyAlignment="1">
      <alignment horizontal="left" vertical="center" wrapText="1"/>
    </xf>
    <xf numFmtId="3" fontId="3" fillId="7" borderId="17" xfId="0" applyNumberFormat="1" applyFont="1" applyFill="1" applyBorder="1" applyAlignment="1">
      <alignment horizontal="left" vertical="center" wrapText="1"/>
    </xf>
    <xf numFmtId="0" fontId="9" fillId="8" borderId="38" xfId="1" applyFont="1" applyFill="1" applyBorder="1" applyAlignment="1">
      <alignment horizontal="left" wrapText="1"/>
    </xf>
    <xf numFmtId="0" fontId="9" fillId="9" borderId="37" xfId="1" applyFont="1" applyFill="1" applyBorder="1" applyAlignment="1">
      <alignment horizontal="left" wrapText="1"/>
    </xf>
    <xf numFmtId="0" fontId="9" fillId="9" borderId="32" xfId="1" applyFont="1" applyFill="1" applyBorder="1" applyAlignment="1">
      <alignment horizontal="left" wrapText="1"/>
    </xf>
    <xf numFmtId="0" fontId="9" fillId="7" borderId="16" xfId="1" applyFont="1" applyFill="1" applyBorder="1" applyAlignment="1">
      <alignment horizontal="left" wrapText="1"/>
    </xf>
    <xf numFmtId="0" fontId="9" fillId="7" borderId="17" xfId="1" applyFont="1" applyFill="1" applyBorder="1" applyAlignment="1">
      <alignment horizontal="left" wrapText="1"/>
    </xf>
    <xf numFmtId="0" fontId="3" fillId="8" borderId="30" xfId="0" applyFont="1" applyFill="1" applyBorder="1" applyAlignment="1">
      <alignment horizontal="left" vertical="center" wrapText="1"/>
    </xf>
    <xf numFmtId="0" fontId="3" fillId="9" borderId="37" xfId="0" applyFont="1" applyFill="1" applyBorder="1" applyAlignment="1">
      <alignment horizontal="left" vertical="center" wrapText="1"/>
    </xf>
    <xf numFmtId="0" fontId="3" fillId="9" borderId="9" xfId="0" applyFont="1" applyFill="1" applyBorder="1" applyAlignment="1">
      <alignment horizontal="left" vertical="center" wrapText="1"/>
    </xf>
    <xf numFmtId="1" fontId="1" fillId="3" borderId="12" xfId="0" applyNumberFormat="1" applyFont="1" applyFill="1" applyBorder="1" applyAlignment="1">
      <alignment wrapText="1"/>
    </xf>
    <xf numFmtId="1" fontId="0" fillId="0" borderId="0" xfId="0" applyNumberFormat="1" applyAlignment="1">
      <alignment wrapText="1"/>
    </xf>
    <xf numFmtId="1" fontId="0" fillId="0" borderId="0" xfId="0" applyNumberFormat="1"/>
    <xf numFmtId="49" fontId="0" fillId="0" borderId="0" xfId="0" applyNumberFormat="1"/>
    <xf numFmtId="9" fontId="0" fillId="0" borderId="0" xfId="0" applyNumberFormat="1"/>
    <xf numFmtId="0" fontId="6" fillId="0" borderId="0" xfId="0" applyFont="1" applyAlignment="1">
      <alignment horizontal="left" vertical="top" wrapText="1"/>
    </xf>
    <xf numFmtId="0" fontId="0" fillId="0" borderId="0" xfId="0" applyAlignment="1">
      <alignment horizontal="left" vertical="top" wrapText="1"/>
    </xf>
    <xf numFmtId="0" fontId="1" fillId="11" borderId="18" xfId="0" applyFont="1" applyFill="1" applyBorder="1" applyAlignment="1">
      <alignment horizontal="left" vertical="top" wrapText="1"/>
    </xf>
    <xf numFmtId="0" fontId="1" fillId="11" borderId="36" xfId="0" applyFont="1" applyFill="1" applyBorder="1" applyAlignment="1">
      <alignment horizontal="left" vertical="top" wrapText="1"/>
    </xf>
    <xf numFmtId="0" fontId="23" fillId="11" borderId="36" xfId="0" applyFont="1" applyFill="1" applyBorder="1" applyAlignment="1">
      <alignment horizontal="left" vertical="top" wrapText="1"/>
    </xf>
    <xf numFmtId="0" fontId="11" fillId="0" borderId="0" xfId="0" applyFont="1" applyAlignment="1">
      <alignment vertical="center"/>
    </xf>
    <xf numFmtId="0" fontId="2" fillId="0" borderId="12"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2" fillId="0" borderId="13" xfId="0" applyFont="1" applyBorder="1" applyAlignment="1">
      <alignment horizontal="left" vertical="center" wrapText="1"/>
    </xf>
    <xf numFmtId="0" fontId="3" fillId="0" borderId="31" xfId="0" applyFont="1" applyBorder="1" applyAlignment="1">
      <alignment horizontal="left" vertical="center" wrapText="1"/>
    </xf>
    <xf numFmtId="0" fontId="2" fillId="2" borderId="14" xfId="0" applyFont="1" applyFill="1" applyBorder="1" applyAlignment="1">
      <alignment horizontal="left" vertical="center" wrapText="1"/>
    </xf>
    <xf numFmtId="0" fontId="0" fillId="2" borderId="1" xfId="0" applyFill="1" applyBorder="1" applyAlignment="1">
      <alignment horizontal="left" wrapText="1"/>
    </xf>
    <xf numFmtId="0" fontId="2" fillId="2" borderId="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2" fillId="0" borderId="15" xfId="0" applyFont="1" applyBorder="1" applyAlignment="1">
      <alignment horizontal="left" vertical="center" wrapText="1"/>
    </xf>
    <xf numFmtId="0" fontId="3" fillId="0" borderId="29" xfId="0" applyFont="1" applyBorder="1" applyAlignment="1">
      <alignment horizontal="left" vertical="center" wrapText="1"/>
    </xf>
    <xf numFmtId="3" fontId="2" fillId="7" borderId="14" xfId="0" applyNumberFormat="1" applyFont="1" applyFill="1" applyBorder="1" applyAlignment="1">
      <alignment horizontal="left" vertical="center" wrapText="1"/>
    </xf>
    <xf numFmtId="3" fontId="3" fillId="7" borderId="2" xfId="0" applyNumberFormat="1" applyFont="1" applyFill="1" applyBorder="1" applyAlignment="1">
      <alignment horizontal="left" vertical="center" wrapText="1"/>
    </xf>
    <xf numFmtId="3" fontId="2" fillId="7" borderId="12" xfId="0" applyNumberFormat="1" applyFont="1" applyFill="1" applyBorder="1" applyAlignment="1">
      <alignment horizontal="left" vertical="center" wrapText="1"/>
    </xf>
    <xf numFmtId="3" fontId="2" fillId="7" borderId="4" xfId="0" applyNumberFormat="1" applyFont="1" applyFill="1" applyBorder="1" applyAlignment="1">
      <alignment horizontal="left" vertical="center" wrapText="1"/>
    </xf>
    <xf numFmtId="0" fontId="2" fillId="8" borderId="15" xfId="0" applyFont="1" applyFill="1" applyBorder="1" applyAlignment="1">
      <alignment horizontal="left" vertical="center" wrapText="1"/>
    </xf>
    <xf numFmtId="0" fontId="9" fillId="8" borderId="29" xfId="1" applyFont="1" applyFill="1" applyBorder="1" applyAlignment="1">
      <alignment horizontal="left" wrapText="1"/>
    </xf>
    <xf numFmtId="0" fontId="3" fillId="9" borderId="5" xfId="0" applyFont="1" applyFill="1" applyBorder="1" applyAlignment="1">
      <alignment horizontal="left" vertical="center" wrapText="1"/>
    </xf>
    <xf numFmtId="0" fontId="2" fillId="9" borderId="12" xfId="0" applyFont="1" applyFill="1" applyBorder="1" applyAlignment="1">
      <alignment horizontal="left" vertical="center" wrapText="1"/>
    </xf>
    <xf numFmtId="0" fontId="9" fillId="9" borderId="2" xfId="1" applyFont="1" applyFill="1" applyBorder="1" applyAlignment="1">
      <alignment horizontal="left" wrapText="1"/>
    </xf>
    <xf numFmtId="3" fontId="3" fillId="7" borderId="1" xfId="0" applyNumberFormat="1" applyFont="1" applyFill="1" applyBorder="1" applyAlignment="1">
      <alignment horizontal="left" vertical="center" wrapText="1"/>
    </xf>
    <xf numFmtId="0" fontId="3" fillId="9" borderId="6" xfId="0" applyFont="1" applyFill="1" applyBorder="1" applyAlignment="1">
      <alignment horizontal="left" vertical="center" wrapText="1"/>
    </xf>
    <xf numFmtId="0" fontId="2" fillId="9" borderId="13" xfId="0" applyFont="1" applyFill="1" applyBorder="1" applyAlignment="1">
      <alignment horizontal="left" vertical="center" wrapText="1"/>
    </xf>
    <xf numFmtId="3" fontId="2" fillId="7" borderId="7" xfId="0" applyNumberFormat="1" applyFont="1" applyFill="1" applyBorder="1" applyAlignment="1">
      <alignment horizontal="left" vertical="center" wrapText="1"/>
    </xf>
    <xf numFmtId="0" fontId="9" fillId="7" borderId="1" xfId="1" applyFont="1" applyFill="1" applyBorder="1" applyAlignment="1">
      <alignment horizontal="left" wrapText="1"/>
    </xf>
    <xf numFmtId="3" fontId="2" fillId="7" borderId="8" xfId="0" applyNumberFormat="1" applyFont="1" applyFill="1" applyBorder="1" applyAlignment="1">
      <alignment horizontal="left" vertical="center" wrapText="1"/>
    </xf>
    <xf numFmtId="0" fontId="2" fillId="8" borderId="9" xfId="0" applyFont="1" applyFill="1" applyBorder="1" applyAlignment="1">
      <alignment horizontal="left" vertical="center" wrapText="1"/>
    </xf>
    <xf numFmtId="0" fontId="3" fillId="8" borderId="29" xfId="0" applyFont="1" applyFill="1" applyBorder="1" applyAlignment="1">
      <alignment horizontal="left" vertical="center" wrapText="1"/>
    </xf>
    <xf numFmtId="0" fontId="3" fillId="9" borderId="2" xfId="0" applyFont="1" applyFill="1" applyBorder="1" applyAlignment="1">
      <alignment horizontal="left" vertical="center" wrapText="1"/>
    </xf>
    <xf numFmtId="0" fontId="3" fillId="7" borderId="1" xfId="0" applyFont="1" applyFill="1" applyBorder="1" applyAlignment="1">
      <alignment horizontal="left" vertical="center" wrapText="1"/>
    </xf>
    <xf numFmtId="0" fontId="2" fillId="9" borderId="9" xfId="0" applyFont="1" applyFill="1" applyBorder="1" applyAlignment="1">
      <alignment horizontal="left" vertical="center" wrapText="1"/>
    </xf>
    <xf numFmtId="0" fontId="3" fillId="9" borderId="29" xfId="0" applyFont="1" applyFill="1" applyBorder="1" applyAlignment="1">
      <alignment horizontal="left" vertical="center" wrapText="1"/>
    </xf>
    <xf numFmtId="3" fontId="2" fillId="7" borderId="10" xfId="0" applyNumberFormat="1" applyFont="1" applyFill="1" applyBorder="1" applyAlignment="1">
      <alignment horizontal="left" vertical="center" wrapText="1"/>
    </xf>
    <xf numFmtId="0" fontId="2" fillId="14" borderId="36" xfId="0" applyFont="1" applyFill="1" applyBorder="1" applyAlignment="1">
      <alignment horizontal="left" vertical="top" wrapText="1"/>
    </xf>
    <xf numFmtId="0" fontId="31" fillId="0" borderId="0" xfId="0" applyFont="1"/>
    <xf numFmtId="0" fontId="32" fillId="0" borderId="0" xfId="0" applyFont="1"/>
    <xf numFmtId="0" fontId="31" fillId="0" borderId="0" xfId="0" applyFont="1" applyAlignment="1">
      <alignment vertical="center"/>
    </xf>
    <xf numFmtId="0" fontId="33" fillId="0" borderId="0" xfId="0" applyFont="1" applyAlignment="1">
      <alignment vertical="center"/>
    </xf>
    <xf numFmtId="0" fontId="34" fillId="0" borderId="0" xfId="2" applyFont="1" applyAlignment="1">
      <alignment vertical="center"/>
    </xf>
    <xf numFmtId="0" fontId="0" fillId="0" borderId="0" xfId="0" applyProtection="1">
      <protection locked="0"/>
    </xf>
    <xf numFmtId="3" fontId="1" fillId="3" borderId="12" xfId="0" applyNumberFormat="1" applyFont="1" applyFill="1" applyBorder="1" applyAlignment="1">
      <alignment wrapText="1"/>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6" fillId="0" borderId="0" xfId="0"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0" xfId="0" applyAlignment="1" applyProtection="1">
      <alignment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14" borderId="0" xfId="0" applyFill="1"/>
    <xf numFmtId="0" fontId="0" fillId="0" borderId="36" xfId="0" applyBorder="1" applyAlignment="1">
      <alignment vertical="top" wrapText="1"/>
    </xf>
    <xf numFmtId="0" fontId="0" fillId="0" borderId="36" xfId="0" applyBorder="1"/>
    <xf numFmtId="0" fontId="0" fillId="13" borderId="39" xfId="0" applyFill="1" applyBorder="1" applyAlignment="1">
      <alignment vertical="center" wrapText="1"/>
    </xf>
    <xf numFmtId="0" fontId="16" fillId="0" borderId="0" xfId="0" applyFont="1" applyAlignment="1">
      <alignment horizontal="left" vertical="top" wrapText="1"/>
    </xf>
    <xf numFmtId="0" fontId="16" fillId="0" borderId="0" xfId="0" applyFont="1"/>
    <xf numFmtId="0" fontId="16" fillId="4" borderId="0" xfId="0" applyFont="1" applyFill="1" applyAlignment="1">
      <alignment horizontal="left" vertical="top" wrapText="1"/>
    </xf>
    <xf numFmtId="164" fontId="0" fillId="0" borderId="0" xfId="0" applyNumberFormat="1" applyAlignment="1">
      <alignment horizontal="left" vertical="top" wrapText="1"/>
    </xf>
    <xf numFmtId="0" fontId="21" fillId="0" borderId="0" xfId="0" applyFont="1" applyAlignment="1">
      <alignment vertical="top" wrapText="1"/>
    </xf>
    <xf numFmtId="0" fontId="1" fillId="0" borderId="0" xfId="0" applyFont="1" applyAlignment="1">
      <alignment horizontal="center"/>
    </xf>
    <xf numFmtId="0" fontId="28" fillId="11" borderId="36" xfId="0" applyFont="1" applyFill="1" applyBorder="1" applyAlignment="1">
      <alignment horizontal="center" vertical="center" wrapText="1"/>
    </xf>
    <xf numFmtId="0" fontId="29" fillId="11" borderId="36" xfId="0" applyFont="1" applyFill="1" applyBorder="1" applyAlignment="1">
      <alignment horizontal="center" vertical="center" wrapText="1"/>
    </xf>
    <xf numFmtId="0" fontId="0" fillId="0" borderId="36" xfId="0" applyBorder="1" applyAlignment="1">
      <alignment horizontal="center" vertical="center" wrapText="1"/>
    </xf>
    <xf numFmtId="3" fontId="0" fillId="0" borderId="36" xfId="0" applyNumberFormat="1" applyBorder="1" applyAlignment="1">
      <alignment horizontal="center" vertical="center" wrapText="1"/>
    </xf>
    <xf numFmtId="0" fontId="0" fillId="2" borderId="36" xfId="0" applyFill="1" applyBorder="1" applyAlignment="1">
      <alignment horizontal="center" vertical="center" wrapText="1"/>
    </xf>
    <xf numFmtId="0" fontId="21" fillId="15" borderId="2"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18" fillId="0" borderId="36" xfId="0" applyFont="1" applyBorder="1" applyAlignment="1">
      <alignment horizontal="left" vertical="top" wrapText="1"/>
    </xf>
    <xf numFmtId="0" fontId="1" fillId="11" borderId="18" xfId="0" applyFont="1" applyFill="1" applyBorder="1" applyAlignment="1" applyProtection="1">
      <alignment horizontal="left" vertical="top" wrapText="1"/>
      <protection locked="0"/>
    </xf>
    <xf numFmtId="0" fontId="1" fillId="11" borderId="20" xfId="0" applyFont="1" applyFill="1"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0" fillId="0" borderId="20" xfId="0" applyBorder="1" applyAlignment="1" applyProtection="1">
      <alignment wrapText="1"/>
      <protection locked="0"/>
    </xf>
    <xf numFmtId="0" fontId="25" fillId="0" borderId="0" xfId="0" applyFont="1" applyAlignment="1" applyProtection="1">
      <alignment horizontal="center"/>
      <protection locked="0"/>
    </xf>
    <xf numFmtId="0" fontId="0" fillId="0" borderId="0" xfId="0" applyProtection="1">
      <protection locked="0"/>
    </xf>
    <xf numFmtId="0" fontId="12" fillId="10" borderId="18" xfId="0" applyFont="1" applyFill="1" applyBorder="1" applyAlignment="1" applyProtection="1">
      <alignment horizontal="center" vertical="center"/>
      <protection locked="0"/>
    </xf>
    <xf numFmtId="0" fontId="12" fillId="10" borderId="19" xfId="0" applyFont="1" applyFill="1" applyBorder="1" applyAlignment="1" applyProtection="1">
      <alignment horizontal="center" vertical="center"/>
      <protection locked="0"/>
    </xf>
    <xf numFmtId="0" fontId="13" fillId="10" borderId="19" xfId="0" applyFont="1" applyFill="1" applyBorder="1" applyAlignment="1" applyProtection="1">
      <alignment horizontal="center" vertical="center"/>
      <protection locked="0"/>
    </xf>
    <xf numFmtId="0" fontId="0" fillId="0" borderId="20" xfId="0" applyBorder="1" applyAlignment="1" applyProtection="1">
      <alignment vertical="center"/>
      <protection locked="0"/>
    </xf>
    <xf numFmtId="0" fontId="0" fillId="0" borderId="20" xfId="0" applyBorder="1" applyProtection="1">
      <protection locked="0"/>
    </xf>
    <xf numFmtId="0" fontId="0" fillId="0" borderId="18" xfId="0" applyBorder="1" applyAlignment="1" applyProtection="1">
      <alignment vertical="top" wrapText="1"/>
      <protection locked="0"/>
    </xf>
    <xf numFmtId="0" fontId="0" fillId="0" borderId="19" xfId="0" applyBorder="1" applyAlignment="1" applyProtection="1">
      <alignment vertical="top" wrapText="1"/>
      <protection locked="0"/>
    </xf>
    <xf numFmtId="0" fontId="0" fillId="0" borderId="20" xfId="0" applyBorder="1" applyAlignment="1" applyProtection="1">
      <alignment vertical="top"/>
      <protection locked="0"/>
    </xf>
    <xf numFmtId="0" fontId="12" fillId="10" borderId="18" xfId="0" applyFont="1" applyFill="1" applyBorder="1" applyAlignment="1" applyProtection="1">
      <alignment horizontal="center"/>
      <protection locked="0"/>
    </xf>
    <xf numFmtId="0" fontId="12" fillId="10" borderId="19" xfId="0" applyFont="1" applyFill="1" applyBorder="1" applyAlignment="1" applyProtection="1">
      <alignment horizontal="center"/>
      <protection locked="0"/>
    </xf>
    <xf numFmtId="0" fontId="13" fillId="10" borderId="19" xfId="0" applyFont="1" applyFill="1" applyBorder="1" applyAlignment="1" applyProtection="1">
      <alignment horizontal="center"/>
      <protection locked="0"/>
    </xf>
    <xf numFmtId="0" fontId="0" fillId="0" borderId="27" xfId="0" applyBorder="1" applyAlignment="1" applyProtection="1">
      <alignment wrapText="1"/>
      <protection locked="0"/>
    </xf>
    <xf numFmtId="0" fontId="0" fillId="0" borderId="28" xfId="0" applyBorder="1" applyAlignment="1" applyProtection="1">
      <alignment wrapText="1"/>
      <protection locked="0"/>
    </xf>
    <xf numFmtId="0" fontId="0" fillId="0" borderId="21" xfId="0" applyBorder="1" applyProtection="1">
      <protection locked="0"/>
    </xf>
    <xf numFmtId="0" fontId="0" fillId="0" borderId="23" xfId="0" applyBorder="1" applyAlignment="1" applyProtection="1">
      <alignment wrapText="1"/>
      <protection locked="0"/>
    </xf>
    <xf numFmtId="0" fontId="0" fillId="0" borderId="0" xfId="0" applyAlignment="1" applyProtection="1">
      <alignment wrapText="1"/>
      <protection locked="0"/>
    </xf>
    <xf numFmtId="0" fontId="0" fillId="0" borderId="24" xfId="0" applyBorder="1" applyProtection="1">
      <protection locked="0"/>
    </xf>
    <xf numFmtId="0" fontId="0" fillId="0" borderId="25" xfId="0" applyBorder="1" applyAlignment="1" applyProtection="1">
      <alignment wrapText="1"/>
      <protection locked="0"/>
    </xf>
    <xf numFmtId="0" fontId="0" fillId="0" borderId="26" xfId="0" applyBorder="1" applyAlignment="1" applyProtection="1">
      <alignment wrapText="1"/>
      <protection locked="0"/>
    </xf>
    <xf numFmtId="0" fontId="0" fillId="0" borderId="22" xfId="0" applyBorder="1" applyProtection="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vertical="top" wrapText="1"/>
      <protection locked="0"/>
    </xf>
    <xf numFmtId="0" fontId="0" fillId="0" borderId="21" xfId="0" applyBorder="1" applyAlignment="1" applyProtection="1">
      <alignment wrapText="1"/>
      <protection locked="0"/>
    </xf>
    <xf numFmtId="0" fontId="0" fillId="0" borderId="23" xfId="0" applyBorder="1" applyAlignment="1" applyProtection="1">
      <alignment vertical="top" wrapText="1"/>
      <protection locked="0"/>
    </xf>
    <xf numFmtId="0" fontId="0" fillId="0" borderId="0" xfId="0" applyAlignment="1" applyProtection="1">
      <alignment vertical="top" wrapText="1"/>
      <protection locked="0"/>
    </xf>
    <xf numFmtId="0" fontId="0" fillId="0" borderId="24" xfId="0" applyBorder="1" applyAlignment="1" applyProtection="1">
      <alignment wrapText="1"/>
      <protection locked="0"/>
    </xf>
    <xf numFmtId="0" fontId="0" fillId="0" borderId="25" xfId="0" applyBorder="1" applyAlignment="1" applyProtection="1">
      <alignment vertical="top" wrapText="1"/>
      <protection locked="0"/>
    </xf>
    <xf numFmtId="0" fontId="0" fillId="0" borderId="26" xfId="0" applyBorder="1" applyAlignment="1" applyProtection="1">
      <alignment vertical="top" wrapText="1"/>
      <protection locked="0"/>
    </xf>
    <xf numFmtId="0" fontId="0" fillId="0" borderId="22" xfId="0" applyBorder="1" applyAlignment="1" applyProtection="1">
      <alignment wrapText="1"/>
      <protection locked="0"/>
    </xf>
    <xf numFmtId="0" fontId="0" fillId="0" borderId="20" xfId="0" applyBorder="1" applyAlignment="1" applyProtection="1">
      <alignment horizontal="left" vertical="top" wrapText="1"/>
      <protection locked="0"/>
    </xf>
    <xf numFmtId="0" fontId="12" fillId="10" borderId="36" xfId="0" applyFont="1" applyFill="1" applyBorder="1" applyAlignment="1" applyProtection="1">
      <alignment horizontal="center" vertical="center"/>
      <protection locked="0"/>
    </xf>
    <xf numFmtId="0" fontId="13" fillId="10" borderId="36" xfId="0" applyFont="1" applyFill="1" applyBorder="1" applyAlignment="1" applyProtection="1">
      <alignment horizontal="center" vertical="center"/>
      <protection locked="0"/>
    </xf>
    <xf numFmtId="0" fontId="0" fillId="0" borderId="36" xfId="0" applyBorder="1" applyAlignment="1" applyProtection="1">
      <alignment vertical="center"/>
      <protection locked="0"/>
    </xf>
    <xf numFmtId="0" fontId="0" fillId="0" borderId="36" xfId="0" applyBorder="1" applyAlignment="1" applyProtection="1">
      <alignment vertical="center" wrapText="1"/>
      <protection locked="0"/>
    </xf>
    <xf numFmtId="0" fontId="7" fillId="11" borderId="36" xfId="0" applyFont="1" applyFill="1" applyBorder="1" applyAlignment="1" applyProtection="1">
      <alignment horizontal="center" vertical="center" wrapText="1"/>
      <protection locked="0"/>
    </xf>
    <xf numFmtId="0" fontId="8" fillId="11" borderId="36" xfId="0" applyFont="1" applyFill="1" applyBorder="1" applyAlignment="1" applyProtection="1">
      <alignment horizontal="center" vertical="center" wrapText="1"/>
      <protection locked="0"/>
    </xf>
    <xf numFmtId="0" fontId="8" fillId="11" borderId="36" xfId="0" applyFont="1" applyFill="1"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1" fillId="11" borderId="36" xfId="0" applyFont="1" applyFill="1" applyBorder="1" applyAlignment="1" applyProtection="1">
      <alignment horizontal="left" vertical="center" wrapText="1"/>
      <protection locked="0"/>
    </xf>
    <xf numFmtId="0" fontId="0" fillId="11" borderId="36" xfId="0" applyFill="1" applyBorder="1" applyAlignment="1" applyProtection="1">
      <alignment horizontal="left" vertical="center" wrapText="1"/>
      <protection locked="0"/>
    </xf>
    <xf numFmtId="3" fontId="0" fillId="0" borderId="36" xfId="0" applyNumberFormat="1" applyBorder="1" applyAlignment="1" applyProtection="1">
      <alignment horizontal="center" vertical="center" wrapText="1"/>
      <protection locked="0"/>
    </xf>
    <xf numFmtId="0" fontId="1" fillId="11" borderId="36" xfId="0" applyFont="1" applyFill="1" applyBorder="1" applyAlignment="1">
      <alignment horizontal="left" vertical="center" wrapText="1"/>
    </xf>
    <xf numFmtId="0" fontId="0" fillId="0" borderId="36" xfId="0" applyBorder="1" applyAlignment="1">
      <alignment horizontal="left" vertical="center" wrapText="1"/>
    </xf>
    <xf numFmtId="4" fontId="0" fillId="0" borderId="36" xfId="0" applyNumberFormat="1" applyBorder="1" applyAlignment="1">
      <alignment horizontal="center" vertical="center" wrapText="1"/>
    </xf>
    <xf numFmtId="0" fontId="0" fillId="0" borderId="36" xfId="0" applyBorder="1" applyAlignment="1">
      <alignment horizontal="center" vertical="center"/>
    </xf>
    <xf numFmtId="0" fontId="0" fillId="11" borderId="36" xfId="0" applyFill="1" applyBorder="1" applyAlignment="1">
      <alignment horizontal="left" vertical="center" wrapText="1"/>
    </xf>
    <xf numFmtId="0" fontId="19" fillId="0" borderId="0" xfId="0" applyFont="1" applyAlignment="1">
      <alignment horizontal="center"/>
    </xf>
    <xf numFmtId="0" fontId="1" fillId="2" borderId="35" xfId="0" applyFont="1" applyFill="1" applyBorder="1" applyAlignment="1" applyProtection="1">
      <alignment horizontal="left" vertical="top" wrapText="1"/>
      <protection locked="0"/>
    </xf>
    <xf numFmtId="0" fontId="1" fillId="2" borderId="34" xfId="0" applyFont="1" applyFill="1" applyBorder="1" applyAlignment="1" applyProtection="1">
      <alignment horizontal="left" vertical="top" wrapText="1"/>
      <protection locked="0"/>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1" xfId="0"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0" fillId="0" borderId="22" xfId="0" applyBorder="1" applyAlignment="1">
      <alignment horizontal="left" vertical="top" wrapText="1"/>
    </xf>
    <xf numFmtId="0" fontId="1" fillId="11" borderId="18" xfId="0" applyFont="1" applyFill="1" applyBorder="1" applyAlignment="1">
      <alignment horizontal="left" vertical="top" wrapText="1"/>
    </xf>
    <xf numFmtId="0" fontId="1" fillId="11" borderId="19" xfId="0" applyFont="1" applyFill="1" applyBorder="1" applyAlignment="1">
      <alignment horizontal="left" vertical="top" wrapText="1"/>
    </xf>
    <xf numFmtId="0" fontId="1" fillId="11" borderId="20" xfId="0" applyFont="1" applyFill="1" applyBorder="1" applyAlignment="1">
      <alignment horizontal="left" vertical="top" wrapText="1"/>
    </xf>
    <xf numFmtId="9" fontId="0" fillId="0" borderId="18" xfId="5" applyFont="1" applyBorder="1" applyAlignment="1">
      <alignment horizontal="center" vertical="top" wrapText="1"/>
    </xf>
    <xf numFmtId="9" fontId="0" fillId="0" borderId="19" xfId="5" applyFont="1" applyBorder="1" applyAlignment="1">
      <alignment horizontal="center" vertical="top" wrapText="1"/>
    </xf>
    <xf numFmtId="9" fontId="0" fillId="0" borderId="20" xfId="5" applyFont="1" applyBorder="1" applyAlignment="1">
      <alignment horizontal="center"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13" borderId="18" xfId="0" applyFill="1" applyBorder="1" applyAlignment="1">
      <alignment horizontal="center" vertical="center" wrapText="1"/>
    </xf>
    <xf numFmtId="0" fontId="0" fillId="13" borderId="19" xfId="0" applyFill="1" applyBorder="1" applyAlignment="1">
      <alignment horizontal="center" vertical="center" wrapText="1"/>
    </xf>
    <xf numFmtId="0" fontId="0" fillId="13" borderId="20" xfId="0" applyFill="1" applyBorder="1" applyAlignment="1">
      <alignment horizontal="center" vertical="center" wrapText="1"/>
    </xf>
    <xf numFmtId="2" fontId="0" fillId="0" borderId="18" xfId="0" applyNumberFormat="1" applyBorder="1" applyAlignment="1">
      <alignment horizontal="left" vertical="top" wrapText="1"/>
    </xf>
    <xf numFmtId="2" fontId="0" fillId="0" borderId="19" xfId="0" applyNumberFormat="1" applyBorder="1" applyAlignment="1">
      <alignment horizontal="left" vertical="top" wrapText="1"/>
    </xf>
    <xf numFmtId="2" fontId="0" fillId="0" borderId="20" xfId="0" applyNumberFormat="1" applyBorder="1" applyAlignment="1">
      <alignment horizontal="left" vertical="top" wrapText="1"/>
    </xf>
    <xf numFmtId="9" fontId="0" fillId="0" borderId="18" xfId="5" applyFont="1" applyBorder="1" applyAlignment="1">
      <alignment horizontal="left" vertical="top" wrapText="1"/>
    </xf>
    <xf numFmtId="9" fontId="0" fillId="0" borderId="20" xfId="5" applyFont="1" applyBorder="1" applyAlignment="1">
      <alignment horizontal="left" vertical="top" wrapText="1"/>
    </xf>
    <xf numFmtId="165" fontId="0" fillId="0" borderId="18" xfId="0" applyNumberFormat="1" applyBorder="1" applyAlignment="1">
      <alignment horizontal="left" vertical="top" wrapText="1"/>
    </xf>
    <xf numFmtId="165" fontId="0" fillId="0" borderId="19" xfId="0" applyNumberFormat="1" applyBorder="1" applyAlignment="1">
      <alignment horizontal="left" vertical="top" wrapText="1"/>
    </xf>
    <xf numFmtId="165" fontId="0" fillId="0" borderId="20" xfId="0" applyNumberFormat="1" applyBorder="1" applyAlignment="1">
      <alignment horizontal="left" vertical="top" wrapText="1"/>
    </xf>
    <xf numFmtId="0" fontId="0" fillId="13" borderId="18" xfId="0" applyFill="1" applyBorder="1" applyAlignment="1">
      <alignment vertical="center" wrapText="1"/>
    </xf>
    <xf numFmtId="0" fontId="0" fillId="13" borderId="19" xfId="0" applyFill="1" applyBorder="1" applyAlignment="1">
      <alignment vertical="center" wrapText="1"/>
    </xf>
    <xf numFmtId="0" fontId="0" fillId="13" borderId="20" xfId="0" applyFill="1" applyBorder="1" applyAlignment="1">
      <alignment vertical="center" wrapText="1"/>
    </xf>
    <xf numFmtId="0" fontId="0" fillId="11" borderId="19" xfId="0" applyFill="1" applyBorder="1" applyAlignment="1">
      <alignment horizontal="left" vertical="top" wrapText="1"/>
    </xf>
    <xf numFmtId="0" fontId="0" fillId="11" borderId="20" xfId="0" applyFill="1" applyBorder="1" applyAlignment="1">
      <alignment horizontal="left" vertical="top" wrapText="1"/>
    </xf>
    <xf numFmtId="164" fontId="0" fillId="0" borderId="18" xfId="0" applyNumberFormat="1" applyBorder="1" applyAlignment="1">
      <alignment horizontal="left" vertical="top" wrapText="1"/>
    </xf>
    <xf numFmtId="164" fontId="0" fillId="0" borderId="20" xfId="0" applyNumberFormat="1" applyBorder="1" applyAlignment="1">
      <alignment horizontal="left" vertical="top" wrapText="1"/>
    </xf>
    <xf numFmtId="2" fontId="0" fillId="0" borderId="18" xfId="0" applyNumberFormat="1" applyBorder="1" applyAlignment="1">
      <alignment horizontal="center" vertical="top" wrapText="1"/>
    </xf>
    <xf numFmtId="2" fontId="0" fillId="0" borderId="19" xfId="0" applyNumberFormat="1" applyBorder="1" applyAlignment="1">
      <alignment horizontal="center" vertical="top" wrapText="1"/>
    </xf>
    <xf numFmtId="0" fontId="12" fillId="10" borderId="18" xfId="0" applyFont="1" applyFill="1" applyBorder="1" applyAlignment="1">
      <alignment horizontal="center" vertical="top" wrapText="1"/>
    </xf>
    <xf numFmtId="0" fontId="12" fillId="10" borderId="19" xfId="0" applyFont="1" applyFill="1" applyBorder="1" applyAlignment="1">
      <alignment horizontal="center" vertical="top" wrapText="1"/>
    </xf>
    <xf numFmtId="9" fontId="0" fillId="0" borderId="18" xfId="0" applyNumberFormat="1" applyBorder="1" applyAlignment="1">
      <alignment horizontal="left" vertical="top" wrapText="1"/>
    </xf>
    <xf numFmtId="9" fontId="0" fillId="0" borderId="19" xfId="0" applyNumberFormat="1" applyBorder="1" applyAlignment="1">
      <alignment horizontal="left" vertical="top" wrapText="1"/>
    </xf>
    <xf numFmtId="0" fontId="0" fillId="13" borderId="18" xfId="0" applyFill="1" applyBorder="1" applyAlignment="1">
      <alignment horizontal="left" vertical="center" wrapText="1"/>
    </xf>
    <xf numFmtId="0" fontId="0" fillId="13" borderId="19" xfId="0" applyFill="1" applyBorder="1" applyAlignment="1">
      <alignment horizontal="left" vertical="center" wrapText="1"/>
    </xf>
    <xf numFmtId="0" fontId="0" fillId="13" borderId="20" xfId="0" applyFill="1" applyBorder="1" applyAlignment="1">
      <alignment horizontal="left" vertical="center" wrapText="1"/>
    </xf>
    <xf numFmtId="0" fontId="0" fillId="4" borderId="18" xfId="0" quotePrefix="1" applyFill="1" applyBorder="1" applyAlignment="1">
      <alignment horizontal="left" vertical="top" wrapText="1"/>
    </xf>
    <xf numFmtId="0" fontId="0" fillId="4" borderId="20" xfId="0" applyFill="1" applyBorder="1" applyAlignment="1">
      <alignment horizontal="left" vertical="top" wrapText="1"/>
    </xf>
    <xf numFmtId="0" fontId="1" fillId="11" borderId="27" xfId="0" applyFont="1" applyFill="1" applyBorder="1" applyAlignment="1">
      <alignment horizontal="left" vertical="top" wrapText="1"/>
    </xf>
    <xf numFmtId="0" fontId="0" fillId="11" borderId="28" xfId="0" applyFill="1" applyBorder="1" applyAlignment="1">
      <alignment horizontal="left" vertical="top" wrapText="1"/>
    </xf>
    <xf numFmtId="0" fontId="0" fillId="11" borderId="21" xfId="0" applyFill="1" applyBorder="1" applyAlignment="1">
      <alignment horizontal="left" vertical="top" wrapText="1"/>
    </xf>
    <xf numFmtId="3" fontId="0" fillId="0" borderId="18" xfId="0" applyNumberFormat="1" applyBorder="1" applyAlignment="1">
      <alignment horizontal="left" vertical="top" wrapText="1"/>
    </xf>
    <xf numFmtId="3" fontId="0" fillId="0" borderId="19" xfId="0" applyNumberFormat="1" applyBorder="1" applyAlignment="1">
      <alignment horizontal="left" vertical="top" wrapText="1"/>
    </xf>
    <xf numFmtId="9" fontId="0" fillId="0" borderId="18" xfId="0" applyNumberFormat="1" applyBorder="1" applyAlignment="1">
      <alignment horizontal="center" vertical="top" wrapText="1"/>
    </xf>
    <xf numFmtId="9" fontId="0" fillId="0" borderId="19" xfId="0" applyNumberFormat="1" applyBorder="1" applyAlignment="1">
      <alignment horizontal="center" vertical="top" wrapText="1"/>
    </xf>
    <xf numFmtId="0" fontId="0" fillId="0" borderId="18" xfId="0" applyBorder="1"/>
    <xf numFmtId="0" fontId="0" fillId="0" borderId="20" xfId="0" applyBorder="1"/>
    <xf numFmtId="0" fontId="5" fillId="12" borderId="19" xfId="0" applyFont="1" applyFill="1" applyBorder="1" applyAlignment="1">
      <alignment horizontal="center" vertical="top" wrapText="1"/>
    </xf>
    <xf numFmtId="0" fontId="5" fillId="12" borderId="20" xfId="0" applyFont="1" applyFill="1" applyBorder="1" applyAlignment="1">
      <alignment horizontal="center" vertical="top" wrapText="1"/>
    </xf>
    <xf numFmtId="0" fontId="5" fillId="12" borderId="18" xfId="0" applyFont="1" applyFill="1" applyBorder="1" applyAlignment="1">
      <alignment horizontal="center" vertical="top" wrapText="1"/>
    </xf>
    <xf numFmtId="0" fontId="17" fillId="11" borderId="18" xfId="0" applyFont="1" applyFill="1" applyBorder="1" applyAlignment="1">
      <alignment horizontal="center" vertical="center" wrapText="1"/>
    </xf>
    <xf numFmtId="0" fontId="0" fillId="11" borderId="19" xfId="0" applyFill="1" applyBorder="1" applyAlignment="1">
      <alignment horizontal="center" wrapText="1"/>
    </xf>
    <xf numFmtId="0" fontId="0" fillId="0" borderId="35" xfId="0" applyBorder="1" applyAlignment="1">
      <alignment horizontal="left" vertical="top" wrapText="1"/>
    </xf>
    <xf numFmtId="0" fontId="0" fillId="0" borderId="33" xfId="0" applyBorder="1" applyAlignment="1">
      <alignment horizontal="left" vertical="top" wrapText="1"/>
    </xf>
    <xf numFmtId="0" fontId="0" fillId="0" borderId="34" xfId="0" applyBorder="1" applyAlignment="1">
      <alignment horizontal="left" vertical="top" wrapText="1"/>
    </xf>
    <xf numFmtId="0" fontId="12" fillId="10" borderId="20" xfId="0" applyFont="1" applyFill="1" applyBorder="1" applyAlignment="1">
      <alignment horizontal="center" vertical="top" wrapText="1"/>
    </xf>
    <xf numFmtId="0" fontId="15" fillId="11" borderId="18" xfId="0" applyFont="1" applyFill="1" applyBorder="1" applyAlignment="1">
      <alignment horizontal="left" vertical="top" wrapText="1"/>
    </xf>
    <xf numFmtId="0" fontId="0" fillId="0" borderId="36" xfId="0" applyBorder="1" applyAlignment="1">
      <alignment horizontal="left" vertical="top" wrapText="1"/>
    </xf>
    <xf numFmtId="0" fontId="1" fillId="11" borderId="36" xfId="0" applyFont="1" applyFill="1" applyBorder="1" applyAlignment="1">
      <alignment horizontal="left" vertical="top" wrapText="1"/>
    </xf>
    <xf numFmtId="0" fontId="16" fillId="10" borderId="19" xfId="0" applyFont="1" applyFill="1" applyBorder="1" applyAlignment="1">
      <alignment horizontal="center" vertical="top" wrapText="1"/>
    </xf>
    <xf numFmtId="0" fontId="16" fillId="10" borderId="20" xfId="0" applyFont="1" applyFill="1" applyBorder="1" applyAlignment="1">
      <alignment vertical="top" wrapText="1"/>
    </xf>
    <xf numFmtId="0" fontId="1" fillId="13" borderId="1" xfId="0" applyFont="1" applyFill="1" applyBorder="1" applyAlignment="1">
      <alignment horizontal="center" vertical="center" wrapText="1"/>
    </xf>
    <xf numFmtId="0" fontId="1" fillId="13" borderId="3" xfId="0" applyFont="1" applyFill="1" applyBorder="1" applyAlignment="1">
      <alignment horizontal="center" wrapText="1"/>
    </xf>
    <xf numFmtId="0" fontId="1" fillId="13" borderId="29" xfId="0" applyFont="1" applyFill="1" applyBorder="1" applyAlignment="1">
      <alignment horizontal="center" vertical="center" wrapText="1"/>
    </xf>
    <xf numFmtId="0" fontId="1" fillId="13" borderId="31" xfId="0" applyFont="1" applyFill="1" applyBorder="1" applyAlignment="1">
      <alignment horizontal="center" wrapText="1"/>
    </xf>
    <xf numFmtId="0" fontId="17" fillId="11" borderId="18" xfId="0" applyFont="1" applyFill="1" applyBorder="1" applyAlignment="1">
      <alignment horizontal="left" vertical="center" wrapText="1"/>
    </xf>
    <xf numFmtId="0" fontId="17" fillId="11" borderId="19" xfId="0" applyFont="1" applyFill="1" applyBorder="1" applyAlignment="1">
      <alignment horizontal="left" vertical="center" wrapText="1"/>
    </xf>
    <xf numFmtId="0" fontId="17" fillId="11" borderId="20" xfId="0" applyFont="1" applyFill="1" applyBorder="1" applyAlignment="1">
      <alignment horizontal="left" vertical="center" wrapText="1"/>
    </xf>
    <xf numFmtId="0" fontId="0" fillId="0" borderId="18" xfId="0" applyBorder="1" applyAlignment="1">
      <alignment horizontal="center" vertical="top" wrapText="1"/>
    </xf>
    <xf numFmtId="0" fontId="0" fillId="0" borderId="19" xfId="0" applyBorder="1" applyAlignment="1">
      <alignment horizontal="center" vertical="top" wrapText="1"/>
    </xf>
    <xf numFmtId="164" fontId="0" fillId="0" borderId="19" xfId="0" applyNumberFormat="1" applyBorder="1" applyAlignment="1">
      <alignment horizontal="left" vertical="top" wrapText="1"/>
    </xf>
    <xf numFmtId="0" fontId="1" fillId="11" borderId="25" xfId="0" applyFont="1" applyFill="1" applyBorder="1" applyAlignment="1">
      <alignment horizontal="left" vertical="top" wrapText="1"/>
    </xf>
    <xf numFmtId="0" fontId="1" fillId="11" borderId="26" xfId="0" applyFont="1" applyFill="1" applyBorder="1" applyAlignment="1">
      <alignment horizontal="left" vertical="top" wrapText="1"/>
    </xf>
    <xf numFmtId="0" fontId="1" fillId="11" borderId="22" xfId="0" applyFont="1" applyFill="1" applyBorder="1" applyAlignment="1">
      <alignment horizontal="left" vertical="top" wrapText="1"/>
    </xf>
    <xf numFmtId="0" fontId="1" fillId="11" borderId="28" xfId="0" applyFont="1" applyFill="1" applyBorder="1" applyAlignment="1">
      <alignment horizontal="left" vertical="top" wrapText="1"/>
    </xf>
    <xf numFmtId="0" fontId="0" fillId="11" borderId="23" xfId="0" applyFill="1" applyBorder="1" applyAlignment="1">
      <alignment horizontal="left" vertical="top" wrapText="1"/>
    </xf>
    <xf numFmtId="0" fontId="0" fillId="11" borderId="0" xfId="0" applyFill="1" applyAlignment="1">
      <alignment horizontal="left" vertical="top" wrapText="1"/>
    </xf>
    <xf numFmtId="0" fontId="0" fillId="11" borderId="24" xfId="0" applyFill="1" applyBorder="1" applyAlignment="1">
      <alignment horizontal="left" vertical="top" wrapText="1"/>
    </xf>
    <xf numFmtId="0" fontId="0" fillId="11" borderId="25" xfId="0" applyFill="1" applyBorder="1" applyAlignment="1">
      <alignment horizontal="left" vertical="top" wrapText="1"/>
    </xf>
    <xf numFmtId="0" fontId="0" fillId="11" borderId="26" xfId="0" applyFill="1" applyBorder="1" applyAlignment="1">
      <alignment horizontal="left" vertical="top" wrapText="1"/>
    </xf>
    <xf numFmtId="0" fontId="0" fillId="11" borderId="22" xfId="0" applyFill="1" applyBorder="1" applyAlignment="1">
      <alignment horizontal="left" vertical="top" wrapText="1"/>
    </xf>
    <xf numFmtId="0" fontId="0" fillId="0" borderId="20" xfId="0" applyBorder="1" applyAlignment="1">
      <alignment horizontal="center" vertical="top" wrapText="1"/>
    </xf>
    <xf numFmtId="0" fontId="18" fillId="0" borderId="36" xfId="0" applyFont="1" applyBorder="1" applyAlignment="1">
      <alignment horizontal="left" vertical="top" wrapText="1"/>
    </xf>
    <xf numFmtId="0" fontId="18" fillId="0" borderId="18" xfId="0" applyFont="1" applyBorder="1" applyAlignment="1">
      <alignment horizontal="left" vertical="top" wrapText="1"/>
    </xf>
    <xf numFmtId="0" fontId="18" fillId="0" borderId="19" xfId="0" applyFont="1" applyBorder="1" applyAlignment="1">
      <alignment horizontal="left" vertical="top" wrapText="1"/>
    </xf>
    <xf numFmtId="0" fontId="18" fillId="0" borderId="20" xfId="0" applyFont="1" applyBorder="1" applyAlignment="1">
      <alignment horizontal="left" vertical="top" wrapText="1"/>
    </xf>
    <xf numFmtId="0" fontId="25" fillId="0" borderId="0" xfId="0" applyFont="1" applyAlignment="1">
      <alignment horizontal="center"/>
    </xf>
    <xf numFmtId="0" fontId="0" fillId="0" borderId="0" xfId="0"/>
    <xf numFmtId="0" fontId="19" fillId="10" borderId="18" xfId="0" applyFont="1" applyFill="1" applyBorder="1" applyAlignment="1">
      <alignment horizontal="left" vertical="top" wrapText="1"/>
    </xf>
    <xf numFmtId="0" fontId="20" fillId="10" borderId="19" xfId="0" applyFont="1" applyFill="1" applyBorder="1" applyAlignment="1">
      <alignment horizontal="left" vertical="top" wrapText="1"/>
    </xf>
    <xf numFmtId="0" fontId="0" fillId="10" borderId="19" xfId="0" applyFill="1" applyBorder="1" applyAlignment="1">
      <alignment horizontal="left" vertical="top" wrapText="1"/>
    </xf>
    <xf numFmtId="0" fontId="0" fillId="10" borderId="20" xfId="0" applyFill="1" applyBorder="1" applyAlignment="1">
      <alignment horizontal="left" vertical="top" wrapText="1"/>
    </xf>
    <xf numFmtId="0" fontId="19" fillId="0" borderId="0" xfId="0" applyFont="1" applyAlignment="1">
      <alignment horizontal="center" vertical="top" wrapText="1"/>
    </xf>
    <xf numFmtId="0" fontId="0" fillId="4" borderId="36" xfId="0" applyFill="1" applyBorder="1" applyAlignment="1">
      <alignment horizontal="left" vertical="top" wrapText="1"/>
    </xf>
    <xf numFmtId="0" fontId="29" fillId="11" borderId="36" xfId="0" applyFont="1" applyFill="1" applyBorder="1" applyAlignment="1">
      <alignment horizontal="center" vertical="top" wrapText="1"/>
    </xf>
    <xf numFmtId="0" fontId="8" fillId="11" borderId="36" xfId="0" applyFont="1" applyFill="1" applyBorder="1" applyAlignment="1">
      <alignment horizontal="center" vertical="top" wrapText="1"/>
    </xf>
    <xf numFmtId="3" fontId="26" fillId="11" borderId="36" xfId="0" applyNumberFormat="1" applyFont="1" applyFill="1" applyBorder="1" applyAlignment="1">
      <alignment horizontal="center" vertical="top" wrapText="1"/>
    </xf>
    <xf numFmtId="0" fontId="26" fillId="11" borderId="36" xfId="0" applyFont="1" applyFill="1" applyBorder="1" applyAlignment="1">
      <alignment horizontal="center" vertical="top" wrapText="1"/>
    </xf>
    <xf numFmtId="0" fontId="27" fillId="0" borderId="26" xfId="0" applyFont="1" applyBorder="1" applyAlignment="1">
      <alignment horizontal="center" vertical="center" wrapText="1"/>
    </xf>
    <xf numFmtId="0" fontId="12" fillId="10" borderId="36" xfId="0" applyFont="1" applyFill="1" applyBorder="1" applyAlignment="1">
      <alignment horizontal="center" vertical="center" wrapText="1"/>
    </xf>
    <xf numFmtId="0" fontId="13" fillId="0" borderId="36" xfId="0" applyFont="1" applyBorder="1" applyAlignment="1">
      <alignment horizontal="center" vertical="center" wrapText="1"/>
    </xf>
    <xf numFmtId="0" fontId="12" fillId="10" borderId="36" xfId="0" applyFont="1" applyFill="1" applyBorder="1" applyAlignment="1">
      <alignment horizontal="center" vertical="top" wrapText="1"/>
    </xf>
    <xf numFmtId="0" fontId="13" fillId="0" borderId="36" xfId="0" applyFont="1" applyBorder="1" applyAlignment="1">
      <alignment horizontal="center" vertical="top" wrapText="1"/>
    </xf>
    <xf numFmtId="0" fontId="7" fillId="11" borderId="36" xfId="0" applyFont="1" applyFill="1" applyBorder="1" applyAlignment="1">
      <alignment horizontal="center" vertical="top" wrapText="1"/>
    </xf>
    <xf numFmtId="0" fontId="1" fillId="0" borderId="36" xfId="0" applyFont="1" applyBorder="1" applyAlignment="1">
      <alignment horizontal="center" vertical="top" wrapText="1"/>
    </xf>
    <xf numFmtId="0" fontId="0" fillId="0" borderId="36" xfId="0" applyBorder="1" applyAlignment="1">
      <alignment horizontal="center" vertical="top" wrapText="1"/>
    </xf>
    <xf numFmtId="0" fontId="0" fillId="0" borderId="0" xfId="0" applyAlignment="1">
      <alignment horizontal="center" vertical="center" wrapText="1"/>
    </xf>
    <xf numFmtId="0" fontId="21" fillId="15" borderId="1" xfId="0" applyFont="1" applyFill="1" applyBorder="1" applyAlignment="1">
      <alignment horizontal="center" vertical="center" wrapText="1"/>
    </xf>
    <xf numFmtId="0" fontId="21" fillId="15" borderId="2" xfId="0" applyFont="1" applyFill="1" applyBorder="1" applyAlignment="1">
      <alignment horizontal="center" vertical="center" wrapText="1"/>
    </xf>
    <xf numFmtId="0" fontId="1" fillId="11" borderId="1" xfId="0" applyFont="1" applyFill="1" applyBorder="1" applyAlignment="1">
      <alignment horizontal="left" vertical="top" wrapText="1"/>
    </xf>
    <xf numFmtId="0" fontId="1" fillId="11" borderId="2" xfId="0" applyFont="1" applyFill="1" applyBorder="1" applyAlignment="1">
      <alignment horizontal="lef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1" fillId="11" borderId="3" xfId="0" applyFont="1" applyFill="1" applyBorder="1" applyAlignment="1">
      <alignment horizontal="left" vertical="top" wrapText="1"/>
    </xf>
    <xf numFmtId="0" fontId="15" fillId="11" borderId="1" xfId="0" applyFont="1" applyFill="1" applyBorder="1" applyAlignment="1">
      <alignment horizontal="left" vertical="top" wrapText="1"/>
    </xf>
    <xf numFmtId="0" fontId="15" fillId="11" borderId="2" xfId="0" applyFont="1" applyFill="1" applyBorder="1" applyAlignment="1">
      <alignment horizontal="left" vertical="top" wrapText="1"/>
    </xf>
    <xf numFmtId="0" fontId="18" fillId="11" borderId="2" xfId="0" applyFont="1" applyFill="1" applyBorder="1" applyAlignment="1">
      <alignment horizontal="left" vertical="top" wrapText="1"/>
    </xf>
    <xf numFmtId="0" fontId="18" fillId="11" borderId="3" xfId="0" applyFont="1" applyFill="1" applyBorder="1" applyAlignment="1">
      <alignment horizontal="left" vertical="top" wrapText="1"/>
    </xf>
    <xf numFmtId="0" fontId="19" fillId="0" borderId="0" xfId="0" applyFont="1" applyAlignment="1">
      <alignment horizontal="left" wrapText="1"/>
    </xf>
    <xf numFmtId="0" fontId="19" fillId="0" borderId="0" xfId="0" applyFont="1" applyAlignment="1">
      <alignment horizontal="left"/>
    </xf>
    <xf numFmtId="0" fontId="15" fillId="11" borderId="31" xfId="0" applyFont="1" applyFill="1" applyBorder="1" applyAlignment="1">
      <alignment horizontal="left" vertical="top" wrapText="1"/>
    </xf>
    <xf numFmtId="0" fontId="15" fillId="11" borderId="3" xfId="0" applyFont="1" applyFill="1" applyBorder="1" applyAlignment="1">
      <alignment horizontal="left" vertical="top" wrapText="1"/>
    </xf>
  </cellXfs>
  <cellStyles count="6">
    <cellStyle name="Excel Built-in Normal" xfId="4"/>
    <cellStyle name="Hyperlink" xfId="2" builtinId="8"/>
    <cellStyle name="Normal" xfId="0" builtinId="0"/>
    <cellStyle name="Normal_Sheet1" xfId="1"/>
    <cellStyle name="Normal_Sponsor Information" xfId="3"/>
    <cellStyle name="Percent" xfId="5" builtinId="5"/>
  </cellStyles>
  <dxfs count="53">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fgColor indexed="64"/>
          <bgColor rgb="FFFFC000"/>
        </patternFill>
      </fill>
    </dxf>
    <dxf>
      <fill>
        <patternFill>
          <fgColor indexed="64"/>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CB619"/>
        </patternFill>
      </fill>
    </dxf>
    <dxf>
      <fill>
        <patternFill>
          <bgColor rgb="FFFFC000"/>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52"/>
      <tableStyleElement type="headerRow" dxfId="51"/>
    </tableStyle>
  </tableStyles>
  <colors>
    <mruColors>
      <color rgb="FF97E0F7"/>
      <color rgb="FFD8F3FC"/>
      <color rgb="FF4BFC42"/>
      <color rgb="FFB14398"/>
      <color rgb="FF20BBED"/>
      <color rgb="FF95C94F"/>
      <color rgb="FFFCB619"/>
      <color rgb="FF5CCEF2"/>
      <color rgb="FF2CB34A"/>
      <color rgb="FFAAAE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3. Key Metrics'!A1"/><Relationship Id="rId1" Type="http://schemas.openxmlformats.org/officeDocument/2006/relationships/hyperlink" Target="#'2. Annual Report '!A1"/></Relationships>
</file>

<file path=xl/drawings/drawing1.xml><?xml version="1.0" encoding="utf-8"?>
<xdr:wsDr xmlns:xdr="http://schemas.openxmlformats.org/drawingml/2006/spreadsheetDrawing" xmlns:a="http://schemas.openxmlformats.org/drawingml/2006/main">
  <xdr:twoCellAnchor>
    <xdr:from>
      <xdr:col>8</xdr:col>
      <xdr:colOff>340410</xdr:colOff>
      <xdr:row>10</xdr:row>
      <xdr:rowOff>266700</xdr:rowOff>
    </xdr:from>
    <xdr:to>
      <xdr:col>10</xdr:col>
      <xdr:colOff>212283</xdr:colOff>
      <xdr:row>10</xdr:row>
      <xdr:rowOff>542925</xdr:rowOff>
    </xdr:to>
    <xdr:sp macro="" textlink="">
      <xdr:nvSpPr>
        <xdr:cNvPr id="2" name="Freeform 1">
          <a:extLst>
            <a:ext uri="{FF2B5EF4-FFF2-40B4-BE49-F238E27FC236}">
              <a16:creationId xmlns:a16="http://schemas.microsoft.com/office/drawing/2014/main" xmlns="" id="{00000000-0008-0000-0000-000002000000}"/>
            </a:ext>
          </a:extLst>
        </xdr:cNvPr>
        <xdr:cNvSpPr/>
      </xdr:nvSpPr>
      <xdr:spPr>
        <a:xfrm>
          <a:off x="4588560" y="8553450"/>
          <a:ext cx="900573" cy="276225"/>
        </a:xfrm>
        <a:custGeom>
          <a:avLst/>
          <a:gdLst>
            <a:gd name="connsiteX0" fmla="*/ 0 w 1033923"/>
            <a:gd name="connsiteY0" fmla="*/ 43200 h 432000"/>
            <a:gd name="connsiteX1" fmla="*/ 43200 w 1033923"/>
            <a:gd name="connsiteY1" fmla="*/ 0 h 432000"/>
            <a:gd name="connsiteX2" fmla="*/ 990723 w 1033923"/>
            <a:gd name="connsiteY2" fmla="*/ 0 h 432000"/>
            <a:gd name="connsiteX3" fmla="*/ 1033923 w 1033923"/>
            <a:gd name="connsiteY3" fmla="*/ 43200 h 432000"/>
            <a:gd name="connsiteX4" fmla="*/ 1033923 w 1033923"/>
            <a:gd name="connsiteY4" fmla="*/ 388800 h 432000"/>
            <a:gd name="connsiteX5" fmla="*/ 990723 w 1033923"/>
            <a:gd name="connsiteY5" fmla="*/ 432000 h 432000"/>
            <a:gd name="connsiteX6" fmla="*/ 43200 w 1033923"/>
            <a:gd name="connsiteY6" fmla="*/ 432000 h 432000"/>
            <a:gd name="connsiteX7" fmla="*/ 0 w 1033923"/>
            <a:gd name="connsiteY7" fmla="*/ 388800 h 432000"/>
            <a:gd name="connsiteX8" fmla="*/ 0 w 1033923"/>
            <a:gd name="connsiteY8" fmla="*/ 43200 h 432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33923" h="432000">
              <a:moveTo>
                <a:pt x="0" y="43200"/>
              </a:moveTo>
              <a:cubicBezTo>
                <a:pt x="0" y="19341"/>
                <a:pt x="19341" y="0"/>
                <a:pt x="43200" y="0"/>
              </a:cubicBezTo>
              <a:lnTo>
                <a:pt x="990723" y="0"/>
              </a:lnTo>
              <a:cubicBezTo>
                <a:pt x="1014582" y="0"/>
                <a:pt x="1033923" y="19341"/>
                <a:pt x="1033923" y="43200"/>
              </a:cubicBezTo>
              <a:lnTo>
                <a:pt x="1033923" y="388800"/>
              </a:lnTo>
              <a:cubicBezTo>
                <a:pt x="1033923" y="412659"/>
                <a:pt x="1014582" y="432000"/>
                <a:pt x="990723" y="432000"/>
              </a:cubicBezTo>
              <a:lnTo>
                <a:pt x="43200" y="432000"/>
              </a:lnTo>
              <a:cubicBezTo>
                <a:pt x="19341" y="432000"/>
                <a:pt x="0" y="412659"/>
                <a:pt x="0" y="388800"/>
              </a:cubicBezTo>
              <a:lnTo>
                <a:pt x="0" y="43200"/>
              </a:lnTo>
              <a:close/>
            </a:path>
          </a:pathLst>
        </a:custGeom>
        <a:solidFill>
          <a:schemeClr val="accent5">
            <a:lumMod val="50000"/>
          </a:schemeClr>
        </a:solidFill>
      </xdr:spPr>
      <xdr:style>
        <a:lnRef idx="2">
          <a:schemeClr val="lt1">
            <a:hueOff val="0"/>
            <a:satOff val="0"/>
            <a:lumOff val="0"/>
            <a:alphaOff val="0"/>
          </a:schemeClr>
        </a:lnRef>
        <a:fillRef idx="1">
          <a:schemeClr val="accent5">
            <a:hueOff val="-9933876"/>
            <a:satOff val="39811"/>
            <a:lumOff val="8628"/>
            <a:alphaOff val="0"/>
          </a:schemeClr>
        </a:fillRef>
        <a:effectRef idx="0">
          <a:schemeClr val="accent5">
            <a:hueOff val="-9933876"/>
            <a:satOff val="39811"/>
            <a:lumOff val="8628"/>
            <a:alphaOff val="0"/>
          </a:schemeClr>
        </a:effectRef>
        <a:fontRef idx="minor">
          <a:schemeClr val="lt1"/>
        </a:fontRef>
      </xdr:style>
      <xdr:txBody>
        <a:bodyPr spcFirstLastPara="0" vert="horz" wrap="square" lIns="71120" tIns="71120" rIns="71120" bIns="182100" numCol="1" spcCol="1270" anchor="t" anchorCtr="0">
          <a:noAutofit/>
        </a:bodyPr>
        <a:lstStyle/>
        <a:p>
          <a:pPr lvl="0" algn="l" defTabSz="444500">
            <a:lnSpc>
              <a:spcPct val="90000"/>
            </a:lnSpc>
            <a:spcBef>
              <a:spcPct val="0"/>
            </a:spcBef>
            <a:spcAft>
              <a:spcPct val="35000"/>
            </a:spcAft>
          </a:pPr>
          <a:r>
            <a:rPr lang="en-US" sz="1000" kern="1200"/>
            <a:t>4.</a:t>
          </a:r>
          <a:r>
            <a:rPr lang="en-US" sz="1000" kern="1200" baseline="0"/>
            <a:t> ADJUST</a:t>
          </a:r>
          <a:endParaRPr lang="en-US" sz="1000" kern="1200"/>
        </a:p>
      </xdr:txBody>
    </xdr:sp>
    <xdr:clientData/>
  </xdr:twoCellAnchor>
  <xdr:twoCellAnchor>
    <xdr:from>
      <xdr:col>4</xdr:col>
      <xdr:colOff>53340</xdr:colOff>
      <xdr:row>9</xdr:row>
      <xdr:rowOff>140973</xdr:rowOff>
    </xdr:from>
    <xdr:to>
      <xdr:col>11</xdr:col>
      <xdr:colOff>167673</xdr:colOff>
      <xdr:row>11</xdr:row>
      <xdr:rowOff>1700374</xdr:rowOff>
    </xdr:to>
    <xdr:grpSp>
      <xdr:nvGrpSpPr>
        <xdr:cNvPr id="5" name="Group 4">
          <a:extLst>
            <a:ext uri="{FF2B5EF4-FFF2-40B4-BE49-F238E27FC236}">
              <a16:creationId xmlns:a16="http://schemas.microsoft.com/office/drawing/2014/main" xmlns="" id="{00000000-0008-0000-0000-000005000000}"/>
            </a:ext>
          </a:extLst>
        </xdr:cNvPr>
        <xdr:cNvGrpSpPr/>
      </xdr:nvGrpSpPr>
      <xdr:grpSpPr>
        <a:xfrm>
          <a:off x="2244090" y="6592573"/>
          <a:ext cx="4381533" cy="1927701"/>
          <a:chOff x="2254935" y="6900970"/>
          <a:chExt cx="4398310" cy="6396479"/>
        </a:xfrm>
      </xdr:grpSpPr>
      <xdr:sp macro="" textlink="">
        <xdr:nvSpPr>
          <xdr:cNvPr id="6" name="Freeform 5">
            <a:hlinkClick xmlns:r="http://schemas.openxmlformats.org/officeDocument/2006/relationships" r:id="rId1"/>
            <a:extLst>
              <a:ext uri="{FF2B5EF4-FFF2-40B4-BE49-F238E27FC236}">
                <a16:creationId xmlns:a16="http://schemas.microsoft.com/office/drawing/2014/main" xmlns="" id="{00000000-0008-0000-0000-000006000000}"/>
              </a:ext>
            </a:extLst>
          </xdr:cNvPr>
          <xdr:cNvSpPr/>
        </xdr:nvSpPr>
        <xdr:spPr>
          <a:xfrm>
            <a:off x="3915816" y="6926811"/>
            <a:ext cx="1189584" cy="1228366"/>
          </a:xfrm>
          <a:custGeom>
            <a:avLst/>
            <a:gdLst>
              <a:gd name="connsiteX0" fmla="*/ 0 w 1033923"/>
              <a:gd name="connsiteY0" fmla="*/ 43200 h 432000"/>
              <a:gd name="connsiteX1" fmla="*/ 43200 w 1033923"/>
              <a:gd name="connsiteY1" fmla="*/ 0 h 432000"/>
              <a:gd name="connsiteX2" fmla="*/ 990723 w 1033923"/>
              <a:gd name="connsiteY2" fmla="*/ 0 h 432000"/>
              <a:gd name="connsiteX3" fmla="*/ 1033923 w 1033923"/>
              <a:gd name="connsiteY3" fmla="*/ 43200 h 432000"/>
              <a:gd name="connsiteX4" fmla="*/ 1033923 w 1033923"/>
              <a:gd name="connsiteY4" fmla="*/ 388800 h 432000"/>
              <a:gd name="connsiteX5" fmla="*/ 990723 w 1033923"/>
              <a:gd name="connsiteY5" fmla="*/ 432000 h 432000"/>
              <a:gd name="connsiteX6" fmla="*/ 43200 w 1033923"/>
              <a:gd name="connsiteY6" fmla="*/ 432000 h 432000"/>
              <a:gd name="connsiteX7" fmla="*/ 0 w 1033923"/>
              <a:gd name="connsiteY7" fmla="*/ 388800 h 432000"/>
              <a:gd name="connsiteX8" fmla="*/ 0 w 1033923"/>
              <a:gd name="connsiteY8" fmla="*/ 43200 h 432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33923" h="432000">
                <a:moveTo>
                  <a:pt x="0" y="43200"/>
                </a:moveTo>
                <a:cubicBezTo>
                  <a:pt x="0" y="19341"/>
                  <a:pt x="19341" y="0"/>
                  <a:pt x="43200" y="0"/>
                </a:cubicBezTo>
                <a:lnTo>
                  <a:pt x="990723" y="0"/>
                </a:lnTo>
                <a:cubicBezTo>
                  <a:pt x="1014582" y="0"/>
                  <a:pt x="1033923" y="19341"/>
                  <a:pt x="1033923" y="43200"/>
                </a:cubicBezTo>
                <a:lnTo>
                  <a:pt x="1033923" y="388800"/>
                </a:lnTo>
                <a:cubicBezTo>
                  <a:pt x="1033923" y="412659"/>
                  <a:pt x="1014582" y="432000"/>
                  <a:pt x="990723" y="432000"/>
                </a:cubicBezTo>
                <a:lnTo>
                  <a:pt x="43200" y="432000"/>
                </a:lnTo>
                <a:cubicBezTo>
                  <a:pt x="19341" y="432000"/>
                  <a:pt x="0" y="412659"/>
                  <a:pt x="0" y="388800"/>
                </a:cubicBezTo>
                <a:lnTo>
                  <a:pt x="0" y="43200"/>
                </a:lnTo>
                <a:close/>
              </a:path>
            </a:pathLst>
          </a:custGeom>
        </xdr:spPr>
        <xdr:style>
          <a:lnRef idx="2">
            <a:schemeClr val="lt1">
              <a:hueOff val="0"/>
              <a:satOff val="0"/>
              <a:lumOff val="0"/>
              <a:alphaOff val="0"/>
            </a:schemeClr>
          </a:lnRef>
          <a:fillRef idx="1">
            <a:schemeClr val="accent5">
              <a:hueOff val="-4966938"/>
              <a:satOff val="19906"/>
              <a:lumOff val="4314"/>
              <a:alphaOff val="0"/>
            </a:schemeClr>
          </a:fillRef>
          <a:effectRef idx="0">
            <a:schemeClr val="accent5">
              <a:hueOff val="-4966938"/>
              <a:satOff val="19906"/>
              <a:lumOff val="4314"/>
              <a:alphaOff val="0"/>
            </a:schemeClr>
          </a:effectRef>
          <a:fontRef idx="minor">
            <a:schemeClr val="lt1"/>
          </a:fontRef>
        </xdr:style>
        <xdr:txBody>
          <a:bodyPr spcFirstLastPara="0" vert="horz" wrap="square" lIns="71120" tIns="71120" rIns="71120" bIns="182100" numCol="1" spcCol="1270" anchor="t" anchorCtr="0">
            <a:noAutofit/>
          </a:bodyPr>
          <a:lstStyle/>
          <a:p>
            <a:pPr lvl="0" algn="l" defTabSz="444500">
              <a:lnSpc>
                <a:spcPct val="90000"/>
              </a:lnSpc>
              <a:spcBef>
                <a:spcPct val="0"/>
              </a:spcBef>
              <a:spcAft>
                <a:spcPct val="35000"/>
              </a:spcAft>
            </a:pPr>
            <a:r>
              <a:rPr lang="en-US" sz="1000" kern="1200"/>
              <a:t>2. ANNUAL</a:t>
            </a:r>
            <a:r>
              <a:rPr lang="en-US" sz="1000" kern="1200" baseline="0"/>
              <a:t> </a:t>
            </a:r>
            <a:r>
              <a:rPr lang="en-US" sz="1000" kern="1200"/>
              <a:t>REPORT</a:t>
            </a:r>
          </a:p>
        </xdr:txBody>
      </xdr:sp>
      <xdr:sp macro="" textlink="">
        <xdr:nvSpPr>
          <xdr:cNvPr id="7" name="Freeform 6">
            <a:extLst>
              <a:ext uri="{FF2B5EF4-FFF2-40B4-BE49-F238E27FC236}">
                <a16:creationId xmlns:a16="http://schemas.microsoft.com/office/drawing/2014/main" xmlns="" id="{00000000-0008-0000-0000-000007000000}"/>
              </a:ext>
            </a:extLst>
          </xdr:cNvPr>
          <xdr:cNvSpPr/>
        </xdr:nvSpPr>
        <xdr:spPr>
          <a:xfrm>
            <a:off x="2254935" y="6926811"/>
            <a:ext cx="1069290" cy="1228366"/>
          </a:xfrm>
          <a:custGeom>
            <a:avLst/>
            <a:gdLst>
              <a:gd name="connsiteX0" fmla="*/ 0 w 1033923"/>
              <a:gd name="connsiteY0" fmla="*/ 43200 h 432000"/>
              <a:gd name="connsiteX1" fmla="*/ 43200 w 1033923"/>
              <a:gd name="connsiteY1" fmla="*/ 0 h 432000"/>
              <a:gd name="connsiteX2" fmla="*/ 990723 w 1033923"/>
              <a:gd name="connsiteY2" fmla="*/ 0 h 432000"/>
              <a:gd name="connsiteX3" fmla="*/ 1033923 w 1033923"/>
              <a:gd name="connsiteY3" fmla="*/ 43200 h 432000"/>
              <a:gd name="connsiteX4" fmla="*/ 1033923 w 1033923"/>
              <a:gd name="connsiteY4" fmla="*/ 388800 h 432000"/>
              <a:gd name="connsiteX5" fmla="*/ 990723 w 1033923"/>
              <a:gd name="connsiteY5" fmla="*/ 432000 h 432000"/>
              <a:gd name="connsiteX6" fmla="*/ 43200 w 1033923"/>
              <a:gd name="connsiteY6" fmla="*/ 432000 h 432000"/>
              <a:gd name="connsiteX7" fmla="*/ 0 w 1033923"/>
              <a:gd name="connsiteY7" fmla="*/ 388800 h 432000"/>
              <a:gd name="connsiteX8" fmla="*/ 0 w 1033923"/>
              <a:gd name="connsiteY8" fmla="*/ 43200 h 432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33923" h="432000">
                <a:moveTo>
                  <a:pt x="0" y="43200"/>
                </a:moveTo>
                <a:cubicBezTo>
                  <a:pt x="0" y="19341"/>
                  <a:pt x="19341" y="0"/>
                  <a:pt x="43200" y="0"/>
                </a:cubicBezTo>
                <a:lnTo>
                  <a:pt x="990723" y="0"/>
                </a:lnTo>
                <a:cubicBezTo>
                  <a:pt x="1014582" y="0"/>
                  <a:pt x="1033923" y="19341"/>
                  <a:pt x="1033923" y="43200"/>
                </a:cubicBezTo>
                <a:lnTo>
                  <a:pt x="1033923" y="388800"/>
                </a:lnTo>
                <a:cubicBezTo>
                  <a:pt x="1033923" y="412659"/>
                  <a:pt x="1014582" y="432000"/>
                  <a:pt x="990723" y="432000"/>
                </a:cubicBezTo>
                <a:lnTo>
                  <a:pt x="43200" y="432000"/>
                </a:lnTo>
                <a:cubicBezTo>
                  <a:pt x="19341" y="432000"/>
                  <a:pt x="0" y="412659"/>
                  <a:pt x="0" y="388800"/>
                </a:cubicBezTo>
                <a:lnTo>
                  <a:pt x="0" y="43200"/>
                </a:lnTo>
                <a:close/>
              </a:path>
            </a:pathLst>
          </a:custGeom>
          <a:solidFill>
            <a:srgbClr val="20BBED"/>
          </a:solidFill>
        </xdr:spPr>
        <xdr:style>
          <a:lnRef idx="2">
            <a:schemeClr val="lt1">
              <a:hueOff val="0"/>
              <a:satOff val="0"/>
              <a:lumOff val="0"/>
              <a:alphaOff val="0"/>
            </a:schemeClr>
          </a:lnRef>
          <a:fillRef idx="1">
            <a:schemeClr val="accent5">
              <a:hueOff val="0"/>
              <a:satOff val="0"/>
              <a:lumOff val="0"/>
              <a:alphaOff val="0"/>
            </a:schemeClr>
          </a:fillRef>
          <a:effectRef idx="0">
            <a:schemeClr val="accent5">
              <a:hueOff val="0"/>
              <a:satOff val="0"/>
              <a:lumOff val="0"/>
              <a:alphaOff val="0"/>
            </a:schemeClr>
          </a:effectRef>
          <a:fontRef idx="minor">
            <a:schemeClr val="lt1"/>
          </a:fontRef>
        </xdr:style>
        <xdr:txBody>
          <a:bodyPr spcFirstLastPara="0" vert="horz" wrap="square" lIns="71120" tIns="71120" rIns="71120" bIns="182100" numCol="1" spcCol="1270" anchor="t" anchorCtr="0">
            <a:noAutofit/>
          </a:bodyPr>
          <a:lstStyle/>
          <a:p>
            <a:pPr lvl="0" algn="l" defTabSz="444500">
              <a:lnSpc>
                <a:spcPct val="90000"/>
              </a:lnSpc>
              <a:spcBef>
                <a:spcPct val="0"/>
              </a:spcBef>
              <a:spcAft>
                <a:spcPct val="35000"/>
              </a:spcAft>
            </a:pPr>
            <a:r>
              <a:rPr lang="en-US" sz="1000" kern="1200"/>
              <a:t>1. READ ME FIRST</a:t>
            </a:r>
          </a:p>
        </xdr:txBody>
      </xdr:sp>
      <xdr:sp macro="" textlink="">
        <xdr:nvSpPr>
          <xdr:cNvPr id="8" name="Freeform 7">
            <a:extLst>
              <a:ext uri="{FF2B5EF4-FFF2-40B4-BE49-F238E27FC236}">
                <a16:creationId xmlns:a16="http://schemas.microsoft.com/office/drawing/2014/main" xmlns="" id="{00000000-0008-0000-0000-000008000000}"/>
              </a:ext>
            </a:extLst>
          </xdr:cNvPr>
          <xdr:cNvSpPr/>
        </xdr:nvSpPr>
        <xdr:spPr>
          <a:xfrm>
            <a:off x="2268875" y="8155473"/>
            <a:ext cx="1033923" cy="5141976"/>
          </a:xfrm>
          <a:custGeom>
            <a:avLst/>
            <a:gdLst>
              <a:gd name="connsiteX0" fmla="*/ 0 w 1033923"/>
              <a:gd name="connsiteY0" fmla="*/ 103392 h 1336500"/>
              <a:gd name="connsiteX1" fmla="*/ 103392 w 1033923"/>
              <a:gd name="connsiteY1" fmla="*/ 0 h 1336500"/>
              <a:gd name="connsiteX2" fmla="*/ 930531 w 1033923"/>
              <a:gd name="connsiteY2" fmla="*/ 0 h 1336500"/>
              <a:gd name="connsiteX3" fmla="*/ 1033923 w 1033923"/>
              <a:gd name="connsiteY3" fmla="*/ 103392 h 1336500"/>
              <a:gd name="connsiteX4" fmla="*/ 1033923 w 1033923"/>
              <a:gd name="connsiteY4" fmla="*/ 1233108 h 1336500"/>
              <a:gd name="connsiteX5" fmla="*/ 930531 w 1033923"/>
              <a:gd name="connsiteY5" fmla="*/ 1336500 h 1336500"/>
              <a:gd name="connsiteX6" fmla="*/ 103392 w 1033923"/>
              <a:gd name="connsiteY6" fmla="*/ 1336500 h 1336500"/>
              <a:gd name="connsiteX7" fmla="*/ 0 w 1033923"/>
              <a:gd name="connsiteY7" fmla="*/ 1233108 h 1336500"/>
              <a:gd name="connsiteX8" fmla="*/ 0 w 1033923"/>
              <a:gd name="connsiteY8" fmla="*/ 103392 h 13365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33923" h="1336500">
                <a:moveTo>
                  <a:pt x="0" y="103392"/>
                </a:moveTo>
                <a:cubicBezTo>
                  <a:pt x="0" y="46290"/>
                  <a:pt x="46290" y="0"/>
                  <a:pt x="103392" y="0"/>
                </a:cubicBezTo>
                <a:lnTo>
                  <a:pt x="930531" y="0"/>
                </a:lnTo>
                <a:cubicBezTo>
                  <a:pt x="987633" y="0"/>
                  <a:pt x="1033923" y="46290"/>
                  <a:pt x="1033923" y="103392"/>
                </a:cubicBezTo>
                <a:lnTo>
                  <a:pt x="1033923" y="1233108"/>
                </a:lnTo>
                <a:cubicBezTo>
                  <a:pt x="1033923" y="1290210"/>
                  <a:pt x="987633" y="1336500"/>
                  <a:pt x="930531" y="1336500"/>
                </a:cubicBezTo>
                <a:lnTo>
                  <a:pt x="103392" y="1336500"/>
                </a:lnTo>
                <a:cubicBezTo>
                  <a:pt x="46290" y="1336500"/>
                  <a:pt x="0" y="1290210"/>
                  <a:pt x="0" y="1233108"/>
                </a:cubicBezTo>
                <a:lnTo>
                  <a:pt x="0" y="103392"/>
                </a:lnTo>
                <a:close/>
              </a:path>
            </a:pathLst>
          </a:custGeom>
          <a:ln>
            <a:solidFill>
              <a:srgbClr val="20BBED"/>
            </a:solidFill>
          </a:ln>
        </xdr:spPr>
        <xdr:style>
          <a:lnRef idx="2">
            <a:schemeClr val="accent5">
              <a:hueOff val="0"/>
              <a:satOff val="0"/>
              <a:lumOff val="0"/>
              <a:alphaOff val="0"/>
            </a:schemeClr>
          </a:lnRef>
          <a:fillRef idx="1">
            <a:schemeClr val="lt1">
              <a:alpha val="90000"/>
              <a:hueOff val="0"/>
              <a:satOff val="0"/>
              <a:lumOff val="0"/>
              <a:alphaOff val="0"/>
            </a:schemeClr>
          </a:fillRef>
          <a:effectRef idx="0">
            <a:schemeClr val="lt1">
              <a:alpha val="90000"/>
              <a:hueOff val="0"/>
              <a:satOff val="0"/>
              <a:lumOff val="0"/>
              <a:alphaOff val="0"/>
            </a:schemeClr>
          </a:effectRef>
          <a:fontRef idx="minor">
            <a:schemeClr val="dk1">
              <a:hueOff val="0"/>
              <a:satOff val="0"/>
              <a:lumOff val="0"/>
              <a:alphaOff val="0"/>
            </a:schemeClr>
          </a:fontRef>
        </xdr:style>
        <xdr:txBody>
          <a:bodyPr spcFirstLastPara="0" vert="horz" wrap="square" lIns="101403" tIns="101403" rIns="101403" bIns="101403" numCol="1" spcCol="1270" anchor="t" anchorCtr="0">
            <a:noAutofit/>
          </a:bodyPr>
          <a:lstStyle/>
          <a:p>
            <a:pPr marL="57150" lvl="1" indent="-57150" algn="l" defTabSz="444500">
              <a:lnSpc>
                <a:spcPct val="90000"/>
              </a:lnSpc>
              <a:spcBef>
                <a:spcPct val="0"/>
              </a:spcBef>
              <a:spcAft>
                <a:spcPct val="15000"/>
              </a:spcAft>
              <a:buChar char="••"/>
            </a:pPr>
            <a:r>
              <a:rPr lang="en-US" sz="1000" b="1" kern="1200"/>
              <a:t>Start </a:t>
            </a:r>
            <a:r>
              <a:rPr lang="en-US" sz="1000" kern="1200"/>
              <a:t>by reviewing this tab and orienting yourself with the new template.</a:t>
            </a:r>
          </a:p>
        </xdr:txBody>
      </xdr:sp>
      <xdr:sp macro="" textlink="">
        <xdr:nvSpPr>
          <xdr:cNvPr id="9" name="Freeform 8">
            <a:extLst>
              <a:ext uri="{FF2B5EF4-FFF2-40B4-BE49-F238E27FC236}">
                <a16:creationId xmlns:a16="http://schemas.microsoft.com/office/drawing/2014/main" xmlns="" id="{00000000-0008-0000-0000-000009000000}"/>
              </a:ext>
            </a:extLst>
          </xdr:cNvPr>
          <xdr:cNvSpPr/>
        </xdr:nvSpPr>
        <xdr:spPr>
          <a:xfrm>
            <a:off x="3406033" y="7443788"/>
            <a:ext cx="332286" cy="257417"/>
          </a:xfrm>
          <a:custGeom>
            <a:avLst/>
            <a:gdLst>
              <a:gd name="connsiteX0" fmla="*/ 0 w 332286"/>
              <a:gd name="connsiteY0" fmla="*/ 51483 h 257417"/>
              <a:gd name="connsiteX1" fmla="*/ 203578 w 332286"/>
              <a:gd name="connsiteY1" fmla="*/ 51483 h 257417"/>
              <a:gd name="connsiteX2" fmla="*/ 203578 w 332286"/>
              <a:gd name="connsiteY2" fmla="*/ 0 h 257417"/>
              <a:gd name="connsiteX3" fmla="*/ 332286 w 332286"/>
              <a:gd name="connsiteY3" fmla="*/ 128709 h 257417"/>
              <a:gd name="connsiteX4" fmla="*/ 203578 w 332286"/>
              <a:gd name="connsiteY4" fmla="*/ 257417 h 257417"/>
              <a:gd name="connsiteX5" fmla="*/ 203578 w 332286"/>
              <a:gd name="connsiteY5" fmla="*/ 205934 h 257417"/>
              <a:gd name="connsiteX6" fmla="*/ 0 w 332286"/>
              <a:gd name="connsiteY6" fmla="*/ 205934 h 257417"/>
              <a:gd name="connsiteX7" fmla="*/ 0 w 332286"/>
              <a:gd name="connsiteY7" fmla="*/ 51483 h 2574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32286" h="257417">
                <a:moveTo>
                  <a:pt x="0" y="51483"/>
                </a:moveTo>
                <a:lnTo>
                  <a:pt x="203578" y="51483"/>
                </a:lnTo>
                <a:lnTo>
                  <a:pt x="203578" y="0"/>
                </a:lnTo>
                <a:lnTo>
                  <a:pt x="332286" y="128709"/>
                </a:lnTo>
                <a:lnTo>
                  <a:pt x="203578" y="257417"/>
                </a:lnTo>
                <a:lnTo>
                  <a:pt x="203578" y="205934"/>
                </a:lnTo>
                <a:lnTo>
                  <a:pt x="0" y="205934"/>
                </a:lnTo>
                <a:lnTo>
                  <a:pt x="0" y="51483"/>
                </a:lnTo>
                <a:close/>
              </a:path>
            </a:pathLst>
          </a:custGeom>
          <a:solidFill>
            <a:srgbClr val="20BBED"/>
          </a:solidFill>
        </xdr:spPr>
        <xdr:style>
          <a:lnRef idx="0">
            <a:schemeClr val="lt1">
              <a:hueOff val="0"/>
              <a:satOff val="0"/>
              <a:lumOff val="0"/>
              <a:alphaOff val="0"/>
            </a:schemeClr>
          </a:lnRef>
          <a:fillRef idx="1">
            <a:schemeClr val="accent5">
              <a:hueOff val="0"/>
              <a:satOff val="0"/>
              <a:lumOff val="0"/>
              <a:alphaOff val="0"/>
            </a:schemeClr>
          </a:fillRef>
          <a:effectRef idx="0">
            <a:schemeClr val="accent5">
              <a:hueOff val="0"/>
              <a:satOff val="0"/>
              <a:lumOff val="0"/>
              <a:alphaOff val="0"/>
            </a:schemeClr>
          </a:effectRef>
          <a:fontRef idx="minor">
            <a:schemeClr val="lt1"/>
          </a:fontRef>
        </xdr:style>
        <xdr:txBody>
          <a:bodyPr spcFirstLastPara="0" vert="horz" wrap="square" lIns="0" tIns="51483" rIns="77225" bIns="51483" numCol="1" spcCol="1270" anchor="ctr" anchorCtr="0">
            <a:noAutofit/>
          </a:bodyPr>
          <a:lstStyle/>
          <a:p>
            <a:pPr lvl="0" algn="ctr" defTabSz="355600">
              <a:lnSpc>
                <a:spcPct val="90000"/>
              </a:lnSpc>
              <a:spcBef>
                <a:spcPct val="0"/>
              </a:spcBef>
              <a:spcAft>
                <a:spcPct val="35000"/>
              </a:spcAft>
            </a:pPr>
            <a:endParaRPr lang="en-US" sz="800" kern="1200"/>
          </a:p>
        </xdr:txBody>
      </xdr:sp>
      <xdr:sp macro="" textlink="">
        <xdr:nvSpPr>
          <xdr:cNvPr id="10" name="Freeform 9">
            <a:extLst>
              <a:ext uri="{FF2B5EF4-FFF2-40B4-BE49-F238E27FC236}">
                <a16:creationId xmlns:a16="http://schemas.microsoft.com/office/drawing/2014/main" xmlns="" id="{00000000-0008-0000-0000-00000A000000}"/>
              </a:ext>
            </a:extLst>
          </xdr:cNvPr>
          <xdr:cNvSpPr/>
        </xdr:nvSpPr>
        <xdr:spPr>
          <a:xfrm>
            <a:off x="3959429" y="8155473"/>
            <a:ext cx="1114556" cy="5079269"/>
          </a:xfrm>
          <a:custGeom>
            <a:avLst/>
            <a:gdLst>
              <a:gd name="connsiteX0" fmla="*/ 0 w 1033923"/>
              <a:gd name="connsiteY0" fmla="*/ 103392 h 1336500"/>
              <a:gd name="connsiteX1" fmla="*/ 103392 w 1033923"/>
              <a:gd name="connsiteY1" fmla="*/ 0 h 1336500"/>
              <a:gd name="connsiteX2" fmla="*/ 930531 w 1033923"/>
              <a:gd name="connsiteY2" fmla="*/ 0 h 1336500"/>
              <a:gd name="connsiteX3" fmla="*/ 1033923 w 1033923"/>
              <a:gd name="connsiteY3" fmla="*/ 103392 h 1336500"/>
              <a:gd name="connsiteX4" fmla="*/ 1033923 w 1033923"/>
              <a:gd name="connsiteY4" fmla="*/ 1233108 h 1336500"/>
              <a:gd name="connsiteX5" fmla="*/ 930531 w 1033923"/>
              <a:gd name="connsiteY5" fmla="*/ 1336500 h 1336500"/>
              <a:gd name="connsiteX6" fmla="*/ 103392 w 1033923"/>
              <a:gd name="connsiteY6" fmla="*/ 1336500 h 1336500"/>
              <a:gd name="connsiteX7" fmla="*/ 0 w 1033923"/>
              <a:gd name="connsiteY7" fmla="*/ 1233108 h 1336500"/>
              <a:gd name="connsiteX8" fmla="*/ 0 w 1033923"/>
              <a:gd name="connsiteY8" fmla="*/ 103392 h 13365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33923" h="1336500">
                <a:moveTo>
                  <a:pt x="0" y="103392"/>
                </a:moveTo>
                <a:cubicBezTo>
                  <a:pt x="0" y="46290"/>
                  <a:pt x="46290" y="0"/>
                  <a:pt x="103392" y="0"/>
                </a:cubicBezTo>
                <a:lnTo>
                  <a:pt x="930531" y="0"/>
                </a:lnTo>
                <a:cubicBezTo>
                  <a:pt x="987633" y="0"/>
                  <a:pt x="1033923" y="46290"/>
                  <a:pt x="1033923" y="103392"/>
                </a:cubicBezTo>
                <a:lnTo>
                  <a:pt x="1033923" y="1233108"/>
                </a:lnTo>
                <a:cubicBezTo>
                  <a:pt x="1033923" y="1290210"/>
                  <a:pt x="987633" y="1336500"/>
                  <a:pt x="930531" y="1336500"/>
                </a:cubicBezTo>
                <a:lnTo>
                  <a:pt x="103392" y="1336500"/>
                </a:lnTo>
                <a:cubicBezTo>
                  <a:pt x="46290" y="1336500"/>
                  <a:pt x="0" y="1290210"/>
                  <a:pt x="0" y="1233108"/>
                </a:cubicBezTo>
                <a:lnTo>
                  <a:pt x="0" y="103392"/>
                </a:lnTo>
                <a:close/>
              </a:path>
            </a:pathLst>
          </a:custGeom>
        </xdr:spPr>
        <xdr:style>
          <a:lnRef idx="2">
            <a:schemeClr val="accent5">
              <a:hueOff val="-4966938"/>
              <a:satOff val="19906"/>
              <a:lumOff val="4314"/>
              <a:alphaOff val="0"/>
            </a:schemeClr>
          </a:lnRef>
          <a:fillRef idx="1">
            <a:schemeClr val="lt1">
              <a:alpha val="90000"/>
              <a:hueOff val="0"/>
              <a:satOff val="0"/>
              <a:lumOff val="0"/>
              <a:alphaOff val="0"/>
            </a:schemeClr>
          </a:fillRef>
          <a:effectRef idx="0">
            <a:schemeClr val="lt1">
              <a:alpha val="90000"/>
              <a:hueOff val="0"/>
              <a:satOff val="0"/>
              <a:lumOff val="0"/>
              <a:alphaOff val="0"/>
            </a:schemeClr>
          </a:effectRef>
          <a:fontRef idx="minor">
            <a:schemeClr val="dk1">
              <a:hueOff val="0"/>
              <a:satOff val="0"/>
              <a:lumOff val="0"/>
              <a:alphaOff val="0"/>
            </a:schemeClr>
          </a:fontRef>
        </xdr:style>
        <xdr:txBody>
          <a:bodyPr spcFirstLastPara="0" vert="horz" wrap="square" lIns="101403" tIns="101403" rIns="101403" bIns="101403" numCol="1" spcCol="1270" anchor="t" anchorCtr="0">
            <a:noAutofit/>
          </a:bodyPr>
          <a:lstStyle/>
          <a:p>
            <a:pPr marL="57150" lvl="1" indent="-57150" algn="l" defTabSz="444500">
              <a:lnSpc>
                <a:spcPct val="90000"/>
              </a:lnSpc>
              <a:spcBef>
                <a:spcPct val="0"/>
              </a:spcBef>
              <a:spcAft>
                <a:spcPct val="15000"/>
              </a:spcAft>
              <a:buChar char="••"/>
            </a:pPr>
            <a:r>
              <a:rPr lang="en-US" sz="1000" b="1" kern="1200"/>
              <a:t>Data</a:t>
            </a:r>
            <a:r>
              <a:rPr lang="en-US" sz="1000" b="1" kern="1200" baseline="0"/>
              <a:t> Entry:</a:t>
            </a:r>
            <a:r>
              <a:rPr lang="en-US" sz="1000" kern="1200" baseline="0"/>
              <a:t> </a:t>
            </a:r>
            <a:r>
              <a:rPr lang="en-US" sz="1000" kern="1200"/>
              <a:t>Please provide your program's responses to the questions listed in this tab.</a:t>
            </a:r>
          </a:p>
        </xdr:txBody>
      </xdr:sp>
      <xdr:sp macro="" textlink="">
        <xdr:nvSpPr>
          <xdr:cNvPr id="11" name="Freeform 10">
            <a:extLst>
              <a:ext uri="{FF2B5EF4-FFF2-40B4-BE49-F238E27FC236}">
                <a16:creationId xmlns:a16="http://schemas.microsoft.com/office/drawing/2014/main" xmlns="" id="{00000000-0008-0000-0000-00000B000000}"/>
              </a:ext>
            </a:extLst>
          </xdr:cNvPr>
          <xdr:cNvSpPr/>
        </xdr:nvSpPr>
        <xdr:spPr>
          <a:xfrm>
            <a:off x="5192204" y="7443788"/>
            <a:ext cx="332286" cy="257417"/>
          </a:xfrm>
          <a:custGeom>
            <a:avLst/>
            <a:gdLst>
              <a:gd name="connsiteX0" fmla="*/ 0 w 332286"/>
              <a:gd name="connsiteY0" fmla="*/ 51483 h 257417"/>
              <a:gd name="connsiteX1" fmla="*/ 203578 w 332286"/>
              <a:gd name="connsiteY1" fmla="*/ 51483 h 257417"/>
              <a:gd name="connsiteX2" fmla="*/ 203578 w 332286"/>
              <a:gd name="connsiteY2" fmla="*/ 0 h 257417"/>
              <a:gd name="connsiteX3" fmla="*/ 332286 w 332286"/>
              <a:gd name="connsiteY3" fmla="*/ 128709 h 257417"/>
              <a:gd name="connsiteX4" fmla="*/ 203578 w 332286"/>
              <a:gd name="connsiteY4" fmla="*/ 257417 h 257417"/>
              <a:gd name="connsiteX5" fmla="*/ 203578 w 332286"/>
              <a:gd name="connsiteY5" fmla="*/ 205934 h 257417"/>
              <a:gd name="connsiteX6" fmla="*/ 0 w 332286"/>
              <a:gd name="connsiteY6" fmla="*/ 205934 h 257417"/>
              <a:gd name="connsiteX7" fmla="*/ 0 w 332286"/>
              <a:gd name="connsiteY7" fmla="*/ 51483 h 2574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332286" h="257417">
                <a:moveTo>
                  <a:pt x="0" y="51483"/>
                </a:moveTo>
                <a:lnTo>
                  <a:pt x="203578" y="51483"/>
                </a:lnTo>
                <a:lnTo>
                  <a:pt x="203578" y="0"/>
                </a:lnTo>
                <a:lnTo>
                  <a:pt x="332286" y="128709"/>
                </a:lnTo>
                <a:lnTo>
                  <a:pt x="203578" y="257417"/>
                </a:lnTo>
                <a:lnTo>
                  <a:pt x="203578" y="205934"/>
                </a:lnTo>
                <a:lnTo>
                  <a:pt x="0" y="205934"/>
                </a:lnTo>
                <a:lnTo>
                  <a:pt x="0" y="51483"/>
                </a:lnTo>
                <a:close/>
              </a:path>
            </a:pathLst>
          </a:custGeom>
          <a:solidFill>
            <a:srgbClr val="4BFC42"/>
          </a:solidFill>
        </xdr:spPr>
        <xdr:style>
          <a:lnRef idx="0">
            <a:schemeClr val="lt1">
              <a:hueOff val="0"/>
              <a:satOff val="0"/>
              <a:lumOff val="0"/>
              <a:alphaOff val="0"/>
            </a:schemeClr>
          </a:lnRef>
          <a:fillRef idx="1">
            <a:schemeClr val="accent5">
              <a:hueOff val="-9933876"/>
              <a:satOff val="39811"/>
              <a:lumOff val="8628"/>
              <a:alphaOff val="0"/>
            </a:schemeClr>
          </a:fillRef>
          <a:effectRef idx="0">
            <a:schemeClr val="accent5">
              <a:hueOff val="-9933876"/>
              <a:satOff val="39811"/>
              <a:lumOff val="8628"/>
              <a:alphaOff val="0"/>
            </a:schemeClr>
          </a:effectRef>
          <a:fontRef idx="minor">
            <a:schemeClr val="lt1"/>
          </a:fontRef>
        </xdr:style>
        <xdr:txBody>
          <a:bodyPr spcFirstLastPara="0" vert="horz" wrap="square" lIns="0" tIns="51483" rIns="77225" bIns="51483" numCol="1" spcCol="1270" anchor="ctr" anchorCtr="0">
            <a:noAutofit/>
          </a:bodyPr>
          <a:lstStyle/>
          <a:p>
            <a:pPr lvl="0" algn="ctr" defTabSz="355600">
              <a:lnSpc>
                <a:spcPct val="90000"/>
              </a:lnSpc>
              <a:spcBef>
                <a:spcPct val="0"/>
              </a:spcBef>
              <a:spcAft>
                <a:spcPct val="35000"/>
              </a:spcAft>
            </a:pPr>
            <a:endParaRPr lang="en-US" sz="800" kern="1200"/>
          </a:p>
        </xdr:txBody>
      </xdr:sp>
      <xdr:sp macro="" textlink="">
        <xdr:nvSpPr>
          <xdr:cNvPr id="12" name="Freeform 11">
            <a:hlinkClick xmlns:r="http://schemas.openxmlformats.org/officeDocument/2006/relationships" r:id="rId2"/>
            <a:extLst>
              <a:ext uri="{FF2B5EF4-FFF2-40B4-BE49-F238E27FC236}">
                <a16:creationId xmlns:a16="http://schemas.microsoft.com/office/drawing/2014/main" xmlns="" id="{00000000-0008-0000-0000-00000C000000}"/>
              </a:ext>
            </a:extLst>
          </xdr:cNvPr>
          <xdr:cNvSpPr/>
        </xdr:nvSpPr>
        <xdr:spPr>
          <a:xfrm>
            <a:off x="5619322" y="6900970"/>
            <a:ext cx="1033923" cy="1254207"/>
          </a:xfrm>
          <a:custGeom>
            <a:avLst/>
            <a:gdLst>
              <a:gd name="connsiteX0" fmla="*/ 0 w 1033923"/>
              <a:gd name="connsiteY0" fmla="*/ 43200 h 432000"/>
              <a:gd name="connsiteX1" fmla="*/ 43200 w 1033923"/>
              <a:gd name="connsiteY1" fmla="*/ 0 h 432000"/>
              <a:gd name="connsiteX2" fmla="*/ 990723 w 1033923"/>
              <a:gd name="connsiteY2" fmla="*/ 0 h 432000"/>
              <a:gd name="connsiteX3" fmla="*/ 1033923 w 1033923"/>
              <a:gd name="connsiteY3" fmla="*/ 43200 h 432000"/>
              <a:gd name="connsiteX4" fmla="*/ 1033923 w 1033923"/>
              <a:gd name="connsiteY4" fmla="*/ 388800 h 432000"/>
              <a:gd name="connsiteX5" fmla="*/ 990723 w 1033923"/>
              <a:gd name="connsiteY5" fmla="*/ 432000 h 432000"/>
              <a:gd name="connsiteX6" fmla="*/ 43200 w 1033923"/>
              <a:gd name="connsiteY6" fmla="*/ 432000 h 432000"/>
              <a:gd name="connsiteX7" fmla="*/ 0 w 1033923"/>
              <a:gd name="connsiteY7" fmla="*/ 388800 h 432000"/>
              <a:gd name="connsiteX8" fmla="*/ 0 w 1033923"/>
              <a:gd name="connsiteY8" fmla="*/ 43200 h 432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33923" h="432000">
                <a:moveTo>
                  <a:pt x="0" y="43200"/>
                </a:moveTo>
                <a:cubicBezTo>
                  <a:pt x="0" y="19341"/>
                  <a:pt x="19341" y="0"/>
                  <a:pt x="43200" y="0"/>
                </a:cubicBezTo>
                <a:lnTo>
                  <a:pt x="990723" y="0"/>
                </a:lnTo>
                <a:cubicBezTo>
                  <a:pt x="1014582" y="0"/>
                  <a:pt x="1033923" y="19341"/>
                  <a:pt x="1033923" y="43200"/>
                </a:cubicBezTo>
                <a:lnTo>
                  <a:pt x="1033923" y="388800"/>
                </a:lnTo>
                <a:cubicBezTo>
                  <a:pt x="1033923" y="412659"/>
                  <a:pt x="1014582" y="432000"/>
                  <a:pt x="990723" y="432000"/>
                </a:cubicBezTo>
                <a:lnTo>
                  <a:pt x="43200" y="432000"/>
                </a:lnTo>
                <a:cubicBezTo>
                  <a:pt x="19341" y="432000"/>
                  <a:pt x="0" y="412659"/>
                  <a:pt x="0" y="388800"/>
                </a:cubicBezTo>
                <a:lnTo>
                  <a:pt x="0" y="43200"/>
                </a:lnTo>
                <a:close/>
              </a:path>
            </a:pathLst>
          </a:custGeom>
        </xdr:spPr>
        <xdr:style>
          <a:lnRef idx="2">
            <a:schemeClr val="lt1">
              <a:hueOff val="0"/>
              <a:satOff val="0"/>
              <a:lumOff val="0"/>
              <a:alphaOff val="0"/>
            </a:schemeClr>
          </a:lnRef>
          <a:fillRef idx="1">
            <a:schemeClr val="accent5">
              <a:hueOff val="-9933876"/>
              <a:satOff val="39811"/>
              <a:lumOff val="8628"/>
              <a:alphaOff val="0"/>
            </a:schemeClr>
          </a:fillRef>
          <a:effectRef idx="0">
            <a:schemeClr val="accent5">
              <a:hueOff val="-9933876"/>
              <a:satOff val="39811"/>
              <a:lumOff val="8628"/>
              <a:alphaOff val="0"/>
            </a:schemeClr>
          </a:effectRef>
          <a:fontRef idx="minor">
            <a:schemeClr val="lt1"/>
          </a:fontRef>
        </xdr:style>
        <xdr:txBody>
          <a:bodyPr spcFirstLastPara="0" vert="horz" wrap="square" lIns="71120" tIns="71120" rIns="71120" bIns="182100" numCol="1" spcCol="1270" anchor="t" anchorCtr="0">
            <a:noAutofit/>
          </a:bodyPr>
          <a:lstStyle/>
          <a:p>
            <a:pPr lvl="0" algn="l" defTabSz="444500">
              <a:lnSpc>
                <a:spcPct val="90000"/>
              </a:lnSpc>
              <a:spcBef>
                <a:spcPct val="0"/>
              </a:spcBef>
              <a:spcAft>
                <a:spcPct val="35000"/>
              </a:spcAft>
            </a:pPr>
            <a:r>
              <a:rPr lang="en-US" sz="1000" kern="1200"/>
              <a:t>3. V1.5</a:t>
            </a:r>
            <a:r>
              <a:rPr lang="en-US" sz="1000" kern="1200" baseline="0"/>
              <a:t> Compliance</a:t>
            </a:r>
            <a:endParaRPr lang="en-US" sz="1000" kern="1200"/>
          </a:p>
        </xdr:txBody>
      </xdr:sp>
      <xdr:sp macro="" textlink="">
        <xdr:nvSpPr>
          <xdr:cNvPr id="13" name="Freeform 12">
            <a:extLst>
              <a:ext uri="{FF2B5EF4-FFF2-40B4-BE49-F238E27FC236}">
                <a16:creationId xmlns:a16="http://schemas.microsoft.com/office/drawing/2014/main" xmlns="" id="{00000000-0008-0000-0000-00000D000000}"/>
              </a:ext>
            </a:extLst>
          </xdr:cNvPr>
          <xdr:cNvSpPr/>
        </xdr:nvSpPr>
        <xdr:spPr>
          <a:xfrm>
            <a:off x="5627904" y="8124118"/>
            <a:ext cx="1008923" cy="5047914"/>
          </a:xfrm>
          <a:custGeom>
            <a:avLst/>
            <a:gdLst>
              <a:gd name="connsiteX0" fmla="*/ 0 w 1033923"/>
              <a:gd name="connsiteY0" fmla="*/ 103392 h 1336500"/>
              <a:gd name="connsiteX1" fmla="*/ 103392 w 1033923"/>
              <a:gd name="connsiteY1" fmla="*/ 0 h 1336500"/>
              <a:gd name="connsiteX2" fmla="*/ 930531 w 1033923"/>
              <a:gd name="connsiteY2" fmla="*/ 0 h 1336500"/>
              <a:gd name="connsiteX3" fmla="*/ 1033923 w 1033923"/>
              <a:gd name="connsiteY3" fmla="*/ 103392 h 1336500"/>
              <a:gd name="connsiteX4" fmla="*/ 1033923 w 1033923"/>
              <a:gd name="connsiteY4" fmla="*/ 1233108 h 1336500"/>
              <a:gd name="connsiteX5" fmla="*/ 930531 w 1033923"/>
              <a:gd name="connsiteY5" fmla="*/ 1336500 h 1336500"/>
              <a:gd name="connsiteX6" fmla="*/ 103392 w 1033923"/>
              <a:gd name="connsiteY6" fmla="*/ 1336500 h 1336500"/>
              <a:gd name="connsiteX7" fmla="*/ 0 w 1033923"/>
              <a:gd name="connsiteY7" fmla="*/ 1233108 h 1336500"/>
              <a:gd name="connsiteX8" fmla="*/ 0 w 1033923"/>
              <a:gd name="connsiteY8" fmla="*/ 103392 h 13365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033923" h="1336500">
                <a:moveTo>
                  <a:pt x="0" y="103392"/>
                </a:moveTo>
                <a:cubicBezTo>
                  <a:pt x="0" y="46290"/>
                  <a:pt x="46290" y="0"/>
                  <a:pt x="103392" y="0"/>
                </a:cubicBezTo>
                <a:lnTo>
                  <a:pt x="930531" y="0"/>
                </a:lnTo>
                <a:cubicBezTo>
                  <a:pt x="987633" y="0"/>
                  <a:pt x="1033923" y="46290"/>
                  <a:pt x="1033923" y="103392"/>
                </a:cubicBezTo>
                <a:lnTo>
                  <a:pt x="1033923" y="1233108"/>
                </a:lnTo>
                <a:cubicBezTo>
                  <a:pt x="1033923" y="1290210"/>
                  <a:pt x="987633" y="1336500"/>
                  <a:pt x="930531" y="1336500"/>
                </a:cubicBezTo>
                <a:lnTo>
                  <a:pt x="103392" y="1336500"/>
                </a:lnTo>
                <a:cubicBezTo>
                  <a:pt x="46290" y="1336500"/>
                  <a:pt x="0" y="1290210"/>
                  <a:pt x="0" y="1233108"/>
                </a:cubicBezTo>
                <a:lnTo>
                  <a:pt x="0" y="103392"/>
                </a:lnTo>
                <a:close/>
              </a:path>
            </a:pathLst>
          </a:custGeom>
        </xdr:spPr>
        <xdr:style>
          <a:lnRef idx="2">
            <a:schemeClr val="accent5">
              <a:hueOff val="-9933876"/>
              <a:satOff val="39811"/>
              <a:lumOff val="8628"/>
              <a:alphaOff val="0"/>
            </a:schemeClr>
          </a:lnRef>
          <a:fillRef idx="1">
            <a:schemeClr val="lt1">
              <a:alpha val="90000"/>
              <a:hueOff val="0"/>
              <a:satOff val="0"/>
              <a:lumOff val="0"/>
              <a:alphaOff val="0"/>
            </a:schemeClr>
          </a:fillRef>
          <a:effectRef idx="0">
            <a:schemeClr val="lt1">
              <a:alpha val="90000"/>
              <a:hueOff val="0"/>
              <a:satOff val="0"/>
              <a:lumOff val="0"/>
              <a:alphaOff val="0"/>
            </a:schemeClr>
          </a:effectRef>
          <a:fontRef idx="minor">
            <a:schemeClr val="dk1">
              <a:hueOff val="0"/>
              <a:satOff val="0"/>
              <a:lumOff val="0"/>
              <a:alphaOff val="0"/>
            </a:schemeClr>
          </a:fontRef>
        </xdr:style>
        <xdr:txBody>
          <a:bodyPr spcFirstLastPara="0" vert="horz" wrap="square" lIns="101403" tIns="101403" rIns="101403" bIns="101403" numCol="1" spcCol="1270" anchor="t" anchorCtr="0">
            <a:noAutofit/>
          </a:bodyPr>
          <a:lstStyle/>
          <a:p>
            <a:pPr marL="57150" lvl="1" indent="-57150" algn="l" defTabSz="444500">
              <a:lnSpc>
                <a:spcPct val="90000"/>
              </a:lnSpc>
              <a:spcBef>
                <a:spcPct val="0"/>
              </a:spcBef>
              <a:spcAft>
                <a:spcPct val="15000"/>
              </a:spcAft>
              <a:buChar char="••"/>
            </a:pPr>
            <a:r>
              <a:rPr lang="en-US" sz="1000" b="1" kern="1200"/>
              <a:t>Data</a:t>
            </a:r>
            <a:r>
              <a:rPr lang="en-US" sz="1000" b="1" kern="1200" baseline="0"/>
              <a:t> Entry</a:t>
            </a:r>
            <a:r>
              <a:rPr lang="en-US" sz="1000" b="1" kern="1200"/>
              <a:t>: </a:t>
            </a:r>
            <a:r>
              <a:rPr lang="en-US" sz="1000" kern="1200"/>
              <a:t>Please review your</a:t>
            </a:r>
            <a:r>
              <a:rPr lang="en-US" sz="1000" kern="1200" baseline="0"/>
              <a:t> previous responses and indicate whether or not anything has changed. Describe any changes.</a:t>
            </a:r>
            <a:endParaRPr lang="en-US" sz="1000" kern="1200"/>
          </a:p>
        </xdr:txBody>
      </xdr:sp>
    </xdr:grpSp>
    <xdr:clientData/>
  </xdr:twoCellAnchor>
  <xdr:twoCellAnchor editAs="oneCell">
    <xdr:from>
      <xdr:col>3</xdr:col>
      <xdr:colOff>474458</xdr:colOff>
      <xdr:row>15</xdr:row>
      <xdr:rowOff>104500</xdr:rowOff>
    </xdr:from>
    <xdr:to>
      <xdr:col>11</xdr:col>
      <xdr:colOff>485775</xdr:colOff>
      <xdr:row>18</xdr:row>
      <xdr:rowOff>2266950</xdr:rowOff>
    </xdr:to>
    <xdr:pic>
      <xdr:nvPicPr>
        <xdr:cNvPr id="15" name="Picture 14">
          <a:extLst>
            <a:ext uri="{FF2B5EF4-FFF2-40B4-BE49-F238E27FC236}">
              <a16:creationId xmlns:a16="http://schemas.microsoft.com/office/drawing/2014/main" xmlns="" id="{00000000-0008-0000-0000-00000F000000}"/>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3611" t="2710" b="11032"/>
        <a:stretch/>
      </xdr:blipFill>
      <xdr:spPr bwMode="auto">
        <a:xfrm>
          <a:off x="2303258" y="9943825"/>
          <a:ext cx="4888117" cy="273395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twoCellAnchor>
    <xdr:from>
      <xdr:col>3</xdr:col>
      <xdr:colOff>304800</xdr:colOff>
      <xdr:row>16</xdr:row>
      <xdr:rowOff>180974</xdr:rowOff>
    </xdr:from>
    <xdr:to>
      <xdr:col>4</xdr:col>
      <xdr:colOff>190500</xdr:colOff>
      <xdr:row>18</xdr:row>
      <xdr:rowOff>438150</xdr:rowOff>
    </xdr:to>
    <xdr:sp macro="" textlink="">
      <xdr:nvSpPr>
        <xdr:cNvPr id="16" name="Oval 15">
          <a:extLst>
            <a:ext uri="{FF2B5EF4-FFF2-40B4-BE49-F238E27FC236}">
              <a16:creationId xmlns:a16="http://schemas.microsoft.com/office/drawing/2014/main" xmlns="" id="{00000000-0008-0000-0000-000010000000}"/>
            </a:ext>
          </a:extLst>
        </xdr:cNvPr>
        <xdr:cNvSpPr/>
      </xdr:nvSpPr>
      <xdr:spPr>
        <a:xfrm>
          <a:off x="2133600" y="10210799"/>
          <a:ext cx="495300" cy="638176"/>
        </a:xfrm>
        <a:prstGeom prst="ellipse">
          <a:avLst/>
        </a:prstGeom>
        <a:noFill/>
        <a:ln w="25400" cap="flat" cmpd="sng" algn="ctr">
          <a:solidFill>
            <a:srgbClr val="FF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ysClr val="window" lastClr="FFFFFF"/>
              </a:solidFill>
              <a:latin typeface="Calibri"/>
              <a:ea typeface=""/>
              <a:cs typeface=""/>
            </a:defRPr>
          </a:lvl1pPr>
          <a:lvl2pPr marL="457200" algn="l" defTabSz="914400" rtl="0" eaLnBrk="1" latinLnBrk="0" hangingPunct="1">
            <a:defRPr sz="1800" kern="1200">
              <a:solidFill>
                <a:sysClr val="window" lastClr="FFFFFF"/>
              </a:solidFill>
              <a:latin typeface="Calibri"/>
              <a:ea typeface=""/>
              <a:cs typeface=""/>
            </a:defRPr>
          </a:lvl2pPr>
          <a:lvl3pPr marL="914400" algn="l" defTabSz="914400" rtl="0" eaLnBrk="1" latinLnBrk="0" hangingPunct="1">
            <a:defRPr sz="1800" kern="1200">
              <a:solidFill>
                <a:sysClr val="window" lastClr="FFFFFF"/>
              </a:solidFill>
              <a:latin typeface="Calibri"/>
              <a:ea typeface=""/>
              <a:cs typeface=""/>
            </a:defRPr>
          </a:lvl3pPr>
          <a:lvl4pPr marL="1371600" algn="l" defTabSz="914400" rtl="0" eaLnBrk="1" latinLnBrk="0" hangingPunct="1">
            <a:defRPr sz="1800" kern="1200">
              <a:solidFill>
                <a:sysClr val="window" lastClr="FFFFFF"/>
              </a:solidFill>
              <a:latin typeface="Calibri"/>
              <a:ea typeface=""/>
              <a:cs typeface=""/>
            </a:defRPr>
          </a:lvl4pPr>
          <a:lvl5pPr marL="1828800" algn="l" defTabSz="914400" rtl="0" eaLnBrk="1" latinLnBrk="0" hangingPunct="1">
            <a:defRPr sz="1800" kern="1200">
              <a:solidFill>
                <a:sysClr val="window" lastClr="FFFFFF"/>
              </a:solidFill>
              <a:latin typeface="Calibri"/>
              <a:ea typeface=""/>
              <a:cs typeface=""/>
            </a:defRPr>
          </a:lvl5pPr>
          <a:lvl6pPr marL="2286000" algn="l" defTabSz="914400" rtl="0" eaLnBrk="1" latinLnBrk="0" hangingPunct="1">
            <a:defRPr sz="1800" kern="1200">
              <a:solidFill>
                <a:sysClr val="window" lastClr="FFFFFF"/>
              </a:solidFill>
              <a:latin typeface="Calibri"/>
              <a:ea typeface=""/>
              <a:cs typeface=""/>
            </a:defRPr>
          </a:lvl6pPr>
          <a:lvl7pPr marL="2743200" algn="l" defTabSz="914400" rtl="0" eaLnBrk="1" latinLnBrk="0" hangingPunct="1">
            <a:defRPr sz="1800" kern="1200">
              <a:solidFill>
                <a:sysClr val="window" lastClr="FFFFFF"/>
              </a:solidFill>
              <a:latin typeface="Calibri"/>
              <a:ea typeface=""/>
              <a:cs typeface=""/>
            </a:defRPr>
          </a:lvl7pPr>
          <a:lvl8pPr marL="3200400" algn="l" defTabSz="914400" rtl="0" eaLnBrk="1" latinLnBrk="0" hangingPunct="1">
            <a:defRPr sz="1800" kern="1200">
              <a:solidFill>
                <a:sysClr val="window" lastClr="FFFFFF"/>
              </a:solidFill>
              <a:latin typeface="Calibri"/>
              <a:ea typeface=""/>
              <a:cs typeface=""/>
            </a:defRPr>
          </a:lvl8pPr>
          <a:lvl9pPr marL="3657600" algn="l" defTabSz="914400" rtl="0" eaLnBrk="1" latinLnBrk="0" hangingPunct="1">
            <a:defRPr sz="1800" kern="1200">
              <a:solidFill>
                <a:sysClr val="window" lastClr="FFFFFF"/>
              </a:solidFill>
              <a:latin typeface="Calibri"/>
              <a:ea typeface=""/>
              <a:cs typeface=""/>
            </a:defRPr>
          </a:lvl9pPr>
        </a:lstStyle>
        <a:p>
          <a:pPr algn="ctr"/>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1.eere.energy.gov/seeaction/pdfs/emv_ee_program_impact_guide.pdf" TargetMode="External"/><Relationship Id="rId2" Type="http://schemas.openxmlformats.org/officeDocument/2006/relationships/hyperlink" Target="http://www1.eere.energy.gov/seeaction/pdfs/emv_ee_program_impact_guide.pdf" TargetMode="External"/><Relationship Id="rId1" Type="http://schemas.openxmlformats.org/officeDocument/2006/relationships/hyperlink" Target="http://www1.eere.energy.gov/seeaction/pdfs/emv_ee_program_impact_guide.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daniel@nexusenergycenter.org" TargetMode="External"/><Relationship Id="rId1" Type="http://schemas.openxmlformats.org/officeDocument/2006/relationships/hyperlink" Target="mailto:jason@401-e.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showGridLines="0" topLeftCell="A25" zoomScale="70" zoomScaleNormal="70" workbookViewId="0">
      <selection activeCell="U45" sqref="U45"/>
    </sheetView>
  </sheetViews>
  <sheetFormatPr defaultRowHeight="15" x14ac:dyDescent="0.25"/>
  <cols>
    <col min="1" max="1" width="2.42578125" customWidth="1"/>
    <col min="3" max="3" width="11.5703125" customWidth="1"/>
  </cols>
  <sheetData>
    <row r="1" spans="1:32" ht="18.75" x14ac:dyDescent="0.3">
      <c r="B1" s="195" t="s">
        <v>1115</v>
      </c>
      <c r="C1" s="195"/>
      <c r="D1" s="195"/>
      <c r="E1" s="195"/>
      <c r="F1" s="195"/>
      <c r="G1" s="195"/>
      <c r="H1" s="195"/>
      <c r="I1" s="195"/>
      <c r="J1" s="195"/>
      <c r="K1" s="195"/>
      <c r="L1" s="195"/>
      <c r="M1" s="195"/>
      <c r="N1" s="195"/>
      <c r="O1" s="195"/>
    </row>
    <row r="2" spans="1:32" x14ac:dyDescent="0.25">
      <c r="B2" s="133"/>
      <c r="C2" s="133"/>
      <c r="D2" s="133"/>
      <c r="E2" s="133"/>
      <c r="F2" s="133"/>
      <c r="G2" s="133"/>
      <c r="H2" s="133"/>
      <c r="I2" s="133"/>
      <c r="J2" s="133"/>
      <c r="K2" s="133"/>
      <c r="L2" s="133"/>
      <c r="M2" s="133"/>
      <c r="N2" s="133"/>
      <c r="O2" s="133"/>
    </row>
    <row r="3" spans="1:32" ht="19.5" thickBot="1" x14ac:dyDescent="0.35">
      <c r="A3" s="115"/>
      <c r="B3" s="147" t="s">
        <v>736</v>
      </c>
      <c r="C3" s="147"/>
      <c r="D3" s="147"/>
      <c r="E3" s="147"/>
      <c r="F3" s="147"/>
      <c r="G3" s="147"/>
      <c r="H3" s="147"/>
      <c r="I3" s="147"/>
      <c r="J3" s="147"/>
      <c r="K3" s="147"/>
      <c r="L3" s="147"/>
      <c r="M3" s="147"/>
      <c r="N3" s="147"/>
      <c r="O3" s="148"/>
      <c r="P3" s="115"/>
      <c r="Q3" s="115"/>
      <c r="R3" s="115"/>
      <c r="S3" s="115"/>
      <c r="T3" s="115"/>
      <c r="U3" s="115"/>
      <c r="V3" s="115"/>
      <c r="W3" s="115"/>
      <c r="X3" s="115"/>
      <c r="Y3" s="115"/>
      <c r="Z3" s="115"/>
      <c r="AA3" s="115"/>
      <c r="AB3" s="115"/>
      <c r="AC3" s="115"/>
      <c r="AD3" s="115"/>
      <c r="AE3" s="115"/>
      <c r="AF3" s="115"/>
    </row>
    <row r="4" spans="1:32" ht="21.75" thickBot="1" x14ac:dyDescent="0.3">
      <c r="A4" s="117"/>
      <c r="B4" s="149" t="s">
        <v>749</v>
      </c>
      <c r="C4" s="150"/>
      <c r="D4" s="150"/>
      <c r="E4" s="150"/>
      <c r="F4" s="150"/>
      <c r="G4" s="151"/>
      <c r="H4" s="151"/>
      <c r="I4" s="151"/>
      <c r="J4" s="151"/>
      <c r="K4" s="151"/>
      <c r="L4" s="151"/>
      <c r="M4" s="151"/>
      <c r="N4" s="151"/>
      <c r="O4" s="152"/>
      <c r="P4" s="118"/>
      <c r="Q4" s="118"/>
      <c r="R4" s="118"/>
      <c r="S4" s="118"/>
      <c r="T4" s="118"/>
      <c r="U4" s="118"/>
      <c r="V4" s="118"/>
      <c r="W4" s="118"/>
      <c r="X4" s="118"/>
      <c r="Y4" s="118"/>
      <c r="Z4" s="118"/>
      <c r="AA4" s="118"/>
      <c r="AB4" s="118"/>
      <c r="AC4" s="118"/>
      <c r="AD4" s="118"/>
      <c r="AE4" s="118"/>
      <c r="AF4" s="118"/>
    </row>
    <row r="5" spans="1:32" ht="220.5" customHeight="1" thickBot="1" x14ac:dyDescent="0.3">
      <c r="A5" s="119"/>
      <c r="B5" s="144" t="s">
        <v>1065</v>
      </c>
      <c r="C5" s="145"/>
      <c r="D5" s="145"/>
      <c r="E5" s="145"/>
      <c r="F5" s="145"/>
      <c r="G5" s="145"/>
      <c r="H5" s="145"/>
      <c r="I5" s="145"/>
      <c r="J5" s="145"/>
      <c r="K5" s="145"/>
      <c r="L5" s="145"/>
      <c r="M5" s="145"/>
      <c r="N5" s="145"/>
      <c r="O5" s="153"/>
      <c r="P5" s="120"/>
      <c r="Q5" s="120"/>
      <c r="R5" s="120"/>
      <c r="S5" s="120"/>
      <c r="T5" s="120"/>
      <c r="U5" s="120"/>
      <c r="V5" s="120"/>
      <c r="W5" s="120"/>
      <c r="X5" s="120"/>
      <c r="Y5" s="120"/>
      <c r="Z5" s="120"/>
      <c r="AA5" s="120"/>
      <c r="AB5" s="120"/>
      <c r="AC5" s="120"/>
      <c r="AD5" s="120"/>
      <c r="AE5" s="120"/>
      <c r="AF5" s="120"/>
    </row>
    <row r="6" spans="1:32" ht="21.75" thickBot="1" x14ac:dyDescent="0.3">
      <c r="A6" s="119"/>
      <c r="B6" s="149" t="s">
        <v>750</v>
      </c>
      <c r="C6" s="150"/>
      <c r="D6" s="150"/>
      <c r="E6" s="150"/>
      <c r="F6" s="150"/>
      <c r="G6" s="151"/>
      <c r="H6" s="151"/>
      <c r="I6" s="151"/>
      <c r="J6" s="151"/>
      <c r="K6" s="151"/>
      <c r="L6" s="151"/>
      <c r="M6" s="151"/>
      <c r="N6" s="151"/>
      <c r="O6" s="152"/>
      <c r="P6" s="120"/>
      <c r="Q6" s="120"/>
      <c r="R6" s="120"/>
      <c r="S6" s="120"/>
      <c r="T6" s="120"/>
      <c r="U6" s="120"/>
      <c r="V6" s="120"/>
      <c r="W6" s="120"/>
      <c r="X6" s="120"/>
      <c r="Y6" s="120"/>
      <c r="Z6" s="120"/>
      <c r="AA6" s="120"/>
      <c r="AB6" s="120"/>
      <c r="AC6" s="120"/>
      <c r="AD6" s="120"/>
      <c r="AE6" s="120"/>
      <c r="AF6" s="120"/>
    </row>
    <row r="7" spans="1:32" ht="156.75" customHeight="1" thickBot="1" x14ac:dyDescent="0.3">
      <c r="A7" s="119"/>
      <c r="B7" s="154" t="s">
        <v>1066</v>
      </c>
      <c r="C7" s="155"/>
      <c r="D7" s="155"/>
      <c r="E7" s="155"/>
      <c r="F7" s="155"/>
      <c r="G7" s="155"/>
      <c r="H7" s="155"/>
      <c r="I7" s="155"/>
      <c r="J7" s="155"/>
      <c r="K7" s="155"/>
      <c r="L7" s="155"/>
      <c r="M7" s="155"/>
      <c r="N7" s="155"/>
      <c r="O7" s="156"/>
      <c r="P7" s="120"/>
      <c r="Q7" s="120"/>
      <c r="R7" s="120"/>
      <c r="S7" s="120"/>
      <c r="T7" s="120"/>
      <c r="U7" s="120"/>
      <c r="V7" s="120"/>
      <c r="W7" s="120"/>
      <c r="X7" s="120"/>
      <c r="Y7" s="120"/>
      <c r="Z7" s="120"/>
      <c r="AA7" s="120"/>
      <c r="AB7" s="120"/>
      <c r="AC7" s="120"/>
      <c r="AD7" s="120"/>
      <c r="AE7" s="120"/>
      <c r="AF7" s="120"/>
    </row>
    <row r="8" spans="1:32" ht="21.75" thickBot="1" x14ac:dyDescent="0.4">
      <c r="A8" s="115"/>
      <c r="B8" s="157" t="s">
        <v>785</v>
      </c>
      <c r="C8" s="158"/>
      <c r="D8" s="158"/>
      <c r="E8" s="158"/>
      <c r="F8" s="158"/>
      <c r="G8" s="159"/>
      <c r="H8" s="159"/>
      <c r="I8" s="159"/>
      <c r="J8" s="159"/>
      <c r="K8" s="159"/>
      <c r="L8" s="159"/>
      <c r="M8" s="159"/>
      <c r="N8" s="159"/>
      <c r="O8" s="153"/>
      <c r="P8" s="121"/>
      <c r="Q8" s="121"/>
      <c r="R8" s="121"/>
      <c r="S8" s="121"/>
      <c r="T8" s="121"/>
      <c r="U8" s="121"/>
      <c r="V8" s="121"/>
      <c r="W8" s="121"/>
      <c r="X8" s="121"/>
      <c r="Y8" s="121"/>
      <c r="Z8" s="115"/>
      <c r="AA8" s="115"/>
      <c r="AB8" s="115"/>
      <c r="AC8" s="115"/>
      <c r="AD8" s="115"/>
      <c r="AE8" s="115"/>
      <c r="AF8" s="115"/>
    </row>
    <row r="9" spans="1:32" x14ac:dyDescent="0.25">
      <c r="A9" s="121"/>
      <c r="B9" s="160"/>
      <c r="C9" s="161"/>
      <c r="D9" s="161"/>
      <c r="E9" s="161"/>
      <c r="F9" s="161"/>
      <c r="G9" s="161"/>
      <c r="H9" s="161"/>
      <c r="I9" s="161"/>
      <c r="J9" s="161"/>
      <c r="K9" s="161"/>
      <c r="L9" s="161"/>
      <c r="M9" s="161"/>
      <c r="N9" s="161"/>
      <c r="O9" s="162"/>
      <c r="P9" s="121"/>
      <c r="Q9" s="121"/>
      <c r="R9" s="121"/>
      <c r="S9" s="121"/>
      <c r="T9" s="121"/>
      <c r="U9" s="121"/>
      <c r="V9" s="121"/>
      <c r="W9" s="121"/>
      <c r="X9" s="121"/>
      <c r="Y9" s="121"/>
      <c r="Z9" s="121"/>
      <c r="AA9" s="121"/>
      <c r="AB9" s="121"/>
      <c r="AC9" s="121"/>
      <c r="AD9" s="121"/>
      <c r="AE9" s="121"/>
      <c r="AF9" s="121"/>
    </row>
    <row r="10" spans="1:32" x14ac:dyDescent="0.25">
      <c r="A10" s="121"/>
      <c r="B10" s="163"/>
      <c r="C10" s="164"/>
      <c r="D10" s="164"/>
      <c r="E10" s="164"/>
      <c r="F10" s="164"/>
      <c r="G10" s="164"/>
      <c r="H10" s="164"/>
      <c r="I10" s="164"/>
      <c r="J10" s="164"/>
      <c r="K10" s="164"/>
      <c r="L10" s="164"/>
      <c r="M10" s="164"/>
      <c r="N10" s="164"/>
      <c r="O10" s="165"/>
      <c r="P10" s="121"/>
      <c r="Q10" s="121"/>
      <c r="R10" s="121"/>
      <c r="S10" s="121"/>
      <c r="T10" s="121"/>
      <c r="U10" s="121"/>
      <c r="V10" s="121"/>
      <c r="W10" s="121"/>
      <c r="X10" s="121"/>
      <c r="Y10" s="121"/>
      <c r="Z10" s="121"/>
      <c r="AA10" s="121"/>
      <c r="AB10" s="121"/>
      <c r="AC10" s="121"/>
      <c r="AD10" s="121"/>
      <c r="AE10" s="121"/>
      <c r="AF10" s="121"/>
    </row>
    <row r="11" spans="1:32" x14ac:dyDescent="0.25">
      <c r="A11" s="121"/>
      <c r="B11" s="163"/>
      <c r="C11" s="164"/>
      <c r="D11" s="164"/>
      <c r="E11" s="164"/>
      <c r="F11" s="164"/>
      <c r="G11" s="164"/>
      <c r="H11" s="164"/>
      <c r="I11" s="164"/>
      <c r="J11" s="164"/>
      <c r="K11" s="164"/>
      <c r="L11" s="164"/>
      <c r="M11" s="164"/>
      <c r="N11" s="164"/>
      <c r="O11" s="165"/>
      <c r="P11" s="121"/>
      <c r="Q11" s="121"/>
      <c r="R11" s="121"/>
      <c r="S11" s="121"/>
      <c r="T11" s="121"/>
      <c r="U11" s="121"/>
      <c r="V11" s="121"/>
      <c r="W11" s="121"/>
      <c r="X11" s="121"/>
      <c r="Y11" s="121"/>
      <c r="Z11" s="121"/>
      <c r="AA11" s="121"/>
      <c r="AB11" s="121"/>
      <c r="AC11" s="121"/>
      <c r="AD11" s="121"/>
      <c r="AE11" s="121"/>
      <c r="AF11" s="121"/>
    </row>
    <row r="12" spans="1:32" ht="180" customHeight="1" thickBot="1" x14ac:dyDescent="0.3">
      <c r="A12" s="121"/>
      <c r="B12" s="166"/>
      <c r="C12" s="167"/>
      <c r="D12" s="167"/>
      <c r="E12" s="167"/>
      <c r="F12" s="167"/>
      <c r="G12" s="167"/>
      <c r="H12" s="167"/>
      <c r="I12" s="167"/>
      <c r="J12" s="167"/>
      <c r="K12" s="167"/>
      <c r="L12" s="167"/>
      <c r="M12" s="167"/>
      <c r="N12" s="167"/>
      <c r="O12" s="168"/>
      <c r="P12" s="121"/>
      <c r="Q12" s="121"/>
      <c r="R12" s="121"/>
      <c r="S12" s="121"/>
      <c r="T12" s="121"/>
      <c r="U12" s="121"/>
      <c r="V12" s="121"/>
      <c r="W12" s="121"/>
      <c r="X12" s="121"/>
      <c r="Y12" s="121"/>
      <c r="Z12" s="121"/>
      <c r="AA12" s="121"/>
      <c r="AB12" s="121"/>
      <c r="AC12" s="121"/>
      <c r="AD12" s="121"/>
      <c r="AE12" s="121"/>
      <c r="AF12" s="121"/>
    </row>
    <row r="13" spans="1:32" ht="21.75" thickBot="1" x14ac:dyDescent="0.3">
      <c r="A13" s="122"/>
      <c r="B13" s="149" t="s">
        <v>786</v>
      </c>
      <c r="C13" s="150"/>
      <c r="D13" s="150"/>
      <c r="E13" s="150"/>
      <c r="F13" s="150"/>
      <c r="G13" s="151"/>
      <c r="H13" s="151"/>
      <c r="I13" s="151"/>
      <c r="J13" s="151"/>
      <c r="K13" s="151"/>
      <c r="L13" s="151"/>
      <c r="M13" s="151"/>
      <c r="N13" s="151"/>
      <c r="O13" s="152"/>
      <c r="P13" s="122"/>
      <c r="Q13" s="122"/>
      <c r="R13" s="122"/>
      <c r="S13" s="122"/>
      <c r="T13" s="122"/>
      <c r="U13" s="122"/>
      <c r="V13" s="122"/>
      <c r="W13" s="122"/>
      <c r="X13" s="122"/>
      <c r="Y13" s="122"/>
      <c r="Z13" s="122"/>
      <c r="AA13" s="122"/>
      <c r="AB13" s="122"/>
      <c r="AC13" s="122"/>
      <c r="AD13" s="122"/>
      <c r="AE13" s="122"/>
      <c r="AF13" s="122"/>
    </row>
    <row r="14" spans="1:32" ht="45.75" customHeight="1" thickBot="1" x14ac:dyDescent="0.3">
      <c r="A14" s="115"/>
      <c r="B14" s="144" t="s">
        <v>790</v>
      </c>
      <c r="C14" s="145"/>
      <c r="D14" s="145"/>
      <c r="E14" s="145"/>
      <c r="F14" s="145"/>
      <c r="G14" s="145"/>
      <c r="H14" s="145"/>
      <c r="I14" s="145"/>
      <c r="J14" s="145"/>
      <c r="K14" s="145"/>
      <c r="L14" s="145"/>
      <c r="M14" s="155"/>
      <c r="N14" s="155"/>
      <c r="O14" s="146"/>
      <c r="P14" s="115"/>
      <c r="Q14" s="115"/>
      <c r="R14" s="115"/>
      <c r="S14" s="115"/>
      <c r="T14" s="115"/>
      <c r="U14" s="115"/>
      <c r="V14" s="115"/>
      <c r="W14" s="115"/>
      <c r="X14" s="115"/>
      <c r="Y14" s="115"/>
      <c r="Z14" s="115"/>
      <c r="AA14" s="115"/>
      <c r="AB14" s="115"/>
      <c r="AC14" s="115"/>
      <c r="AD14" s="115"/>
      <c r="AE14" s="115"/>
      <c r="AF14" s="115"/>
    </row>
    <row r="15" spans="1:32" x14ac:dyDescent="0.25">
      <c r="A15" s="115"/>
      <c r="B15" s="169"/>
      <c r="C15" s="170"/>
      <c r="D15" s="170"/>
      <c r="E15" s="170"/>
      <c r="F15" s="170"/>
      <c r="G15" s="170"/>
      <c r="H15" s="170"/>
      <c r="I15" s="170"/>
      <c r="J15" s="170"/>
      <c r="K15" s="170"/>
      <c r="L15" s="170"/>
      <c r="M15" s="170"/>
      <c r="N15" s="170"/>
      <c r="O15" s="171"/>
      <c r="P15" s="115"/>
      <c r="Q15" s="115"/>
      <c r="R15" s="115"/>
      <c r="S15" s="115"/>
      <c r="T15" s="115"/>
      <c r="U15" s="115"/>
      <c r="V15" s="115"/>
      <c r="W15" s="115"/>
      <c r="X15" s="115"/>
      <c r="Y15" s="115"/>
      <c r="Z15" s="115"/>
      <c r="AA15" s="115"/>
      <c r="AB15" s="115"/>
      <c r="AC15" s="115"/>
      <c r="AD15" s="115"/>
      <c r="AE15" s="115"/>
      <c r="AF15" s="115"/>
    </row>
    <row r="16" spans="1:32" x14ac:dyDescent="0.25">
      <c r="A16" s="115"/>
      <c r="B16" s="172"/>
      <c r="C16" s="173"/>
      <c r="D16" s="173"/>
      <c r="E16" s="173"/>
      <c r="F16" s="173"/>
      <c r="G16" s="173"/>
      <c r="H16" s="173"/>
      <c r="I16" s="173"/>
      <c r="J16" s="173"/>
      <c r="K16" s="173"/>
      <c r="L16" s="173"/>
      <c r="M16" s="173"/>
      <c r="N16" s="173"/>
      <c r="O16" s="174"/>
      <c r="P16" s="115"/>
      <c r="Q16" s="115"/>
      <c r="R16" s="115"/>
      <c r="S16" s="115"/>
      <c r="T16" s="115"/>
      <c r="U16" s="115"/>
      <c r="V16" s="115"/>
      <c r="W16" s="115"/>
      <c r="X16" s="115"/>
      <c r="Y16" s="115"/>
      <c r="Z16" s="115"/>
      <c r="AA16" s="115"/>
      <c r="AB16" s="115"/>
      <c r="AC16" s="115"/>
      <c r="AD16" s="115"/>
      <c r="AE16" s="115"/>
      <c r="AF16" s="115"/>
    </row>
    <row r="17" spans="1:32" x14ac:dyDescent="0.25">
      <c r="A17" s="115"/>
      <c r="B17" s="172"/>
      <c r="C17" s="173"/>
      <c r="D17" s="173"/>
      <c r="E17" s="173"/>
      <c r="F17" s="173"/>
      <c r="G17" s="173"/>
      <c r="H17" s="173"/>
      <c r="I17" s="173"/>
      <c r="J17" s="173"/>
      <c r="K17" s="173"/>
      <c r="L17" s="173"/>
      <c r="M17" s="173"/>
      <c r="N17" s="173"/>
      <c r="O17" s="174"/>
      <c r="P17" s="115"/>
      <c r="Q17" s="115"/>
      <c r="R17" s="115"/>
      <c r="S17" s="115"/>
      <c r="T17" s="115"/>
      <c r="U17" s="115"/>
      <c r="V17" s="115"/>
      <c r="W17" s="115"/>
      <c r="X17" s="115"/>
      <c r="Y17" s="115"/>
      <c r="Z17" s="115"/>
      <c r="AA17" s="115"/>
      <c r="AB17" s="115"/>
      <c r="AC17" s="115"/>
      <c r="AD17" s="115"/>
      <c r="AE17" s="115"/>
      <c r="AF17" s="115"/>
    </row>
    <row r="18" spans="1:32" x14ac:dyDescent="0.25">
      <c r="A18" s="115"/>
      <c r="B18" s="172"/>
      <c r="C18" s="173"/>
      <c r="D18" s="173"/>
      <c r="E18" s="173"/>
      <c r="F18" s="173"/>
      <c r="G18" s="173"/>
      <c r="H18" s="173"/>
      <c r="I18" s="173"/>
      <c r="J18" s="173"/>
      <c r="K18" s="173"/>
      <c r="L18" s="173"/>
      <c r="M18" s="173"/>
      <c r="N18" s="173"/>
      <c r="O18" s="174"/>
      <c r="P18" s="115"/>
      <c r="Q18" s="115"/>
      <c r="R18" s="115"/>
      <c r="S18" s="115"/>
      <c r="T18" s="115"/>
      <c r="U18" s="115"/>
      <c r="V18" s="115"/>
      <c r="W18" s="115"/>
      <c r="X18" s="115"/>
      <c r="Y18" s="115"/>
      <c r="Z18" s="115"/>
      <c r="AA18" s="115"/>
      <c r="AB18" s="115"/>
      <c r="AC18" s="115"/>
      <c r="AD18" s="115"/>
      <c r="AE18" s="115"/>
      <c r="AF18" s="115"/>
    </row>
    <row r="19" spans="1:32" ht="198" customHeight="1" thickBot="1" x14ac:dyDescent="0.3">
      <c r="A19" s="115"/>
      <c r="B19" s="175"/>
      <c r="C19" s="176"/>
      <c r="D19" s="176"/>
      <c r="E19" s="176"/>
      <c r="F19" s="176"/>
      <c r="G19" s="176"/>
      <c r="H19" s="176"/>
      <c r="I19" s="176"/>
      <c r="J19" s="176"/>
      <c r="K19" s="176"/>
      <c r="L19" s="176"/>
      <c r="M19" s="176"/>
      <c r="N19" s="176"/>
      <c r="O19" s="177"/>
      <c r="P19" s="115"/>
      <c r="Q19" s="115"/>
      <c r="R19" s="115"/>
      <c r="S19" s="115"/>
      <c r="T19" s="115"/>
      <c r="U19" s="115"/>
      <c r="V19" s="115"/>
      <c r="W19" s="115"/>
      <c r="X19" s="115"/>
      <c r="Y19" s="115"/>
      <c r="Z19" s="115"/>
      <c r="AA19" s="115"/>
      <c r="AB19" s="115"/>
      <c r="AC19" s="115"/>
      <c r="AD19" s="115"/>
      <c r="AE19" s="115"/>
      <c r="AF19" s="115"/>
    </row>
    <row r="20" spans="1:32" ht="21.75" thickBot="1" x14ac:dyDescent="0.3">
      <c r="A20" s="122"/>
      <c r="B20" s="149" t="s">
        <v>787</v>
      </c>
      <c r="C20" s="150"/>
      <c r="D20" s="150"/>
      <c r="E20" s="150"/>
      <c r="F20" s="150"/>
      <c r="G20" s="151"/>
      <c r="H20" s="151"/>
      <c r="I20" s="151"/>
      <c r="J20" s="151"/>
      <c r="K20" s="151"/>
      <c r="L20" s="151"/>
      <c r="M20" s="151"/>
      <c r="N20" s="151"/>
      <c r="O20" s="152"/>
      <c r="P20" s="122"/>
      <c r="Q20" s="122"/>
      <c r="R20" s="122"/>
      <c r="S20" s="122"/>
      <c r="T20" s="122"/>
      <c r="U20" s="122"/>
      <c r="V20" s="122"/>
      <c r="W20" s="122"/>
      <c r="X20" s="122"/>
      <c r="Y20" s="122"/>
      <c r="Z20" s="122"/>
      <c r="AA20" s="122"/>
      <c r="AB20" s="122"/>
      <c r="AC20" s="122"/>
      <c r="AD20" s="122"/>
      <c r="AE20" s="122"/>
      <c r="AF20" s="122"/>
    </row>
    <row r="21" spans="1:32" ht="47.25" customHeight="1" thickBot="1" x14ac:dyDescent="0.3">
      <c r="A21" s="121"/>
      <c r="B21" s="142" t="s">
        <v>580</v>
      </c>
      <c r="C21" s="143"/>
      <c r="D21" s="144" t="s">
        <v>756</v>
      </c>
      <c r="E21" s="145"/>
      <c r="F21" s="145"/>
      <c r="G21" s="145"/>
      <c r="H21" s="145"/>
      <c r="I21" s="145"/>
      <c r="J21" s="145"/>
      <c r="K21" s="145"/>
      <c r="L21" s="145"/>
      <c r="M21" s="145"/>
      <c r="N21" s="145"/>
      <c r="O21" s="146"/>
      <c r="P21" s="121"/>
      <c r="Q21" s="121"/>
      <c r="R21" s="121"/>
      <c r="S21" s="121"/>
      <c r="T21" s="121"/>
      <c r="U21" s="121"/>
      <c r="V21" s="121"/>
      <c r="W21" s="121"/>
      <c r="X21" s="121"/>
      <c r="Y21" s="121"/>
      <c r="Z21" s="121"/>
      <c r="AA21" s="121"/>
      <c r="AB21" s="121"/>
      <c r="AC21" s="121"/>
      <c r="AD21" s="121"/>
      <c r="AE21" s="121"/>
      <c r="AF21" s="121"/>
    </row>
    <row r="22" spans="1:32" ht="91.5" customHeight="1" thickBot="1" x14ac:dyDescent="0.3">
      <c r="A22" s="121"/>
      <c r="B22" s="142" t="s">
        <v>776</v>
      </c>
      <c r="C22" s="143"/>
      <c r="D22" s="144" t="s">
        <v>788</v>
      </c>
      <c r="E22" s="145"/>
      <c r="F22" s="145"/>
      <c r="G22" s="145"/>
      <c r="H22" s="145"/>
      <c r="I22" s="145"/>
      <c r="J22" s="145"/>
      <c r="K22" s="145"/>
      <c r="L22" s="145"/>
      <c r="M22" s="145"/>
      <c r="N22" s="145"/>
      <c r="O22" s="146"/>
      <c r="P22" s="121"/>
      <c r="Q22" s="121"/>
      <c r="R22" s="121"/>
      <c r="S22" s="121"/>
      <c r="T22" s="121"/>
      <c r="U22" s="121"/>
      <c r="V22" s="121"/>
      <c r="W22" s="121"/>
      <c r="X22" s="121"/>
      <c r="Y22" s="121"/>
      <c r="Z22" s="121"/>
      <c r="AA22" s="121"/>
      <c r="AB22" s="121"/>
      <c r="AC22" s="121"/>
      <c r="AD22" s="121"/>
      <c r="AE22" s="121"/>
      <c r="AF22" s="121"/>
    </row>
    <row r="23" spans="1:32" ht="47.25" customHeight="1" thickBot="1" x14ac:dyDescent="0.3">
      <c r="A23" s="121"/>
      <c r="B23" s="142" t="s">
        <v>581</v>
      </c>
      <c r="C23" s="143"/>
      <c r="D23" s="144" t="s">
        <v>737</v>
      </c>
      <c r="E23" s="145"/>
      <c r="F23" s="145"/>
      <c r="G23" s="145"/>
      <c r="H23" s="145"/>
      <c r="I23" s="145"/>
      <c r="J23" s="145"/>
      <c r="K23" s="145"/>
      <c r="L23" s="145"/>
      <c r="M23" s="145"/>
      <c r="N23" s="145"/>
      <c r="O23" s="146"/>
      <c r="P23" s="121"/>
      <c r="Q23" s="121"/>
      <c r="R23" s="121"/>
      <c r="S23" s="121"/>
      <c r="T23" s="121"/>
      <c r="U23" s="121"/>
      <c r="V23" s="121"/>
      <c r="W23" s="121"/>
      <c r="X23" s="121"/>
      <c r="Y23" s="121"/>
      <c r="Z23" s="121"/>
      <c r="AA23" s="121"/>
      <c r="AB23" s="121"/>
      <c r="AC23" s="121"/>
      <c r="AD23" s="121"/>
      <c r="AE23" s="121"/>
      <c r="AF23" s="121"/>
    </row>
    <row r="24" spans="1:32" ht="31.5" customHeight="1" thickBot="1" x14ac:dyDescent="0.3">
      <c r="A24" s="121"/>
      <c r="B24" s="142" t="s">
        <v>1060</v>
      </c>
      <c r="C24" s="143"/>
      <c r="D24" s="144" t="s">
        <v>1061</v>
      </c>
      <c r="E24" s="145"/>
      <c r="F24" s="145"/>
      <c r="G24" s="145"/>
      <c r="H24" s="145"/>
      <c r="I24" s="145"/>
      <c r="J24" s="145"/>
      <c r="K24" s="145"/>
      <c r="L24" s="145"/>
      <c r="M24" s="145"/>
      <c r="N24" s="145"/>
      <c r="O24" s="178"/>
      <c r="P24" s="121"/>
      <c r="Q24" s="121"/>
      <c r="R24" s="121"/>
      <c r="S24" s="121"/>
      <c r="T24" s="121"/>
      <c r="U24" s="121"/>
      <c r="V24" s="121"/>
      <c r="W24" s="121"/>
      <c r="X24" s="121"/>
      <c r="Y24" s="121"/>
      <c r="Z24" s="121"/>
      <c r="AA24" s="121"/>
      <c r="AB24" s="121"/>
      <c r="AC24" s="121"/>
      <c r="AD24" s="121"/>
      <c r="AE24" s="121"/>
      <c r="AF24" s="121"/>
    </row>
    <row r="25" spans="1:32" ht="63.75" customHeight="1" thickBot="1" x14ac:dyDescent="0.3">
      <c r="A25" s="121"/>
      <c r="B25" s="142" t="s">
        <v>582</v>
      </c>
      <c r="C25" s="143"/>
      <c r="D25" s="144" t="s">
        <v>738</v>
      </c>
      <c r="E25" s="145"/>
      <c r="F25" s="145"/>
      <c r="G25" s="145"/>
      <c r="H25" s="145"/>
      <c r="I25" s="145"/>
      <c r="J25" s="145"/>
      <c r="K25" s="145"/>
      <c r="L25" s="145"/>
      <c r="M25" s="145"/>
      <c r="N25" s="145"/>
      <c r="O25" s="146"/>
      <c r="P25" s="121"/>
      <c r="Q25" s="121"/>
      <c r="R25" s="121"/>
      <c r="S25" s="121"/>
      <c r="T25" s="121"/>
      <c r="U25" s="121"/>
      <c r="V25" s="121"/>
      <c r="W25" s="121"/>
      <c r="X25" s="121"/>
      <c r="Y25" s="121"/>
      <c r="Z25" s="121"/>
      <c r="AA25" s="121"/>
      <c r="AB25" s="121"/>
      <c r="AC25" s="121"/>
      <c r="AD25" s="121"/>
      <c r="AE25" s="121"/>
      <c r="AF25" s="121"/>
    </row>
    <row r="26" spans="1:32" ht="77.25" customHeight="1" thickBot="1" x14ac:dyDescent="0.3">
      <c r="A26" s="121"/>
      <c r="B26" s="142" t="s">
        <v>583</v>
      </c>
      <c r="C26" s="143"/>
      <c r="D26" s="144" t="s">
        <v>1024</v>
      </c>
      <c r="E26" s="145"/>
      <c r="F26" s="145"/>
      <c r="G26" s="145"/>
      <c r="H26" s="145"/>
      <c r="I26" s="145"/>
      <c r="J26" s="145"/>
      <c r="K26" s="145"/>
      <c r="L26" s="145"/>
      <c r="M26" s="145"/>
      <c r="N26" s="145"/>
      <c r="O26" s="146"/>
      <c r="P26" s="121"/>
      <c r="Q26" s="121"/>
      <c r="R26" s="121"/>
      <c r="S26" s="121"/>
      <c r="T26" s="121"/>
      <c r="U26" s="121"/>
      <c r="V26" s="121"/>
      <c r="W26" s="121"/>
      <c r="X26" s="121"/>
      <c r="Y26" s="121"/>
      <c r="Z26" s="121"/>
      <c r="AA26" s="121"/>
      <c r="AB26" s="121"/>
      <c r="AC26" s="121"/>
      <c r="AD26" s="121"/>
      <c r="AE26" s="121"/>
      <c r="AF26" s="121"/>
    </row>
    <row r="27" spans="1:32" ht="62.25" customHeight="1" thickBot="1" x14ac:dyDescent="0.3">
      <c r="A27" s="121"/>
      <c r="B27" s="142" t="s">
        <v>584</v>
      </c>
      <c r="C27" s="143"/>
      <c r="D27" s="144" t="s">
        <v>1025</v>
      </c>
      <c r="E27" s="145"/>
      <c r="F27" s="145"/>
      <c r="G27" s="145"/>
      <c r="H27" s="145"/>
      <c r="I27" s="145"/>
      <c r="J27" s="145"/>
      <c r="K27" s="145"/>
      <c r="L27" s="145"/>
      <c r="M27" s="145"/>
      <c r="N27" s="145"/>
      <c r="O27" s="146"/>
      <c r="P27" s="121"/>
      <c r="Q27" s="121"/>
      <c r="R27" s="121"/>
      <c r="S27" s="121"/>
      <c r="T27" s="121"/>
      <c r="U27" s="121"/>
      <c r="V27" s="121"/>
      <c r="W27" s="121"/>
      <c r="X27" s="121"/>
      <c r="Y27" s="121"/>
      <c r="Z27" s="121"/>
      <c r="AA27" s="121"/>
      <c r="AB27" s="121"/>
      <c r="AC27" s="121"/>
      <c r="AD27" s="121"/>
      <c r="AE27" s="121"/>
      <c r="AF27" s="121"/>
    </row>
    <row r="28" spans="1:32" ht="78" customHeight="1" thickBot="1" x14ac:dyDescent="0.3">
      <c r="A28" s="121"/>
      <c r="B28" s="142" t="s">
        <v>585</v>
      </c>
      <c r="C28" s="143"/>
      <c r="D28" s="144" t="s">
        <v>739</v>
      </c>
      <c r="E28" s="145"/>
      <c r="F28" s="145"/>
      <c r="G28" s="145"/>
      <c r="H28" s="145"/>
      <c r="I28" s="145"/>
      <c r="J28" s="145"/>
      <c r="K28" s="145"/>
      <c r="L28" s="145"/>
      <c r="M28" s="145"/>
      <c r="N28" s="145"/>
      <c r="O28" s="146"/>
      <c r="P28" s="121"/>
      <c r="Q28" s="121"/>
      <c r="R28" s="121"/>
      <c r="S28" s="121"/>
      <c r="T28" s="121"/>
      <c r="U28" s="121"/>
      <c r="V28" s="121"/>
      <c r="W28" s="121"/>
      <c r="X28" s="121"/>
      <c r="Y28" s="121"/>
      <c r="Z28" s="121"/>
      <c r="AA28" s="121"/>
      <c r="AB28" s="121"/>
      <c r="AC28" s="121"/>
      <c r="AD28" s="121"/>
      <c r="AE28" s="121"/>
      <c r="AF28" s="121"/>
    </row>
    <row r="29" spans="1:32" ht="78.75" customHeight="1" thickBot="1" x14ac:dyDescent="0.3">
      <c r="A29" s="121"/>
      <c r="B29" s="142" t="s">
        <v>586</v>
      </c>
      <c r="C29" s="143"/>
      <c r="D29" s="144" t="s">
        <v>778</v>
      </c>
      <c r="E29" s="145"/>
      <c r="F29" s="145"/>
      <c r="G29" s="145"/>
      <c r="H29" s="145"/>
      <c r="I29" s="145"/>
      <c r="J29" s="145"/>
      <c r="K29" s="145"/>
      <c r="L29" s="145"/>
      <c r="M29" s="145"/>
      <c r="N29" s="145"/>
      <c r="O29" s="146"/>
      <c r="P29" s="121"/>
      <c r="Q29" s="121"/>
      <c r="R29" s="121"/>
      <c r="S29" s="121"/>
      <c r="T29" s="121"/>
      <c r="U29" s="121"/>
      <c r="V29" s="121"/>
      <c r="W29" s="121"/>
      <c r="X29" s="121"/>
      <c r="Y29" s="121"/>
      <c r="Z29" s="121"/>
      <c r="AA29" s="121"/>
      <c r="AB29" s="121"/>
      <c r="AC29" s="121"/>
      <c r="AD29" s="121"/>
      <c r="AE29" s="121"/>
      <c r="AF29" s="121"/>
    </row>
    <row r="30" spans="1:32" ht="47.25" customHeight="1" thickBot="1" x14ac:dyDescent="0.3">
      <c r="A30" s="121"/>
      <c r="B30" s="142" t="s">
        <v>1059</v>
      </c>
      <c r="C30" s="143"/>
      <c r="D30" s="144" t="s">
        <v>789</v>
      </c>
      <c r="E30" s="145"/>
      <c r="F30" s="145"/>
      <c r="G30" s="145"/>
      <c r="H30" s="145"/>
      <c r="I30" s="145"/>
      <c r="J30" s="145"/>
      <c r="K30" s="145"/>
      <c r="L30" s="145"/>
      <c r="M30" s="145"/>
      <c r="N30" s="145"/>
      <c r="O30" s="146"/>
      <c r="P30" s="121"/>
      <c r="Q30" s="121"/>
      <c r="R30" s="121"/>
      <c r="S30" s="121"/>
      <c r="T30" s="121"/>
      <c r="U30" s="121"/>
      <c r="V30" s="121"/>
      <c r="W30" s="121"/>
      <c r="X30" s="121"/>
      <c r="Y30" s="121"/>
      <c r="Z30" s="121"/>
      <c r="AA30" s="121"/>
      <c r="AB30" s="121"/>
      <c r="AC30" s="121"/>
      <c r="AD30" s="121"/>
      <c r="AE30" s="121"/>
      <c r="AF30" s="121"/>
    </row>
    <row r="31" spans="1:32" ht="32.25" customHeight="1" thickBot="1" x14ac:dyDescent="0.3">
      <c r="A31" s="121"/>
      <c r="B31" s="142" t="s">
        <v>587</v>
      </c>
      <c r="C31" s="143"/>
      <c r="D31" s="144" t="s">
        <v>1023</v>
      </c>
      <c r="E31" s="145"/>
      <c r="F31" s="145"/>
      <c r="G31" s="145"/>
      <c r="H31" s="145"/>
      <c r="I31" s="145"/>
      <c r="J31" s="145"/>
      <c r="K31" s="145"/>
      <c r="L31" s="145"/>
      <c r="M31" s="145"/>
      <c r="N31" s="145"/>
      <c r="O31" s="146"/>
      <c r="P31" s="121"/>
      <c r="Q31" s="121"/>
      <c r="R31" s="121"/>
      <c r="S31" s="121"/>
      <c r="T31" s="121"/>
      <c r="U31" s="121"/>
      <c r="V31" s="121"/>
      <c r="W31" s="121"/>
      <c r="X31" s="121"/>
      <c r="Y31" s="121"/>
      <c r="Z31" s="121"/>
      <c r="AA31" s="121"/>
      <c r="AB31" s="121"/>
      <c r="AC31" s="121"/>
      <c r="AD31" s="121"/>
      <c r="AE31" s="121"/>
      <c r="AF31" s="121"/>
    </row>
    <row r="32" spans="1:32" ht="90.75" customHeight="1" thickBot="1" x14ac:dyDescent="0.3">
      <c r="A32" s="121"/>
      <c r="B32" s="142" t="s">
        <v>588</v>
      </c>
      <c r="C32" s="143"/>
      <c r="D32" s="144" t="s">
        <v>757</v>
      </c>
      <c r="E32" s="145"/>
      <c r="F32" s="145"/>
      <c r="G32" s="145"/>
      <c r="H32" s="145"/>
      <c r="I32" s="145"/>
      <c r="J32" s="145"/>
      <c r="K32" s="145"/>
      <c r="L32" s="145"/>
      <c r="M32" s="145"/>
      <c r="N32" s="145"/>
      <c r="O32" s="146"/>
      <c r="P32" s="121"/>
      <c r="Q32" s="121"/>
      <c r="R32" s="121"/>
      <c r="S32" s="121"/>
      <c r="T32" s="121"/>
      <c r="U32" s="121"/>
      <c r="V32" s="121"/>
      <c r="W32" s="121"/>
      <c r="X32" s="121"/>
      <c r="Y32" s="121"/>
      <c r="Z32" s="121"/>
      <c r="AA32" s="121"/>
      <c r="AB32" s="121"/>
      <c r="AC32" s="121"/>
      <c r="AD32" s="121"/>
      <c r="AE32" s="121"/>
      <c r="AF32" s="121"/>
    </row>
    <row r="33" spans="1:32" ht="31.5" customHeight="1" thickBot="1" x14ac:dyDescent="0.3">
      <c r="A33" s="121"/>
      <c r="B33" s="142" t="s">
        <v>589</v>
      </c>
      <c r="C33" s="143"/>
      <c r="D33" s="144" t="s">
        <v>745</v>
      </c>
      <c r="E33" s="145"/>
      <c r="F33" s="145"/>
      <c r="G33" s="145"/>
      <c r="H33" s="145"/>
      <c r="I33" s="145"/>
      <c r="J33" s="145"/>
      <c r="K33" s="145"/>
      <c r="L33" s="145"/>
      <c r="M33" s="145"/>
      <c r="N33" s="145"/>
      <c r="O33" s="146"/>
      <c r="P33" s="121"/>
      <c r="Q33" s="121"/>
      <c r="R33" s="121"/>
      <c r="S33" s="121"/>
      <c r="T33" s="121"/>
      <c r="U33" s="121"/>
      <c r="V33" s="121"/>
      <c r="W33" s="121"/>
      <c r="X33" s="121"/>
      <c r="Y33" s="121"/>
      <c r="Z33" s="121"/>
      <c r="AA33" s="121"/>
      <c r="AB33" s="121"/>
      <c r="AC33" s="121"/>
      <c r="AD33" s="121"/>
      <c r="AE33" s="121"/>
      <c r="AF33" s="121"/>
    </row>
    <row r="34" spans="1:32" ht="46.5" customHeight="1" thickBot="1" x14ac:dyDescent="0.3">
      <c r="A34" s="121"/>
      <c r="B34" s="142" t="s">
        <v>765</v>
      </c>
      <c r="C34" s="143"/>
      <c r="D34" s="144" t="s">
        <v>1053</v>
      </c>
      <c r="E34" s="145"/>
      <c r="F34" s="145"/>
      <c r="G34" s="145"/>
      <c r="H34" s="145"/>
      <c r="I34" s="145"/>
      <c r="J34" s="145"/>
      <c r="K34" s="145"/>
      <c r="L34" s="145"/>
      <c r="M34" s="145"/>
      <c r="N34" s="145"/>
      <c r="O34" s="146"/>
      <c r="P34" s="121"/>
      <c r="Q34" s="121"/>
      <c r="R34" s="121"/>
      <c r="S34" s="121"/>
      <c r="T34" s="121"/>
      <c r="U34" s="121"/>
      <c r="V34" s="121"/>
      <c r="W34" s="121"/>
      <c r="X34" s="121"/>
      <c r="Y34" s="121"/>
      <c r="Z34" s="121"/>
      <c r="AA34" s="121"/>
      <c r="AB34" s="121"/>
      <c r="AC34" s="121"/>
      <c r="AD34" s="121"/>
      <c r="AE34" s="121"/>
      <c r="AF34" s="121"/>
    </row>
    <row r="35" spans="1:32" ht="33.75" customHeight="1" thickBot="1" x14ac:dyDescent="0.3">
      <c r="A35" s="121"/>
      <c r="B35" s="142" t="s">
        <v>590</v>
      </c>
      <c r="C35" s="143"/>
      <c r="D35" s="144" t="s">
        <v>740</v>
      </c>
      <c r="E35" s="145"/>
      <c r="F35" s="145"/>
      <c r="G35" s="145"/>
      <c r="H35" s="145"/>
      <c r="I35" s="145"/>
      <c r="J35" s="145"/>
      <c r="K35" s="145"/>
      <c r="L35" s="145"/>
      <c r="M35" s="145"/>
      <c r="N35" s="145"/>
      <c r="O35" s="146"/>
      <c r="P35" s="121"/>
      <c r="Q35" s="121"/>
      <c r="R35" s="121"/>
      <c r="S35" s="121"/>
      <c r="T35" s="121"/>
      <c r="U35" s="121"/>
      <c r="V35" s="121"/>
      <c r="W35" s="121"/>
      <c r="X35" s="121"/>
      <c r="Y35" s="121"/>
      <c r="Z35" s="121"/>
      <c r="AA35" s="121"/>
      <c r="AB35" s="121"/>
      <c r="AC35" s="121"/>
      <c r="AD35" s="121"/>
      <c r="AE35" s="121"/>
      <c r="AF35" s="121"/>
    </row>
    <row r="36" spans="1:32" ht="31.5" customHeight="1" thickBot="1" x14ac:dyDescent="0.3">
      <c r="A36" s="121"/>
      <c r="B36" s="142" t="s">
        <v>761</v>
      </c>
      <c r="C36" s="143"/>
      <c r="D36" s="144" t="s">
        <v>758</v>
      </c>
      <c r="E36" s="145"/>
      <c r="F36" s="145"/>
      <c r="G36" s="145"/>
      <c r="H36" s="145"/>
      <c r="I36" s="145"/>
      <c r="J36" s="145"/>
      <c r="K36" s="145"/>
      <c r="L36" s="145"/>
      <c r="M36" s="145"/>
      <c r="N36" s="145"/>
      <c r="O36" s="146"/>
      <c r="P36" s="121"/>
      <c r="Q36" s="121"/>
      <c r="R36" s="121"/>
      <c r="S36" s="121"/>
      <c r="T36" s="121"/>
      <c r="U36" s="121"/>
      <c r="V36" s="121"/>
      <c r="W36" s="121"/>
      <c r="X36" s="121"/>
      <c r="Y36" s="121"/>
      <c r="Z36" s="121"/>
      <c r="AA36" s="121"/>
      <c r="AB36" s="121"/>
      <c r="AC36" s="121"/>
      <c r="AD36" s="121"/>
      <c r="AE36" s="121"/>
      <c r="AF36" s="121"/>
    </row>
    <row r="37" spans="1:32" ht="45.75" customHeight="1" thickBot="1" x14ac:dyDescent="0.3">
      <c r="A37" s="121"/>
      <c r="B37" s="142" t="s">
        <v>591</v>
      </c>
      <c r="C37" s="143"/>
      <c r="D37" s="144" t="s">
        <v>759</v>
      </c>
      <c r="E37" s="145"/>
      <c r="F37" s="145"/>
      <c r="G37" s="145"/>
      <c r="H37" s="145"/>
      <c r="I37" s="145"/>
      <c r="J37" s="145"/>
      <c r="K37" s="145"/>
      <c r="L37" s="145"/>
      <c r="M37" s="145"/>
      <c r="N37" s="145"/>
      <c r="O37" s="146"/>
      <c r="P37" s="121"/>
      <c r="Q37" s="121"/>
      <c r="R37" s="121"/>
      <c r="S37" s="121"/>
      <c r="T37" s="121"/>
      <c r="U37" s="121"/>
      <c r="V37" s="121"/>
      <c r="W37" s="121"/>
      <c r="X37" s="121"/>
      <c r="Y37" s="121"/>
      <c r="Z37" s="121"/>
      <c r="AA37" s="121"/>
      <c r="AB37" s="121"/>
      <c r="AC37" s="121"/>
      <c r="AD37" s="121"/>
      <c r="AE37" s="121"/>
      <c r="AF37" s="121"/>
    </row>
    <row r="38" spans="1:32" ht="61.5" customHeight="1" thickBot="1" x14ac:dyDescent="0.3">
      <c r="A38" s="121"/>
      <c r="B38" s="142" t="s">
        <v>592</v>
      </c>
      <c r="C38" s="143"/>
      <c r="D38" s="144" t="s">
        <v>792</v>
      </c>
      <c r="E38" s="145"/>
      <c r="F38" s="145"/>
      <c r="G38" s="145"/>
      <c r="H38" s="145"/>
      <c r="I38" s="145"/>
      <c r="J38" s="145"/>
      <c r="K38" s="145"/>
      <c r="L38" s="145"/>
      <c r="M38" s="145"/>
      <c r="N38" s="145"/>
      <c r="O38" s="146"/>
      <c r="P38" s="121"/>
      <c r="Q38" s="121"/>
      <c r="R38" s="121"/>
      <c r="S38" s="121"/>
      <c r="T38" s="121"/>
      <c r="U38" s="121"/>
      <c r="V38" s="121"/>
      <c r="W38" s="121"/>
      <c r="X38" s="121"/>
      <c r="Y38" s="121"/>
      <c r="Z38" s="121"/>
      <c r="AA38" s="121"/>
      <c r="AB38" s="121"/>
      <c r="AC38" s="121"/>
      <c r="AD38" s="121"/>
      <c r="AE38" s="121"/>
      <c r="AF38" s="121"/>
    </row>
    <row r="39" spans="1:32" ht="18" customHeight="1" thickBot="1" x14ac:dyDescent="0.3">
      <c r="A39" s="121"/>
      <c r="B39" s="142" t="s">
        <v>593</v>
      </c>
      <c r="C39" s="143"/>
      <c r="D39" s="144" t="s">
        <v>741</v>
      </c>
      <c r="E39" s="145"/>
      <c r="F39" s="145"/>
      <c r="G39" s="145"/>
      <c r="H39" s="145"/>
      <c r="I39" s="145"/>
      <c r="J39" s="145"/>
      <c r="K39" s="145"/>
      <c r="L39" s="145"/>
      <c r="M39" s="145"/>
      <c r="N39" s="145"/>
      <c r="O39" s="146"/>
      <c r="P39" s="121"/>
      <c r="Q39" s="121"/>
      <c r="R39" s="121"/>
      <c r="S39" s="121"/>
      <c r="T39" s="121"/>
      <c r="U39" s="121"/>
      <c r="V39" s="121"/>
      <c r="W39" s="121"/>
      <c r="X39" s="121"/>
      <c r="Y39" s="121"/>
      <c r="Z39" s="121"/>
      <c r="AA39" s="121"/>
      <c r="AB39" s="121"/>
      <c r="AC39" s="121"/>
      <c r="AD39" s="121"/>
      <c r="AE39" s="121"/>
      <c r="AF39" s="121"/>
    </row>
    <row r="40" spans="1:32" ht="47.25" customHeight="1" thickBot="1" x14ac:dyDescent="0.3">
      <c r="A40" s="121"/>
      <c r="B40" s="142" t="s">
        <v>733</v>
      </c>
      <c r="C40" s="143"/>
      <c r="D40" s="144" t="s">
        <v>1026</v>
      </c>
      <c r="E40" s="145"/>
      <c r="F40" s="145"/>
      <c r="G40" s="145"/>
      <c r="H40" s="145"/>
      <c r="I40" s="145"/>
      <c r="J40" s="145"/>
      <c r="K40" s="145"/>
      <c r="L40" s="145"/>
      <c r="M40" s="145"/>
      <c r="N40" s="145"/>
      <c r="O40" s="146"/>
      <c r="P40" s="121"/>
      <c r="Q40" s="121"/>
      <c r="R40" s="121"/>
      <c r="S40" s="121"/>
      <c r="T40" s="121"/>
      <c r="U40" s="121"/>
      <c r="V40" s="121"/>
      <c r="W40" s="121"/>
      <c r="X40" s="121"/>
      <c r="Y40" s="121"/>
      <c r="Z40" s="121"/>
      <c r="AA40" s="121"/>
      <c r="AB40" s="121"/>
      <c r="AC40" s="121"/>
      <c r="AD40" s="121"/>
      <c r="AE40" s="121"/>
      <c r="AF40" s="121"/>
    </row>
    <row r="41" spans="1:32" ht="62.45" customHeight="1" thickBot="1" x14ac:dyDescent="0.3">
      <c r="A41" s="121"/>
      <c r="B41" s="142" t="s">
        <v>762</v>
      </c>
      <c r="C41" s="143"/>
      <c r="D41" s="144" t="s">
        <v>760</v>
      </c>
      <c r="E41" s="145"/>
      <c r="F41" s="145"/>
      <c r="G41" s="145"/>
      <c r="H41" s="145"/>
      <c r="I41" s="145"/>
      <c r="J41" s="145"/>
      <c r="K41" s="145"/>
      <c r="L41" s="145"/>
      <c r="M41" s="145"/>
      <c r="N41" s="145"/>
      <c r="O41" s="146"/>
      <c r="P41" s="121"/>
      <c r="Q41" s="121"/>
      <c r="R41" s="121"/>
      <c r="S41" s="121"/>
      <c r="T41" s="121"/>
      <c r="U41" s="121"/>
      <c r="V41" s="121"/>
      <c r="W41" s="121"/>
      <c r="X41" s="121"/>
      <c r="Y41" s="121"/>
      <c r="Z41" s="121"/>
      <c r="AA41" s="121"/>
      <c r="AB41" s="121"/>
      <c r="AC41" s="121"/>
      <c r="AD41" s="121"/>
      <c r="AE41" s="121"/>
      <c r="AF41" s="121"/>
    </row>
    <row r="42" spans="1:32" ht="64.5" customHeight="1" thickBot="1" x14ac:dyDescent="0.3">
      <c r="A42" s="121"/>
      <c r="B42" s="142" t="s">
        <v>594</v>
      </c>
      <c r="C42" s="143"/>
      <c r="D42" s="144" t="s">
        <v>742</v>
      </c>
      <c r="E42" s="145"/>
      <c r="F42" s="145"/>
      <c r="G42" s="145"/>
      <c r="H42" s="145"/>
      <c r="I42" s="145"/>
      <c r="J42" s="145"/>
      <c r="K42" s="145"/>
      <c r="L42" s="145"/>
      <c r="M42" s="145"/>
      <c r="N42" s="145"/>
      <c r="O42" s="146"/>
      <c r="P42" s="121"/>
      <c r="Q42" s="121"/>
      <c r="R42" s="121"/>
      <c r="S42" s="121"/>
      <c r="T42" s="121"/>
      <c r="U42" s="121"/>
      <c r="V42" s="121"/>
      <c r="W42" s="121"/>
      <c r="X42" s="121"/>
      <c r="Y42" s="121"/>
      <c r="Z42" s="121"/>
      <c r="AA42" s="121"/>
      <c r="AB42" s="121"/>
      <c r="AC42" s="121"/>
      <c r="AD42" s="121"/>
      <c r="AE42" s="121"/>
      <c r="AF42" s="121"/>
    </row>
    <row r="43" spans="1:32" ht="21.75" thickBot="1" x14ac:dyDescent="0.3">
      <c r="A43" s="122"/>
      <c r="B43" s="179" t="s">
        <v>1047</v>
      </c>
      <c r="C43" s="179"/>
      <c r="D43" s="179"/>
      <c r="E43" s="179"/>
      <c r="F43" s="179"/>
      <c r="G43" s="180"/>
      <c r="H43" s="180"/>
      <c r="I43" s="180"/>
      <c r="J43" s="180"/>
      <c r="K43" s="180"/>
      <c r="L43" s="180"/>
      <c r="M43" s="180"/>
      <c r="N43" s="180"/>
      <c r="O43" s="181"/>
      <c r="P43" s="123"/>
      <c r="Q43" s="123"/>
      <c r="R43" s="123"/>
      <c r="S43" s="123"/>
      <c r="T43" s="123"/>
      <c r="U43" s="123"/>
      <c r="V43" s="123"/>
      <c r="W43" s="123"/>
      <c r="X43" s="123"/>
      <c r="Y43" s="123"/>
      <c r="Z43" s="122"/>
      <c r="AA43" s="122"/>
      <c r="AB43" s="122"/>
      <c r="AC43" s="122"/>
      <c r="AD43" s="122"/>
      <c r="AE43" s="122"/>
      <c r="AF43" s="122"/>
    </row>
    <row r="44" spans="1:32" ht="30" customHeight="1" thickBot="1" x14ac:dyDescent="0.3">
      <c r="A44" s="115"/>
      <c r="B44" s="182" t="s">
        <v>1119</v>
      </c>
      <c r="C44" s="182"/>
      <c r="D44" s="182"/>
      <c r="E44" s="182"/>
      <c r="F44" s="182"/>
      <c r="G44" s="183" t="s">
        <v>576</v>
      </c>
      <c r="H44" s="184"/>
      <c r="I44" s="185"/>
      <c r="J44" s="185"/>
      <c r="K44" s="183" t="s">
        <v>577</v>
      </c>
      <c r="L44" s="184"/>
      <c r="M44" s="184"/>
      <c r="N44" s="184"/>
      <c r="O44" s="186"/>
      <c r="P44" s="121"/>
      <c r="Q44" s="121"/>
      <c r="R44" s="121"/>
      <c r="S44" s="121"/>
      <c r="T44" s="121"/>
      <c r="U44" s="121"/>
      <c r="V44" s="121"/>
      <c r="W44" s="121"/>
      <c r="X44" s="121"/>
      <c r="Y44" s="121"/>
      <c r="Z44" s="121"/>
      <c r="AA44" s="121"/>
      <c r="AB44" s="121"/>
      <c r="AC44" s="121"/>
      <c r="AD44" s="121"/>
      <c r="AE44" s="115"/>
      <c r="AF44" s="115"/>
    </row>
    <row r="45" spans="1:32" ht="30" customHeight="1" thickBot="1" x14ac:dyDescent="0.3">
      <c r="A45" s="115"/>
      <c r="B45" s="182"/>
      <c r="C45" s="182"/>
      <c r="D45" s="182"/>
      <c r="E45" s="182"/>
      <c r="F45" s="182"/>
      <c r="G45" s="187" t="s">
        <v>578</v>
      </c>
      <c r="H45" s="188"/>
      <c r="I45" s="189"/>
      <c r="J45" s="189"/>
      <c r="K45" s="190" t="s">
        <v>575</v>
      </c>
      <c r="L45" s="191"/>
      <c r="M45" s="192">
        <f>I45/293.2972222222</f>
        <v>0</v>
      </c>
      <c r="N45" s="192"/>
      <c r="O45" s="193"/>
      <c r="P45" s="115"/>
      <c r="Q45" s="121"/>
      <c r="R45" s="121"/>
      <c r="S45" s="115"/>
      <c r="T45" s="121"/>
      <c r="U45" s="121"/>
      <c r="V45" s="121"/>
      <c r="W45" s="121"/>
      <c r="X45" s="121"/>
      <c r="Y45" s="121"/>
      <c r="Z45" s="121"/>
      <c r="AA45" s="121"/>
      <c r="AB45" s="121"/>
      <c r="AC45" s="121"/>
      <c r="AD45" s="121"/>
      <c r="AE45" s="115"/>
      <c r="AF45" s="115"/>
    </row>
    <row r="46" spans="1:32" ht="30" customHeight="1" thickBot="1" x14ac:dyDescent="0.3">
      <c r="A46" s="115"/>
      <c r="B46" s="182"/>
      <c r="C46" s="182"/>
      <c r="D46" s="182"/>
      <c r="E46" s="182"/>
      <c r="F46" s="182"/>
      <c r="G46" s="187" t="s">
        <v>579</v>
      </c>
      <c r="H46" s="188"/>
      <c r="I46" s="189"/>
      <c r="J46" s="189"/>
      <c r="K46" s="190" t="s">
        <v>575</v>
      </c>
      <c r="L46" s="194"/>
      <c r="M46" s="192">
        <f>I46/10</f>
        <v>0</v>
      </c>
      <c r="N46" s="192"/>
      <c r="O46" s="193"/>
      <c r="P46" s="121"/>
      <c r="Q46" s="121"/>
      <c r="R46" s="121"/>
      <c r="S46" s="115"/>
      <c r="T46" s="121"/>
      <c r="U46" s="121"/>
      <c r="V46" s="121"/>
      <c r="W46" s="121"/>
      <c r="X46" s="121"/>
      <c r="Y46" s="121"/>
      <c r="Z46" s="121"/>
      <c r="AA46" s="121"/>
      <c r="AB46" s="121"/>
      <c r="AC46" s="121"/>
      <c r="AD46" s="121"/>
      <c r="AE46" s="115"/>
      <c r="AF46" s="115"/>
    </row>
    <row r="47" spans="1:32" ht="30" customHeight="1" thickBot="1" x14ac:dyDescent="0.3">
      <c r="A47" s="115"/>
      <c r="B47" s="182"/>
      <c r="C47" s="182"/>
      <c r="D47" s="182"/>
      <c r="E47" s="182"/>
      <c r="F47" s="182"/>
      <c r="G47" s="187" t="s">
        <v>764</v>
      </c>
      <c r="H47" s="188"/>
      <c r="I47" s="189"/>
      <c r="J47" s="189"/>
      <c r="K47" s="190" t="s">
        <v>575</v>
      </c>
      <c r="L47" s="194"/>
      <c r="M47" s="192">
        <f>I47*0.139</f>
        <v>0</v>
      </c>
      <c r="N47" s="192"/>
      <c r="O47" s="193"/>
      <c r="P47" s="121"/>
      <c r="Q47" s="121"/>
      <c r="R47" s="121"/>
      <c r="S47" s="115"/>
      <c r="T47" s="121"/>
      <c r="U47" s="121"/>
      <c r="V47" s="121"/>
      <c r="W47" s="121"/>
      <c r="X47" s="121"/>
      <c r="Y47" s="121"/>
      <c r="Z47" s="121"/>
      <c r="AA47" s="121"/>
      <c r="AB47" s="121"/>
      <c r="AC47" s="121"/>
      <c r="AD47" s="121"/>
      <c r="AE47" s="115"/>
      <c r="AF47" s="115"/>
    </row>
    <row r="48" spans="1:32" ht="30" customHeight="1" thickBot="1" x14ac:dyDescent="0.3">
      <c r="A48" s="115"/>
      <c r="B48" s="182"/>
      <c r="C48" s="182"/>
      <c r="D48" s="182"/>
      <c r="E48" s="182"/>
      <c r="F48" s="182"/>
      <c r="G48" s="187" t="s">
        <v>573</v>
      </c>
      <c r="H48" s="188"/>
      <c r="I48" s="189"/>
      <c r="J48" s="189"/>
      <c r="K48" s="190" t="s">
        <v>575</v>
      </c>
      <c r="L48" s="194"/>
      <c r="M48" s="192">
        <f>I48*0.095</f>
        <v>0</v>
      </c>
      <c r="N48" s="192"/>
      <c r="O48" s="193"/>
      <c r="P48" s="121"/>
      <c r="Q48" s="121"/>
      <c r="R48" s="121"/>
      <c r="S48" s="115"/>
      <c r="T48" s="121"/>
      <c r="U48" s="121"/>
      <c r="V48" s="121"/>
      <c r="W48" s="121"/>
      <c r="X48" s="121"/>
      <c r="Y48" s="121"/>
      <c r="Z48" s="121"/>
      <c r="AA48" s="121"/>
      <c r="AB48" s="121"/>
      <c r="AC48" s="121"/>
      <c r="AD48" s="121"/>
      <c r="AE48" s="115"/>
      <c r="AF48" s="115"/>
    </row>
    <row r="49" spans="1:32" x14ac:dyDescent="0.25">
      <c r="A49" s="115"/>
      <c r="B49" s="115"/>
      <c r="C49" s="121"/>
      <c r="D49" s="121"/>
      <c r="E49" s="121"/>
      <c r="F49" s="121"/>
      <c r="G49" s="121"/>
      <c r="H49" s="121"/>
      <c r="I49" s="121"/>
      <c r="J49" s="121"/>
      <c r="K49" s="121"/>
      <c r="L49" s="121"/>
      <c r="M49" s="121"/>
      <c r="N49" s="121"/>
      <c r="O49" s="115"/>
      <c r="P49" s="121"/>
      <c r="Q49" s="121"/>
      <c r="R49" s="121"/>
      <c r="S49" s="121"/>
      <c r="T49" s="121"/>
      <c r="U49" s="121"/>
      <c r="V49" s="121"/>
      <c r="W49" s="121"/>
      <c r="X49" s="121"/>
      <c r="Y49" s="121"/>
      <c r="Z49" s="115"/>
      <c r="AA49" s="115"/>
      <c r="AB49" s="115"/>
      <c r="AC49" s="115"/>
      <c r="AD49" s="115"/>
      <c r="AE49" s="115"/>
      <c r="AF49" s="115"/>
    </row>
    <row r="50" spans="1:32" x14ac:dyDescent="0.25">
      <c r="A50" s="115"/>
      <c r="B50" s="115"/>
      <c r="C50" s="121"/>
      <c r="D50" s="121"/>
      <c r="E50" s="121"/>
      <c r="F50" s="121"/>
      <c r="G50" s="121"/>
      <c r="H50" s="121"/>
      <c r="I50" s="121"/>
      <c r="J50" s="121"/>
      <c r="K50" s="121"/>
      <c r="L50" s="121"/>
      <c r="M50" s="121"/>
      <c r="N50" s="121"/>
      <c r="O50" s="115"/>
      <c r="P50" s="121"/>
      <c r="Q50" s="121"/>
      <c r="R50" s="121"/>
      <c r="S50" s="121"/>
      <c r="T50" s="121"/>
      <c r="U50" s="121"/>
      <c r="V50" s="121"/>
      <c r="W50" s="121"/>
      <c r="X50" s="121"/>
      <c r="Y50" s="121"/>
      <c r="Z50" s="115"/>
      <c r="AA50" s="115"/>
      <c r="AB50" s="115"/>
      <c r="AC50" s="115"/>
      <c r="AD50" s="115"/>
      <c r="AE50" s="115"/>
      <c r="AF50" s="115"/>
    </row>
    <row r="51" spans="1:32" x14ac:dyDescent="0.25">
      <c r="A51" s="115"/>
      <c r="B51" s="115"/>
      <c r="C51" s="121"/>
      <c r="D51" s="121"/>
      <c r="E51" s="121"/>
      <c r="F51" s="121"/>
      <c r="G51" s="121"/>
      <c r="H51" s="121"/>
      <c r="I51" s="121"/>
      <c r="J51" s="121"/>
      <c r="K51" s="121"/>
      <c r="L51" s="121"/>
      <c r="M51" s="121"/>
      <c r="N51" s="121"/>
      <c r="O51" s="115"/>
      <c r="P51" s="121"/>
      <c r="Q51" s="121"/>
      <c r="R51" s="121"/>
      <c r="S51" s="121"/>
      <c r="T51" s="121"/>
      <c r="U51" s="121"/>
      <c r="V51" s="121"/>
      <c r="W51" s="121"/>
      <c r="X51" s="121"/>
      <c r="Y51" s="121"/>
      <c r="Z51" s="115"/>
      <c r="AA51" s="115"/>
      <c r="AB51" s="115"/>
      <c r="AC51" s="115"/>
      <c r="AD51" s="115"/>
      <c r="AE51" s="115"/>
      <c r="AF51" s="115"/>
    </row>
    <row r="52" spans="1:32" x14ac:dyDescent="0.25">
      <c r="A52" s="115"/>
      <c r="B52" s="115"/>
      <c r="C52" s="121"/>
      <c r="D52" s="121"/>
      <c r="E52" s="121"/>
      <c r="F52" s="121"/>
      <c r="G52" s="121"/>
      <c r="H52" s="121"/>
      <c r="I52" s="121"/>
      <c r="J52" s="121"/>
      <c r="K52" s="121"/>
      <c r="L52" s="121"/>
      <c r="M52" s="121"/>
      <c r="N52" s="121"/>
      <c r="O52" s="115"/>
      <c r="P52" s="121"/>
      <c r="Q52" s="121"/>
      <c r="R52" s="121"/>
      <c r="S52" s="121"/>
      <c r="T52" s="121"/>
      <c r="U52" s="121"/>
      <c r="V52" s="121"/>
      <c r="W52" s="121"/>
      <c r="X52" s="121"/>
      <c r="Y52" s="121"/>
      <c r="Z52" s="115"/>
      <c r="AA52" s="115"/>
      <c r="AB52" s="115"/>
      <c r="AC52" s="115"/>
      <c r="AD52" s="115"/>
      <c r="AE52" s="115"/>
      <c r="AF52" s="115"/>
    </row>
    <row r="53" spans="1:32" x14ac:dyDescent="0.25">
      <c r="A53" s="115"/>
      <c r="B53" s="115"/>
      <c r="C53" s="121"/>
      <c r="D53" s="121"/>
      <c r="E53" s="121"/>
      <c r="F53" s="121"/>
      <c r="G53" s="121"/>
      <c r="H53" s="121"/>
      <c r="I53" s="121"/>
      <c r="J53" s="121"/>
      <c r="K53" s="121"/>
      <c r="L53" s="121"/>
      <c r="M53" s="121"/>
      <c r="N53" s="121"/>
      <c r="O53" s="115"/>
      <c r="P53" s="121"/>
      <c r="Q53" s="121"/>
      <c r="R53" s="121"/>
      <c r="S53" s="121"/>
      <c r="T53" s="121"/>
      <c r="U53" s="121"/>
      <c r="V53" s="121"/>
      <c r="W53" s="121"/>
      <c r="X53" s="121"/>
      <c r="Y53" s="121"/>
      <c r="Z53" s="115"/>
      <c r="AA53" s="115"/>
      <c r="AB53" s="115"/>
      <c r="AC53" s="115"/>
      <c r="AD53" s="115"/>
      <c r="AE53" s="115"/>
      <c r="AF53" s="115"/>
    </row>
    <row r="54" spans="1:32" x14ac:dyDescent="0.25">
      <c r="A54" s="115"/>
      <c r="B54" s="115"/>
      <c r="C54" s="121"/>
      <c r="D54" s="121"/>
      <c r="E54" s="121"/>
      <c r="F54" s="121"/>
      <c r="G54" s="121"/>
      <c r="H54" s="121"/>
      <c r="I54" s="121"/>
      <c r="J54" s="121"/>
      <c r="K54" s="121"/>
      <c r="L54" s="121"/>
      <c r="M54" s="121"/>
      <c r="N54" s="121"/>
      <c r="O54" s="115"/>
      <c r="P54" s="121"/>
      <c r="Q54" s="121"/>
      <c r="R54" s="121"/>
      <c r="S54" s="121"/>
      <c r="T54" s="121"/>
      <c r="U54" s="121"/>
      <c r="V54" s="121"/>
      <c r="W54" s="121"/>
      <c r="X54" s="121"/>
      <c r="Y54" s="121"/>
      <c r="Z54" s="115"/>
      <c r="AA54" s="115"/>
      <c r="AB54" s="115"/>
      <c r="AC54" s="115"/>
      <c r="AD54" s="115"/>
      <c r="AE54" s="115"/>
      <c r="AF54" s="115"/>
    </row>
    <row r="55" spans="1:32" x14ac:dyDescent="0.25">
      <c r="A55" s="115"/>
      <c r="B55" s="115"/>
      <c r="C55" s="121"/>
      <c r="D55" s="121"/>
      <c r="E55" s="121"/>
      <c r="F55" s="121"/>
      <c r="G55" s="121"/>
      <c r="H55" s="121"/>
      <c r="I55" s="121"/>
      <c r="J55" s="121"/>
      <c r="K55" s="121"/>
      <c r="L55" s="121"/>
      <c r="M55" s="121"/>
      <c r="N55" s="121"/>
      <c r="O55" s="115"/>
      <c r="P55" s="121"/>
      <c r="Q55" s="121"/>
      <c r="R55" s="121"/>
      <c r="S55" s="121"/>
      <c r="T55" s="121"/>
      <c r="U55" s="121"/>
      <c r="V55" s="121"/>
      <c r="W55" s="121"/>
      <c r="X55" s="121"/>
      <c r="Y55" s="121"/>
      <c r="Z55" s="115"/>
      <c r="AA55" s="115"/>
      <c r="AB55" s="115"/>
      <c r="AC55" s="115"/>
      <c r="AD55" s="115"/>
      <c r="AE55" s="115"/>
      <c r="AF55" s="115"/>
    </row>
    <row r="56" spans="1:32" x14ac:dyDescent="0.25">
      <c r="A56" s="115"/>
      <c r="B56" s="115"/>
      <c r="C56" s="121"/>
      <c r="D56" s="121"/>
      <c r="E56" s="121"/>
      <c r="F56" s="121"/>
      <c r="G56" s="121"/>
      <c r="H56" s="121"/>
      <c r="I56" s="121"/>
      <c r="J56" s="121"/>
      <c r="K56" s="121"/>
      <c r="L56" s="121"/>
      <c r="M56" s="121"/>
      <c r="N56" s="121"/>
      <c r="O56" s="115"/>
      <c r="P56" s="121"/>
      <c r="Q56" s="121"/>
      <c r="R56" s="121"/>
      <c r="S56" s="121"/>
      <c r="T56" s="121"/>
      <c r="U56" s="121"/>
      <c r="V56" s="121"/>
      <c r="W56" s="121"/>
      <c r="X56" s="121"/>
      <c r="Y56" s="121"/>
      <c r="Z56" s="115"/>
      <c r="AA56" s="115"/>
      <c r="AB56" s="115"/>
      <c r="AC56" s="115"/>
      <c r="AD56" s="115"/>
      <c r="AE56" s="115"/>
      <c r="AF56" s="115"/>
    </row>
    <row r="57" spans="1:32" x14ac:dyDescent="0.25">
      <c r="A57" s="115"/>
      <c r="B57" s="115"/>
      <c r="C57" s="121"/>
      <c r="D57" s="121"/>
      <c r="E57" s="121"/>
      <c r="F57" s="121"/>
      <c r="G57" s="121"/>
      <c r="H57" s="121"/>
      <c r="I57" s="121"/>
      <c r="J57" s="121"/>
      <c r="K57" s="121"/>
      <c r="L57" s="121"/>
      <c r="M57" s="121"/>
      <c r="N57" s="121"/>
      <c r="O57" s="115"/>
      <c r="P57" s="121"/>
      <c r="Q57" s="121"/>
      <c r="R57" s="121"/>
      <c r="S57" s="121"/>
      <c r="T57" s="121"/>
      <c r="U57" s="121"/>
      <c r="V57" s="121"/>
      <c r="W57" s="121"/>
      <c r="X57" s="121"/>
      <c r="Y57" s="121"/>
      <c r="Z57" s="115"/>
      <c r="AA57" s="115"/>
      <c r="AB57" s="115"/>
      <c r="AC57" s="115"/>
      <c r="AD57" s="115"/>
      <c r="AE57" s="115"/>
      <c r="AF57" s="115"/>
    </row>
    <row r="58" spans="1:32" x14ac:dyDescent="0.25">
      <c r="A58" s="115"/>
      <c r="B58" s="115"/>
      <c r="C58" s="121"/>
      <c r="D58" s="121"/>
      <c r="E58" s="121"/>
      <c r="F58" s="121"/>
      <c r="G58" s="121"/>
      <c r="H58" s="121"/>
      <c r="I58" s="121"/>
      <c r="J58" s="121"/>
      <c r="K58" s="121"/>
      <c r="L58" s="121"/>
      <c r="M58" s="121"/>
      <c r="N58" s="121"/>
      <c r="O58" s="115"/>
      <c r="P58" s="121"/>
      <c r="Q58" s="121"/>
      <c r="R58" s="121"/>
      <c r="S58" s="121"/>
      <c r="T58" s="121"/>
      <c r="U58" s="121"/>
      <c r="V58" s="121"/>
      <c r="W58" s="121"/>
      <c r="X58" s="121"/>
      <c r="Y58" s="121"/>
      <c r="Z58" s="115"/>
      <c r="AA58" s="115"/>
      <c r="AB58" s="115"/>
      <c r="AC58" s="115"/>
      <c r="AD58" s="115"/>
      <c r="AE58" s="115"/>
      <c r="AF58" s="115"/>
    </row>
    <row r="59" spans="1:32" x14ac:dyDescent="0.25">
      <c r="A59" s="115"/>
      <c r="B59" s="115"/>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row>
    <row r="60" spans="1:32" x14ac:dyDescent="0.25">
      <c r="A60" s="115"/>
      <c r="B60" s="115"/>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row>
    <row r="61" spans="1:32" x14ac:dyDescent="0.25">
      <c r="A61" s="115"/>
      <c r="B61" s="115"/>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row>
    <row r="62" spans="1:32" x14ac:dyDescent="0.25">
      <c r="A62" s="115"/>
      <c r="B62" s="115"/>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row>
    <row r="63" spans="1:32" x14ac:dyDescent="0.25">
      <c r="A63" s="115"/>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row>
    <row r="64" spans="1:32" x14ac:dyDescent="0.25">
      <c r="A64" s="115"/>
      <c r="B64" s="115"/>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row>
    <row r="65" spans="1:32" x14ac:dyDescent="0.25">
      <c r="A65" s="115"/>
      <c r="B65" s="115"/>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row>
    <row r="66" spans="1:32" x14ac:dyDescent="0.25">
      <c r="A66" s="115"/>
      <c r="B66" s="115"/>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row>
    <row r="67" spans="1:32" ht="15.75" thickBot="1" x14ac:dyDescent="0.3">
      <c r="A67" s="115"/>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row>
    <row r="68" spans="1:32" x14ac:dyDescent="0.25">
      <c r="A68" s="115"/>
      <c r="B68" s="115"/>
      <c r="C68" s="115"/>
      <c r="D68" s="115"/>
      <c r="E68" s="115"/>
      <c r="F68" s="115"/>
      <c r="G68" s="115"/>
      <c r="H68" s="115"/>
      <c r="I68" s="115"/>
      <c r="J68" s="115"/>
      <c r="K68" s="115"/>
      <c r="L68" s="115"/>
      <c r="M68" s="115"/>
      <c r="N68" s="115"/>
      <c r="O68" s="115"/>
      <c r="P68" s="115"/>
      <c r="Q68" s="115"/>
      <c r="R68" s="115"/>
      <c r="S68" s="115"/>
      <c r="T68" s="115"/>
      <c r="U68" s="115"/>
      <c r="V68" s="115"/>
      <c r="W68" s="115"/>
      <c r="X68" s="115"/>
      <c r="Y68" s="196"/>
      <c r="Z68" s="197"/>
      <c r="AA68" s="196"/>
      <c r="AB68" s="197"/>
      <c r="AC68" s="196"/>
      <c r="AD68" s="197"/>
      <c r="AE68" s="196"/>
      <c r="AF68" s="197"/>
    </row>
    <row r="69" spans="1:32" x14ac:dyDescent="0.25">
      <c r="A69" s="115"/>
      <c r="B69" s="115"/>
      <c r="C69" s="115"/>
      <c r="D69" s="115"/>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row>
  </sheetData>
  <mergeCells count="80">
    <mergeCell ref="B1:O1"/>
    <mergeCell ref="Y68:Z68"/>
    <mergeCell ref="AA68:AB68"/>
    <mergeCell ref="AC68:AD68"/>
    <mergeCell ref="AE68:AF68"/>
    <mergeCell ref="G47:H47"/>
    <mergeCell ref="I47:J47"/>
    <mergeCell ref="K47:L47"/>
    <mergeCell ref="M47:O47"/>
    <mergeCell ref="G48:H48"/>
    <mergeCell ref="I48:J48"/>
    <mergeCell ref="K48:L48"/>
    <mergeCell ref="M48:O48"/>
    <mergeCell ref="B41:C41"/>
    <mergeCell ref="D41:O41"/>
    <mergeCell ref="B42:C42"/>
    <mergeCell ref="D42:O42"/>
    <mergeCell ref="B43:O43"/>
    <mergeCell ref="B44:F48"/>
    <mergeCell ref="G44:J44"/>
    <mergeCell ref="K44:O44"/>
    <mergeCell ref="G45:H45"/>
    <mergeCell ref="I45:J45"/>
    <mergeCell ref="K45:L45"/>
    <mergeCell ref="M45:O45"/>
    <mergeCell ref="G46:H46"/>
    <mergeCell ref="I46:J46"/>
    <mergeCell ref="K46:L46"/>
    <mergeCell ref="M46:O46"/>
    <mergeCell ref="B38:C38"/>
    <mergeCell ref="D38:O38"/>
    <mergeCell ref="B39:C39"/>
    <mergeCell ref="D39:O39"/>
    <mergeCell ref="B40:C40"/>
    <mergeCell ref="D40:O40"/>
    <mergeCell ref="B35:C35"/>
    <mergeCell ref="D35:O35"/>
    <mergeCell ref="B36:C36"/>
    <mergeCell ref="D36:O36"/>
    <mergeCell ref="B37:C37"/>
    <mergeCell ref="D37:O37"/>
    <mergeCell ref="B32:C32"/>
    <mergeCell ref="D32:O32"/>
    <mergeCell ref="B33:C33"/>
    <mergeCell ref="D33:O33"/>
    <mergeCell ref="B34:C34"/>
    <mergeCell ref="D34:O34"/>
    <mergeCell ref="B29:C29"/>
    <mergeCell ref="D29:O29"/>
    <mergeCell ref="B30:C30"/>
    <mergeCell ref="D30:O30"/>
    <mergeCell ref="B31:C31"/>
    <mergeCell ref="D31:O31"/>
    <mergeCell ref="B26:C26"/>
    <mergeCell ref="D26:O26"/>
    <mergeCell ref="B27:C27"/>
    <mergeCell ref="D27:O27"/>
    <mergeCell ref="B28:C28"/>
    <mergeCell ref="D28:O28"/>
    <mergeCell ref="B22:C22"/>
    <mergeCell ref="D22:O22"/>
    <mergeCell ref="B23:C23"/>
    <mergeCell ref="D23:O23"/>
    <mergeCell ref="B25:C25"/>
    <mergeCell ref="D25:O25"/>
    <mergeCell ref="B24:C24"/>
    <mergeCell ref="D24:O24"/>
    <mergeCell ref="B21:C21"/>
    <mergeCell ref="D21:O21"/>
    <mergeCell ref="B3:O3"/>
    <mergeCell ref="B4:O4"/>
    <mergeCell ref="B5:O5"/>
    <mergeCell ref="B6:O6"/>
    <mergeCell ref="B7:O7"/>
    <mergeCell ref="B8:O8"/>
    <mergeCell ref="B9:O12"/>
    <mergeCell ref="B13:O13"/>
    <mergeCell ref="B14:O14"/>
    <mergeCell ref="B15:O19"/>
    <mergeCell ref="B20:O20"/>
  </mergeCells>
  <conditionalFormatting sqref="I45:J48">
    <cfRule type="containsBlanks" dxfId="50" priority="1">
      <formula>LEN(TRIM(I45))=0</formula>
    </cfRule>
  </conditionalFormatting>
  <hyperlinks>
    <hyperlink ref="B26" r:id="rId1" display="http://www1.eere.energy.gov/seeaction/pdfs/emv_ee_program_impact_guide.pdf"/>
    <hyperlink ref="B27" r:id="rId2" display="http://www1.eere.energy.gov/seeaction/pdfs/emv_ee_program_impact_guide.pdf"/>
    <hyperlink ref="B28" r:id="rId3" display="http://www1.eere.energy.gov/seeaction/pdfs/emv_ee_program_impact_guide.pdf"/>
  </hyperlinks>
  <pageMargins left="0.7" right="0.7" top="0.75" bottom="0.75" header="0.3" footer="0.3"/>
  <pageSetup orientation="portrait"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7E0F7"/>
    <pageSetUpPr fitToPage="1"/>
  </sheetPr>
  <dimension ref="A1:AF86"/>
  <sheetViews>
    <sheetView showGridLines="0" zoomScale="55" zoomScaleNormal="55" workbookViewId="0">
      <pane xSplit="1" ySplit="5" topLeftCell="B78" activePane="bottomRight" state="frozen"/>
      <selection pane="topRight" activeCell="B1" sqref="B1"/>
      <selection pane="bottomLeft" activeCell="A4" sqref="A4"/>
      <selection pane="bottomRight" activeCell="C2" sqref="B2:N3"/>
    </sheetView>
  </sheetViews>
  <sheetFormatPr defaultColWidth="9.140625" defaultRowHeight="15" outlineLevelRow="1" x14ac:dyDescent="0.25"/>
  <cols>
    <col min="1" max="1" width="2.85546875" style="70" hidden="1" customWidth="1"/>
    <col min="2" max="2" width="10" style="71" customWidth="1"/>
    <col min="3" max="3" width="44.5703125" style="71" customWidth="1"/>
    <col min="4" max="15" width="12.140625" style="71" customWidth="1"/>
    <col min="16" max="16" width="12.42578125" style="71" customWidth="1"/>
    <col min="17" max="17" width="10.42578125" style="71" customWidth="1"/>
    <col min="18" max="18" width="12.140625" style="71" customWidth="1"/>
    <col min="19" max="16384" width="9.140625" style="71"/>
  </cols>
  <sheetData>
    <row r="1" spans="1:19" ht="18.75" x14ac:dyDescent="0.25">
      <c r="B1" s="299" t="s">
        <v>1115</v>
      </c>
      <c r="C1" s="299"/>
      <c r="D1" s="299"/>
      <c r="E1" s="299"/>
      <c r="F1" s="299"/>
      <c r="G1" s="299"/>
      <c r="H1" s="299"/>
      <c r="I1" s="299"/>
      <c r="J1" s="299"/>
      <c r="K1" s="299"/>
      <c r="L1" s="299"/>
      <c r="M1" s="299"/>
      <c r="N1" s="299"/>
      <c r="O1" s="299"/>
      <c r="P1" s="299"/>
      <c r="Q1" s="299"/>
      <c r="R1" s="299"/>
    </row>
    <row r="3" spans="1:19" ht="32.25" customHeight="1" thickBot="1" x14ac:dyDescent="0.3">
      <c r="A3" s="70" t="s">
        <v>149</v>
      </c>
      <c r="B3" s="305" t="s">
        <v>1027</v>
      </c>
      <c r="C3" s="305"/>
      <c r="D3" s="305"/>
      <c r="E3" s="305"/>
      <c r="F3" s="305"/>
      <c r="G3" s="305"/>
      <c r="H3" s="305"/>
      <c r="I3" s="305"/>
      <c r="J3" s="305"/>
      <c r="K3" s="305"/>
      <c r="L3" s="305"/>
      <c r="M3" s="305"/>
      <c r="N3" s="305"/>
    </row>
    <row r="4" spans="1:19" ht="21.75" thickBot="1" x14ac:dyDescent="0.3">
      <c r="B4" s="306" t="s">
        <v>546</v>
      </c>
      <c r="C4" s="306"/>
      <c r="D4" s="306"/>
      <c r="E4" s="306"/>
      <c r="F4" s="306"/>
      <c r="G4" s="307"/>
      <c r="H4" s="308" t="s">
        <v>0</v>
      </c>
      <c r="I4" s="309"/>
      <c r="J4" s="309"/>
      <c r="K4" s="309"/>
      <c r="L4" s="309"/>
      <c r="M4" s="309"/>
      <c r="N4" s="309"/>
      <c r="O4" s="309"/>
      <c r="P4" s="309"/>
      <c r="Q4" s="309"/>
      <c r="R4" s="309"/>
    </row>
    <row r="5" spans="1:19" ht="18.75" customHeight="1" thickBot="1" x14ac:dyDescent="0.3">
      <c r="B5" s="310" t="s">
        <v>1045</v>
      </c>
      <c r="C5" s="302"/>
      <c r="D5" s="302"/>
      <c r="E5" s="302"/>
      <c r="F5" s="302"/>
      <c r="G5" s="312"/>
      <c r="H5" s="310" t="e">
        <f>VLOOKUP($B$5,#REF!,2,FALSE)</f>
        <v>#REF!</v>
      </c>
      <c r="I5" s="311"/>
      <c r="J5" s="311"/>
      <c r="K5" s="311"/>
      <c r="L5" s="311"/>
      <c r="M5" s="311"/>
      <c r="N5" s="311"/>
      <c r="O5" s="311"/>
      <c r="P5" s="311"/>
      <c r="Q5" s="311"/>
      <c r="R5" s="311"/>
    </row>
    <row r="6" spans="1:19" ht="30.75" customHeight="1" thickBot="1" x14ac:dyDescent="0.3">
      <c r="B6" s="134" t="s">
        <v>257</v>
      </c>
      <c r="C6" s="134" t="s">
        <v>743</v>
      </c>
      <c r="D6" s="135" t="s">
        <v>1048</v>
      </c>
      <c r="E6" s="135" t="s">
        <v>1049</v>
      </c>
      <c r="F6" s="135" t="s">
        <v>1051</v>
      </c>
      <c r="G6" s="135" t="s">
        <v>1050</v>
      </c>
      <c r="H6" s="135" t="s">
        <v>1057</v>
      </c>
      <c r="I6" s="135" t="s">
        <v>1056</v>
      </c>
      <c r="J6" s="135" t="s">
        <v>1055</v>
      </c>
      <c r="K6" s="135" t="s">
        <v>1054</v>
      </c>
      <c r="L6" s="135" t="s">
        <v>1071</v>
      </c>
      <c r="M6" s="135" t="s">
        <v>1070</v>
      </c>
      <c r="N6" s="135" t="s">
        <v>1069</v>
      </c>
      <c r="O6" s="135" t="s">
        <v>1068</v>
      </c>
      <c r="P6" s="301" t="s">
        <v>1118</v>
      </c>
      <c r="Q6" s="302"/>
      <c r="R6" s="135" t="s">
        <v>1067</v>
      </c>
    </row>
    <row r="7" spans="1:19" ht="29.25" customHeight="1" thickBot="1" x14ac:dyDescent="0.3">
      <c r="A7" s="70" t="e">
        <f>$H$5</f>
        <v>#REF!</v>
      </c>
      <c r="B7" s="136"/>
      <c r="C7" s="136"/>
      <c r="D7" s="137"/>
      <c r="E7" s="137"/>
      <c r="F7" s="137"/>
      <c r="G7" s="137"/>
      <c r="H7" s="137"/>
      <c r="I7" s="137"/>
      <c r="J7" s="137"/>
      <c r="K7" s="137"/>
      <c r="L7" s="137"/>
      <c r="M7" s="137"/>
      <c r="N7" s="137"/>
      <c r="O7" s="138"/>
      <c r="P7" s="303"/>
      <c r="Q7" s="304"/>
      <c r="R7" s="137"/>
      <c r="S7" s="128"/>
    </row>
    <row r="8" spans="1:19" ht="15.75" thickBot="1" x14ac:dyDescent="0.3"/>
    <row r="9" spans="1:19" ht="21.75" customHeight="1" thickBot="1" x14ac:dyDescent="0.3">
      <c r="B9" s="236" t="s">
        <v>746</v>
      </c>
      <c r="C9" s="237"/>
      <c r="D9" s="237"/>
      <c r="E9" s="237"/>
      <c r="F9" s="237"/>
      <c r="G9" s="237"/>
      <c r="H9" s="237"/>
      <c r="I9" s="237"/>
      <c r="J9" s="237"/>
      <c r="K9" s="237"/>
      <c r="L9" s="237"/>
      <c r="M9" s="237"/>
      <c r="N9" s="237"/>
      <c r="O9" s="256" t="s">
        <v>795</v>
      </c>
      <c r="P9" s="254"/>
      <c r="Q9" s="254"/>
      <c r="R9" s="255"/>
      <c r="S9" s="128"/>
    </row>
    <row r="10" spans="1:19" ht="31.5" customHeight="1" outlineLevel="1" thickBot="1" x14ac:dyDescent="0.3">
      <c r="A10" s="70" t="e">
        <f t="shared" ref="A10:A36" si="0">$H$5</f>
        <v>#REF!</v>
      </c>
      <c r="B10" s="265" t="s">
        <v>701</v>
      </c>
      <c r="C10" s="265"/>
      <c r="D10" s="264"/>
      <c r="E10" s="264"/>
      <c r="F10" s="264"/>
      <c r="G10" s="264"/>
      <c r="H10" s="264"/>
      <c r="I10" s="264"/>
      <c r="J10" s="264"/>
      <c r="K10" s="264"/>
      <c r="L10" s="264"/>
      <c r="M10" s="264"/>
      <c r="N10" s="264"/>
      <c r="O10" s="199"/>
      <c r="P10" s="199"/>
      <c r="Q10" s="199"/>
      <c r="R10" s="200"/>
      <c r="S10" s="128"/>
    </row>
    <row r="11" spans="1:19" ht="43.35" customHeight="1" outlineLevel="1" thickBot="1" x14ac:dyDescent="0.3">
      <c r="A11" s="70" t="e">
        <f t="shared" si="0"/>
        <v>#REF!</v>
      </c>
      <c r="B11" s="265" t="s">
        <v>744</v>
      </c>
      <c r="C11" s="265"/>
      <c r="D11" s="264"/>
      <c r="E11" s="264"/>
      <c r="F11" s="264"/>
      <c r="G11" s="264"/>
      <c r="H11" s="264"/>
      <c r="I11" s="264"/>
      <c r="J11" s="264"/>
      <c r="K11" s="264"/>
      <c r="L11" s="264"/>
      <c r="M11" s="264"/>
      <c r="N11" s="264"/>
      <c r="O11" s="202"/>
      <c r="P11" s="202"/>
      <c r="Q11" s="202"/>
      <c r="R11" s="203"/>
      <c r="S11" s="128"/>
    </row>
    <row r="12" spans="1:19" ht="17.45" customHeight="1" outlineLevel="1" thickBot="1" x14ac:dyDescent="0.3">
      <c r="A12" s="70" t="e">
        <f t="shared" si="0"/>
        <v>#REF!</v>
      </c>
      <c r="B12" s="265" t="s">
        <v>1058</v>
      </c>
      <c r="C12" s="265"/>
      <c r="D12" s="300"/>
      <c r="E12" s="300"/>
      <c r="F12" s="300"/>
      <c r="G12" s="300"/>
      <c r="H12" s="300"/>
      <c r="I12" s="300"/>
      <c r="J12" s="265" t="s">
        <v>55</v>
      </c>
      <c r="K12" s="265"/>
      <c r="L12" s="264"/>
      <c r="M12" s="264"/>
      <c r="N12" s="264"/>
      <c r="O12" s="202"/>
      <c r="P12" s="202"/>
      <c r="Q12" s="202"/>
      <c r="R12" s="203"/>
      <c r="S12" s="128" t="str">
        <f>IF(AND(D12="Other (Please Specify)",L12=""),"highlight","")</f>
        <v/>
      </c>
    </row>
    <row r="13" spans="1:19" ht="15" customHeight="1" outlineLevel="1" thickBot="1" x14ac:dyDescent="0.3">
      <c r="A13" s="70" t="e">
        <f t="shared" si="0"/>
        <v>#REF!</v>
      </c>
      <c r="B13" s="265" t="s">
        <v>702</v>
      </c>
      <c r="C13" s="265"/>
      <c r="D13" s="289"/>
      <c r="E13" s="289"/>
      <c r="F13" s="289"/>
      <c r="G13" s="289"/>
      <c r="H13" s="289"/>
      <c r="I13" s="289"/>
      <c r="J13" s="289"/>
      <c r="K13" s="289"/>
      <c r="L13" s="289"/>
      <c r="M13" s="289"/>
      <c r="N13" s="141"/>
      <c r="O13" s="202"/>
      <c r="P13" s="202"/>
      <c r="Q13" s="202"/>
      <c r="R13" s="203"/>
      <c r="S13" s="128"/>
    </row>
    <row r="14" spans="1:19" ht="15" customHeight="1" outlineLevel="1" thickBot="1" x14ac:dyDescent="0.3">
      <c r="A14" s="70" t="e">
        <f t="shared" si="0"/>
        <v>#REF!</v>
      </c>
      <c r="B14" s="265" t="s">
        <v>703</v>
      </c>
      <c r="C14" s="265"/>
      <c r="D14" s="290"/>
      <c r="E14" s="291"/>
      <c r="F14" s="291"/>
      <c r="G14" s="292"/>
      <c r="H14" s="289"/>
      <c r="I14" s="289"/>
      <c r="J14" s="289"/>
      <c r="K14" s="289"/>
      <c r="L14" s="289"/>
      <c r="M14" s="289"/>
      <c r="N14" s="141"/>
      <c r="O14" s="205"/>
      <c r="P14" s="205"/>
      <c r="Q14" s="205"/>
      <c r="R14" s="206"/>
      <c r="S14" s="128"/>
    </row>
    <row r="15" spans="1:19" ht="15" customHeight="1" thickBot="1" x14ac:dyDescent="0.3">
      <c r="A15" s="70" t="e">
        <f t="shared" si="0"/>
        <v>#REF!</v>
      </c>
    </row>
    <row r="16" spans="1:19" ht="21.75" customHeight="1" thickBot="1" x14ac:dyDescent="0.3">
      <c r="A16" s="70" t="e">
        <f t="shared" si="0"/>
        <v>#REF!</v>
      </c>
      <c r="B16" s="236" t="s">
        <v>747</v>
      </c>
      <c r="C16" s="237"/>
      <c r="D16" s="237"/>
      <c r="E16" s="237"/>
      <c r="F16" s="237"/>
      <c r="G16" s="237"/>
      <c r="H16" s="237"/>
      <c r="I16" s="237"/>
      <c r="J16" s="237"/>
      <c r="K16" s="237"/>
      <c r="L16" s="237"/>
      <c r="M16" s="237"/>
      <c r="N16" s="262"/>
      <c r="O16" s="254" t="s">
        <v>795</v>
      </c>
      <c r="P16" s="254"/>
      <c r="Q16" s="254"/>
      <c r="R16" s="255"/>
    </row>
    <row r="17" spans="1:19" ht="15" customHeight="1" outlineLevel="1" thickBot="1" x14ac:dyDescent="0.3">
      <c r="A17" s="70" t="e">
        <f t="shared" si="0"/>
        <v>#REF!</v>
      </c>
      <c r="B17" s="265" t="s">
        <v>704</v>
      </c>
      <c r="C17" s="265"/>
      <c r="D17" s="264"/>
      <c r="E17" s="264"/>
      <c r="F17" s="264"/>
      <c r="G17" s="264"/>
      <c r="H17" s="264"/>
      <c r="I17" s="264"/>
      <c r="J17" s="264"/>
      <c r="K17" s="264"/>
      <c r="L17" s="264"/>
      <c r="M17" s="252"/>
      <c r="N17" s="253"/>
      <c r="O17" s="199"/>
      <c r="P17" s="199"/>
      <c r="Q17" s="199"/>
      <c r="R17" s="200"/>
      <c r="S17" s="128"/>
    </row>
    <row r="18" spans="1:19" ht="19.5" customHeight="1" outlineLevel="1" thickBot="1" x14ac:dyDescent="0.3">
      <c r="A18" s="70" t="e">
        <f t="shared" si="0"/>
        <v>#REF!</v>
      </c>
      <c r="B18" s="265" t="s">
        <v>705</v>
      </c>
      <c r="C18" s="265"/>
      <c r="D18" s="264"/>
      <c r="E18" s="264"/>
      <c r="F18" s="264"/>
      <c r="G18" s="264"/>
      <c r="H18" s="264"/>
      <c r="I18" s="264"/>
      <c r="J18" s="264"/>
      <c r="K18" s="264"/>
      <c r="L18" s="264"/>
      <c r="M18" s="252"/>
      <c r="N18" s="253"/>
      <c r="O18" s="202"/>
      <c r="P18" s="202"/>
      <c r="Q18" s="202"/>
      <c r="R18" s="203"/>
      <c r="S18" s="128"/>
    </row>
    <row r="19" spans="1:19" ht="15" customHeight="1" outlineLevel="1" thickBot="1" x14ac:dyDescent="0.3">
      <c r="A19" s="70" t="e">
        <f t="shared" si="0"/>
        <v>#REF!</v>
      </c>
      <c r="B19" s="265" t="s">
        <v>706</v>
      </c>
      <c r="C19" s="265"/>
      <c r="D19" s="264"/>
      <c r="E19" s="264"/>
      <c r="F19" s="264"/>
      <c r="G19" s="264"/>
      <c r="H19" s="264"/>
      <c r="I19" s="264"/>
      <c r="J19" s="264"/>
      <c r="K19" s="264"/>
      <c r="L19" s="264"/>
      <c r="M19" s="252"/>
      <c r="N19" s="253"/>
      <c r="O19" s="202"/>
      <c r="P19" s="202"/>
      <c r="Q19" s="202"/>
      <c r="R19" s="203"/>
      <c r="S19" s="128"/>
    </row>
    <row r="20" spans="1:19" ht="19.5" customHeight="1" outlineLevel="1" thickBot="1" x14ac:dyDescent="0.3">
      <c r="A20" s="70" t="e">
        <f t="shared" si="0"/>
        <v>#REF!</v>
      </c>
      <c r="B20" s="265" t="s">
        <v>707</v>
      </c>
      <c r="C20" s="265"/>
      <c r="D20" s="264"/>
      <c r="E20" s="264"/>
      <c r="F20" s="264"/>
      <c r="G20" s="264"/>
      <c r="H20" s="264"/>
      <c r="I20" s="264"/>
      <c r="J20" s="264"/>
      <c r="K20" s="264"/>
      <c r="L20" s="264"/>
      <c r="M20" s="252"/>
      <c r="N20" s="253"/>
      <c r="O20" s="202"/>
      <c r="P20" s="202"/>
      <c r="Q20" s="202"/>
      <c r="R20" s="203"/>
      <c r="S20" s="128"/>
    </row>
    <row r="21" spans="1:19" ht="18.75" customHeight="1" outlineLevel="1" thickBot="1" x14ac:dyDescent="0.3">
      <c r="A21" s="70" t="e">
        <f t="shared" si="0"/>
        <v>#REF!</v>
      </c>
      <c r="B21" s="265" t="s">
        <v>708</v>
      </c>
      <c r="C21" s="265"/>
      <c r="D21" s="264"/>
      <c r="E21" s="264"/>
      <c r="F21" s="264"/>
      <c r="G21" s="264"/>
      <c r="H21" s="264"/>
      <c r="I21" s="264"/>
      <c r="J21" s="264"/>
      <c r="K21" s="264"/>
      <c r="L21" s="264"/>
      <c r="M21" s="252"/>
      <c r="N21" s="253"/>
      <c r="O21" s="202"/>
      <c r="P21" s="202"/>
      <c r="Q21" s="202"/>
      <c r="R21" s="203"/>
      <c r="S21" s="128"/>
    </row>
    <row r="22" spans="1:19" ht="21" customHeight="1" outlineLevel="1" thickBot="1" x14ac:dyDescent="0.3">
      <c r="A22" s="70" t="e">
        <f t="shared" si="0"/>
        <v>#REF!</v>
      </c>
      <c r="B22" s="265" t="s">
        <v>709</v>
      </c>
      <c r="C22" s="265"/>
      <c r="D22" s="264"/>
      <c r="E22" s="264"/>
      <c r="F22" s="264"/>
      <c r="G22" s="264"/>
      <c r="H22" s="264"/>
      <c r="I22" s="264"/>
      <c r="J22" s="264"/>
      <c r="K22" s="264"/>
      <c r="L22" s="264"/>
      <c r="M22" s="264"/>
      <c r="N22" s="264"/>
      <c r="O22" s="205"/>
      <c r="P22" s="205"/>
      <c r="Q22" s="205"/>
      <c r="R22" s="206"/>
      <c r="S22" s="128"/>
    </row>
    <row r="23" spans="1:19" ht="15" customHeight="1" thickBot="1" x14ac:dyDescent="0.3">
      <c r="A23" s="70" t="e">
        <f t="shared" si="0"/>
        <v>#REF!</v>
      </c>
    </row>
    <row r="24" spans="1:19" ht="25.5" customHeight="1" thickBot="1" x14ac:dyDescent="0.3">
      <c r="A24" s="70" t="e">
        <f t="shared" si="0"/>
        <v>#REF!</v>
      </c>
      <c r="B24" s="236" t="s">
        <v>748</v>
      </c>
      <c r="C24" s="266"/>
      <c r="D24" s="266"/>
      <c r="E24" s="266"/>
      <c r="F24" s="266"/>
      <c r="G24" s="266"/>
      <c r="H24" s="266"/>
      <c r="I24" s="266"/>
      <c r="J24" s="266"/>
      <c r="K24" s="266"/>
      <c r="L24" s="266"/>
      <c r="M24" s="266"/>
      <c r="N24" s="267"/>
      <c r="O24" s="254" t="s">
        <v>795</v>
      </c>
      <c r="P24" s="254"/>
      <c r="Q24" s="254"/>
      <c r="R24" s="255"/>
    </row>
    <row r="25" spans="1:19" ht="43.7" customHeight="1" outlineLevel="1" thickBot="1" x14ac:dyDescent="0.3">
      <c r="A25" s="70" t="e">
        <f t="shared" si="0"/>
        <v>#REF!</v>
      </c>
      <c r="B25" s="207" t="s">
        <v>1031</v>
      </c>
      <c r="C25" s="209"/>
      <c r="D25" s="259"/>
      <c r="E25" s="260"/>
      <c r="F25" s="260"/>
      <c r="G25" s="260"/>
      <c r="H25" s="260"/>
      <c r="I25" s="260"/>
      <c r="J25" s="260"/>
      <c r="K25" s="260"/>
      <c r="L25" s="260"/>
      <c r="M25" s="260"/>
      <c r="N25" s="261"/>
      <c r="O25" s="199"/>
      <c r="P25" s="199"/>
      <c r="Q25" s="199"/>
      <c r="R25" s="200"/>
      <c r="S25" s="128"/>
    </row>
    <row r="26" spans="1:19" ht="33" customHeight="1" outlineLevel="1" thickBot="1" x14ac:dyDescent="0.3">
      <c r="B26" s="207" t="s">
        <v>1064</v>
      </c>
      <c r="C26" s="209"/>
      <c r="D26" s="213"/>
      <c r="E26" s="214"/>
      <c r="F26" s="214"/>
      <c r="G26" s="214"/>
      <c r="H26" s="214"/>
      <c r="I26" s="214"/>
      <c r="J26" s="214"/>
      <c r="K26" s="214"/>
      <c r="L26" s="214"/>
      <c r="M26" s="214"/>
      <c r="N26" s="215"/>
      <c r="O26" s="202"/>
      <c r="P26" s="202"/>
      <c r="Q26" s="202"/>
      <c r="R26" s="203"/>
      <c r="S26" s="128"/>
    </row>
    <row r="27" spans="1:19" ht="58.7" customHeight="1" outlineLevel="1" thickBot="1" x14ac:dyDescent="0.3">
      <c r="A27" s="70" t="e">
        <f t="shared" si="0"/>
        <v>#REF!</v>
      </c>
      <c r="B27" s="207" t="s">
        <v>1072</v>
      </c>
      <c r="C27" s="209"/>
      <c r="D27" s="259"/>
      <c r="E27" s="260"/>
      <c r="F27" s="260"/>
      <c r="G27" s="260"/>
      <c r="H27" s="260"/>
      <c r="I27" s="260"/>
      <c r="J27" s="260"/>
      <c r="K27" s="260"/>
      <c r="L27" s="260"/>
      <c r="M27" s="260"/>
      <c r="N27" s="261"/>
      <c r="O27" s="202"/>
      <c r="P27" s="202"/>
      <c r="Q27" s="202"/>
      <c r="R27" s="203"/>
      <c r="S27" s="128"/>
    </row>
    <row r="28" spans="1:19" ht="43.7" customHeight="1" outlineLevel="1" thickBot="1" x14ac:dyDescent="0.3">
      <c r="A28" s="70" t="e">
        <f t="shared" si="0"/>
        <v>#REF!</v>
      </c>
      <c r="B28" s="207" t="s">
        <v>1073</v>
      </c>
      <c r="C28" s="209"/>
      <c r="D28" s="259"/>
      <c r="E28" s="260"/>
      <c r="F28" s="260"/>
      <c r="G28" s="260"/>
      <c r="H28" s="260"/>
      <c r="I28" s="260"/>
      <c r="J28" s="260"/>
      <c r="K28" s="260"/>
      <c r="L28" s="260"/>
      <c r="M28" s="260"/>
      <c r="N28" s="261"/>
      <c r="O28" s="202"/>
      <c r="P28" s="202"/>
      <c r="Q28" s="202"/>
      <c r="R28" s="203"/>
      <c r="S28" s="128"/>
    </row>
    <row r="29" spans="1:19" ht="46.35" customHeight="1" outlineLevel="1" thickBot="1" x14ac:dyDescent="0.3">
      <c r="A29" s="70" t="e">
        <f t="shared" si="0"/>
        <v>#REF!</v>
      </c>
      <c r="B29" s="207" t="s">
        <v>1074</v>
      </c>
      <c r="C29" s="209"/>
      <c r="D29" s="213"/>
      <c r="E29" s="214"/>
      <c r="F29" s="214"/>
      <c r="G29" s="214"/>
      <c r="H29" s="214"/>
      <c r="I29" s="214"/>
      <c r="J29" s="214"/>
      <c r="K29" s="214"/>
      <c r="L29" s="214"/>
      <c r="M29" s="214"/>
      <c r="N29" s="215"/>
      <c r="O29" s="205"/>
      <c r="P29" s="205"/>
      <c r="Q29" s="205"/>
      <c r="R29" s="206"/>
      <c r="S29" s="128"/>
    </row>
    <row r="30" spans="1:19" ht="15" customHeight="1" thickBot="1" x14ac:dyDescent="0.3">
      <c r="A30" s="70" t="e">
        <f t="shared" si="0"/>
        <v>#REF!</v>
      </c>
    </row>
    <row r="31" spans="1:19" ht="21.75" customHeight="1" thickBot="1" x14ac:dyDescent="0.3">
      <c r="A31" s="70" t="e">
        <f t="shared" si="0"/>
        <v>#REF!</v>
      </c>
      <c r="B31" s="236" t="s">
        <v>1075</v>
      </c>
      <c r="C31" s="266"/>
      <c r="D31" s="266"/>
      <c r="E31" s="266"/>
      <c r="F31" s="266"/>
      <c r="G31" s="266"/>
      <c r="H31" s="266"/>
      <c r="I31" s="266"/>
      <c r="J31" s="266"/>
      <c r="K31" s="266"/>
      <c r="L31" s="266"/>
      <c r="M31" s="266"/>
      <c r="N31" s="267"/>
      <c r="O31" s="254" t="s">
        <v>795</v>
      </c>
      <c r="P31" s="254"/>
      <c r="Q31" s="254"/>
      <c r="R31" s="255"/>
    </row>
    <row r="32" spans="1:19" ht="42.75" customHeight="1" outlineLevel="1" thickBot="1" x14ac:dyDescent="0.3">
      <c r="A32" s="70" t="e">
        <f t="shared" si="0"/>
        <v>#REF!</v>
      </c>
      <c r="B32" s="272" t="s">
        <v>812</v>
      </c>
      <c r="C32" s="273"/>
      <c r="D32" s="273"/>
      <c r="E32" s="273"/>
      <c r="F32" s="273"/>
      <c r="G32" s="273"/>
      <c r="H32" s="273"/>
      <c r="I32" s="273"/>
      <c r="J32" s="274"/>
      <c r="K32" s="268" t="s">
        <v>1076</v>
      </c>
      <c r="L32" s="269"/>
      <c r="M32" s="270" t="s">
        <v>1077</v>
      </c>
      <c r="N32" s="271"/>
      <c r="O32" s="198"/>
      <c r="P32" s="199"/>
      <c r="Q32" s="199"/>
      <c r="R32" s="200"/>
      <c r="S32" s="128"/>
    </row>
    <row r="33" spans="1:20" ht="19.7" customHeight="1" outlineLevel="1" thickBot="1" x14ac:dyDescent="0.3">
      <c r="A33" s="70" t="e">
        <f t="shared" si="0"/>
        <v>#REF!</v>
      </c>
      <c r="B33" s="207" t="s">
        <v>1095</v>
      </c>
      <c r="C33" s="208"/>
      <c r="D33" s="208"/>
      <c r="E33" s="208"/>
      <c r="F33" s="208"/>
      <c r="G33" s="208"/>
      <c r="H33" s="208"/>
      <c r="I33" s="208"/>
      <c r="J33" s="209"/>
      <c r="K33" s="232"/>
      <c r="L33" s="233"/>
      <c r="M33" s="232"/>
      <c r="N33" s="233"/>
      <c r="O33" s="201"/>
      <c r="P33" s="202"/>
      <c r="Q33" s="202"/>
      <c r="R33" s="203"/>
      <c r="S33" s="128"/>
      <c r="T33" s="131"/>
    </row>
    <row r="34" spans="1:20" ht="31.7" customHeight="1" outlineLevel="1" thickBot="1" x14ac:dyDescent="0.3">
      <c r="B34" s="207" t="s">
        <v>1093</v>
      </c>
      <c r="C34" s="208"/>
      <c r="D34" s="208"/>
      <c r="E34" s="208"/>
      <c r="F34" s="208"/>
      <c r="G34" s="208"/>
      <c r="H34" s="208"/>
      <c r="I34" s="208"/>
      <c r="J34" s="209"/>
      <c r="K34" s="222"/>
      <c r="L34" s="223"/>
      <c r="M34" s="222"/>
      <c r="N34" s="223"/>
      <c r="O34" s="201"/>
      <c r="P34" s="202"/>
      <c r="Q34" s="202"/>
      <c r="R34" s="203"/>
      <c r="S34" s="128"/>
    </row>
    <row r="35" spans="1:20" ht="17.45" customHeight="1" outlineLevel="1" thickBot="1" x14ac:dyDescent="0.3">
      <c r="A35" s="70" t="e">
        <f t="shared" si="0"/>
        <v>#REF!</v>
      </c>
      <c r="B35" s="207" t="s">
        <v>1083</v>
      </c>
      <c r="C35" s="208"/>
      <c r="D35" s="208"/>
      <c r="E35" s="208"/>
      <c r="F35" s="208"/>
      <c r="G35" s="208"/>
      <c r="H35" s="208"/>
      <c r="I35" s="208"/>
      <c r="J35" s="209"/>
      <c r="K35" s="222"/>
      <c r="L35" s="223"/>
      <c r="M35" s="222"/>
      <c r="N35" s="223"/>
      <c r="O35" s="201"/>
      <c r="P35" s="202"/>
      <c r="Q35" s="202"/>
      <c r="R35" s="203"/>
      <c r="S35" s="128"/>
    </row>
    <row r="36" spans="1:20" ht="17.45" customHeight="1" outlineLevel="1" thickBot="1" x14ac:dyDescent="0.3">
      <c r="A36" s="70" t="e">
        <f t="shared" si="0"/>
        <v>#REF!</v>
      </c>
      <c r="B36" s="207" t="s">
        <v>1082</v>
      </c>
      <c r="C36" s="208"/>
      <c r="D36" s="208"/>
      <c r="E36" s="208"/>
      <c r="F36" s="208"/>
      <c r="G36" s="208"/>
      <c r="H36" s="208"/>
      <c r="I36" s="208"/>
      <c r="J36" s="209"/>
      <c r="K36" s="222"/>
      <c r="L36" s="223"/>
      <c r="M36" s="222"/>
      <c r="N36" s="223"/>
      <c r="O36" s="201"/>
      <c r="P36" s="202"/>
      <c r="Q36" s="202"/>
      <c r="R36" s="203"/>
      <c r="S36" s="128" t="str">
        <f>IF(AND(LEN(I36)&gt;0,LEN(K36)=0),"highlight","")</f>
        <v/>
      </c>
      <c r="T36" s="128" t="str">
        <f>IF(AND(LEN(I36)&gt;0,LEN(M36)=0),"highlight","")</f>
        <v/>
      </c>
    </row>
    <row r="37" spans="1:20" ht="32.450000000000003" customHeight="1" outlineLevel="1" thickBot="1" x14ac:dyDescent="0.3">
      <c r="B37" s="207" t="s">
        <v>1084</v>
      </c>
      <c r="C37" s="208"/>
      <c r="D37" s="208"/>
      <c r="E37" s="208"/>
      <c r="F37" s="208"/>
      <c r="G37" s="208"/>
      <c r="H37" s="208"/>
      <c r="I37" s="208"/>
      <c r="J37" s="209"/>
      <c r="K37" s="232"/>
      <c r="L37" s="233"/>
      <c r="M37" s="232"/>
      <c r="N37" s="233"/>
      <c r="O37" s="204"/>
      <c r="P37" s="205"/>
      <c r="Q37" s="205"/>
      <c r="R37" s="206"/>
      <c r="S37" s="128"/>
      <c r="T37" s="128"/>
    </row>
    <row r="38" spans="1:20" ht="15" customHeight="1" thickBot="1" x14ac:dyDescent="0.3">
      <c r="A38" s="70" t="e">
        <f t="shared" ref="A38:A44" si="1">$H$5</f>
        <v>#REF!</v>
      </c>
    </row>
    <row r="39" spans="1:20" ht="21.75" customHeight="1" thickBot="1" x14ac:dyDescent="0.3">
      <c r="A39" s="70" t="e">
        <f t="shared" si="1"/>
        <v>#REF!</v>
      </c>
      <c r="B39" s="236" t="s">
        <v>1078</v>
      </c>
      <c r="C39" s="237"/>
      <c r="D39" s="237"/>
      <c r="E39" s="237"/>
      <c r="F39" s="237"/>
      <c r="G39" s="237"/>
      <c r="H39" s="237"/>
      <c r="I39" s="237"/>
      <c r="J39" s="237"/>
      <c r="K39" s="237"/>
      <c r="L39" s="237"/>
      <c r="M39" s="237"/>
      <c r="N39" s="262"/>
      <c r="O39" s="254" t="s">
        <v>795</v>
      </c>
      <c r="P39" s="254"/>
      <c r="Q39" s="254"/>
      <c r="R39" s="255"/>
    </row>
    <row r="40" spans="1:20" ht="50.45" customHeight="1" outlineLevel="1" thickBot="1" x14ac:dyDescent="0.3">
      <c r="A40" s="70" t="e">
        <f t="shared" si="1"/>
        <v>#REF!</v>
      </c>
      <c r="B40" s="245" t="s">
        <v>1091</v>
      </c>
      <c r="C40" s="246"/>
      <c r="D40" s="246"/>
      <c r="E40" s="246"/>
      <c r="F40" s="247"/>
      <c r="G40" s="248"/>
      <c r="H40" s="249"/>
      <c r="I40" s="249"/>
      <c r="J40" s="249"/>
      <c r="K40" s="249"/>
      <c r="L40" s="249"/>
      <c r="M40" s="249"/>
      <c r="N40" s="249"/>
      <c r="O40" s="198"/>
      <c r="P40" s="199"/>
      <c r="Q40" s="199"/>
      <c r="R40" s="200"/>
      <c r="S40" s="128"/>
    </row>
    <row r="41" spans="1:20" ht="15.75" outlineLevel="1" thickBot="1" x14ac:dyDescent="0.3">
      <c r="B41" s="207" t="s">
        <v>1097</v>
      </c>
      <c r="C41" s="208"/>
      <c r="D41" s="208"/>
      <c r="E41" s="208"/>
      <c r="F41" s="209"/>
      <c r="G41" s="210"/>
      <c r="H41" s="211"/>
      <c r="I41" s="211"/>
      <c r="J41" s="211"/>
      <c r="K41" s="211"/>
      <c r="L41" s="211"/>
      <c r="M41" s="211"/>
      <c r="N41" s="212"/>
      <c r="O41" s="201"/>
      <c r="P41" s="202"/>
      <c r="Q41" s="202"/>
      <c r="R41" s="203"/>
      <c r="S41" s="128"/>
    </row>
    <row r="42" spans="1:20" ht="15.75" outlineLevel="1" thickBot="1" x14ac:dyDescent="0.3">
      <c r="B42" s="207" t="s">
        <v>1096</v>
      </c>
      <c r="C42" s="208"/>
      <c r="D42" s="208"/>
      <c r="E42" s="208"/>
      <c r="F42" s="209"/>
      <c r="G42" s="210"/>
      <c r="H42" s="211"/>
      <c r="I42" s="211"/>
      <c r="J42" s="211"/>
      <c r="K42" s="211"/>
      <c r="L42" s="211"/>
      <c r="M42" s="211"/>
      <c r="N42" s="212"/>
      <c r="O42" s="201"/>
      <c r="P42" s="202"/>
      <c r="Q42" s="202"/>
      <c r="R42" s="203"/>
      <c r="S42" s="128"/>
    </row>
    <row r="43" spans="1:20" ht="20.25" customHeight="1" outlineLevel="1" thickBot="1" x14ac:dyDescent="0.3">
      <c r="A43" s="70" t="e">
        <f t="shared" si="1"/>
        <v>#REF!</v>
      </c>
      <c r="B43" s="207" t="s">
        <v>1092</v>
      </c>
      <c r="C43" s="208"/>
      <c r="D43" s="230"/>
      <c r="E43" s="230"/>
      <c r="F43" s="231"/>
      <c r="G43" s="213"/>
      <c r="H43" s="214"/>
      <c r="I43" s="214"/>
      <c r="J43" s="214"/>
      <c r="K43" s="214"/>
      <c r="L43" s="214"/>
      <c r="M43" s="214"/>
      <c r="N43" s="214"/>
      <c r="O43" s="201"/>
      <c r="P43" s="202"/>
      <c r="Q43" s="202"/>
      <c r="R43" s="203"/>
      <c r="S43" s="128"/>
    </row>
    <row r="44" spans="1:20" ht="19.7" customHeight="1" outlineLevel="1" thickBot="1" x14ac:dyDescent="0.3">
      <c r="A44" s="70" t="e">
        <f t="shared" si="1"/>
        <v>#REF!</v>
      </c>
      <c r="B44" s="72"/>
      <c r="C44" s="208" t="s">
        <v>1094</v>
      </c>
      <c r="D44" s="230"/>
      <c r="E44" s="230"/>
      <c r="F44" s="231"/>
      <c r="G44" s="213"/>
      <c r="H44" s="214"/>
      <c r="I44" s="214"/>
      <c r="J44" s="214"/>
      <c r="K44" s="214"/>
      <c r="L44" s="214"/>
      <c r="M44" s="214"/>
      <c r="N44" s="214"/>
      <c r="O44" s="201"/>
      <c r="P44" s="202"/>
      <c r="Q44" s="202"/>
      <c r="R44" s="203"/>
      <c r="S44" s="128" t="str">
        <f>IF(AND(G43="Other (Please Specify",G44=""),"highlight","")</f>
        <v/>
      </c>
    </row>
    <row r="45" spans="1:20" ht="19.7" customHeight="1" outlineLevel="1" thickBot="1" x14ac:dyDescent="0.3">
      <c r="B45" s="207" t="s">
        <v>1098</v>
      </c>
      <c r="C45" s="208"/>
      <c r="D45" s="208"/>
      <c r="E45" s="208"/>
      <c r="F45" s="209"/>
      <c r="G45" s="219"/>
      <c r="H45" s="220"/>
      <c r="I45" s="220"/>
      <c r="J45" s="220"/>
      <c r="K45" s="220"/>
      <c r="L45" s="220"/>
      <c r="M45" s="220"/>
      <c r="N45" s="221"/>
      <c r="O45" s="201"/>
      <c r="P45" s="202"/>
      <c r="Q45" s="202"/>
      <c r="R45" s="203"/>
      <c r="S45" s="128"/>
    </row>
    <row r="46" spans="1:20" ht="18.600000000000001" customHeight="1" outlineLevel="1" thickBot="1" x14ac:dyDescent="0.3">
      <c r="B46" s="207" t="s">
        <v>1099</v>
      </c>
      <c r="C46" s="208"/>
      <c r="D46" s="230"/>
      <c r="E46" s="230"/>
      <c r="F46" s="231"/>
      <c r="G46" s="213"/>
      <c r="H46" s="214"/>
      <c r="I46" s="214"/>
      <c r="J46" s="214"/>
      <c r="K46" s="214"/>
      <c r="L46" s="214"/>
      <c r="M46" s="214"/>
      <c r="N46" s="214"/>
      <c r="O46" s="201"/>
      <c r="P46" s="202"/>
      <c r="Q46" s="202"/>
      <c r="R46" s="203"/>
      <c r="S46" s="128"/>
    </row>
    <row r="47" spans="1:20" ht="19.7" customHeight="1" outlineLevel="1" thickBot="1" x14ac:dyDescent="0.3">
      <c r="B47" s="207" t="s">
        <v>1100</v>
      </c>
      <c r="C47" s="208"/>
      <c r="D47" s="230"/>
      <c r="E47" s="230"/>
      <c r="F47" s="231"/>
      <c r="G47" s="213"/>
      <c r="H47" s="214"/>
      <c r="I47" s="214"/>
      <c r="J47" s="214"/>
      <c r="K47" s="214"/>
      <c r="L47" s="214"/>
      <c r="M47" s="214"/>
      <c r="N47" s="214"/>
      <c r="O47" s="201"/>
      <c r="P47" s="202"/>
      <c r="Q47" s="202"/>
      <c r="R47" s="203"/>
      <c r="S47" s="128"/>
    </row>
    <row r="48" spans="1:20" ht="16.7" customHeight="1" outlineLevel="1" thickBot="1" x14ac:dyDescent="0.3">
      <c r="B48" s="207" t="s">
        <v>1117</v>
      </c>
      <c r="C48" s="208"/>
      <c r="D48" s="208"/>
      <c r="E48" s="208"/>
      <c r="F48" s="209"/>
      <c r="G48" s="213"/>
      <c r="H48" s="214"/>
      <c r="I48" s="214"/>
      <c r="J48" s="214"/>
      <c r="K48" s="214"/>
      <c r="L48" s="214"/>
      <c r="M48" s="214"/>
      <c r="N48" s="215"/>
      <c r="O48" s="204"/>
      <c r="P48" s="205"/>
      <c r="Q48" s="205"/>
      <c r="R48" s="206"/>
      <c r="S48" s="128"/>
    </row>
    <row r="49" spans="1:21" ht="15" customHeight="1" thickBot="1" x14ac:dyDescent="0.3"/>
    <row r="50" spans="1:21" ht="21.75" customHeight="1" thickBot="1" x14ac:dyDescent="0.3">
      <c r="B50" s="236" t="s">
        <v>1079</v>
      </c>
      <c r="C50" s="237"/>
      <c r="D50" s="237"/>
      <c r="E50" s="237"/>
      <c r="F50" s="237"/>
      <c r="G50" s="237"/>
      <c r="H50" s="237"/>
      <c r="I50" s="237"/>
      <c r="J50" s="237"/>
      <c r="K50" s="237"/>
      <c r="L50" s="237"/>
      <c r="M50" s="237"/>
      <c r="N50" s="237"/>
      <c r="O50" s="256" t="s">
        <v>795</v>
      </c>
      <c r="P50" s="254"/>
      <c r="Q50" s="254"/>
      <c r="R50" s="255"/>
    </row>
    <row r="51" spans="1:21" ht="22.5" customHeight="1" outlineLevel="1" thickBot="1" x14ac:dyDescent="0.3">
      <c r="A51" s="70" t="e">
        <f>$H$5</f>
        <v>#REF!</v>
      </c>
      <c r="B51" s="257" t="s">
        <v>751</v>
      </c>
      <c r="C51" s="258"/>
      <c r="D51" s="258"/>
      <c r="E51" s="258"/>
      <c r="F51" s="258"/>
      <c r="G51" s="258"/>
      <c r="H51" s="258"/>
      <c r="I51" s="258"/>
      <c r="J51" s="258"/>
      <c r="K51" s="258"/>
      <c r="L51" s="258"/>
      <c r="M51" s="258"/>
      <c r="N51" s="258"/>
      <c r="O51" s="198"/>
      <c r="P51" s="199"/>
      <c r="Q51" s="199"/>
      <c r="R51" s="200"/>
      <c r="S51" s="128"/>
    </row>
    <row r="52" spans="1:21" ht="29.25" customHeight="1" outlineLevel="1" thickBot="1" x14ac:dyDescent="0.3">
      <c r="B52" s="245" t="s">
        <v>1101</v>
      </c>
      <c r="C52" s="281"/>
      <c r="D52" s="246"/>
      <c r="E52" s="246"/>
      <c r="F52" s="247"/>
      <c r="G52" s="227" t="s">
        <v>597</v>
      </c>
      <c r="H52" s="228"/>
      <c r="I52" s="229"/>
      <c r="J52" s="238"/>
      <c r="K52" s="239"/>
      <c r="L52" s="239"/>
      <c r="M52" s="239"/>
      <c r="N52" s="239"/>
      <c r="O52" s="201"/>
      <c r="P52" s="202"/>
      <c r="Q52" s="202"/>
      <c r="R52" s="203"/>
      <c r="S52" s="128"/>
    </row>
    <row r="53" spans="1:21" ht="29.25" customHeight="1" outlineLevel="1" thickBot="1" x14ac:dyDescent="0.3">
      <c r="A53" s="70" t="e">
        <f t="shared" ref="A53:A62" si="2">$H$5</f>
        <v>#REF!</v>
      </c>
      <c r="B53" s="282"/>
      <c r="C53" s="283"/>
      <c r="D53" s="283"/>
      <c r="E53" s="283"/>
      <c r="F53" s="284"/>
      <c r="G53" s="227" t="s">
        <v>1080</v>
      </c>
      <c r="H53" s="228"/>
      <c r="I53" s="229"/>
      <c r="J53" s="238"/>
      <c r="K53" s="239"/>
      <c r="L53" s="239"/>
      <c r="M53" s="239"/>
      <c r="N53" s="239"/>
      <c r="O53" s="201"/>
      <c r="P53" s="202"/>
      <c r="Q53" s="202"/>
      <c r="R53" s="203"/>
      <c r="S53" s="128"/>
    </row>
    <row r="54" spans="1:21" ht="29.25" customHeight="1" outlineLevel="1" thickBot="1" x14ac:dyDescent="0.3">
      <c r="B54" s="282"/>
      <c r="C54" s="283"/>
      <c r="D54" s="283"/>
      <c r="E54" s="283"/>
      <c r="F54" s="284"/>
      <c r="G54" s="227" t="s">
        <v>1085</v>
      </c>
      <c r="H54" s="228"/>
      <c r="I54" s="229"/>
      <c r="J54" s="250"/>
      <c r="K54" s="251"/>
      <c r="L54" s="251"/>
      <c r="M54" s="251"/>
      <c r="N54" s="251"/>
      <c r="O54" s="201"/>
      <c r="P54" s="202"/>
      <c r="Q54" s="202"/>
      <c r="R54" s="203"/>
      <c r="S54" s="128"/>
    </row>
    <row r="55" spans="1:21" ht="29.25" customHeight="1" outlineLevel="1" thickBot="1" x14ac:dyDescent="0.3">
      <c r="B55" s="282"/>
      <c r="C55" s="283"/>
      <c r="D55" s="283"/>
      <c r="E55" s="283"/>
      <c r="F55" s="284"/>
      <c r="G55" s="240" t="s">
        <v>1081</v>
      </c>
      <c r="H55" s="241"/>
      <c r="I55" s="242"/>
      <c r="J55" s="238"/>
      <c r="K55" s="239"/>
      <c r="L55" s="239"/>
      <c r="M55" s="239"/>
      <c r="N55" s="239"/>
      <c r="O55" s="201"/>
      <c r="P55" s="202"/>
      <c r="Q55" s="202"/>
      <c r="R55" s="203"/>
      <c r="S55" s="128"/>
    </row>
    <row r="56" spans="1:21" ht="29.25" customHeight="1" outlineLevel="1" thickBot="1" x14ac:dyDescent="0.3">
      <c r="B56" s="282"/>
      <c r="C56" s="283"/>
      <c r="D56" s="283"/>
      <c r="E56" s="283"/>
      <c r="F56" s="284"/>
      <c r="G56" s="227" t="s">
        <v>1052</v>
      </c>
      <c r="H56" s="228"/>
      <c r="I56" s="229"/>
      <c r="J56" s="238"/>
      <c r="K56" s="239"/>
      <c r="L56" s="239"/>
      <c r="M56" s="239"/>
      <c r="N56" s="239"/>
      <c r="O56" s="201"/>
      <c r="P56" s="202"/>
      <c r="Q56" s="202"/>
      <c r="R56" s="203"/>
      <c r="S56" s="128"/>
    </row>
    <row r="57" spans="1:21" ht="29.25" customHeight="1" outlineLevel="1" thickBot="1" x14ac:dyDescent="0.3">
      <c r="B57" s="282"/>
      <c r="C57" s="283"/>
      <c r="D57" s="283"/>
      <c r="E57" s="283"/>
      <c r="F57" s="284"/>
      <c r="G57" s="227" t="s">
        <v>1086</v>
      </c>
      <c r="H57" s="228"/>
      <c r="I57" s="229"/>
      <c r="J57" s="238"/>
      <c r="K57" s="239"/>
      <c r="L57" s="239"/>
      <c r="M57" s="239"/>
      <c r="N57" s="239"/>
      <c r="O57" s="201"/>
      <c r="P57" s="202"/>
      <c r="Q57" s="202"/>
      <c r="R57" s="203"/>
      <c r="S57" s="128"/>
    </row>
    <row r="58" spans="1:21" ht="29.25" customHeight="1" outlineLevel="1" thickBot="1" x14ac:dyDescent="0.3">
      <c r="A58" s="70" t="e">
        <f t="shared" si="2"/>
        <v>#REF!</v>
      </c>
      <c r="B58" s="282"/>
      <c r="C58" s="283"/>
      <c r="D58" s="283"/>
      <c r="E58" s="283"/>
      <c r="F58" s="284"/>
      <c r="G58" s="227" t="s">
        <v>599</v>
      </c>
      <c r="H58" s="228"/>
      <c r="I58" s="229"/>
      <c r="J58" s="238"/>
      <c r="K58" s="239"/>
      <c r="L58" s="239"/>
      <c r="M58" s="239"/>
      <c r="N58" s="239"/>
      <c r="O58" s="201"/>
      <c r="P58" s="202"/>
      <c r="Q58" s="202"/>
      <c r="R58" s="203"/>
      <c r="S58" s="128"/>
    </row>
    <row r="59" spans="1:21" ht="29.25" customHeight="1" outlineLevel="1" thickBot="1" x14ac:dyDescent="0.3">
      <c r="B59" s="282"/>
      <c r="C59" s="283"/>
      <c r="D59" s="283"/>
      <c r="E59" s="283"/>
      <c r="F59" s="284"/>
      <c r="G59" s="240" t="s">
        <v>1087</v>
      </c>
      <c r="H59" s="241"/>
      <c r="I59" s="242"/>
      <c r="J59" s="250"/>
      <c r="K59" s="251"/>
      <c r="L59" s="251"/>
      <c r="M59" s="251"/>
      <c r="N59" s="251"/>
      <c r="O59" s="201"/>
      <c r="P59" s="202"/>
      <c r="Q59" s="202"/>
      <c r="R59" s="203"/>
      <c r="S59" s="128"/>
    </row>
    <row r="60" spans="1:21" ht="29.25" customHeight="1" outlineLevel="1" thickBot="1" x14ac:dyDescent="0.3">
      <c r="B60" s="282"/>
      <c r="C60" s="283"/>
      <c r="D60" s="283"/>
      <c r="E60" s="283"/>
      <c r="F60" s="284"/>
      <c r="G60" s="240" t="s">
        <v>1088</v>
      </c>
      <c r="H60" s="241"/>
      <c r="I60" s="242"/>
      <c r="J60" s="250"/>
      <c r="K60" s="251"/>
      <c r="L60" s="251"/>
      <c r="M60" s="251"/>
      <c r="N60" s="251"/>
      <c r="O60" s="201"/>
      <c r="P60" s="202"/>
      <c r="Q60" s="202"/>
      <c r="R60" s="203"/>
      <c r="S60" s="128"/>
    </row>
    <row r="61" spans="1:21" ht="50.25" customHeight="1" outlineLevel="1" thickBot="1" x14ac:dyDescent="0.3">
      <c r="A61" s="70" t="e">
        <f t="shared" si="2"/>
        <v>#REF!</v>
      </c>
      <c r="B61" s="285"/>
      <c r="C61" s="286"/>
      <c r="D61" s="286"/>
      <c r="E61" s="286"/>
      <c r="F61" s="287"/>
      <c r="G61" s="127" t="s">
        <v>574</v>
      </c>
      <c r="H61" s="243"/>
      <c r="I61" s="244"/>
      <c r="J61" s="238"/>
      <c r="K61" s="239"/>
      <c r="L61" s="239"/>
      <c r="M61" s="239"/>
      <c r="N61" s="239"/>
      <c r="O61" s="201"/>
      <c r="P61" s="202"/>
      <c r="Q61" s="202"/>
      <c r="R61" s="203"/>
      <c r="S61" s="128" t="str">
        <f>IF(AND(LEN(H61)&gt;0,LEN(J61)=0),"highlight","")</f>
        <v/>
      </c>
    </row>
    <row r="62" spans="1:21" ht="20.45" customHeight="1" outlineLevel="1" thickBot="1" x14ac:dyDescent="0.3">
      <c r="A62" s="70" t="e">
        <f t="shared" si="2"/>
        <v>#REF!</v>
      </c>
      <c r="B62" s="263" t="s">
        <v>1102</v>
      </c>
      <c r="C62" s="208"/>
      <c r="D62" s="230"/>
      <c r="E62" s="230"/>
      <c r="F62" s="231"/>
      <c r="G62" s="232"/>
      <c r="H62" s="277"/>
      <c r="I62" s="277"/>
      <c r="J62" s="277"/>
      <c r="K62" s="277"/>
      <c r="L62" s="277"/>
      <c r="M62" s="277"/>
      <c r="N62" s="277"/>
      <c r="O62" s="201"/>
      <c r="P62" s="202"/>
      <c r="Q62" s="202"/>
      <c r="R62" s="203"/>
      <c r="S62" s="128"/>
    </row>
    <row r="63" spans="1:21" ht="15.75" outlineLevel="1" thickBot="1" x14ac:dyDescent="0.3">
      <c r="B63" s="278" t="s">
        <v>1103</v>
      </c>
      <c r="C63" s="279"/>
      <c r="D63" s="279"/>
      <c r="E63" s="279"/>
      <c r="F63" s="280"/>
      <c r="G63" s="234"/>
      <c r="H63" s="235"/>
      <c r="I63" s="235"/>
      <c r="J63" s="235"/>
      <c r="K63" s="235"/>
      <c r="L63" s="235"/>
      <c r="M63" s="235"/>
      <c r="N63" s="235"/>
      <c r="O63" s="201"/>
      <c r="P63" s="202"/>
      <c r="Q63" s="202"/>
      <c r="R63" s="203"/>
      <c r="S63" s="130" t="str">
        <f>IF(AND(G63="Yes",I63=""),"highlight","")</f>
        <v/>
      </c>
      <c r="T63" s="128" t="str">
        <f>IF(AND(K63="",G63="Yes"),"highlight","")</f>
        <v/>
      </c>
      <c r="U63" s="128" t="str">
        <f>IF(AND(J63="In the box to the right, please describe your criteria for considering a project low-income.",K63=""),"highlight","")</f>
        <v/>
      </c>
    </row>
    <row r="64" spans="1:21" ht="45" customHeight="1" outlineLevel="1" thickBot="1" x14ac:dyDescent="0.3">
      <c r="B64" s="207" t="s">
        <v>1104</v>
      </c>
      <c r="C64" s="208"/>
      <c r="D64" s="208"/>
      <c r="E64" s="208"/>
      <c r="F64" s="209"/>
      <c r="G64" s="234"/>
      <c r="H64" s="235"/>
      <c r="I64" s="235"/>
      <c r="J64" s="235"/>
      <c r="K64" s="235"/>
      <c r="L64" s="235"/>
      <c r="M64" s="235"/>
      <c r="N64" s="235"/>
      <c r="O64" s="201"/>
      <c r="P64" s="202"/>
      <c r="Q64" s="202"/>
      <c r="R64" s="203"/>
      <c r="S64" s="130" t="e">
        <f>IF(AND(#REF!="Yes",I64=""),"highlight","")</f>
        <v>#REF!</v>
      </c>
      <c r="T64" s="128"/>
      <c r="U64" s="128"/>
    </row>
    <row r="65" spans="1:19" ht="15.75" outlineLevel="1" thickBot="1" x14ac:dyDescent="0.3">
      <c r="B65" s="207" t="s">
        <v>1105</v>
      </c>
      <c r="C65" s="208"/>
      <c r="D65" s="208"/>
      <c r="E65" s="208"/>
      <c r="F65" s="208"/>
      <c r="G65" s="275"/>
      <c r="H65" s="276"/>
      <c r="I65" s="276"/>
      <c r="J65" s="276"/>
      <c r="K65" s="276"/>
      <c r="L65" s="276"/>
      <c r="M65" s="276"/>
      <c r="N65" s="276"/>
      <c r="O65" s="201"/>
      <c r="P65" s="202"/>
      <c r="Q65" s="202"/>
      <c r="R65" s="203"/>
      <c r="S65" s="128" t="e">
        <f>IF(AND(#REF!="Yes",LEN(I65)=0),"highlight","")</f>
        <v>#REF!</v>
      </c>
    </row>
    <row r="66" spans="1:19" ht="15.75" outlineLevel="1" thickBot="1" x14ac:dyDescent="0.3">
      <c r="B66" s="207" t="s">
        <v>1106</v>
      </c>
      <c r="C66" s="208"/>
      <c r="D66" s="208"/>
      <c r="E66" s="208"/>
      <c r="F66" s="209"/>
      <c r="G66" s="224"/>
      <c r="H66" s="225"/>
      <c r="I66" s="225"/>
      <c r="J66" s="225"/>
      <c r="K66" s="225"/>
      <c r="L66" s="225"/>
      <c r="M66" s="225"/>
      <c r="N66" s="226"/>
      <c r="O66" s="201"/>
      <c r="P66" s="202"/>
      <c r="Q66" s="202"/>
      <c r="R66" s="203"/>
      <c r="S66" s="128"/>
    </row>
    <row r="67" spans="1:19" ht="18" customHeight="1" outlineLevel="1" thickBot="1" x14ac:dyDescent="0.3">
      <c r="B67" s="207" t="s">
        <v>1116</v>
      </c>
      <c r="C67" s="208"/>
      <c r="D67" s="208"/>
      <c r="E67" s="208"/>
      <c r="F67" s="209"/>
      <c r="G67" s="224"/>
      <c r="H67" s="225"/>
      <c r="I67" s="225"/>
      <c r="J67" s="225"/>
      <c r="K67" s="225"/>
      <c r="L67" s="225"/>
      <c r="M67" s="225"/>
      <c r="N67" s="226"/>
      <c r="O67" s="204"/>
      <c r="P67" s="205"/>
      <c r="Q67" s="205"/>
      <c r="R67" s="206"/>
      <c r="S67" s="128"/>
    </row>
    <row r="68" spans="1:19" ht="15" customHeight="1" thickBot="1" x14ac:dyDescent="0.3"/>
    <row r="69" spans="1:19" ht="21.75" thickBot="1" x14ac:dyDescent="0.3">
      <c r="B69" s="236" t="s">
        <v>1062</v>
      </c>
      <c r="C69" s="237"/>
      <c r="D69" s="237"/>
      <c r="E69" s="237"/>
      <c r="F69" s="237"/>
      <c r="G69" s="237"/>
      <c r="H69" s="237"/>
      <c r="I69" s="237"/>
      <c r="J69" s="237"/>
      <c r="K69" s="237"/>
      <c r="L69" s="237"/>
      <c r="M69" s="237"/>
      <c r="N69" s="262"/>
      <c r="O69" s="254" t="s">
        <v>795</v>
      </c>
      <c r="P69" s="254"/>
      <c r="Q69" s="254"/>
      <c r="R69" s="255"/>
      <c r="S69" s="128"/>
    </row>
    <row r="70" spans="1:19" ht="30.6" customHeight="1" outlineLevel="1" thickBot="1" x14ac:dyDescent="0.3">
      <c r="B70" s="245" t="s">
        <v>1108</v>
      </c>
      <c r="C70" s="281"/>
      <c r="D70" s="246"/>
      <c r="E70" s="246"/>
      <c r="F70" s="247"/>
      <c r="G70" s="216"/>
      <c r="H70" s="217"/>
      <c r="I70" s="217"/>
      <c r="J70" s="217"/>
      <c r="K70" s="217"/>
      <c r="L70" s="217"/>
      <c r="M70" s="217"/>
      <c r="N70" s="218"/>
      <c r="O70" s="198"/>
      <c r="P70" s="199"/>
      <c r="Q70" s="199"/>
      <c r="R70" s="200"/>
      <c r="S70" s="128" t="e">
        <f>IF(AND(OR(J70="Other (Please Specify)",#REF!= "Other (Please Specify)",#REF!= "Other (Please Specify)",#REF!= "Other (Please Specify)"),G71=""),"highlight","")</f>
        <v>#REF!</v>
      </c>
    </row>
    <row r="71" spans="1:19" ht="18" customHeight="1" outlineLevel="1" thickBot="1" x14ac:dyDescent="0.3">
      <c r="B71" s="207" t="s">
        <v>1107</v>
      </c>
      <c r="C71" s="208"/>
      <c r="D71" s="208"/>
      <c r="E71" s="208"/>
      <c r="F71" s="209"/>
      <c r="G71" s="213"/>
      <c r="H71" s="214"/>
      <c r="I71" s="214"/>
      <c r="J71" s="214"/>
      <c r="K71" s="214"/>
      <c r="L71" s="214"/>
      <c r="M71" s="214"/>
      <c r="N71" s="215"/>
      <c r="O71" s="201"/>
      <c r="P71" s="202"/>
      <c r="Q71" s="202"/>
      <c r="R71" s="203"/>
      <c r="S71" s="128"/>
    </row>
    <row r="72" spans="1:19" ht="18" customHeight="1" outlineLevel="1" thickBot="1" x14ac:dyDescent="0.3">
      <c r="B72" s="207" t="s">
        <v>1109</v>
      </c>
      <c r="C72" s="208"/>
      <c r="D72" s="208"/>
      <c r="E72" s="208"/>
      <c r="F72" s="209"/>
      <c r="G72" s="216"/>
      <c r="H72" s="217"/>
      <c r="I72" s="217"/>
      <c r="J72" s="217"/>
      <c r="K72" s="217"/>
      <c r="L72" s="217"/>
      <c r="M72" s="217"/>
      <c r="N72" s="218"/>
      <c r="O72" s="204"/>
      <c r="P72" s="205"/>
      <c r="Q72" s="205"/>
      <c r="R72" s="206"/>
      <c r="S72" s="128"/>
    </row>
    <row r="73" spans="1:19" ht="15" customHeight="1" thickBot="1" x14ac:dyDescent="0.3">
      <c r="A73" s="70" t="e">
        <f>$H$5</f>
        <v>#REF!</v>
      </c>
    </row>
    <row r="74" spans="1:19" ht="21.75" customHeight="1" thickBot="1" x14ac:dyDescent="0.3">
      <c r="B74" s="236" t="s">
        <v>1063</v>
      </c>
      <c r="C74" s="237"/>
      <c r="D74" s="237"/>
      <c r="E74" s="237"/>
      <c r="F74" s="237"/>
      <c r="G74" s="237"/>
      <c r="H74" s="237"/>
      <c r="I74" s="237"/>
      <c r="J74" s="237"/>
      <c r="K74" s="237"/>
      <c r="L74" s="237"/>
      <c r="M74" s="237"/>
      <c r="N74" s="262"/>
      <c r="O74" s="254" t="s">
        <v>795</v>
      </c>
      <c r="P74" s="254"/>
      <c r="Q74" s="254"/>
      <c r="R74" s="255"/>
    </row>
    <row r="75" spans="1:19" ht="32.450000000000003" customHeight="1" outlineLevel="1" thickBot="1" x14ac:dyDescent="0.3">
      <c r="B75" s="207" t="s">
        <v>1110</v>
      </c>
      <c r="C75" s="208"/>
      <c r="D75" s="230"/>
      <c r="E75" s="230"/>
      <c r="F75" s="231"/>
      <c r="G75" s="232"/>
      <c r="H75" s="277"/>
      <c r="I75" s="277"/>
      <c r="J75" s="277"/>
      <c r="K75" s="277"/>
      <c r="L75" s="277"/>
      <c r="M75" s="277"/>
      <c r="N75" s="277"/>
      <c r="O75" s="201"/>
      <c r="P75" s="202"/>
      <c r="Q75" s="202"/>
      <c r="R75" s="203"/>
      <c r="S75" s="128"/>
    </row>
    <row r="76" spans="1:19" ht="18.600000000000001" customHeight="1" outlineLevel="1" thickBot="1" x14ac:dyDescent="0.3">
      <c r="A76" s="70" t="e">
        <f>$H$5</f>
        <v>#REF!</v>
      </c>
      <c r="B76" s="207" t="s">
        <v>1111</v>
      </c>
      <c r="C76" s="208"/>
      <c r="D76" s="230"/>
      <c r="E76" s="230" t="s">
        <v>545</v>
      </c>
      <c r="F76" s="231"/>
      <c r="G76" s="238"/>
      <c r="H76" s="239"/>
      <c r="I76" s="239"/>
      <c r="J76" s="239"/>
      <c r="K76" s="239"/>
      <c r="L76" s="239"/>
      <c r="M76" s="239"/>
      <c r="N76" s="239"/>
      <c r="O76" s="201"/>
      <c r="P76" s="202"/>
      <c r="Q76" s="202"/>
      <c r="R76" s="203"/>
      <c r="S76" s="128"/>
    </row>
    <row r="77" spans="1:19" ht="34.700000000000003" customHeight="1" outlineLevel="1" thickBot="1" x14ac:dyDescent="0.3">
      <c r="B77" s="207" t="s">
        <v>1112</v>
      </c>
      <c r="C77" s="208"/>
      <c r="D77" s="208"/>
      <c r="E77" s="208"/>
      <c r="F77" s="209"/>
      <c r="G77" s="275"/>
      <c r="H77" s="276"/>
      <c r="I77" s="276"/>
      <c r="J77" s="276"/>
      <c r="K77" s="276"/>
      <c r="L77" s="276"/>
      <c r="M77" s="276"/>
      <c r="N77" s="288"/>
      <c r="O77" s="201"/>
      <c r="P77" s="202"/>
      <c r="Q77" s="202"/>
      <c r="R77" s="203"/>
      <c r="S77" s="128"/>
    </row>
    <row r="78" spans="1:19" ht="15.75" outlineLevel="1" thickBot="1" x14ac:dyDescent="0.3">
      <c r="A78" s="70" t="e">
        <f>$H$5</f>
        <v>#REF!</v>
      </c>
      <c r="B78" s="207" t="s">
        <v>1113</v>
      </c>
      <c r="C78" s="208"/>
      <c r="D78" s="230"/>
      <c r="E78" s="230"/>
      <c r="F78" s="231"/>
      <c r="G78" s="213"/>
      <c r="H78" s="214"/>
      <c r="I78" s="214"/>
      <c r="J78" s="214"/>
      <c r="K78" s="214"/>
      <c r="L78" s="214"/>
      <c r="M78" s="214"/>
      <c r="N78" s="214"/>
      <c r="O78" s="204"/>
      <c r="P78" s="205"/>
      <c r="Q78" s="205"/>
      <c r="R78" s="206"/>
      <c r="S78" s="128"/>
    </row>
    <row r="79" spans="1:19" ht="15" customHeight="1" thickBot="1" x14ac:dyDescent="0.3">
      <c r="A79" s="70" t="e">
        <f>$H$5</f>
        <v>#REF!</v>
      </c>
    </row>
    <row r="80" spans="1:19" ht="24" customHeight="1" thickBot="1" x14ac:dyDescent="0.3">
      <c r="B80" s="295" t="s">
        <v>547</v>
      </c>
      <c r="C80" s="296"/>
      <c r="D80" s="297"/>
      <c r="E80" s="297"/>
      <c r="F80" s="298"/>
    </row>
    <row r="81" spans="2:32" ht="15.75" thickBot="1" x14ac:dyDescent="0.3">
      <c r="B81" s="109"/>
      <c r="C81" s="198" t="s">
        <v>793</v>
      </c>
      <c r="D81" s="199"/>
      <c r="E81" s="199"/>
      <c r="F81" s="200"/>
    </row>
    <row r="82" spans="2:32" ht="34.5" customHeight="1" thickBot="1" x14ac:dyDescent="0.3">
      <c r="B82" s="73" t="s">
        <v>571</v>
      </c>
      <c r="C82" s="198" t="s">
        <v>1114</v>
      </c>
      <c r="D82" s="199"/>
      <c r="E82" s="199"/>
      <c r="F82" s="200"/>
    </row>
    <row r="83" spans="2:32" ht="34.5" customHeight="1" thickBot="1" x14ac:dyDescent="0.3">
      <c r="B83" s="74" t="s">
        <v>779</v>
      </c>
      <c r="C83" s="213" t="s">
        <v>780</v>
      </c>
      <c r="D83" s="214"/>
      <c r="E83" s="214"/>
      <c r="F83" s="215"/>
    </row>
    <row r="84" spans="2:32" ht="15" customHeight="1" x14ac:dyDescent="0.25">
      <c r="B84" s="75"/>
    </row>
    <row r="85" spans="2:32" ht="15" customHeight="1" x14ac:dyDescent="0.3">
      <c r="R85" s="293"/>
      <c r="S85" s="293"/>
      <c r="T85" s="293"/>
      <c r="U85" s="293"/>
      <c r="V85" s="293"/>
      <c r="W85" s="293"/>
      <c r="X85" s="293"/>
      <c r="Y85" s="293"/>
      <c r="Z85" s="293"/>
      <c r="AA85" s="293"/>
      <c r="AB85" s="293"/>
      <c r="AC85" s="293"/>
      <c r="AD85" s="293"/>
      <c r="AE85" s="294"/>
      <c r="AF85" s="294"/>
    </row>
    <row r="86" spans="2:32" ht="14.45" customHeight="1" x14ac:dyDescent="0.25">
      <c r="B86" s="132"/>
      <c r="C86" s="132"/>
      <c r="D86" s="132"/>
      <c r="E86" s="132"/>
      <c r="F86" s="132"/>
      <c r="G86" s="132"/>
      <c r="H86" s="132"/>
      <c r="I86" s="132"/>
      <c r="J86" s="132"/>
      <c r="K86" s="132"/>
      <c r="L86" s="132"/>
      <c r="M86" s="132"/>
      <c r="N86" s="132"/>
      <c r="O86" s="132"/>
      <c r="P86" s="132"/>
      <c r="Q86" s="132"/>
      <c r="R86" s="132"/>
    </row>
  </sheetData>
  <sheetProtection formatCells="0" formatColumns="0" formatRows="0"/>
  <dataConsolidate/>
  <mergeCells count="176">
    <mergeCell ref="B1:R1"/>
    <mergeCell ref="B12:C12"/>
    <mergeCell ref="D12:I12"/>
    <mergeCell ref="J12:K12"/>
    <mergeCell ref="P6:Q6"/>
    <mergeCell ref="L12:N12"/>
    <mergeCell ref="P7:Q7"/>
    <mergeCell ref="B3:N3"/>
    <mergeCell ref="B9:N9"/>
    <mergeCell ref="B10:C10"/>
    <mergeCell ref="D10:N10"/>
    <mergeCell ref="B4:G4"/>
    <mergeCell ref="H4:R4"/>
    <mergeCell ref="H5:R5"/>
    <mergeCell ref="B5:G5"/>
    <mergeCell ref="O9:R9"/>
    <mergeCell ref="O10:R14"/>
    <mergeCell ref="B11:C11"/>
    <mergeCell ref="D11:N11"/>
    <mergeCell ref="B13:C13"/>
    <mergeCell ref="R85:AF85"/>
    <mergeCell ref="B78:F78"/>
    <mergeCell ref="G71:N71"/>
    <mergeCell ref="G75:N75"/>
    <mergeCell ref="G78:N78"/>
    <mergeCell ref="B76:F76"/>
    <mergeCell ref="G76:N76"/>
    <mergeCell ref="B74:N74"/>
    <mergeCell ref="B69:N69"/>
    <mergeCell ref="B70:F70"/>
    <mergeCell ref="C83:F83"/>
    <mergeCell ref="B80:F80"/>
    <mergeCell ref="B34:J34"/>
    <mergeCell ref="B35:J35"/>
    <mergeCell ref="B36:J36"/>
    <mergeCell ref="D22:N22"/>
    <mergeCell ref="K35:L35"/>
    <mergeCell ref="J13:K13"/>
    <mergeCell ref="L13:M13"/>
    <mergeCell ref="B14:C14"/>
    <mergeCell ref="D14:G14"/>
    <mergeCell ref="H14:I14"/>
    <mergeCell ref="J14:K14"/>
    <mergeCell ref="L14:M14"/>
    <mergeCell ref="D13:G13"/>
    <mergeCell ref="H13:I13"/>
    <mergeCell ref="B21:C21"/>
    <mergeCell ref="D21:E21"/>
    <mergeCell ref="F21:I21"/>
    <mergeCell ref="K33:L33"/>
    <mergeCell ref="M33:N33"/>
    <mergeCell ref="B19:C19"/>
    <mergeCell ref="D19:E19"/>
    <mergeCell ref="B20:C20"/>
    <mergeCell ref="D20:E20"/>
    <mergeCell ref="B27:C27"/>
    <mergeCell ref="G65:N65"/>
    <mergeCell ref="J61:N61"/>
    <mergeCell ref="B65:F65"/>
    <mergeCell ref="B75:F75"/>
    <mergeCell ref="C81:F81"/>
    <mergeCell ref="C82:F82"/>
    <mergeCell ref="G62:N62"/>
    <mergeCell ref="B63:F63"/>
    <mergeCell ref="B71:F71"/>
    <mergeCell ref="B77:F77"/>
    <mergeCell ref="B52:F61"/>
    <mergeCell ref="G52:I52"/>
    <mergeCell ref="G53:I53"/>
    <mergeCell ref="G58:I58"/>
    <mergeCell ref="G77:N77"/>
    <mergeCell ref="D27:N27"/>
    <mergeCell ref="F20:I20"/>
    <mergeCell ref="B26:C26"/>
    <mergeCell ref="D26:N26"/>
    <mergeCell ref="K32:L32"/>
    <mergeCell ref="M32:N32"/>
    <mergeCell ref="J21:L21"/>
    <mergeCell ref="B33:J33"/>
    <mergeCell ref="D29:N29"/>
    <mergeCell ref="B31:N31"/>
    <mergeCell ref="B22:C22"/>
    <mergeCell ref="B32:J32"/>
    <mergeCell ref="O16:R16"/>
    <mergeCell ref="O31:R31"/>
    <mergeCell ref="J20:L20"/>
    <mergeCell ref="M20:N20"/>
    <mergeCell ref="B16:N16"/>
    <mergeCell ref="B17:C17"/>
    <mergeCell ref="D17:E17"/>
    <mergeCell ref="F17:I17"/>
    <mergeCell ref="J17:L17"/>
    <mergeCell ref="M17:N17"/>
    <mergeCell ref="B24:N24"/>
    <mergeCell ref="B25:C25"/>
    <mergeCell ref="D25:N25"/>
    <mergeCell ref="O24:R24"/>
    <mergeCell ref="O17:R22"/>
    <mergeCell ref="O25:R29"/>
    <mergeCell ref="F18:I18"/>
    <mergeCell ref="J18:L18"/>
    <mergeCell ref="F19:I19"/>
    <mergeCell ref="J19:L19"/>
    <mergeCell ref="M19:N19"/>
    <mergeCell ref="B18:C18"/>
    <mergeCell ref="D18:E18"/>
    <mergeCell ref="M21:N21"/>
    <mergeCell ref="M18:N18"/>
    <mergeCell ref="G70:N70"/>
    <mergeCell ref="J57:N57"/>
    <mergeCell ref="K34:L34"/>
    <mergeCell ref="O75:R78"/>
    <mergeCell ref="O74:R74"/>
    <mergeCell ref="O69:R69"/>
    <mergeCell ref="O50:R50"/>
    <mergeCell ref="G44:N44"/>
    <mergeCell ref="J52:N52"/>
    <mergeCell ref="J53:N53"/>
    <mergeCell ref="G47:N47"/>
    <mergeCell ref="O39:R39"/>
    <mergeCell ref="G46:N46"/>
    <mergeCell ref="B51:N51"/>
    <mergeCell ref="B47:F47"/>
    <mergeCell ref="M35:N35"/>
    <mergeCell ref="B28:C28"/>
    <mergeCell ref="D28:N28"/>
    <mergeCell ref="B29:C29"/>
    <mergeCell ref="B39:N39"/>
    <mergeCell ref="B64:F64"/>
    <mergeCell ref="B62:F62"/>
    <mergeCell ref="G43:N43"/>
    <mergeCell ref="M37:N37"/>
    <mergeCell ref="B37:J37"/>
    <mergeCell ref="G54:I54"/>
    <mergeCell ref="G64:N64"/>
    <mergeCell ref="B43:F43"/>
    <mergeCell ref="C44:F44"/>
    <mergeCell ref="B50:N50"/>
    <mergeCell ref="J56:N56"/>
    <mergeCell ref="J58:N58"/>
    <mergeCell ref="G55:I55"/>
    <mergeCell ref="J55:N55"/>
    <mergeCell ref="H61:I61"/>
    <mergeCell ref="G56:I56"/>
    <mergeCell ref="B40:F40"/>
    <mergeCell ref="G40:N40"/>
    <mergeCell ref="G63:N63"/>
    <mergeCell ref="G59:I59"/>
    <mergeCell ref="G60:I60"/>
    <mergeCell ref="J54:N54"/>
    <mergeCell ref="J59:N59"/>
    <mergeCell ref="J60:N60"/>
    <mergeCell ref="O32:R37"/>
    <mergeCell ref="O40:R48"/>
    <mergeCell ref="O51:R67"/>
    <mergeCell ref="B72:F72"/>
    <mergeCell ref="B48:F48"/>
    <mergeCell ref="B45:F45"/>
    <mergeCell ref="G41:N41"/>
    <mergeCell ref="G42:N42"/>
    <mergeCell ref="G48:N48"/>
    <mergeCell ref="G72:N72"/>
    <mergeCell ref="O70:R72"/>
    <mergeCell ref="G45:N45"/>
    <mergeCell ref="K36:L36"/>
    <mergeCell ref="M36:N36"/>
    <mergeCell ref="M34:N34"/>
    <mergeCell ref="B41:F41"/>
    <mergeCell ref="B42:F42"/>
    <mergeCell ref="B66:F66"/>
    <mergeCell ref="B67:F67"/>
    <mergeCell ref="G66:N66"/>
    <mergeCell ref="G67:N67"/>
    <mergeCell ref="G57:I57"/>
    <mergeCell ref="B46:F46"/>
    <mergeCell ref="K37:L37"/>
  </mergeCells>
  <conditionalFormatting sqref="O7 G63 G62:N62 G52:J53 G56:J56 G58:J58 G46:N47 G76:N76 G55 J54:J55 G59 J59:J60 G61 G48 G78:N78 G77">
    <cfRule type="containsBlanks" dxfId="49" priority="202">
      <formula>LEN(TRIM(G7))=0</formula>
    </cfRule>
  </conditionalFormatting>
  <conditionalFormatting sqref="G43:N43">
    <cfRule type="containsBlanks" dxfId="48" priority="131">
      <formula>LEN(TRIM(G43))=0</formula>
    </cfRule>
  </conditionalFormatting>
  <conditionalFormatting sqref="G70">
    <cfRule type="containsBlanks" dxfId="47" priority="129">
      <formula>LEN(TRIM(G70))=0</formula>
    </cfRule>
  </conditionalFormatting>
  <conditionalFormatting sqref="G75">
    <cfRule type="containsBlanks" dxfId="46" priority="127">
      <formula>LEN(TRIM(G75))=0</formula>
    </cfRule>
  </conditionalFormatting>
  <conditionalFormatting sqref="D10:N11 D13:N14 D12:K12">
    <cfRule type="containsBlanks" dxfId="45" priority="120">
      <formula>LEN(TRIM(D10))=0</formula>
    </cfRule>
  </conditionalFormatting>
  <conditionalFormatting sqref="B17:N22">
    <cfRule type="containsBlanks" dxfId="44" priority="121">
      <formula>LEN(TRIM(B17))=0</formula>
    </cfRule>
  </conditionalFormatting>
  <conditionalFormatting sqref="K34">
    <cfRule type="containsBlanks" dxfId="43" priority="114">
      <formula>LEN(TRIM(K34))=0</formula>
    </cfRule>
  </conditionalFormatting>
  <conditionalFormatting sqref="G71">
    <cfRule type="expression" dxfId="42" priority="95">
      <formula>S70="highlight"</formula>
    </cfRule>
  </conditionalFormatting>
  <conditionalFormatting sqref="D10:N11 D12:I12 D13:N14">
    <cfRule type="containsBlanks" dxfId="41" priority="89">
      <formula>LEN(TRIM(D10))=0</formula>
    </cfRule>
  </conditionalFormatting>
  <conditionalFormatting sqref="D17:N22">
    <cfRule type="containsBlanks" dxfId="40" priority="88">
      <formula>LEN(TRIM(D17))=0</formula>
    </cfRule>
  </conditionalFormatting>
  <conditionalFormatting sqref="D25:N25 D27:N29 D26">
    <cfRule type="containsBlanks" dxfId="39" priority="87">
      <formula>LEN(TRIM(D25))=0</formula>
    </cfRule>
  </conditionalFormatting>
  <conditionalFormatting sqref="J61">
    <cfRule type="expression" dxfId="38" priority="55">
      <formula>$S$61="highlight"</formula>
    </cfRule>
  </conditionalFormatting>
  <conditionalFormatting sqref="L12:N12">
    <cfRule type="expression" dxfId="37" priority="35">
      <formula>$S$12="highlight"</formula>
    </cfRule>
  </conditionalFormatting>
  <conditionalFormatting sqref="G44:N44">
    <cfRule type="expression" dxfId="36" priority="34">
      <formula>$S$44="highlight"</formula>
    </cfRule>
  </conditionalFormatting>
  <conditionalFormatting sqref="J57">
    <cfRule type="containsBlanks" dxfId="35" priority="28">
      <formula>LEN(TRIM(J57))=0</formula>
    </cfRule>
  </conditionalFormatting>
  <conditionalFormatting sqref="G57:I57">
    <cfRule type="containsBlanks" dxfId="34" priority="27">
      <formula>LEN(TRIM(G57))=0</formula>
    </cfRule>
  </conditionalFormatting>
  <conditionalFormatting sqref="K33">
    <cfRule type="containsBlanks" dxfId="33" priority="25">
      <formula>LEN(TRIM(K33))=0</formula>
    </cfRule>
  </conditionalFormatting>
  <conditionalFormatting sqref="M33">
    <cfRule type="containsBlanks" dxfId="32" priority="22">
      <formula>LEN(TRIM(M33))=0</formula>
    </cfRule>
  </conditionalFormatting>
  <conditionalFormatting sqref="K35">
    <cfRule type="containsBlanks" dxfId="31" priority="23">
      <formula>LEN(TRIM(K35))=0</formula>
    </cfRule>
  </conditionalFormatting>
  <conditionalFormatting sqref="M35">
    <cfRule type="containsBlanks" dxfId="30" priority="19">
      <formula>LEN(TRIM(M35))=0</formula>
    </cfRule>
  </conditionalFormatting>
  <conditionalFormatting sqref="M34">
    <cfRule type="containsBlanks" dxfId="29" priority="20">
      <formula>LEN(TRIM(M34))=0</formula>
    </cfRule>
  </conditionalFormatting>
  <conditionalFormatting sqref="G40:N40 G41:G42">
    <cfRule type="containsBlanks" dxfId="28" priority="11">
      <formula>LEN(TRIM(G40))=0</formula>
    </cfRule>
  </conditionalFormatting>
  <conditionalFormatting sqref="M36">
    <cfRule type="containsBlanks" dxfId="27" priority="9">
      <formula>LEN(TRIM(M36))=0</formula>
    </cfRule>
  </conditionalFormatting>
  <conditionalFormatting sqref="K36">
    <cfRule type="containsBlanks" dxfId="26" priority="10">
      <formula>LEN(TRIM(K36))=0</formula>
    </cfRule>
  </conditionalFormatting>
  <conditionalFormatting sqref="G64">
    <cfRule type="containsBlanks" dxfId="25" priority="8">
      <formula>LEN(TRIM(G64))=0</formula>
    </cfRule>
  </conditionalFormatting>
  <conditionalFormatting sqref="G65:G67">
    <cfRule type="containsBlanks" dxfId="24" priority="7">
      <formula>LEN(TRIM(G65))=0</formula>
    </cfRule>
  </conditionalFormatting>
  <conditionalFormatting sqref="M37">
    <cfRule type="containsBlanks" dxfId="23" priority="5">
      <formula>LEN(TRIM(M37))=0</formula>
    </cfRule>
  </conditionalFormatting>
  <conditionalFormatting sqref="K37">
    <cfRule type="containsBlanks" dxfId="22" priority="6">
      <formula>LEN(TRIM(K37))=0</formula>
    </cfRule>
  </conditionalFormatting>
  <conditionalFormatting sqref="G54:I54">
    <cfRule type="containsBlanks" dxfId="21" priority="4">
      <formula>LEN(TRIM(G54))=0</formula>
    </cfRule>
  </conditionalFormatting>
  <conditionalFormatting sqref="G60">
    <cfRule type="containsBlanks" dxfId="20" priority="3">
      <formula>LEN(TRIM(G60))=0</formula>
    </cfRule>
  </conditionalFormatting>
  <conditionalFormatting sqref="G72">
    <cfRule type="containsBlanks" dxfId="19" priority="2">
      <formula>LEN(TRIM(G72))=0</formula>
    </cfRule>
  </conditionalFormatting>
  <conditionalFormatting sqref="G45">
    <cfRule type="containsBlanks" dxfId="18" priority="1">
      <formula>LEN(TRIM(G45))=0</formula>
    </cfRule>
  </conditionalFormatting>
  <dataValidations xWindow="818" yWindow="600" count="26">
    <dataValidation allowBlank="1" showInputMessage="1" showErrorMessage="1" promptTitle="Geographical area served" prompt="Refers to the state, county, city, town, or zip code that your program services. If your program services the majority of a county, town, or zip code please identify it." sqref="B30:C30 C38"/>
    <dataValidation allowBlank="1" showInputMessage="1" sqref="B7 D25:D29 E25:N25 E27:N29"/>
    <dataValidation errorStyle="warning" allowBlank="1" showInputMessage="1" showErrorMessage="1" sqref="G44:G45 H44:N44"/>
    <dataValidation allowBlank="1" showInputMessage="1" showErrorMessage="1" promptTitle="Comments" prompt="Please use this space, to write clarifying comments if needed." sqref="O69:R69 O50:R50 O39:R39 O31:R31 O24:R24 O9:R9 O16:R16 O74:R74"/>
    <dataValidation type="whole" errorStyle="warning" operator="greaterThanOrEqual" allowBlank="1" showInputMessage="1" showErrorMessage="1" error="Please enter a whole number greater than or equal to zero." promptTitle="Please complete" sqref="O7">
      <formula1>0</formula1>
    </dataValidation>
    <dataValidation allowBlank="1" showInputMessage="1" showErrorMessage="1" prompt="Please use this space to add clarifying comments if needed." sqref="O17:R22 O25:R29 O10:R14 O70 O32 O40 O75:R78 O51"/>
    <dataValidation type="list" errorStyle="warning" allowBlank="1" showInputMessage="1" showErrorMessage="1" error="Please select an option from the drop-down menu." sqref="D22:N22">
      <formula1>"1st Administrative POC, 2nd Administrative POC, Implementation POC, Reporting/Data POC, Marketing POC"</formula1>
    </dataValidation>
    <dataValidation type="list" errorStyle="warning" allowBlank="1" showInputMessage="1" showErrorMessage="1" error="Please select an option from the drop-down menu." sqref="G43:N43">
      <formula1>"Deemed Savings (No Interactivity), Deemed Savings (With Interactivity), Project Calculator or Worksheet, Whole Building Energy Model, Other (Please Specify)"</formula1>
    </dataValidation>
    <dataValidation type="list" errorStyle="warning" allowBlank="1" showInputMessage="1" showErrorMessage="1" error="Please select &quot;Yes&quot; or &quot;No&quot; from the drop-down menu." sqref="G46:N46 H47:N47 G47">
      <formula1>"Yes, No"</formula1>
    </dataValidation>
    <dataValidation type="decimal" errorStyle="warning" operator="greaterThanOrEqual" allowBlank="1" showInputMessage="1" showErrorMessage="1" error="Please enter a numerical value greater than or equal to zero." sqref="G75:N75 G62:N62 L35:L36 K34:K37 N33 M33:M37 N35:N36">
      <formula1>0</formula1>
    </dataValidation>
    <dataValidation type="decimal" errorStyle="warning" allowBlank="1" showInputMessage="1" showErrorMessage="1" error="Please tner a numerical value between 0 and 100." sqref="G76:G77 H76:N76">
      <formula1>0</formula1>
      <formula2>1</formula2>
    </dataValidation>
    <dataValidation allowBlank="1" showInputMessage="1" showErrorMessage="1" prompt="Address Line 1" sqref="D13:G14"/>
    <dataValidation allowBlank="1" showInputMessage="1" showErrorMessage="1" prompt="Address Line 2" sqref="H13:I14"/>
    <dataValidation allowBlank="1" showInputMessage="1" showErrorMessage="1" prompt="City" sqref="J13:K14"/>
    <dataValidation allowBlank="1" showInputMessage="1" showErrorMessage="1" prompt="State" sqref="L13:M14"/>
    <dataValidation allowBlank="1" showInputMessage="1" showErrorMessage="1" prompt="Zip" sqref="N13:N14"/>
    <dataValidation allowBlank="1" showInputMessage="1" prompt="First Name" sqref="D17:E21"/>
    <dataValidation allowBlank="1" showInputMessage="1" prompt="Last Name" sqref="F17:I21"/>
    <dataValidation allowBlank="1" showInputMessage="1" prompt="Phone Number (xxx-xxx-xxxx)" sqref="J17:L21"/>
    <dataValidation allowBlank="1" showInputMessage="1" prompt="Email" sqref="M17:N21"/>
    <dataValidation type="list" allowBlank="1" showInputMessage="1" showErrorMessage="1" sqref="D12:I12">
      <formula1>"Financial Institution,Electric Utility Company (IOU/Muni/Co-op), Gas &amp; Electric Utility Company (IOU/ Muni/Co-op), State or Local Non-profit/Trust, State Program Administrator, Electric Utility, Other (Please Specify)"</formula1>
    </dataValidation>
    <dataValidation type="decimal" errorStyle="warning" operator="greaterThanOrEqual" allowBlank="1" showErrorMessage="1" error="Please enter a numerical value greater than or equal to zero." promptTitle="Program Administration" prompt="Remember to include the value of your own employees' time." sqref="K33:L33">
      <formula1>0</formula1>
    </dataValidation>
    <dataValidation type="decimal" errorStyle="warning" allowBlank="1" showInputMessage="1" showErrorMessage="1" error="Please enter a numerical value between 0 and 100." sqref="J52:J61">
      <formula1>0</formula1>
      <formula2>100</formula2>
    </dataValidation>
    <dataValidation allowBlank="1" showErrorMessage="1" promptTitle="Geographical area served" prompt="Refers to the state, county, city, town, or zip code that your program services. If your program services the majority of a county, town, or zip code please identify it." sqref="B38"/>
    <dataValidation errorStyle="warning" allowBlank="1" showInputMessage="1" showErrorMessage="1" error="Please select &quot;Yes&quot; or &quot;No&quot; from the drop-down menu." sqref="G48:N48"/>
    <dataValidation type="list" allowBlank="1" showInputMessage="1" showErrorMessage="1" sqref="B5:G5">
      <formula1>#REF!</formula1>
    </dataValidation>
  </dataValidations>
  <hyperlinks>
    <hyperlink ref="B47:F47" location="'1. READ ME FIRST'!A33" display="12. Is the program evaluated by a third party independent evaluatord? (P)"/>
    <hyperlink ref="B63:F63" location="'1. READ ME FIRST'!A27" display="'1. READ ME FIRST'!A27"/>
    <hyperlink ref="B62:F62" location="'1. READ ME FIRST'!A19" display="19. What is the average invoice cost  d per project including homeowner contribution and rebates? (P)"/>
    <hyperlink ref="B40:F40" location="'1. READ ME FIRST'!A29" display="7. By fuel type, what are the program’s estimated gross site energy savings d goals for CY2014 (MMBtu)? If needed, please see fuel conversion formulas at the end of the &quot;READ ME FIRST' tab. Reported savings should only be based on HPwES activities. "/>
    <hyperlink ref="B29:C29" location="'1. READ ME FIRST'!A28" display="4. What is the  geographical area d served by the HPwES program? (Indicate state, counties, cities, towns, and/or zip codes)"/>
  </hyperlinks>
  <pageMargins left="0.7" right="0.7" top="0.75" bottom="0.75" header="0.3" footer="0.3"/>
  <pageSetup scale="32" fitToHeight="0" orientation="landscape" cellComments="atEnd" r:id="rId1"/>
  <ignoredErrors>
    <ignoredError sqref="S64:S65 S70" evalError="1"/>
  </ignoredErrors>
  <extLst>
    <ext xmlns:x14="http://schemas.microsoft.com/office/spreadsheetml/2009/9/main" uri="{05C60535-1F16-4fd2-B633-F4F36F0B64E0}">
      <x14:sparklineGroups xmlns:xm="http://schemas.microsoft.com/office/excel/2006/main">
        <x14:sparklineGroup manualMax="0" manualMin="0" lineWeight="3" displayEmptyCellsAs="gap">
          <x14:colorSeries rgb="FFB14398"/>
          <x14:colorNegative theme="5"/>
          <x14:colorAxis rgb="FF000000"/>
          <x14:colorMarkers theme="4" tint="-0.499984740745262"/>
          <x14:colorFirst theme="4" tint="0.39997558519241921"/>
          <x14:colorLast theme="4" tint="0.39997558519241921"/>
          <x14:colorHigh theme="4"/>
          <x14:colorLow theme="4"/>
          <x14:sparklines>
            <x14:sparkline>
              <xm:f>'2. Annual Report '!D7:M7</xm:f>
              <xm:sqref>P7</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R43"/>
  <sheetViews>
    <sheetView showGridLines="0" tabSelected="1" zoomScale="70" zoomScaleNormal="70" workbookViewId="0">
      <selection activeCell="O23" sqref="O23"/>
    </sheetView>
  </sheetViews>
  <sheetFormatPr defaultRowHeight="15" x14ac:dyDescent="0.25"/>
  <cols>
    <col min="5" max="5" width="19.42578125" customWidth="1"/>
    <col min="13" max="13" width="39.5703125" customWidth="1"/>
    <col min="14" max="14" width="16.85546875" customWidth="1"/>
    <col min="15" max="15" width="97" customWidth="1"/>
    <col min="16" max="17" width="0" hidden="1" customWidth="1"/>
  </cols>
  <sheetData>
    <row r="1" spans="1:18" ht="37.5" customHeight="1" x14ac:dyDescent="0.3">
      <c r="A1" s="325" t="s">
        <v>1120</v>
      </c>
      <c r="B1" s="326"/>
      <c r="C1" s="326"/>
      <c r="D1" s="326"/>
      <c r="E1" s="326"/>
      <c r="F1" s="326"/>
      <c r="G1" s="326"/>
      <c r="H1" s="326"/>
      <c r="I1" s="326"/>
      <c r="J1" s="326"/>
      <c r="K1" s="326"/>
      <c r="L1" s="326"/>
      <c r="M1" s="326"/>
      <c r="N1" s="326"/>
      <c r="O1" s="326"/>
      <c r="P1" s="326"/>
      <c r="Q1" s="326"/>
    </row>
    <row r="2" spans="1:18" x14ac:dyDescent="0.25">
      <c r="A2" s="133"/>
      <c r="B2" s="133"/>
      <c r="C2" s="133"/>
      <c r="D2" s="133"/>
      <c r="E2" s="133"/>
      <c r="F2" s="133"/>
      <c r="G2" s="133"/>
      <c r="H2" s="133"/>
      <c r="I2" s="133"/>
      <c r="J2" s="133"/>
      <c r="K2" s="133"/>
      <c r="L2" s="133"/>
      <c r="M2" s="133"/>
      <c r="N2" s="133"/>
      <c r="O2" s="133"/>
      <c r="P2" s="133"/>
      <c r="Q2" s="133"/>
    </row>
    <row r="3" spans="1:18" ht="24.6" customHeight="1" thickBot="1" x14ac:dyDescent="0.3">
      <c r="A3" s="305" t="s">
        <v>1046</v>
      </c>
      <c r="B3" s="305"/>
      <c r="C3" s="305"/>
      <c r="D3" s="305"/>
      <c r="E3" s="305"/>
      <c r="F3" s="305"/>
      <c r="G3" s="305"/>
      <c r="H3" s="305"/>
      <c r="I3" s="305"/>
      <c r="J3" s="305"/>
      <c r="K3" s="305"/>
      <c r="L3" s="305"/>
      <c r="M3" s="305"/>
      <c r="N3" s="305"/>
      <c r="O3" s="305"/>
    </row>
    <row r="4" spans="1:18" ht="38.25" customHeight="1" thickBot="1" x14ac:dyDescent="0.3">
      <c r="A4" s="314" t="s">
        <v>1029</v>
      </c>
      <c r="B4" s="315"/>
      <c r="C4" s="315"/>
      <c r="D4" s="315"/>
      <c r="E4" s="315"/>
      <c r="F4" s="315" t="s">
        <v>1089</v>
      </c>
      <c r="G4" s="315"/>
      <c r="H4" s="315"/>
      <c r="I4" s="315"/>
      <c r="J4" s="315"/>
      <c r="K4" s="315"/>
      <c r="L4" s="315"/>
      <c r="M4" s="315"/>
      <c r="N4" s="139" t="s">
        <v>1090</v>
      </c>
      <c r="O4" s="140" t="s">
        <v>1030</v>
      </c>
      <c r="R4" s="129"/>
    </row>
    <row r="5" spans="1:18" ht="111.6" customHeight="1" thickBot="1" x14ac:dyDescent="0.3">
      <c r="A5" s="321" t="s">
        <v>1033</v>
      </c>
      <c r="B5" s="322"/>
      <c r="C5" s="322"/>
      <c r="D5" s="322"/>
      <c r="E5" s="327"/>
      <c r="F5" s="213"/>
      <c r="G5" s="214"/>
      <c r="H5" s="214"/>
      <c r="I5" s="214"/>
      <c r="J5" s="214"/>
      <c r="K5" s="214"/>
      <c r="L5" s="214"/>
      <c r="M5" s="215"/>
      <c r="N5" s="125"/>
      <c r="O5" s="126"/>
      <c r="P5" t="str">
        <f>LEFT(N5,3)</f>
        <v/>
      </c>
      <c r="Q5" s="124"/>
      <c r="R5" s="129" t="str">
        <f>IF(AND(N5="Yes (Please Describe in Cell 03)",LEN(O5)=0),"highlight","")</f>
        <v/>
      </c>
    </row>
    <row r="6" spans="1:18" ht="127.35" customHeight="1" thickBot="1" x14ac:dyDescent="0.3">
      <c r="A6" s="321" t="s">
        <v>1032</v>
      </c>
      <c r="B6" s="322"/>
      <c r="C6" s="322"/>
      <c r="D6" s="322"/>
      <c r="E6" s="328"/>
      <c r="F6" s="213"/>
      <c r="G6" s="214"/>
      <c r="H6" s="214"/>
      <c r="I6" s="214"/>
      <c r="J6" s="214"/>
      <c r="K6" s="214"/>
      <c r="L6" s="214"/>
      <c r="M6" s="215"/>
      <c r="N6" s="125"/>
      <c r="O6" s="126"/>
      <c r="P6" t="str">
        <f t="shared" ref="P6:P17" si="0">LEFT(N6,3)</f>
        <v/>
      </c>
      <c r="R6" s="129" t="str">
        <f>IF(AND(N6="Yes (Please Describe in Cell 04)",LEN(O6)=0),"highlight","")</f>
        <v/>
      </c>
    </row>
    <row r="7" spans="1:18" ht="180.6" customHeight="1" thickBot="1" x14ac:dyDescent="0.3">
      <c r="A7" s="316" t="s">
        <v>1034</v>
      </c>
      <c r="B7" s="317"/>
      <c r="C7" s="317"/>
      <c r="D7" s="317"/>
      <c r="E7" s="320"/>
      <c r="F7" s="213"/>
      <c r="G7" s="214"/>
      <c r="H7" s="214"/>
      <c r="I7" s="214"/>
      <c r="J7" s="214"/>
      <c r="K7" s="214"/>
      <c r="L7" s="214"/>
      <c r="M7" s="215"/>
      <c r="N7" s="125"/>
      <c r="O7" s="126"/>
      <c r="P7" t="str">
        <f t="shared" si="0"/>
        <v/>
      </c>
      <c r="R7" s="129" t="str">
        <f>IF(AND(N7="Yes (Please Describe in Cell 05)",LEN(O7)=0),"highlight","")</f>
        <v/>
      </c>
    </row>
    <row r="8" spans="1:18" ht="169.35" customHeight="1" thickBot="1" x14ac:dyDescent="0.3">
      <c r="A8" s="316" t="s">
        <v>1035</v>
      </c>
      <c r="B8" s="317"/>
      <c r="C8" s="318"/>
      <c r="D8" s="318"/>
      <c r="E8" s="319"/>
      <c r="F8" s="213"/>
      <c r="G8" s="214"/>
      <c r="H8" s="214"/>
      <c r="I8" s="214"/>
      <c r="J8" s="214"/>
      <c r="K8" s="214"/>
      <c r="L8" s="214"/>
      <c r="M8" s="215"/>
      <c r="N8" s="125"/>
      <c r="O8" s="126"/>
      <c r="P8" t="str">
        <f t="shared" si="0"/>
        <v/>
      </c>
      <c r="R8" s="129" t="str">
        <f>IF(AND(N8="Yes (Please Describe in Cell 06)",LEN(O8)=0),"highlight","")</f>
        <v/>
      </c>
    </row>
    <row r="9" spans="1:18" ht="126.75" customHeight="1" thickBot="1" x14ac:dyDescent="0.3">
      <c r="A9" s="316" t="s">
        <v>1036</v>
      </c>
      <c r="B9" s="317"/>
      <c r="C9" s="318"/>
      <c r="D9" s="318"/>
      <c r="E9" s="319"/>
      <c r="F9" s="213"/>
      <c r="G9" s="214"/>
      <c r="H9" s="214"/>
      <c r="I9" s="214"/>
      <c r="J9" s="214"/>
      <c r="K9" s="214"/>
      <c r="L9" s="214"/>
      <c r="M9" s="215"/>
      <c r="N9" s="125"/>
      <c r="O9" s="126"/>
      <c r="P9" t="str">
        <f t="shared" si="0"/>
        <v/>
      </c>
      <c r="R9" s="129" t="str">
        <f>IF(AND(N9="Yes (Please Describe in Cell 07)",LEN(O9)=0),"highlight","")</f>
        <v/>
      </c>
    </row>
    <row r="10" spans="1:18" ht="63.75" customHeight="1" thickBot="1" x14ac:dyDescent="0.3">
      <c r="A10" s="316" t="s">
        <v>1037</v>
      </c>
      <c r="B10" s="317"/>
      <c r="C10" s="318"/>
      <c r="D10" s="318"/>
      <c r="E10" s="319"/>
      <c r="F10" s="213"/>
      <c r="G10" s="214"/>
      <c r="H10" s="214"/>
      <c r="I10" s="214"/>
      <c r="J10" s="214"/>
      <c r="K10" s="214"/>
      <c r="L10" s="214"/>
      <c r="M10" s="215"/>
      <c r="N10" s="125"/>
      <c r="O10" s="126"/>
      <c r="P10" t="str">
        <f t="shared" si="0"/>
        <v/>
      </c>
      <c r="R10" s="129" t="str">
        <f>IF(AND(N10="Yes (Please Describe in Cell 08)",LEN(O10)=0),"highlight","")</f>
        <v/>
      </c>
    </row>
    <row r="11" spans="1:18" ht="36.6" customHeight="1" thickBot="1" x14ac:dyDescent="0.3">
      <c r="A11" s="316" t="s">
        <v>1038</v>
      </c>
      <c r="B11" s="317"/>
      <c r="C11" s="318"/>
      <c r="D11" s="318"/>
      <c r="E11" s="319"/>
      <c r="F11" s="213"/>
      <c r="G11" s="214"/>
      <c r="H11" s="214"/>
      <c r="I11" s="214"/>
      <c r="J11" s="214"/>
      <c r="K11" s="214"/>
      <c r="L11" s="214"/>
      <c r="M11" s="215"/>
      <c r="N11" s="125"/>
      <c r="O11" s="126"/>
      <c r="P11" t="str">
        <f t="shared" si="0"/>
        <v/>
      </c>
      <c r="R11" s="129" t="str">
        <f>IF(AND(N11="Yes (Please Describe in Cell 09)",LEN(O11)=0),"highlight","")</f>
        <v/>
      </c>
    </row>
    <row r="12" spans="1:18" ht="139.35" customHeight="1" thickBot="1" x14ac:dyDescent="0.3">
      <c r="A12" s="321" t="s">
        <v>1039</v>
      </c>
      <c r="B12" s="322"/>
      <c r="C12" s="323" t="e">
        <v>#REF!</v>
      </c>
      <c r="D12" s="323"/>
      <c r="E12" s="324"/>
      <c r="F12" s="213"/>
      <c r="G12" s="214"/>
      <c r="H12" s="214"/>
      <c r="I12" s="214"/>
      <c r="J12" s="214"/>
      <c r="K12" s="214"/>
      <c r="L12" s="214"/>
      <c r="M12" s="215"/>
      <c r="N12" s="125"/>
      <c r="O12" s="126"/>
      <c r="P12" t="str">
        <f t="shared" si="0"/>
        <v/>
      </c>
      <c r="R12" s="129" t="str">
        <f>IF(AND(N12="Yes (Please Describe in Cell 010)",LEN(O12)=0),"highlight","")</f>
        <v/>
      </c>
    </row>
    <row r="13" spans="1:18" ht="34.35" customHeight="1" thickBot="1" x14ac:dyDescent="0.3">
      <c r="A13" s="316" t="s">
        <v>1040</v>
      </c>
      <c r="B13" s="317"/>
      <c r="C13" s="318" t="e">
        <v>#REF!</v>
      </c>
      <c r="D13" s="318" t="s">
        <v>545</v>
      </c>
      <c r="E13" s="319"/>
      <c r="F13" s="213"/>
      <c r="G13" s="214"/>
      <c r="H13" s="214"/>
      <c r="I13" s="214"/>
      <c r="J13" s="214"/>
      <c r="K13" s="214"/>
      <c r="L13" s="214"/>
      <c r="M13" s="215"/>
      <c r="N13" s="125"/>
      <c r="O13" s="126"/>
      <c r="P13" t="str">
        <f t="shared" si="0"/>
        <v/>
      </c>
      <c r="R13" s="129" t="str">
        <f>IF(AND(N13="Yes (Please Describe in Cell 011)",LEN(O13)=0),"highlight","")</f>
        <v/>
      </c>
    </row>
    <row r="14" spans="1:18" ht="64.349999999999994" customHeight="1" thickBot="1" x14ac:dyDescent="0.3">
      <c r="A14" s="316" t="s">
        <v>1042</v>
      </c>
      <c r="B14" s="317"/>
      <c r="C14" s="318"/>
      <c r="D14" s="318"/>
      <c r="E14" s="319"/>
      <c r="F14" s="213"/>
      <c r="G14" s="214"/>
      <c r="H14" s="214"/>
      <c r="I14" s="214"/>
      <c r="J14" s="214"/>
      <c r="K14" s="214"/>
      <c r="L14" s="214"/>
      <c r="M14" s="215"/>
      <c r="N14" s="125"/>
      <c r="O14" s="126"/>
      <c r="P14" t="str">
        <f t="shared" si="0"/>
        <v/>
      </c>
      <c r="R14" s="129" t="str">
        <f>IF(AND(N14="Yes (Please Describe in Cell 012)",LEN(O14)=0),"highlight","")</f>
        <v/>
      </c>
    </row>
    <row r="15" spans="1:18" ht="107.45" customHeight="1" thickBot="1" x14ac:dyDescent="0.3">
      <c r="A15" s="316" t="s">
        <v>1041</v>
      </c>
      <c r="B15" s="317"/>
      <c r="C15" s="318"/>
      <c r="D15" s="318"/>
      <c r="E15" s="319"/>
      <c r="F15" s="213"/>
      <c r="G15" s="214"/>
      <c r="H15" s="214"/>
      <c r="I15" s="214"/>
      <c r="J15" s="214"/>
      <c r="K15" s="214"/>
      <c r="L15" s="214"/>
      <c r="M15" s="215"/>
      <c r="N15" s="125"/>
      <c r="O15" s="126"/>
      <c r="P15" t="str">
        <f t="shared" si="0"/>
        <v/>
      </c>
      <c r="R15" s="129" t="str">
        <f>IF(AND(N15="Yes (Please Describe in Cell 013)",LEN(O15)=0),"highlight","")</f>
        <v/>
      </c>
    </row>
    <row r="16" spans="1:18" ht="34.35" customHeight="1" thickBot="1" x14ac:dyDescent="0.3">
      <c r="A16" s="316" t="s">
        <v>1043</v>
      </c>
      <c r="B16" s="317"/>
      <c r="C16" s="318"/>
      <c r="D16" s="318"/>
      <c r="E16" s="319"/>
      <c r="F16" s="213"/>
      <c r="G16" s="214"/>
      <c r="H16" s="214"/>
      <c r="I16" s="214"/>
      <c r="J16" s="214"/>
      <c r="K16" s="214"/>
      <c r="L16" s="214"/>
      <c r="M16" s="215"/>
      <c r="N16" s="125"/>
      <c r="O16" s="126"/>
      <c r="P16" t="str">
        <f t="shared" si="0"/>
        <v/>
      </c>
      <c r="R16" s="129" t="str">
        <f>IF(AND(N16="Yes (Please Describe in Cell O14)",LEN(O16)=0),"highlight","")</f>
        <v/>
      </c>
    </row>
    <row r="17" spans="1:18" ht="66" customHeight="1" thickBot="1" x14ac:dyDescent="0.3">
      <c r="A17" s="316" t="s">
        <v>1044</v>
      </c>
      <c r="B17" s="317"/>
      <c r="C17" s="318"/>
      <c r="D17" s="318"/>
      <c r="E17" s="319"/>
      <c r="F17" s="213"/>
      <c r="G17" s="214"/>
      <c r="H17" s="214"/>
      <c r="I17" s="214"/>
      <c r="J17" s="214"/>
      <c r="K17" s="214"/>
      <c r="L17" s="214"/>
      <c r="M17" s="215"/>
      <c r="N17" s="125"/>
      <c r="O17" s="126"/>
      <c r="P17" t="str">
        <f t="shared" si="0"/>
        <v/>
      </c>
      <c r="R17" s="129" t="str">
        <f>IF(AND(N17="Yes (Please Describe in Cell O15)",LEN(O17)=0),"highlight","")</f>
        <v/>
      </c>
    </row>
    <row r="18" spans="1:18" hidden="1" x14ac:dyDescent="0.25">
      <c r="A18" t="e">
        <f>'2. Annual Report '!A10</f>
        <v>#REF!</v>
      </c>
    </row>
    <row r="19" spans="1:18" ht="15.75" thickBot="1" x14ac:dyDescent="0.3"/>
    <row r="20" spans="1:18" ht="19.5" thickBot="1" x14ac:dyDescent="0.3">
      <c r="A20" s="295" t="s">
        <v>547</v>
      </c>
      <c r="B20" s="296"/>
      <c r="C20" s="297"/>
      <c r="D20" s="297"/>
      <c r="E20" s="298"/>
    </row>
    <row r="21" spans="1:18" ht="15.75" thickBot="1" x14ac:dyDescent="0.3">
      <c r="A21" s="109"/>
      <c r="B21" s="198" t="s">
        <v>793</v>
      </c>
      <c r="C21" s="199"/>
      <c r="D21" s="199"/>
      <c r="E21" s="200"/>
    </row>
    <row r="22" spans="1:18" ht="18" thickBot="1" x14ac:dyDescent="0.3">
      <c r="A22" s="74" t="s">
        <v>779</v>
      </c>
      <c r="B22" s="213" t="s">
        <v>780</v>
      </c>
      <c r="C22" s="214"/>
      <c r="D22" s="214"/>
      <c r="E22" s="215"/>
    </row>
    <row r="26" spans="1:18" x14ac:dyDescent="0.25">
      <c r="F26" s="313" t="s">
        <v>1121</v>
      </c>
      <c r="G26" s="313"/>
      <c r="H26" s="313"/>
      <c r="I26" s="313"/>
      <c r="J26" s="313"/>
      <c r="K26" s="313"/>
      <c r="L26" s="313"/>
      <c r="M26" s="313"/>
    </row>
    <row r="27" spans="1:18" x14ac:dyDescent="0.25">
      <c r="F27" s="313"/>
      <c r="G27" s="313"/>
      <c r="H27" s="313"/>
      <c r="I27" s="313"/>
      <c r="J27" s="313"/>
      <c r="K27" s="313"/>
      <c r="L27" s="313"/>
      <c r="M27" s="313"/>
    </row>
    <row r="28" spans="1:18" x14ac:dyDescent="0.25">
      <c r="F28" s="313"/>
      <c r="G28" s="313"/>
      <c r="H28" s="313"/>
      <c r="I28" s="313"/>
      <c r="J28" s="313"/>
      <c r="K28" s="313"/>
      <c r="L28" s="313"/>
      <c r="M28" s="313"/>
    </row>
    <row r="29" spans="1:18" x14ac:dyDescent="0.25">
      <c r="F29" s="313"/>
      <c r="G29" s="313"/>
      <c r="H29" s="313"/>
      <c r="I29" s="313"/>
      <c r="J29" s="313"/>
      <c r="K29" s="313"/>
      <c r="L29" s="313"/>
      <c r="M29" s="313"/>
    </row>
    <row r="30" spans="1:18" x14ac:dyDescent="0.25">
      <c r="F30" s="313"/>
      <c r="G30" s="313"/>
      <c r="H30" s="313"/>
      <c r="I30" s="313"/>
      <c r="J30" s="313"/>
      <c r="K30" s="313"/>
      <c r="L30" s="313"/>
      <c r="M30" s="313"/>
    </row>
    <row r="31" spans="1:18" x14ac:dyDescent="0.25">
      <c r="F31" s="313"/>
      <c r="G31" s="313"/>
      <c r="H31" s="313"/>
      <c r="I31" s="313"/>
      <c r="J31" s="313"/>
      <c r="K31" s="313"/>
      <c r="L31" s="313"/>
      <c r="M31" s="313"/>
    </row>
    <row r="32" spans="1:18" x14ac:dyDescent="0.25">
      <c r="F32" s="313"/>
      <c r="G32" s="313"/>
      <c r="H32" s="313"/>
      <c r="I32" s="313"/>
      <c r="J32" s="313"/>
      <c r="K32" s="313"/>
      <c r="L32" s="313"/>
      <c r="M32" s="313"/>
    </row>
    <row r="33" spans="1:13" x14ac:dyDescent="0.25">
      <c r="F33" s="313"/>
      <c r="G33" s="313"/>
      <c r="H33" s="313"/>
      <c r="I33" s="313"/>
      <c r="J33" s="313"/>
      <c r="K33" s="313"/>
      <c r="L33" s="313"/>
      <c r="M33" s="313"/>
    </row>
    <row r="42" spans="1:13" x14ac:dyDescent="0.25">
      <c r="A42" t="s">
        <v>9</v>
      </c>
    </row>
    <row r="43" spans="1:13" x14ac:dyDescent="0.25">
      <c r="A43" t="s">
        <v>8</v>
      </c>
    </row>
  </sheetData>
  <mergeCells count="34">
    <mergeCell ref="A1:Q1"/>
    <mergeCell ref="A5:E5"/>
    <mergeCell ref="F5:M5"/>
    <mergeCell ref="A6:E6"/>
    <mergeCell ref="F6:M6"/>
    <mergeCell ref="A3:O3"/>
    <mergeCell ref="A7:E7"/>
    <mergeCell ref="F7:M7"/>
    <mergeCell ref="A12:E12"/>
    <mergeCell ref="F12:M12"/>
    <mergeCell ref="A13:E13"/>
    <mergeCell ref="F13:M13"/>
    <mergeCell ref="A8:E8"/>
    <mergeCell ref="F8:M8"/>
    <mergeCell ref="A9:E9"/>
    <mergeCell ref="F9:M9"/>
    <mergeCell ref="A10:E10"/>
    <mergeCell ref="F10:M10"/>
    <mergeCell ref="F26:M33"/>
    <mergeCell ref="B22:E22"/>
    <mergeCell ref="A4:E4"/>
    <mergeCell ref="F4:M4"/>
    <mergeCell ref="A20:E20"/>
    <mergeCell ref="B21:E21"/>
    <mergeCell ref="A17:E17"/>
    <mergeCell ref="F17:M17"/>
    <mergeCell ref="A14:E14"/>
    <mergeCell ref="F14:M14"/>
    <mergeCell ref="A15:E15"/>
    <mergeCell ref="F15:M15"/>
    <mergeCell ref="A16:E16"/>
    <mergeCell ref="F16:M16"/>
    <mergeCell ref="A11:E11"/>
    <mergeCell ref="F11:M11"/>
  </mergeCells>
  <conditionalFormatting sqref="N5:N17">
    <cfRule type="containsBlanks" dxfId="17" priority="15">
      <formula>LEN(TRIM(N5))=0</formula>
    </cfRule>
    <cfRule type="expression" dxfId="16" priority="18">
      <formula>""""""</formula>
    </cfRule>
    <cfRule type="expression" dxfId="15" priority="19">
      <formula>"Is Null"</formula>
    </cfRule>
  </conditionalFormatting>
  <conditionalFormatting sqref="N5">
    <cfRule type="containsBlanks" dxfId="14" priority="16">
      <formula>LEN(TRIM(N5))=0</formula>
    </cfRule>
    <cfRule type="expression" dxfId="13" priority="17">
      <formula>"Is Null"</formula>
    </cfRule>
  </conditionalFormatting>
  <conditionalFormatting sqref="O5">
    <cfRule type="expression" dxfId="12" priority="13">
      <formula>$R$5="highlight"</formula>
    </cfRule>
  </conditionalFormatting>
  <conditionalFormatting sqref="O6">
    <cfRule type="expression" dxfId="11" priority="12">
      <formula>$R$6="highlight"</formula>
    </cfRule>
  </conditionalFormatting>
  <conditionalFormatting sqref="O7">
    <cfRule type="expression" dxfId="10" priority="11">
      <formula>$R$7="highlight"</formula>
    </cfRule>
  </conditionalFormatting>
  <conditionalFormatting sqref="O8">
    <cfRule type="expression" dxfId="9" priority="10">
      <formula>$R$8="highlight"</formula>
    </cfRule>
  </conditionalFormatting>
  <conditionalFormatting sqref="O9">
    <cfRule type="expression" dxfId="8" priority="9">
      <formula>$R$9="highlight"</formula>
    </cfRule>
  </conditionalFormatting>
  <conditionalFormatting sqref="O10">
    <cfRule type="expression" dxfId="7" priority="8">
      <formula>$R$10="highlight"</formula>
    </cfRule>
  </conditionalFormatting>
  <conditionalFormatting sqref="O11">
    <cfRule type="expression" dxfId="6" priority="7">
      <formula>$R$11="highlight"</formula>
    </cfRule>
  </conditionalFormatting>
  <conditionalFormatting sqref="O12">
    <cfRule type="expression" dxfId="5" priority="6">
      <formula>$R$12="highlight"</formula>
    </cfRule>
  </conditionalFormatting>
  <conditionalFormatting sqref="O13">
    <cfRule type="expression" dxfId="4" priority="5">
      <formula>$R$13="highlight"</formula>
    </cfRule>
  </conditionalFormatting>
  <conditionalFormatting sqref="O14">
    <cfRule type="expression" dxfId="3" priority="4">
      <formula>$R$14="highlight"</formula>
    </cfRule>
  </conditionalFormatting>
  <conditionalFormatting sqref="O15">
    <cfRule type="expression" dxfId="2" priority="3">
      <formula>$R$15="highlight"</formula>
    </cfRule>
  </conditionalFormatting>
  <conditionalFormatting sqref="O16">
    <cfRule type="expression" dxfId="1" priority="2">
      <formula>$R$16="highlight"</formula>
    </cfRule>
  </conditionalFormatting>
  <conditionalFormatting sqref="O17">
    <cfRule type="expression" dxfId="0" priority="1">
      <formula>$R$17="highlight"</formula>
    </cfRule>
  </conditionalFormatting>
  <dataValidations count="14">
    <dataValidation allowBlank="1" showInputMessage="1" showErrorMessage="1" promptTitle="V1.5 Compliance Question" prompt="Please make sure you answer that question before submitting the Annual Report. " sqref="A5:E17"/>
    <dataValidation type="list" errorStyle="warning" allowBlank="1" showInputMessage="1" showErrorMessage="1" error="Please select an option from the drop-down menu." sqref="N5">
      <formula1>"Yes (Please Describe in Cell 03),No"</formula1>
    </dataValidation>
    <dataValidation type="list" errorStyle="warning" allowBlank="1" showInputMessage="1" showErrorMessage="1" error="Please select an option from the drop-down menu." sqref="N6">
      <formula1>"Yes (Please Describe in Cell 04),No"</formula1>
    </dataValidation>
    <dataValidation type="list" errorStyle="warning" allowBlank="1" showInputMessage="1" showErrorMessage="1" error="Please select an option from the drop-down menu." sqref="N7">
      <formula1>"Yes (Please Describe in Cell 05),No"</formula1>
    </dataValidation>
    <dataValidation type="list" errorStyle="warning" allowBlank="1" showInputMessage="1" showErrorMessage="1" error="Please select an option from the drop-down menu." sqref="N8">
      <formula1>"Yes (Please Describe in Cell 06),No"</formula1>
    </dataValidation>
    <dataValidation type="list" errorStyle="warning" allowBlank="1" showInputMessage="1" showErrorMessage="1" error="Please select an option from the drop-down menu." sqref="N9">
      <formula1>"Yes (Please Describe in Cell 07),No"</formula1>
    </dataValidation>
    <dataValidation type="list" errorStyle="warning" allowBlank="1" showInputMessage="1" showErrorMessage="1" error="Please select an option from the drop-down menu." sqref="N10">
      <formula1>"Yes (Please Describe in Cell 08),No"</formula1>
    </dataValidation>
    <dataValidation type="list" errorStyle="warning" allowBlank="1" showInputMessage="1" showErrorMessage="1" error="Please select an option from the drop-down menu." sqref="N11">
      <formula1>"Yes (Please Describe in Cell 09),No"</formula1>
    </dataValidation>
    <dataValidation type="list" errorStyle="warning" allowBlank="1" showInputMessage="1" showErrorMessage="1" error="Please select an option from the drop-down menu." sqref="N12">
      <formula1>"Yes (Please Describe in Cell 010),No"</formula1>
    </dataValidation>
    <dataValidation type="list" errorStyle="warning" allowBlank="1" showInputMessage="1" showErrorMessage="1" error="Please select an option from the drop-down menu." sqref="N13">
      <formula1>"Yes (Please Describe in Cell 011),No"</formula1>
    </dataValidation>
    <dataValidation type="list" errorStyle="warning" allowBlank="1" showInputMessage="1" showErrorMessage="1" error="Please select an option from the drop-down menu." sqref="N14">
      <formula1>"Yes (Please Describe in Cell 012),No"</formula1>
    </dataValidation>
    <dataValidation type="list" errorStyle="warning" allowBlank="1" showInputMessage="1" showErrorMessage="1" error="Please select an option from the drop-down menu." sqref="N15">
      <formula1>"Yes (Please Describe in Cell 013),No"</formula1>
    </dataValidation>
    <dataValidation type="list" errorStyle="warning" allowBlank="1" showInputMessage="1" showErrorMessage="1" error="Please select an option from the drop-down menu." sqref="N16">
      <formula1>"Yes (Please Describe in Cell O14),No"</formula1>
    </dataValidation>
    <dataValidation type="list" errorStyle="warning" allowBlank="1" showInputMessage="1" showErrorMessage="1" error="Please select an option from the drop-down menu.." sqref="N17">
      <formula1>"Yes (Please Describe in Cell O15),No"</formula1>
    </dataValidation>
  </dataValidations>
  <hyperlinks>
    <hyperlink ref="A5:E5" location="'1. READ ME FIRST'!A30" display="'1. READ ME FIRST'!A30"/>
    <hyperlink ref="A14:E14" location="'1. READ ME FIRST'!A37" display="'1. READ ME FIRST'!A37"/>
  </hyperlink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O1048576"/>
  <sheetViews>
    <sheetView workbookViewId="0">
      <selection activeCell="C18" sqref="C18"/>
    </sheetView>
  </sheetViews>
  <sheetFormatPr defaultColWidth="16.5703125" defaultRowHeight="15" x14ac:dyDescent="0.25"/>
  <cols>
    <col min="1" max="1" width="16.5703125" style="15"/>
    <col min="2" max="2" width="68.42578125" style="15" customWidth="1"/>
    <col min="3" max="3" width="16.5703125" style="15"/>
    <col min="4" max="4" width="10" style="15" customWidth="1"/>
    <col min="5" max="5" width="9.42578125" style="15" customWidth="1"/>
    <col min="6" max="6" width="8.42578125" style="15" customWidth="1"/>
    <col min="7" max="7" width="27.5703125" style="15" customWidth="1"/>
    <col min="8" max="8" width="18.42578125" style="15" customWidth="1"/>
    <col min="9" max="12" width="16.5703125" style="15"/>
    <col min="13" max="13" width="28.42578125" style="15" customWidth="1"/>
    <col min="14" max="16" width="16.5703125" style="15"/>
    <col min="17" max="17" width="18.140625" style="15" customWidth="1"/>
    <col min="18" max="18" width="16.5703125" style="15"/>
    <col min="19" max="27" width="10.5703125" style="15" customWidth="1"/>
    <col min="28" max="28" width="13.140625" style="15" customWidth="1"/>
    <col min="29" max="29" width="10.5703125" style="15" customWidth="1"/>
    <col min="30" max="30" width="12" style="15" customWidth="1"/>
    <col min="31" max="31" width="10.5703125" style="15" customWidth="1"/>
    <col min="32" max="32" width="12.5703125" style="15" customWidth="1"/>
    <col min="33" max="39" width="10.5703125" style="15" customWidth="1"/>
    <col min="40" max="40" width="12.42578125" style="15" customWidth="1"/>
    <col min="41" max="41" width="10.5703125" style="15" customWidth="1"/>
    <col min="42" max="42" width="11.42578125" style="15" customWidth="1"/>
    <col min="43" max="67" width="10.5703125" style="15" customWidth="1"/>
    <col min="68" max="68" width="12.5703125" style="15" customWidth="1"/>
    <col min="69" max="76" width="10.5703125" style="15" customWidth="1"/>
    <col min="77" max="77" width="12.5703125" style="15" customWidth="1"/>
    <col min="78" max="78" width="10.5703125" style="15" customWidth="1"/>
    <col min="79" max="79" width="13.5703125" style="15" customWidth="1"/>
    <col min="80" max="80" width="12.85546875" style="15" customWidth="1"/>
    <col min="81" max="81" width="12.5703125" style="15" customWidth="1"/>
    <col min="82" max="82" width="13.85546875" style="15" customWidth="1"/>
    <col min="83" max="84" width="10.5703125" style="15" customWidth="1"/>
    <col min="85" max="85" width="12.5703125" style="15" customWidth="1"/>
    <col min="86" max="86" width="10.5703125" style="15" customWidth="1"/>
    <col min="87" max="87" width="12.5703125" style="15" customWidth="1"/>
    <col min="88" max="90" width="11.5703125" style="15" customWidth="1"/>
    <col min="91" max="92" width="10.5703125" style="15" customWidth="1"/>
    <col min="93" max="16384" width="16.5703125" style="15"/>
  </cols>
  <sheetData>
    <row r="1" spans="1:93" ht="47.25" customHeight="1" thickBot="1" x14ac:dyDescent="0.3">
      <c r="A1" s="1" t="s">
        <v>0</v>
      </c>
      <c r="B1" s="2" t="s">
        <v>251</v>
      </c>
      <c r="C1" s="1" t="s">
        <v>0</v>
      </c>
      <c r="D1" s="2" t="s">
        <v>252</v>
      </c>
      <c r="E1" s="2" t="s">
        <v>253</v>
      </c>
      <c r="F1" s="2" t="s">
        <v>254</v>
      </c>
      <c r="G1" s="2" t="s">
        <v>255</v>
      </c>
      <c r="H1" s="2" t="s">
        <v>256</v>
      </c>
      <c r="I1" s="2" t="s">
        <v>257</v>
      </c>
      <c r="J1" s="2" t="s">
        <v>626</v>
      </c>
      <c r="K1" s="2" t="s">
        <v>258</v>
      </c>
      <c r="L1" s="2" t="s">
        <v>259</v>
      </c>
      <c r="M1" s="2" t="s">
        <v>260</v>
      </c>
      <c r="N1" s="2" t="s">
        <v>261</v>
      </c>
      <c r="O1" s="2" t="s">
        <v>262</v>
      </c>
      <c r="P1" s="2" t="s">
        <v>263</v>
      </c>
      <c r="Q1" s="2" t="s">
        <v>264</v>
      </c>
      <c r="R1" s="2" t="s">
        <v>265</v>
      </c>
      <c r="S1" s="2" t="s">
        <v>266</v>
      </c>
      <c r="T1" s="2" t="s">
        <v>267</v>
      </c>
      <c r="U1" s="2" t="s">
        <v>268</v>
      </c>
      <c r="V1" s="2" t="s">
        <v>269</v>
      </c>
      <c r="W1" s="2" t="s">
        <v>270</v>
      </c>
      <c r="X1" s="2" t="s">
        <v>271</v>
      </c>
      <c r="Y1" s="12" t="s">
        <v>272</v>
      </c>
      <c r="Z1" s="13" t="s">
        <v>273</v>
      </c>
      <c r="AA1" s="12" t="s">
        <v>274</v>
      </c>
      <c r="AB1" s="13" t="s">
        <v>275</v>
      </c>
      <c r="AC1" s="12" t="s">
        <v>276</v>
      </c>
      <c r="AD1" s="13" t="s">
        <v>277</v>
      </c>
      <c r="AE1" s="12" t="s">
        <v>278</v>
      </c>
      <c r="AF1" s="13" t="s">
        <v>279</v>
      </c>
      <c r="AG1" s="2" t="s">
        <v>280</v>
      </c>
      <c r="AH1" s="2" t="s">
        <v>281</v>
      </c>
      <c r="AI1" s="12" t="s">
        <v>282</v>
      </c>
      <c r="AJ1" s="13" t="s">
        <v>283</v>
      </c>
      <c r="AK1" s="12" t="s">
        <v>284</v>
      </c>
      <c r="AL1" s="13" t="s">
        <v>285</v>
      </c>
      <c r="AM1" s="12" t="s">
        <v>286</v>
      </c>
      <c r="AN1" s="13" t="s">
        <v>287</v>
      </c>
      <c r="AO1" s="12" t="s">
        <v>288</v>
      </c>
      <c r="AP1" s="13" t="s">
        <v>289</v>
      </c>
      <c r="AQ1" s="2" t="s">
        <v>290</v>
      </c>
      <c r="AR1" s="2" t="s">
        <v>291</v>
      </c>
      <c r="AS1" s="12" t="s">
        <v>292</v>
      </c>
      <c r="AT1" s="13" t="s">
        <v>293</v>
      </c>
      <c r="AU1" s="12" t="s">
        <v>294</v>
      </c>
      <c r="AV1" s="13" t="s">
        <v>295</v>
      </c>
      <c r="AW1" s="12" t="s">
        <v>296</v>
      </c>
      <c r="AX1" s="13" t="s">
        <v>297</v>
      </c>
      <c r="AY1" s="12" t="s">
        <v>298</v>
      </c>
      <c r="AZ1" s="13" t="s">
        <v>299</v>
      </c>
      <c r="BA1" s="2" t="s">
        <v>300</v>
      </c>
      <c r="BB1" s="2" t="s">
        <v>301</v>
      </c>
      <c r="BC1" s="12" t="s">
        <v>302</v>
      </c>
      <c r="BD1" s="13" t="s">
        <v>303</v>
      </c>
      <c r="BE1" s="12" t="s">
        <v>304</v>
      </c>
      <c r="BF1" s="13" t="s">
        <v>305</v>
      </c>
      <c r="BG1" s="12" t="s">
        <v>306</v>
      </c>
      <c r="BH1" s="13" t="s">
        <v>307</v>
      </c>
      <c r="BI1" s="12" t="s">
        <v>308</v>
      </c>
      <c r="BJ1" s="13" t="s">
        <v>309</v>
      </c>
      <c r="BK1" s="2" t="s">
        <v>310</v>
      </c>
      <c r="BL1" s="2" t="s">
        <v>311</v>
      </c>
      <c r="BM1" s="12" t="s">
        <v>312</v>
      </c>
      <c r="BN1" s="13" t="s">
        <v>313</v>
      </c>
      <c r="BO1" s="12" t="s">
        <v>314</v>
      </c>
      <c r="BP1" s="13" t="s">
        <v>315</v>
      </c>
      <c r="BQ1" s="12" t="s">
        <v>316</v>
      </c>
      <c r="BR1" s="13" t="s">
        <v>317</v>
      </c>
      <c r="BS1" s="12" t="s">
        <v>318</v>
      </c>
      <c r="BT1" s="13" t="s">
        <v>319</v>
      </c>
      <c r="BU1" s="2" t="s">
        <v>320</v>
      </c>
      <c r="BV1" s="3" t="s">
        <v>321</v>
      </c>
      <c r="BW1" s="12" t="s">
        <v>543</v>
      </c>
      <c r="BX1" s="13" t="s">
        <v>544</v>
      </c>
      <c r="BY1" s="12" t="s">
        <v>627</v>
      </c>
      <c r="BZ1" s="13" t="s">
        <v>628</v>
      </c>
      <c r="CA1" s="12" t="s">
        <v>629</v>
      </c>
      <c r="CB1" s="13" t="s">
        <v>630</v>
      </c>
      <c r="CC1" s="12" t="s">
        <v>631</v>
      </c>
      <c r="CD1" s="13" t="s">
        <v>632</v>
      </c>
      <c r="CE1" s="2" t="s">
        <v>633</v>
      </c>
      <c r="CF1" s="2" t="s">
        <v>634</v>
      </c>
      <c r="CG1" s="12" t="s">
        <v>635</v>
      </c>
      <c r="CH1" s="13" t="s">
        <v>636</v>
      </c>
      <c r="CI1" s="12" t="s">
        <v>637</v>
      </c>
      <c r="CJ1" s="13" t="s">
        <v>638</v>
      </c>
      <c r="CK1" s="12" t="s">
        <v>710</v>
      </c>
      <c r="CL1" s="13" t="s">
        <v>711</v>
      </c>
      <c r="CM1" s="2" t="s">
        <v>639</v>
      </c>
      <c r="CN1" s="2" t="s">
        <v>640</v>
      </c>
      <c r="CO1" s="14" t="s">
        <v>641</v>
      </c>
    </row>
    <row r="2" spans="1:93" ht="15" customHeight="1" thickBot="1" x14ac:dyDescent="0.3">
      <c r="A2" s="4" t="s">
        <v>1</v>
      </c>
      <c r="B2" s="4" t="s">
        <v>2</v>
      </c>
      <c r="C2" s="4" t="s">
        <v>1</v>
      </c>
      <c r="D2" s="4" t="s">
        <v>322</v>
      </c>
      <c r="E2" s="4" t="s">
        <v>323</v>
      </c>
      <c r="F2" s="5" t="s">
        <v>3</v>
      </c>
      <c r="G2" s="16">
        <v>2010</v>
      </c>
      <c r="H2" s="17">
        <v>27</v>
      </c>
      <c r="I2" s="6" t="s">
        <v>324</v>
      </c>
      <c r="J2" s="6" t="s">
        <v>656</v>
      </c>
      <c r="K2" s="4" t="s">
        <v>4</v>
      </c>
      <c r="L2" s="4" t="s">
        <v>5</v>
      </c>
      <c r="M2" s="4" t="s">
        <v>6</v>
      </c>
      <c r="N2" s="4" t="s">
        <v>325</v>
      </c>
      <c r="O2" s="4" t="s">
        <v>326</v>
      </c>
      <c r="P2" s="4" t="s">
        <v>326</v>
      </c>
      <c r="Q2" s="4" t="s">
        <v>326</v>
      </c>
      <c r="R2" s="5" t="s">
        <v>326</v>
      </c>
      <c r="S2" s="18">
        <v>0</v>
      </c>
      <c r="T2" s="19">
        <v>0</v>
      </c>
      <c r="U2" s="19">
        <v>0</v>
      </c>
      <c r="V2" s="19">
        <v>0</v>
      </c>
      <c r="W2" s="19">
        <v>0</v>
      </c>
      <c r="X2" s="20">
        <v>0</v>
      </c>
      <c r="Y2" s="21">
        <v>0</v>
      </c>
      <c r="Z2" s="93">
        <v>0</v>
      </c>
      <c r="AA2" s="21">
        <v>0</v>
      </c>
      <c r="AB2" s="93">
        <v>0</v>
      </c>
      <c r="AC2" s="21">
        <v>0</v>
      </c>
      <c r="AD2" s="93">
        <v>0</v>
      </c>
      <c r="AE2" s="21">
        <v>0</v>
      </c>
      <c r="AF2" s="93">
        <v>0</v>
      </c>
      <c r="AG2" s="18">
        <v>0</v>
      </c>
      <c r="AH2" s="20">
        <v>0</v>
      </c>
      <c r="AI2" s="21">
        <v>0</v>
      </c>
      <c r="AJ2" s="93">
        <v>0</v>
      </c>
      <c r="AK2" s="21">
        <v>0</v>
      </c>
      <c r="AL2" s="93">
        <v>0</v>
      </c>
      <c r="AM2" s="21">
        <v>0</v>
      </c>
      <c r="AN2" s="93">
        <v>0</v>
      </c>
      <c r="AO2" s="21">
        <v>0</v>
      </c>
      <c r="AP2" s="93">
        <v>0</v>
      </c>
      <c r="AQ2" s="18">
        <v>0</v>
      </c>
      <c r="AR2" s="20">
        <v>0</v>
      </c>
      <c r="AS2" s="21">
        <v>0</v>
      </c>
      <c r="AT2" s="93">
        <v>0</v>
      </c>
      <c r="AU2" s="21">
        <v>0</v>
      </c>
      <c r="AV2" s="93">
        <v>0</v>
      </c>
      <c r="AW2" s="21">
        <v>0</v>
      </c>
      <c r="AX2" s="93">
        <v>0</v>
      </c>
      <c r="AY2" s="21">
        <v>0</v>
      </c>
      <c r="AZ2" s="93">
        <v>0</v>
      </c>
      <c r="BA2" s="18">
        <v>0</v>
      </c>
      <c r="BB2" s="20">
        <v>0</v>
      </c>
      <c r="BC2" s="21">
        <v>0</v>
      </c>
      <c r="BD2" s="93">
        <v>0</v>
      </c>
      <c r="BE2" s="21">
        <v>13</v>
      </c>
      <c r="BF2" s="93">
        <v>8</v>
      </c>
      <c r="BG2" s="21">
        <v>29</v>
      </c>
      <c r="BH2" s="93">
        <v>6</v>
      </c>
      <c r="BI2" s="21">
        <v>24</v>
      </c>
      <c r="BJ2" s="93">
        <v>10</v>
      </c>
      <c r="BK2" s="18">
        <v>66</v>
      </c>
      <c r="BL2" s="20">
        <v>24</v>
      </c>
      <c r="BM2" s="21">
        <v>26</v>
      </c>
      <c r="BN2" s="93">
        <v>20</v>
      </c>
      <c r="BO2" s="21">
        <v>48</v>
      </c>
      <c r="BP2" s="93">
        <v>19</v>
      </c>
      <c r="BQ2" s="21">
        <v>46</v>
      </c>
      <c r="BR2" s="93">
        <v>14</v>
      </c>
      <c r="BS2" s="21">
        <v>69</v>
      </c>
      <c r="BT2" s="97">
        <v>27</v>
      </c>
      <c r="BU2" s="22">
        <v>189</v>
      </c>
      <c r="BV2" s="23">
        <v>80</v>
      </c>
      <c r="BW2" s="21">
        <v>134</v>
      </c>
      <c r="BX2" s="24">
        <v>29</v>
      </c>
      <c r="BY2" s="21">
        <v>231</v>
      </c>
      <c r="BZ2" s="24">
        <v>23</v>
      </c>
      <c r="CA2" s="21">
        <v>200</v>
      </c>
      <c r="CB2" s="24">
        <v>15</v>
      </c>
      <c r="CC2" s="21">
        <v>89</v>
      </c>
      <c r="CD2" s="24">
        <v>6</v>
      </c>
      <c r="CE2" s="22">
        <f t="shared" ref="CE2:CE11" si="0">BW2+BY2+CA2+CC2</f>
        <v>654</v>
      </c>
      <c r="CF2" s="22">
        <f t="shared" ref="CF2:CF11" si="1">BX2+BZ2+CB2+CD2</f>
        <v>73</v>
      </c>
      <c r="CG2" s="21">
        <v>152</v>
      </c>
      <c r="CH2" s="24">
        <v>32</v>
      </c>
      <c r="CI2" s="21">
        <v>24</v>
      </c>
      <c r="CJ2" s="24">
        <v>3</v>
      </c>
      <c r="CK2" s="64">
        <v>7</v>
      </c>
      <c r="CL2" s="64">
        <v>3</v>
      </c>
      <c r="CM2" s="22">
        <f t="shared" ref="CM2:CM47" si="2">SUM(CG2,CI2)</f>
        <v>176</v>
      </c>
      <c r="CN2" s="22">
        <f t="shared" ref="CN2:CN47" si="3">SUM(CH2,CJ2)</f>
        <v>35</v>
      </c>
      <c r="CO2" s="25" t="str">
        <f t="shared" ref="CO2:CO47" si="4">IF((CI2+CG2)&gt;1000,"High",IF((CI2+CG2)&gt;100,"Medium", "Low"))</f>
        <v>Medium</v>
      </c>
    </row>
    <row r="3" spans="1:93" ht="15" customHeight="1" thickBot="1" x14ac:dyDescent="0.3">
      <c r="A3" s="7" t="s">
        <v>10</v>
      </c>
      <c r="B3" s="7" t="s">
        <v>395</v>
      </c>
      <c r="C3" s="7" t="s">
        <v>10</v>
      </c>
      <c r="D3" s="7" t="s">
        <v>322</v>
      </c>
      <c r="E3" s="7" t="s">
        <v>390</v>
      </c>
      <c r="F3" s="8" t="s">
        <v>11</v>
      </c>
      <c r="G3" s="26">
        <v>2011</v>
      </c>
      <c r="H3" s="17">
        <v>181</v>
      </c>
      <c r="I3" s="9" t="s">
        <v>396</v>
      </c>
      <c r="J3" s="9" t="s">
        <v>643</v>
      </c>
      <c r="K3" s="7" t="s">
        <v>15</v>
      </c>
      <c r="L3" s="7" t="s">
        <v>397</v>
      </c>
      <c r="M3" s="7" t="s">
        <v>16</v>
      </c>
      <c r="N3" s="7" t="s">
        <v>326</v>
      </c>
      <c r="O3" s="7" t="s">
        <v>12</v>
      </c>
      <c r="P3" s="7" t="s">
        <v>13</v>
      </c>
      <c r="Q3" s="7" t="s">
        <v>14</v>
      </c>
      <c r="R3" s="8" t="s">
        <v>398</v>
      </c>
      <c r="S3" s="27">
        <v>0</v>
      </c>
      <c r="T3" s="28">
        <v>0</v>
      </c>
      <c r="U3" s="28">
        <v>0</v>
      </c>
      <c r="V3" s="28">
        <v>0</v>
      </c>
      <c r="W3" s="28">
        <v>0</v>
      </c>
      <c r="X3" s="29">
        <v>0</v>
      </c>
      <c r="Y3" s="30">
        <v>0</v>
      </c>
      <c r="Z3" s="24">
        <v>0</v>
      </c>
      <c r="AA3" s="30">
        <v>0</v>
      </c>
      <c r="AB3" s="24">
        <v>0</v>
      </c>
      <c r="AC3" s="30">
        <v>0</v>
      </c>
      <c r="AD3" s="24">
        <v>0</v>
      </c>
      <c r="AE3" s="30">
        <v>0</v>
      </c>
      <c r="AF3" s="24">
        <v>0</v>
      </c>
      <c r="AG3" s="27">
        <v>0</v>
      </c>
      <c r="AH3" s="29">
        <v>0</v>
      </c>
      <c r="AI3" s="30">
        <v>0</v>
      </c>
      <c r="AJ3" s="24">
        <v>0</v>
      </c>
      <c r="AK3" s="30">
        <v>0</v>
      </c>
      <c r="AL3" s="24">
        <v>0</v>
      </c>
      <c r="AM3" s="30">
        <v>0</v>
      </c>
      <c r="AN3" s="24">
        <v>0</v>
      </c>
      <c r="AO3" s="30">
        <v>0</v>
      </c>
      <c r="AP3" s="24">
        <v>0</v>
      </c>
      <c r="AQ3" s="27">
        <v>0</v>
      </c>
      <c r="AR3" s="29">
        <v>0</v>
      </c>
      <c r="AS3" s="30">
        <v>0</v>
      </c>
      <c r="AT3" s="24">
        <v>0</v>
      </c>
      <c r="AU3" s="30">
        <v>0</v>
      </c>
      <c r="AV3" s="24">
        <v>0</v>
      </c>
      <c r="AW3" s="30">
        <v>0</v>
      </c>
      <c r="AX3" s="24">
        <v>0</v>
      </c>
      <c r="AY3" s="30">
        <v>0</v>
      </c>
      <c r="AZ3" s="24">
        <v>0</v>
      </c>
      <c r="BA3" s="27">
        <v>0</v>
      </c>
      <c r="BB3" s="29">
        <v>0</v>
      </c>
      <c r="BC3" s="30">
        <v>0</v>
      </c>
      <c r="BD3" s="24">
        <v>0</v>
      </c>
      <c r="BE3" s="30">
        <v>0</v>
      </c>
      <c r="BF3" s="24">
        <v>0</v>
      </c>
      <c r="BG3" s="30">
        <v>0</v>
      </c>
      <c r="BH3" s="24">
        <v>0</v>
      </c>
      <c r="BI3" s="30">
        <v>47</v>
      </c>
      <c r="BJ3" s="24">
        <v>30</v>
      </c>
      <c r="BK3" s="27">
        <v>47</v>
      </c>
      <c r="BL3" s="29">
        <v>30</v>
      </c>
      <c r="BM3" s="30">
        <v>52</v>
      </c>
      <c r="BN3" s="24">
        <v>38</v>
      </c>
      <c r="BO3" s="30">
        <v>47</v>
      </c>
      <c r="BP3" s="24">
        <v>38</v>
      </c>
      <c r="BQ3" s="30">
        <v>43</v>
      </c>
      <c r="BR3" s="24">
        <v>35</v>
      </c>
      <c r="BS3" s="30">
        <v>73</v>
      </c>
      <c r="BT3" s="31">
        <v>62</v>
      </c>
      <c r="BU3" s="32">
        <v>215</v>
      </c>
      <c r="BV3" s="33">
        <v>173</v>
      </c>
      <c r="BW3" s="21">
        <v>59</v>
      </c>
      <c r="BX3" s="24">
        <v>44</v>
      </c>
      <c r="BY3" s="21">
        <v>83</v>
      </c>
      <c r="BZ3" s="24">
        <v>69</v>
      </c>
      <c r="CA3" s="21">
        <v>124</v>
      </c>
      <c r="CB3" s="24">
        <v>110</v>
      </c>
      <c r="CC3" s="21">
        <v>135</v>
      </c>
      <c r="CD3" s="24">
        <v>47</v>
      </c>
      <c r="CE3" s="32">
        <f t="shared" si="0"/>
        <v>401</v>
      </c>
      <c r="CF3" s="32">
        <f t="shared" si="1"/>
        <v>270</v>
      </c>
      <c r="CG3" s="21">
        <v>124</v>
      </c>
      <c r="CH3" s="24"/>
      <c r="CI3" s="21">
        <v>101</v>
      </c>
      <c r="CJ3" s="24">
        <v>0</v>
      </c>
      <c r="CK3" s="64">
        <v>68</v>
      </c>
      <c r="CL3" s="64">
        <v>0</v>
      </c>
      <c r="CM3" s="22">
        <f t="shared" si="2"/>
        <v>225</v>
      </c>
      <c r="CN3" s="22">
        <f t="shared" si="3"/>
        <v>0</v>
      </c>
      <c r="CO3" s="25" t="str">
        <f t="shared" si="4"/>
        <v>Medium</v>
      </c>
    </row>
    <row r="4" spans="1:93" ht="15" customHeight="1" thickBot="1" x14ac:dyDescent="0.3">
      <c r="A4" s="7" t="s">
        <v>327</v>
      </c>
      <c r="B4" s="7" t="s">
        <v>328</v>
      </c>
      <c r="C4" s="7" t="s">
        <v>327</v>
      </c>
      <c r="D4" s="7" t="s">
        <v>322</v>
      </c>
      <c r="E4" s="7" t="s">
        <v>204</v>
      </c>
      <c r="F4" s="8" t="s">
        <v>329</v>
      </c>
      <c r="G4" s="26">
        <v>2005</v>
      </c>
      <c r="H4" s="17">
        <v>60</v>
      </c>
      <c r="I4" s="9" t="s">
        <v>324</v>
      </c>
      <c r="J4" s="9" t="s">
        <v>651</v>
      </c>
      <c r="K4" s="7" t="s">
        <v>37</v>
      </c>
      <c r="L4" s="7" t="s">
        <v>330</v>
      </c>
      <c r="M4" s="7" t="s">
        <v>331</v>
      </c>
      <c r="N4" s="7" t="s">
        <v>332</v>
      </c>
      <c r="O4" s="7" t="s">
        <v>333</v>
      </c>
      <c r="P4" s="7" t="s">
        <v>334</v>
      </c>
      <c r="Q4" s="7" t="s">
        <v>335</v>
      </c>
      <c r="R4" s="8" t="s">
        <v>336</v>
      </c>
      <c r="S4" s="27">
        <v>0</v>
      </c>
      <c r="T4" s="28">
        <v>0</v>
      </c>
      <c r="U4" s="28">
        <v>0</v>
      </c>
      <c r="V4" s="28">
        <v>0</v>
      </c>
      <c r="W4" s="28">
        <v>1700</v>
      </c>
      <c r="X4" s="29">
        <v>1950</v>
      </c>
      <c r="Y4" s="30">
        <v>288</v>
      </c>
      <c r="Z4" s="24">
        <v>239</v>
      </c>
      <c r="AA4" s="30">
        <v>467</v>
      </c>
      <c r="AB4" s="24">
        <v>350</v>
      </c>
      <c r="AC4" s="30">
        <v>382</v>
      </c>
      <c r="AD4" s="24">
        <v>436</v>
      </c>
      <c r="AE4" s="30">
        <v>207</v>
      </c>
      <c r="AF4" s="24">
        <v>279</v>
      </c>
      <c r="AG4" s="27">
        <v>1344</v>
      </c>
      <c r="AH4" s="29">
        <v>1304</v>
      </c>
      <c r="AI4" s="30">
        <v>373</v>
      </c>
      <c r="AJ4" s="24">
        <v>373</v>
      </c>
      <c r="AK4" s="30">
        <v>664</v>
      </c>
      <c r="AL4" s="24">
        <v>664</v>
      </c>
      <c r="AM4" s="30">
        <v>993</v>
      </c>
      <c r="AN4" s="24">
        <v>993</v>
      </c>
      <c r="AO4" s="30">
        <v>743</v>
      </c>
      <c r="AP4" s="24">
        <v>743</v>
      </c>
      <c r="AQ4" s="27">
        <v>2773</v>
      </c>
      <c r="AR4" s="29">
        <v>2773</v>
      </c>
      <c r="AS4" s="30">
        <v>649</v>
      </c>
      <c r="AT4" s="24">
        <v>649</v>
      </c>
      <c r="AU4" s="30">
        <v>712</v>
      </c>
      <c r="AV4" s="24">
        <v>712</v>
      </c>
      <c r="AW4" s="30">
        <v>759</v>
      </c>
      <c r="AX4" s="24">
        <v>759</v>
      </c>
      <c r="AY4" s="30">
        <v>513</v>
      </c>
      <c r="AZ4" s="24">
        <v>513</v>
      </c>
      <c r="BA4" s="27">
        <v>2633</v>
      </c>
      <c r="BB4" s="29">
        <v>2633</v>
      </c>
      <c r="BC4" s="30">
        <v>926</v>
      </c>
      <c r="BD4" s="24">
        <v>926</v>
      </c>
      <c r="BE4" s="30">
        <v>463</v>
      </c>
      <c r="BF4" s="24">
        <v>463</v>
      </c>
      <c r="BG4" s="30">
        <v>684</v>
      </c>
      <c r="BH4" s="24">
        <v>684</v>
      </c>
      <c r="BI4" s="30">
        <v>299</v>
      </c>
      <c r="BJ4" s="24">
        <v>299</v>
      </c>
      <c r="BK4" s="27">
        <v>2372</v>
      </c>
      <c r="BL4" s="29">
        <v>2372</v>
      </c>
      <c r="BM4" s="30">
        <v>404</v>
      </c>
      <c r="BN4" s="24">
        <v>404</v>
      </c>
      <c r="BO4" s="30">
        <v>524</v>
      </c>
      <c r="BP4" s="24">
        <v>524</v>
      </c>
      <c r="BQ4" s="30">
        <v>621</v>
      </c>
      <c r="BR4" s="24">
        <v>621</v>
      </c>
      <c r="BS4" s="30">
        <v>327</v>
      </c>
      <c r="BT4" s="31">
        <v>327</v>
      </c>
      <c r="BU4" s="32">
        <v>1876</v>
      </c>
      <c r="BV4" s="33">
        <v>1876</v>
      </c>
      <c r="BW4" s="21">
        <v>448</v>
      </c>
      <c r="BX4" s="24">
        <v>448</v>
      </c>
      <c r="BY4" s="21">
        <v>642</v>
      </c>
      <c r="BZ4" s="24">
        <v>642</v>
      </c>
      <c r="CA4" s="21">
        <v>796</v>
      </c>
      <c r="CB4" s="24">
        <v>796</v>
      </c>
      <c r="CC4" s="21">
        <v>572</v>
      </c>
      <c r="CD4" s="24">
        <v>572</v>
      </c>
      <c r="CE4" s="32">
        <f t="shared" si="0"/>
        <v>2458</v>
      </c>
      <c r="CF4" s="32">
        <f t="shared" si="1"/>
        <v>2458</v>
      </c>
      <c r="CG4" s="21">
        <v>430</v>
      </c>
      <c r="CH4" s="24">
        <v>430</v>
      </c>
      <c r="CI4" s="21">
        <v>568</v>
      </c>
      <c r="CJ4" s="24">
        <v>568</v>
      </c>
      <c r="CK4" s="64">
        <v>516</v>
      </c>
      <c r="CL4" s="64">
        <v>516</v>
      </c>
      <c r="CM4" s="22">
        <f t="shared" si="2"/>
        <v>998</v>
      </c>
      <c r="CN4" s="22">
        <f t="shared" si="3"/>
        <v>998</v>
      </c>
      <c r="CO4" s="25" t="str">
        <f t="shared" si="4"/>
        <v>Medium</v>
      </c>
    </row>
    <row r="5" spans="1:93" ht="15" customHeight="1" thickBot="1" x14ac:dyDescent="0.3">
      <c r="A5" s="7" t="s">
        <v>17</v>
      </c>
      <c r="B5" s="7" t="s">
        <v>423</v>
      </c>
      <c r="C5" s="7" t="s">
        <v>17</v>
      </c>
      <c r="D5" s="7" t="s">
        <v>322</v>
      </c>
      <c r="E5" s="7" t="s">
        <v>390</v>
      </c>
      <c r="F5" s="8" t="s">
        <v>18</v>
      </c>
      <c r="G5" s="26">
        <v>2009</v>
      </c>
      <c r="H5" s="17">
        <v>40</v>
      </c>
      <c r="I5" s="9" t="s">
        <v>396</v>
      </c>
      <c r="J5" s="9" t="s">
        <v>644</v>
      </c>
      <c r="K5" s="7" t="s">
        <v>424</v>
      </c>
      <c r="L5" s="7" t="s">
        <v>425</v>
      </c>
      <c r="M5" s="7" t="s">
        <v>426</v>
      </c>
      <c r="N5" s="7" t="s">
        <v>326</v>
      </c>
      <c r="O5" s="7" t="s">
        <v>19</v>
      </c>
      <c r="P5" s="7" t="s">
        <v>20</v>
      </c>
      <c r="Q5" s="7" t="s">
        <v>427</v>
      </c>
      <c r="R5" s="8" t="s">
        <v>428</v>
      </c>
      <c r="S5" s="27">
        <v>0</v>
      </c>
      <c r="T5" s="28">
        <v>0</v>
      </c>
      <c r="U5" s="28">
        <v>0</v>
      </c>
      <c r="V5" s="28">
        <v>0</v>
      </c>
      <c r="W5" s="28">
        <v>0</v>
      </c>
      <c r="X5" s="29">
        <v>0</v>
      </c>
      <c r="Y5" s="30">
        <v>0</v>
      </c>
      <c r="Z5" s="24">
        <v>0</v>
      </c>
      <c r="AA5" s="30">
        <v>0</v>
      </c>
      <c r="AB5" s="24">
        <v>0</v>
      </c>
      <c r="AC5" s="30">
        <v>0</v>
      </c>
      <c r="AD5" s="24">
        <v>0</v>
      </c>
      <c r="AE5" s="30">
        <v>0</v>
      </c>
      <c r="AF5" s="24">
        <v>0</v>
      </c>
      <c r="AG5" s="27">
        <v>0</v>
      </c>
      <c r="AH5" s="29">
        <v>0</v>
      </c>
      <c r="AI5" s="30">
        <v>0</v>
      </c>
      <c r="AJ5" s="24">
        <v>0</v>
      </c>
      <c r="AK5" s="30">
        <v>0</v>
      </c>
      <c r="AL5" s="24">
        <v>0</v>
      </c>
      <c r="AM5" s="30">
        <v>0</v>
      </c>
      <c r="AN5" s="24">
        <v>0</v>
      </c>
      <c r="AO5" s="30">
        <v>7</v>
      </c>
      <c r="AP5" s="24">
        <v>0</v>
      </c>
      <c r="AQ5" s="27">
        <v>7</v>
      </c>
      <c r="AR5" s="29">
        <v>0</v>
      </c>
      <c r="AS5" s="30">
        <v>19</v>
      </c>
      <c r="AT5" s="24">
        <v>4</v>
      </c>
      <c r="AU5" s="30">
        <v>18</v>
      </c>
      <c r="AV5" s="24">
        <v>2</v>
      </c>
      <c r="AW5" s="30">
        <v>12</v>
      </c>
      <c r="AX5" s="24">
        <v>8</v>
      </c>
      <c r="AY5" s="30">
        <v>21</v>
      </c>
      <c r="AZ5" s="24">
        <v>6</v>
      </c>
      <c r="BA5" s="27">
        <v>70</v>
      </c>
      <c r="BB5" s="29">
        <v>20</v>
      </c>
      <c r="BC5" s="30">
        <v>41</v>
      </c>
      <c r="BD5" s="24">
        <v>11</v>
      </c>
      <c r="BE5" s="30">
        <v>84</v>
      </c>
      <c r="BF5" s="24">
        <v>20</v>
      </c>
      <c r="BG5" s="30">
        <v>172</v>
      </c>
      <c r="BH5" s="24">
        <v>24</v>
      </c>
      <c r="BI5" s="30">
        <v>229</v>
      </c>
      <c r="BJ5" s="24">
        <v>21</v>
      </c>
      <c r="BK5" s="27">
        <v>526</v>
      </c>
      <c r="BL5" s="29">
        <v>76</v>
      </c>
      <c r="BM5" s="30">
        <v>169</v>
      </c>
      <c r="BN5" s="24">
        <v>29</v>
      </c>
      <c r="BO5" s="30">
        <v>199</v>
      </c>
      <c r="BP5" s="24">
        <v>36</v>
      </c>
      <c r="BQ5" s="30">
        <v>200</v>
      </c>
      <c r="BR5" s="24">
        <v>71</v>
      </c>
      <c r="BS5" s="30">
        <v>219</v>
      </c>
      <c r="BT5" s="31">
        <v>59</v>
      </c>
      <c r="BU5" s="32">
        <v>787</v>
      </c>
      <c r="BV5" s="33">
        <v>195</v>
      </c>
      <c r="BW5" s="21">
        <v>281</v>
      </c>
      <c r="BX5" s="24">
        <v>27</v>
      </c>
      <c r="BY5" s="21">
        <v>246</v>
      </c>
      <c r="BZ5" s="24">
        <v>23</v>
      </c>
      <c r="CA5" s="21">
        <v>273</v>
      </c>
      <c r="CB5" s="24">
        <v>22</v>
      </c>
      <c r="CC5" s="21">
        <v>280</v>
      </c>
      <c r="CD5" s="24">
        <v>20</v>
      </c>
      <c r="CE5" s="32">
        <f t="shared" si="0"/>
        <v>1080</v>
      </c>
      <c r="CF5" s="32">
        <f t="shared" si="1"/>
        <v>92</v>
      </c>
      <c r="CG5" s="21">
        <v>256</v>
      </c>
      <c r="CH5" s="24">
        <v>36</v>
      </c>
      <c r="CI5" s="21">
        <v>395</v>
      </c>
      <c r="CJ5" s="24">
        <v>26</v>
      </c>
      <c r="CK5" s="64">
        <v>419</v>
      </c>
      <c r="CL5" s="64">
        <v>51</v>
      </c>
      <c r="CM5" s="22">
        <f t="shared" si="2"/>
        <v>651</v>
      </c>
      <c r="CN5" s="22">
        <f t="shared" si="3"/>
        <v>62</v>
      </c>
      <c r="CO5" s="25" t="str">
        <f t="shared" si="4"/>
        <v>Medium</v>
      </c>
    </row>
    <row r="6" spans="1:93" ht="15" customHeight="1" thickBot="1" x14ac:dyDescent="0.3">
      <c r="A6" s="7" t="s">
        <v>79</v>
      </c>
      <c r="B6" s="7" t="s">
        <v>340</v>
      </c>
      <c r="C6" s="7" t="s">
        <v>79</v>
      </c>
      <c r="D6" s="7" t="s">
        <v>322</v>
      </c>
      <c r="E6" s="7" t="s">
        <v>341</v>
      </c>
      <c r="F6" s="8" t="s">
        <v>32</v>
      </c>
      <c r="G6" s="26">
        <v>2007</v>
      </c>
      <c r="H6" s="17">
        <v>73</v>
      </c>
      <c r="I6" s="9" t="s">
        <v>324</v>
      </c>
      <c r="J6" s="9" t="s">
        <v>654</v>
      </c>
      <c r="K6" s="7" t="s">
        <v>342</v>
      </c>
      <c r="L6" s="7" t="s">
        <v>80</v>
      </c>
      <c r="M6" s="7" t="s">
        <v>81</v>
      </c>
      <c r="N6" s="7" t="s">
        <v>343</v>
      </c>
      <c r="O6" s="7" t="s">
        <v>82</v>
      </c>
      <c r="P6" s="7" t="s">
        <v>83</v>
      </c>
      <c r="Q6" s="7" t="s">
        <v>344</v>
      </c>
      <c r="R6" s="8" t="s">
        <v>345</v>
      </c>
      <c r="S6" s="27">
        <v>0</v>
      </c>
      <c r="T6" s="28">
        <v>0</v>
      </c>
      <c r="U6" s="28">
        <v>0</v>
      </c>
      <c r="V6" s="28">
        <v>0</v>
      </c>
      <c r="W6" s="28">
        <v>0</v>
      </c>
      <c r="X6" s="29">
        <v>463</v>
      </c>
      <c r="Y6" s="30">
        <v>241</v>
      </c>
      <c r="Z6" s="24">
        <v>0</v>
      </c>
      <c r="AA6" s="30">
        <v>209</v>
      </c>
      <c r="AB6" s="24">
        <v>0</v>
      </c>
      <c r="AC6" s="30">
        <v>129</v>
      </c>
      <c r="AD6" s="24">
        <v>0</v>
      </c>
      <c r="AE6" s="30">
        <v>54</v>
      </c>
      <c r="AF6" s="24">
        <v>0</v>
      </c>
      <c r="AG6" s="27">
        <v>633</v>
      </c>
      <c r="AH6" s="29">
        <v>0</v>
      </c>
      <c r="AI6" s="30">
        <v>19</v>
      </c>
      <c r="AJ6" s="24">
        <v>2</v>
      </c>
      <c r="AK6" s="30">
        <v>16</v>
      </c>
      <c r="AL6" s="24">
        <v>1</v>
      </c>
      <c r="AM6" s="30">
        <v>30</v>
      </c>
      <c r="AN6" s="24">
        <v>3</v>
      </c>
      <c r="AO6" s="30">
        <v>12</v>
      </c>
      <c r="AP6" s="24">
        <v>9</v>
      </c>
      <c r="AQ6" s="27">
        <v>77</v>
      </c>
      <c r="AR6" s="29">
        <v>15</v>
      </c>
      <c r="AS6" s="30">
        <v>49</v>
      </c>
      <c r="AT6" s="24">
        <v>10</v>
      </c>
      <c r="AU6" s="30">
        <v>69</v>
      </c>
      <c r="AV6" s="24">
        <v>5</v>
      </c>
      <c r="AW6" s="30">
        <v>14</v>
      </c>
      <c r="AX6" s="24">
        <v>2</v>
      </c>
      <c r="AY6" s="30">
        <v>36</v>
      </c>
      <c r="AZ6" s="24">
        <v>9</v>
      </c>
      <c r="BA6" s="27">
        <v>168</v>
      </c>
      <c r="BB6" s="29">
        <v>26</v>
      </c>
      <c r="BC6" s="30">
        <v>177</v>
      </c>
      <c r="BD6" s="24">
        <v>28</v>
      </c>
      <c r="BE6" s="30">
        <v>174</v>
      </c>
      <c r="BF6" s="24">
        <v>39</v>
      </c>
      <c r="BG6" s="30">
        <v>94</v>
      </c>
      <c r="BH6" s="24">
        <v>16</v>
      </c>
      <c r="BI6" s="30">
        <v>476</v>
      </c>
      <c r="BJ6" s="24">
        <v>36</v>
      </c>
      <c r="BK6" s="27">
        <v>921</v>
      </c>
      <c r="BL6" s="29">
        <v>119</v>
      </c>
      <c r="BM6" s="30">
        <v>555</v>
      </c>
      <c r="BN6" s="24">
        <v>26</v>
      </c>
      <c r="BO6" s="30">
        <v>66</v>
      </c>
      <c r="BP6" s="24">
        <v>87</v>
      </c>
      <c r="BQ6" s="30">
        <v>141</v>
      </c>
      <c r="BR6" s="24">
        <v>56</v>
      </c>
      <c r="BS6" s="30">
        <v>168</v>
      </c>
      <c r="BT6" s="31">
        <v>53</v>
      </c>
      <c r="BU6" s="32">
        <v>930</v>
      </c>
      <c r="BV6" s="33">
        <v>222</v>
      </c>
      <c r="BW6" s="21">
        <v>203</v>
      </c>
      <c r="BX6" s="24">
        <v>6</v>
      </c>
      <c r="BY6" s="21">
        <v>154</v>
      </c>
      <c r="BZ6" s="24">
        <v>13</v>
      </c>
      <c r="CA6" s="21">
        <v>83</v>
      </c>
      <c r="CB6" s="24">
        <v>8</v>
      </c>
      <c r="CC6" s="21">
        <v>60</v>
      </c>
      <c r="CD6" s="24">
        <v>5</v>
      </c>
      <c r="CE6" s="32">
        <f t="shared" si="0"/>
        <v>500</v>
      </c>
      <c r="CF6" s="32">
        <f t="shared" si="1"/>
        <v>32</v>
      </c>
      <c r="CG6" s="21">
        <v>78</v>
      </c>
      <c r="CH6" s="24">
        <v>9</v>
      </c>
      <c r="CI6" s="21">
        <v>69</v>
      </c>
      <c r="CJ6" s="24">
        <v>8</v>
      </c>
      <c r="CK6" s="64">
        <v>61</v>
      </c>
      <c r="CL6" s="64">
        <v>4</v>
      </c>
      <c r="CM6" s="22">
        <f t="shared" si="2"/>
        <v>147</v>
      </c>
      <c r="CN6" s="22">
        <f t="shared" si="3"/>
        <v>17</v>
      </c>
      <c r="CO6" s="25" t="str">
        <f t="shared" si="4"/>
        <v>Medium</v>
      </c>
    </row>
    <row r="7" spans="1:93" ht="15" customHeight="1" thickBot="1" x14ac:dyDescent="0.3">
      <c r="A7" s="7" t="s">
        <v>30</v>
      </c>
      <c r="B7" s="7" t="s">
        <v>31</v>
      </c>
      <c r="C7" s="7" t="s">
        <v>30</v>
      </c>
      <c r="D7" s="7" t="s">
        <v>322</v>
      </c>
      <c r="E7" s="7" t="s">
        <v>341</v>
      </c>
      <c r="F7" s="8" t="s">
        <v>32</v>
      </c>
      <c r="G7" s="26">
        <v>2012</v>
      </c>
      <c r="H7" s="17">
        <v>25</v>
      </c>
      <c r="I7" s="9" t="s">
        <v>324</v>
      </c>
      <c r="J7" s="9" t="s">
        <v>648</v>
      </c>
      <c r="K7" s="7" t="s">
        <v>346</v>
      </c>
      <c r="L7" s="7" t="s">
        <v>33</v>
      </c>
      <c r="M7" s="7" t="s">
        <v>34</v>
      </c>
      <c r="N7" s="7" t="s">
        <v>347</v>
      </c>
      <c r="O7" s="7" t="s">
        <v>326</v>
      </c>
      <c r="P7" s="7" t="s">
        <v>326</v>
      </c>
      <c r="Q7" s="7" t="s">
        <v>326</v>
      </c>
      <c r="R7" s="8" t="s">
        <v>326</v>
      </c>
      <c r="S7" s="27">
        <v>0</v>
      </c>
      <c r="T7" s="28">
        <v>0</v>
      </c>
      <c r="U7" s="28">
        <v>0</v>
      </c>
      <c r="V7" s="28">
        <v>0</v>
      </c>
      <c r="W7" s="28">
        <v>0</v>
      </c>
      <c r="X7" s="29">
        <v>0</v>
      </c>
      <c r="Y7" s="34">
        <v>0</v>
      </c>
      <c r="Z7" s="35">
        <v>0</v>
      </c>
      <c r="AA7" s="34">
        <v>0</v>
      </c>
      <c r="AB7" s="35">
        <v>0</v>
      </c>
      <c r="AC7" s="34">
        <v>0</v>
      </c>
      <c r="AD7" s="35">
        <v>0</v>
      </c>
      <c r="AE7" s="34">
        <v>0</v>
      </c>
      <c r="AF7" s="35">
        <v>0</v>
      </c>
      <c r="AG7" s="27">
        <v>0</v>
      </c>
      <c r="AH7" s="29">
        <v>0</v>
      </c>
      <c r="AI7" s="34">
        <v>0</v>
      </c>
      <c r="AJ7" s="35">
        <v>0</v>
      </c>
      <c r="AK7" s="34">
        <v>0</v>
      </c>
      <c r="AL7" s="35">
        <v>0</v>
      </c>
      <c r="AM7" s="34">
        <v>0</v>
      </c>
      <c r="AN7" s="35">
        <v>0</v>
      </c>
      <c r="AO7" s="34">
        <v>0</v>
      </c>
      <c r="AP7" s="35">
        <v>0</v>
      </c>
      <c r="AQ7" s="27">
        <v>0</v>
      </c>
      <c r="AR7" s="29">
        <v>0</v>
      </c>
      <c r="AS7" s="34">
        <v>0</v>
      </c>
      <c r="AT7" s="35">
        <v>0</v>
      </c>
      <c r="AU7" s="34">
        <v>0</v>
      </c>
      <c r="AV7" s="35">
        <v>0</v>
      </c>
      <c r="AW7" s="34">
        <v>0</v>
      </c>
      <c r="AX7" s="35">
        <v>0</v>
      </c>
      <c r="AY7" s="34">
        <v>0</v>
      </c>
      <c r="AZ7" s="35">
        <v>0</v>
      </c>
      <c r="BA7" s="27">
        <v>0</v>
      </c>
      <c r="BB7" s="29">
        <v>0</v>
      </c>
      <c r="BC7" s="34">
        <v>0</v>
      </c>
      <c r="BD7" s="35">
        <v>0</v>
      </c>
      <c r="BE7" s="34">
        <v>0</v>
      </c>
      <c r="BF7" s="35">
        <v>0</v>
      </c>
      <c r="BG7" s="34">
        <v>0</v>
      </c>
      <c r="BH7" s="35">
        <v>0</v>
      </c>
      <c r="BI7" s="34">
        <v>0</v>
      </c>
      <c r="BJ7" s="35">
        <v>0</v>
      </c>
      <c r="BK7" s="27">
        <v>0</v>
      </c>
      <c r="BL7" s="29">
        <v>0</v>
      </c>
      <c r="BM7" s="34"/>
      <c r="BN7" s="35"/>
      <c r="BO7" s="34"/>
      <c r="BP7" s="35"/>
      <c r="BQ7" s="34">
        <v>471</v>
      </c>
      <c r="BR7" s="24">
        <v>471</v>
      </c>
      <c r="BS7" s="34">
        <v>32</v>
      </c>
      <c r="BT7" s="31">
        <v>32</v>
      </c>
      <c r="BU7" s="32">
        <v>503</v>
      </c>
      <c r="BV7" s="37">
        <v>503</v>
      </c>
      <c r="BW7" s="21">
        <v>38</v>
      </c>
      <c r="BX7" s="24">
        <v>38</v>
      </c>
      <c r="BY7" s="21">
        <v>29</v>
      </c>
      <c r="BZ7" s="24">
        <v>29</v>
      </c>
      <c r="CA7" s="21">
        <v>19</v>
      </c>
      <c r="CB7" s="24">
        <v>19</v>
      </c>
      <c r="CC7" s="21">
        <v>0</v>
      </c>
      <c r="CD7" s="24">
        <v>0</v>
      </c>
      <c r="CE7" s="32">
        <f t="shared" si="0"/>
        <v>86</v>
      </c>
      <c r="CF7" s="32">
        <f t="shared" si="1"/>
        <v>86</v>
      </c>
      <c r="CG7" s="21">
        <v>14</v>
      </c>
      <c r="CH7" s="24">
        <v>14</v>
      </c>
      <c r="CI7" s="21">
        <v>39</v>
      </c>
      <c r="CJ7" s="24">
        <v>39</v>
      </c>
      <c r="CK7" s="64">
        <v>96</v>
      </c>
      <c r="CL7" s="64">
        <v>96</v>
      </c>
      <c r="CM7" s="22">
        <f t="shared" si="2"/>
        <v>53</v>
      </c>
      <c r="CN7" s="22">
        <f t="shared" si="3"/>
        <v>53</v>
      </c>
      <c r="CO7" s="25" t="str">
        <f t="shared" si="4"/>
        <v>Low</v>
      </c>
    </row>
    <row r="8" spans="1:93" ht="15" customHeight="1" thickBot="1" x14ac:dyDescent="0.3">
      <c r="A8" s="7" t="s">
        <v>41</v>
      </c>
      <c r="B8" s="7" t="s">
        <v>352</v>
      </c>
      <c r="C8" s="7" t="s">
        <v>41</v>
      </c>
      <c r="D8" s="7" t="s">
        <v>322</v>
      </c>
      <c r="E8" s="7" t="s">
        <v>338</v>
      </c>
      <c r="F8" s="8" t="s">
        <v>43</v>
      </c>
      <c r="G8" s="26">
        <v>2011</v>
      </c>
      <c r="H8" s="17">
        <v>4</v>
      </c>
      <c r="I8" s="9" t="s">
        <v>324</v>
      </c>
      <c r="J8" s="9" t="s">
        <v>42</v>
      </c>
      <c r="K8" s="7" t="s">
        <v>44</v>
      </c>
      <c r="L8" s="7" t="s">
        <v>45</v>
      </c>
      <c r="M8" s="7" t="s">
        <v>353</v>
      </c>
      <c r="N8" s="7" t="s">
        <v>354</v>
      </c>
      <c r="O8" s="7" t="s">
        <v>326</v>
      </c>
      <c r="P8" s="7" t="s">
        <v>326</v>
      </c>
      <c r="Q8" s="7" t="s">
        <v>326</v>
      </c>
      <c r="R8" s="8" t="s">
        <v>326</v>
      </c>
      <c r="S8" s="27">
        <v>0</v>
      </c>
      <c r="T8" s="28">
        <v>0</v>
      </c>
      <c r="U8" s="28">
        <v>0</v>
      </c>
      <c r="V8" s="28">
        <v>0</v>
      </c>
      <c r="W8" s="28">
        <v>0</v>
      </c>
      <c r="X8" s="29">
        <v>0</v>
      </c>
      <c r="Y8" s="30">
        <v>0</v>
      </c>
      <c r="Z8" s="24">
        <v>0</v>
      </c>
      <c r="AA8" s="30">
        <v>0</v>
      </c>
      <c r="AB8" s="24">
        <v>0</v>
      </c>
      <c r="AC8" s="30">
        <v>0</v>
      </c>
      <c r="AD8" s="24">
        <v>0</v>
      </c>
      <c r="AE8" s="30">
        <v>0</v>
      </c>
      <c r="AF8" s="24">
        <v>0</v>
      </c>
      <c r="AG8" s="27">
        <v>0</v>
      </c>
      <c r="AH8" s="29">
        <v>0</v>
      </c>
      <c r="AI8" s="30">
        <v>0</v>
      </c>
      <c r="AJ8" s="24">
        <v>0</v>
      </c>
      <c r="AK8" s="30">
        <v>0</v>
      </c>
      <c r="AL8" s="24">
        <v>0</v>
      </c>
      <c r="AM8" s="30">
        <v>0</v>
      </c>
      <c r="AN8" s="24">
        <v>0</v>
      </c>
      <c r="AO8" s="30">
        <v>0</v>
      </c>
      <c r="AP8" s="24">
        <v>0</v>
      </c>
      <c r="AQ8" s="27">
        <v>0</v>
      </c>
      <c r="AR8" s="29">
        <v>0</v>
      </c>
      <c r="AS8" s="30">
        <v>0</v>
      </c>
      <c r="AT8" s="24">
        <v>0</v>
      </c>
      <c r="AU8" s="30">
        <v>0</v>
      </c>
      <c r="AV8" s="24">
        <v>0</v>
      </c>
      <c r="AW8" s="30">
        <v>0</v>
      </c>
      <c r="AX8" s="24">
        <v>0</v>
      </c>
      <c r="AY8" s="30">
        <v>0</v>
      </c>
      <c r="AZ8" s="24">
        <v>0</v>
      </c>
      <c r="BA8" s="27">
        <v>0</v>
      </c>
      <c r="BB8" s="29">
        <v>0</v>
      </c>
      <c r="BC8" s="30">
        <v>0</v>
      </c>
      <c r="BD8" s="24">
        <v>0</v>
      </c>
      <c r="BE8" s="30">
        <v>0</v>
      </c>
      <c r="BF8" s="24">
        <v>0</v>
      </c>
      <c r="BG8" s="30">
        <v>0</v>
      </c>
      <c r="BH8" s="24">
        <v>0</v>
      </c>
      <c r="BI8" s="30">
        <v>0</v>
      </c>
      <c r="BJ8" s="24">
        <v>0</v>
      </c>
      <c r="BK8" s="27">
        <v>0</v>
      </c>
      <c r="BL8" s="29">
        <v>0</v>
      </c>
      <c r="BM8" s="30">
        <v>1</v>
      </c>
      <c r="BN8" s="24">
        <v>1</v>
      </c>
      <c r="BO8" s="30">
        <v>4</v>
      </c>
      <c r="BP8" s="24">
        <v>4</v>
      </c>
      <c r="BQ8" s="30">
        <v>2</v>
      </c>
      <c r="BR8" s="24">
        <v>2</v>
      </c>
      <c r="BS8" s="30">
        <v>4</v>
      </c>
      <c r="BT8" s="31">
        <v>4</v>
      </c>
      <c r="BU8" s="32">
        <v>11</v>
      </c>
      <c r="BV8" s="33">
        <v>11</v>
      </c>
      <c r="BW8" s="21">
        <v>0</v>
      </c>
      <c r="BX8" s="24">
        <v>0</v>
      </c>
      <c r="BY8" s="21">
        <v>1</v>
      </c>
      <c r="BZ8" s="24">
        <v>0</v>
      </c>
      <c r="CA8" s="21">
        <v>1</v>
      </c>
      <c r="CB8" s="24">
        <v>0</v>
      </c>
      <c r="CC8" s="21">
        <v>4</v>
      </c>
      <c r="CD8" s="24">
        <v>0</v>
      </c>
      <c r="CE8" s="32">
        <f t="shared" si="0"/>
        <v>6</v>
      </c>
      <c r="CF8" s="32">
        <f t="shared" si="1"/>
        <v>0</v>
      </c>
      <c r="CG8" s="21">
        <v>6</v>
      </c>
      <c r="CH8" s="24">
        <v>0</v>
      </c>
      <c r="CI8" s="21">
        <v>4</v>
      </c>
      <c r="CJ8" s="24">
        <v>0</v>
      </c>
      <c r="CK8" s="64">
        <v>0</v>
      </c>
      <c r="CL8" s="64">
        <v>0</v>
      </c>
      <c r="CM8" s="22">
        <f t="shared" si="2"/>
        <v>10</v>
      </c>
      <c r="CN8" s="22">
        <f t="shared" si="3"/>
        <v>0</v>
      </c>
      <c r="CO8" s="25" t="str">
        <f t="shared" si="4"/>
        <v>Low</v>
      </c>
    </row>
    <row r="9" spans="1:93" ht="15" customHeight="1" thickBot="1" x14ac:dyDescent="0.3">
      <c r="A9" s="7" t="s">
        <v>46</v>
      </c>
      <c r="B9" s="7" t="s">
        <v>47</v>
      </c>
      <c r="C9" s="7" t="s">
        <v>46</v>
      </c>
      <c r="D9" s="7" t="s">
        <v>322</v>
      </c>
      <c r="E9" s="7" t="s">
        <v>338</v>
      </c>
      <c r="F9" s="8" t="s">
        <v>43</v>
      </c>
      <c r="G9" s="26">
        <v>2007</v>
      </c>
      <c r="H9" s="17">
        <v>13</v>
      </c>
      <c r="I9" s="9" t="s">
        <v>324</v>
      </c>
      <c r="J9" s="9" t="s">
        <v>663</v>
      </c>
      <c r="K9" s="7" t="s">
        <v>48</v>
      </c>
      <c r="L9" s="7" t="s">
        <v>49</v>
      </c>
      <c r="M9" s="7" t="s">
        <v>50</v>
      </c>
      <c r="N9" s="7" t="s">
        <v>355</v>
      </c>
      <c r="O9" s="7" t="s">
        <v>326</v>
      </c>
      <c r="P9" s="7" t="s">
        <v>326</v>
      </c>
      <c r="Q9" s="7" t="s">
        <v>326</v>
      </c>
      <c r="R9" s="8" t="s">
        <v>326</v>
      </c>
      <c r="S9" s="27">
        <v>0</v>
      </c>
      <c r="T9" s="28">
        <v>0</v>
      </c>
      <c r="U9" s="28">
        <v>0</v>
      </c>
      <c r="V9" s="28">
        <v>0</v>
      </c>
      <c r="W9" s="28">
        <v>0</v>
      </c>
      <c r="X9" s="29">
        <v>0</v>
      </c>
      <c r="Y9" s="30">
        <v>0</v>
      </c>
      <c r="Z9" s="24">
        <v>0</v>
      </c>
      <c r="AA9" s="30">
        <v>0</v>
      </c>
      <c r="AB9" s="24">
        <v>0</v>
      </c>
      <c r="AC9" s="30">
        <v>0</v>
      </c>
      <c r="AD9" s="24">
        <v>0</v>
      </c>
      <c r="AE9" s="30">
        <v>0</v>
      </c>
      <c r="AF9" s="24">
        <v>0</v>
      </c>
      <c r="AG9" s="27">
        <v>0</v>
      </c>
      <c r="AH9" s="29">
        <v>0</v>
      </c>
      <c r="AI9" s="30">
        <v>25</v>
      </c>
      <c r="AJ9" s="24">
        <v>25</v>
      </c>
      <c r="AK9" s="30">
        <v>55</v>
      </c>
      <c r="AL9" s="24">
        <v>55</v>
      </c>
      <c r="AM9" s="30">
        <v>118</v>
      </c>
      <c r="AN9" s="24">
        <v>118</v>
      </c>
      <c r="AO9" s="30">
        <v>278</v>
      </c>
      <c r="AP9" s="24">
        <v>278</v>
      </c>
      <c r="AQ9" s="27">
        <v>476</v>
      </c>
      <c r="AR9" s="29">
        <v>476</v>
      </c>
      <c r="AS9" s="30">
        <v>166</v>
      </c>
      <c r="AT9" s="24">
        <v>166</v>
      </c>
      <c r="AU9" s="30">
        <v>121</v>
      </c>
      <c r="AV9" s="24">
        <v>121</v>
      </c>
      <c r="AW9" s="30">
        <v>214</v>
      </c>
      <c r="AX9" s="24">
        <v>214</v>
      </c>
      <c r="AY9" s="30">
        <v>352</v>
      </c>
      <c r="AZ9" s="24">
        <v>352</v>
      </c>
      <c r="BA9" s="27">
        <v>853</v>
      </c>
      <c r="BB9" s="29">
        <v>853</v>
      </c>
      <c r="BC9" s="30">
        <v>363</v>
      </c>
      <c r="BD9" s="24">
        <v>363</v>
      </c>
      <c r="BE9" s="30">
        <v>207</v>
      </c>
      <c r="BF9" s="24">
        <v>207</v>
      </c>
      <c r="BG9" s="30">
        <v>199</v>
      </c>
      <c r="BH9" s="24">
        <v>199</v>
      </c>
      <c r="BI9" s="30">
        <v>278</v>
      </c>
      <c r="BJ9" s="24">
        <v>278</v>
      </c>
      <c r="BK9" s="27">
        <v>1047</v>
      </c>
      <c r="BL9" s="29">
        <v>1047</v>
      </c>
      <c r="BM9" s="30">
        <v>282</v>
      </c>
      <c r="BN9" s="24">
        <v>282</v>
      </c>
      <c r="BO9" s="30">
        <v>173</v>
      </c>
      <c r="BP9" s="24">
        <v>173</v>
      </c>
      <c r="BQ9" s="30">
        <v>199</v>
      </c>
      <c r="BR9" s="24">
        <v>199</v>
      </c>
      <c r="BS9" s="30">
        <v>260</v>
      </c>
      <c r="BT9" s="31">
        <v>260</v>
      </c>
      <c r="BU9" s="32">
        <v>914</v>
      </c>
      <c r="BV9" s="33">
        <v>914</v>
      </c>
      <c r="BW9" s="21">
        <v>261</v>
      </c>
      <c r="BX9" s="24">
        <v>261</v>
      </c>
      <c r="BY9" s="21">
        <v>120</v>
      </c>
      <c r="BZ9" s="24">
        <v>120</v>
      </c>
      <c r="CA9" s="21">
        <v>189</v>
      </c>
      <c r="CB9" s="24">
        <v>189</v>
      </c>
      <c r="CC9" s="21">
        <v>192</v>
      </c>
      <c r="CD9" s="24">
        <v>192</v>
      </c>
      <c r="CE9" s="32">
        <f t="shared" si="0"/>
        <v>762</v>
      </c>
      <c r="CF9" s="32">
        <f t="shared" si="1"/>
        <v>762</v>
      </c>
      <c r="CG9" s="21">
        <v>183</v>
      </c>
      <c r="CH9" s="24">
        <v>183</v>
      </c>
      <c r="CI9" s="21">
        <v>163</v>
      </c>
      <c r="CJ9" s="24">
        <v>163</v>
      </c>
      <c r="CK9" s="64">
        <v>185</v>
      </c>
      <c r="CL9" s="64">
        <v>185</v>
      </c>
      <c r="CM9" s="22">
        <f t="shared" si="2"/>
        <v>346</v>
      </c>
      <c r="CN9" s="22">
        <f t="shared" si="3"/>
        <v>346</v>
      </c>
      <c r="CO9" s="25" t="str">
        <f t="shared" si="4"/>
        <v>Medium</v>
      </c>
    </row>
    <row r="10" spans="1:93" ht="15" customHeight="1" thickBot="1" x14ac:dyDescent="0.3">
      <c r="A10" s="7" t="s">
        <v>51</v>
      </c>
      <c r="B10" s="7" t="s">
        <v>446</v>
      </c>
      <c r="C10" s="7" t="s">
        <v>51</v>
      </c>
      <c r="D10" s="7" t="s">
        <v>322</v>
      </c>
      <c r="E10" s="7" t="s">
        <v>447</v>
      </c>
      <c r="F10" s="8" t="s">
        <v>52</v>
      </c>
      <c r="G10" s="26">
        <v>2009</v>
      </c>
      <c r="H10" s="17">
        <v>27</v>
      </c>
      <c r="I10" s="9" t="s">
        <v>396</v>
      </c>
      <c r="J10" s="9" t="s">
        <v>645</v>
      </c>
      <c r="K10" s="7" t="s">
        <v>53</v>
      </c>
      <c r="L10" s="7" t="s">
        <v>54</v>
      </c>
      <c r="M10" s="7" t="s">
        <v>448</v>
      </c>
      <c r="N10" s="7" t="s">
        <v>326</v>
      </c>
      <c r="O10" s="7" t="s">
        <v>70</v>
      </c>
      <c r="P10" s="7" t="s">
        <v>449</v>
      </c>
      <c r="Q10" s="7" t="s">
        <v>450</v>
      </c>
      <c r="R10" s="8" t="s">
        <v>451</v>
      </c>
      <c r="S10" s="27">
        <v>0</v>
      </c>
      <c r="T10" s="28">
        <v>0</v>
      </c>
      <c r="U10" s="28">
        <v>0</v>
      </c>
      <c r="V10" s="28">
        <v>0</v>
      </c>
      <c r="W10" s="28">
        <v>0</v>
      </c>
      <c r="X10" s="29">
        <v>0</v>
      </c>
      <c r="Y10" s="30">
        <v>0</v>
      </c>
      <c r="Z10" s="24">
        <v>0</v>
      </c>
      <c r="AA10" s="30">
        <v>0</v>
      </c>
      <c r="AB10" s="24">
        <v>0</v>
      </c>
      <c r="AC10" s="30">
        <v>0</v>
      </c>
      <c r="AD10" s="24">
        <v>0</v>
      </c>
      <c r="AE10" s="30">
        <v>0</v>
      </c>
      <c r="AF10" s="24">
        <v>0</v>
      </c>
      <c r="AG10" s="27">
        <v>0</v>
      </c>
      <c r="AH10" s="29">
        <v>0</v>
      </c>
      <c r="AI10" s="30">
        <v>0</v>
      </c>
      <c r="AJ10" s="24">
        <v>0</v>
      </c>
      <c r="AK10" s="30">
        <v>0</v>
      </c>
      <c r="AL10" s="24">
        <v>0</v>
      </c>
      <c r="AM10" s="30">
        <v>0</v>
      </c>
      <c r="AN10" s="24">
        <v>0</v>
      </c>
      <c r="AO10" s="30">
        <v>0</v>
      </c>
      <c r="AP10" s="24">
        <v>0</v>
      </c>
      <c r="AQ10" s="27">
        <v>0</v>
      </c>
      <c r="AR10" s="29">
        <v>0</v>
      </c>
      <c r="AS10" s="30">
        <v>0</v>
      </c>
      <c r="AT10" s="24">
        <v>0</v>
      </c>
      <c r="AU10" s="30">
        <v>0</v>
      </c>
      <c r="AV10" s="24">
        <v>0</v>
      </c>
      <c r="AW10" s="30">
        <v>0</v>
      </c>
      <c r="AX10" s="24">
        <v>0</v>
      </c>
      <c r="AY10" s="30">
        <v>5422</v>
      </c>
      <c r="AZ10" s="24">
        <v>273</v>
      </c>
      <c r="BA10" s="27">
        <v>5422</v>
      </c>
      <c r="BB10" s="29">
        <v>273</v>
      </c>
      <c r="BC10" s="30">
        <v>4502</v>
      </c>
      <c r="BD10" s="24">
        <v>294</v>
      </c>
      <c r="BE10" s="30">
        <v>3866</v>
      </c>
      <c r="BF10" s="24">
        <v>347</v>
      </c>
      <c r="BG10" s="30">
        <v>2649</v>
      </c>
      <c r="BH10" s="24">
        <v>328</v>
      </c>
      <c r="BI10" s="30">
        <v>2982</v>
      </c>
      <c r="BJ10" s="24">
        <v>310</v>
      </c>
      <c r="BK10" s="27">
        <v>13999</v>
      </c>
      <c r="BL10" s="29">
        <v>1279</v>
      </c>
      <c r="BM10" s="30">
        <v>4896</v>
      </c>
      <c r="BN10" s="24">
        <v>296</v>
      </c>
      <c r="BO10" s="30">
        <v>3836</v>
      </c>
      <c r="BP10" s="24">
        <v>252</v>
      </c>
      <c r="BQ10" s="30">
        <v>2446</v>
      </c>
      <c r="BR10" s="24">
        <v>294</v>
      </c>
      <c r="BS10" s="30">
        <v>3509</v>
      </c>
      <c r="BT10" s="31">
        <v>245</v>
      </c>
      <c r="BU10" s="32">
        <v>14687</v>
      </c>
      <c r="BV10" s="33">
        <v>1087</v>
      </c>
      <c r="BW10" s="21">
        <v>2967</v>
      </c>
      <c r="BX10" s="24">
        <v>279</v>
      </c>
      <c r="BY10" s="21">
        <v>2589</v>
      </c>
      <c r="BZ10" s="24">
        <v>59</v>
      </c>
      <c r="CA10" s="21">
        <v>2427</v>
      </c>
      <c r="CB10" s="24">
        <v>137</v>
      </c>
      <c r="CC10" s="21">
        <v>3537</v>
      </c>
      <c r="CD10" s="24">
        <v>130</v>
      </c>
      <c r="CE10" s="32">
        <f t="shared" si="0"/>
        <v>11520</v>
      </c>
      <c r="CF10" s="32">
        <f t="shared" si="1"/>
        <v>605</v>
      </c>
      <c r="CG10" s="21">
        <v>3667</v>
      </c>
      <c r="CH10" s="24">
        <v>155</v>
      </c>
      <c r="CI10" s="21">
        <v>3508</v>
      </c>
      <c r="CJ10" s="24">
        <v>130</v>
      </c>
      <c r="CK10" s="64">
        <v>3283</v>
      </c>
      <c r="CL10" s="64">
        <v>229</v>
      </c>
      <c r="CM10" s="22">
        <f t="shared" si="2"/>
        <v>7175</v>
      </c>
      <c r="CN10" s="22">
        <f t="shared" si="3"/>
        <v>285</v>
      </c>
      <c r="CO10" s="25" t="str">
        <f t="shared" si="4"/>
        <v>High</v>
      </c>
    </row>
    <row r="11" spans="1:93" ht="15" customHeight="1" thickBot="1" x14ac:dyDescent="0.3">
      <c r="A11" s="7" t="s">
        <v>56</v>
      </c>
      <c r="B11" s="7" t="s">
        <v>57</v>
      </c>
      <c r="C11" s="7" t="s">
        <v>56</v>
      </c>
      <c r="D11" s="7" t="s">
        <v>322</v>
      </c>
      <c r="E11" s="7" t="s">
        <v>338</v>
      </c>
      <c r="F11" s="8" t="s">
        <v>58</v>
      </c>
      <c r="G11" s="26">
        <v>2010</v>
      </c>
      <c r="H11" s="17">
        <v>56</v>
      </c>
      <c r="I11" s="9" t="s">
        <v>324</v>
      </c>
      <c r="J11" s="9" t="s">
        <v>690</v>
      </c>
      <c r="K11" s="7" t="s">
        <v>59</v>
      </c>
      <c r="L11" s="7" t="s">
        <v>60</v>
      </c>
      <c r="M11" s="7" t="s">
        <v>356</v>
      </c>
      <c r="N11" s="7" t="s">
        <v>357</v>
      </c>
      <c r="O11" s="7" t="s">
        <v>358</v>
      </c>
      <c r="P11" s="7" t="s">
        <v>61</v>
      </c>
      <c r="Q11" s="7" t="s">
        <v>359</v>
      </c>
      <c r="R11" s="8" t="s">
        <v>360</v>
      </c>
      <c r="S11" s="27">
        <v>0</v>
      </c>
      <c r="T11" s="28">
        <v>0</v>
      </c>
      <c r="U11" s="28">
        <v>0</v>
      </c>
      <c r="V11" s="28">
        <v>0</v>
      </c>
      <c r="W11" s="28">
        <v>0</v>
      </c>
      <c r="X11" s="29">
        <v>0</v>
      </c>
      <c r="Y11" s="30">
        <v>0</v>
      </c>
      <c r="Z11" s="24">
        <v>0</v>
      </c>
      <c r="AA11" s="30">
        <v>0</v>
      </c>
      <c r="AB11" s="24">
        <v>0</v>
      </c>
      <c r="AC11" s="30">
        <v>0</v>
      </c>
      <c r="AD11" s="24">
        <v>0</v>
      </c>
      <c r="AE11" s="30">
        <v>0</v>
      </c>
      <c r="AF11" s="24">
        <v>0</v>
      </c>
      <c r="AG11" s="27">
        <v>0</v>
      </c>
      <c r="AH11" s="29">
        <v>0</v>
      </c>
      <c r="AI11" s="30">
        <v>0</v>
      </c>
      <c r="AJ11" s="24">
        <v>0</v>
      </c>
      <c r="AK11" s="30">
        <v>0</v>
      </c>
      <c r="AL11" s="24">
        <v>0</v>
      </c>
      <c r="AM11" s="30">
        <v>0</v>
      </c>
      <c r="AN11" s="24">
        <v>0</v>
      </c>
      <c r="AO11" s="30">
        <v>0</v>
      </c>
      <c r="AP11" s="24">
        <v>0</v>
      </c>
      <c r="AQ11" s="27">
        <v>0</v>
      </c>
      <c r="AR11" s="29">
        <v>0</v>
      </c>
      <c r="AS11" s="30">
        <v>0</v>
      </c>
      <c r="AT11" s="24">
        <v>0</v>
      </c>
      <c r="AU11" s="30">
        <v>0</v>
      </c>
      <c r="AV11" s="24">
        <v>0</v>
      </c>
      <c r="AW11" s="30">
        <v>0</v>
      </c>
      <c r="AX11" s="24">
        <v>0</v>
      </c>
      <c r="AY11" s="30">
        <v>2</v>
      </c>
      <c r="AZ11" s="24">
        <v>2</v>
      </c>
      <c r="BA11" s="27">
        <v>2</v>
      </c>
      <c r="BB11" s="29">
        <v>2</v>
      </c>
      <c r="BC11" s="30">
        <v>61</v>
      </c>
      <c r="BD11" s="24">
        <v>0</v>
      </c>
      <c r="BE11" s="30">
        <v>0</v>
      </c>
      <c r="BF11" s="24">
        <v>0</v>
      </c>
      <c r="BG11" s="30">
        <v>631</v>
      </c>
      <c r="BH11" s="24">
        <v>0</v>
      </c>
      <c r="BI11" s="30">
        <v>746</v>
      </c>
      <c r="BJ11" s="24">
        <v>6</v>
      </c>
      <c r="BK11" s="27">
        <v>1438</v>
      </c>
      <c r="BL11" s="29">
        <v>6</v>
      </c>
      <c r="BM11" s="30">
        <v>611</v>
      </c>
      <c r="BN11" s="24">
        <v>13</v>
      </c>
      <c r="BO11" s="30">
        <v>687</v>
      </c>
      <c r="BP11" s="24">
        <v>16</v>
      </c>
      <c r="BQ11" s="30">
        <v>525</v>
      </c>
      <c r="BR11" s="24">
        <v>13</v>
      </c>
      <c r="BS11" s="30">
        <v>394</v>
      </c>
      <c r="BT11" s="31">
        <v>72</v>
      </c>
      <c r="BU11" s="32">
        <v>2217</v>
      </c>
      <c r="BV11" s="33">
        <v>114</v>
      </c>
      <c r="BW11" s="21">
        <v>758</v>
      </c>
      <c r="BX11" s="24">
        <v>14</v>
      </c>
      <c r="BY11" s="21">
        <v>615</v>
      </c>
      <c r="BZ11" s="24">
        <v>10</v>
      </c>
      <c r="CA11" s="21">
        <v>315</v>
      </c>
      <c r="CB11" s="24">
        <v>52</v>
      </c>
      <c r="CC11" s="21">
        <v>268</v>
      </c>
      <c r="CD11" s="24">
        <v>39</v>
      </c>
      <c r="CE11" s="32">
        <f t="shared" si="0"/>
        <v>1956</v>
      </c>
      <c r="CF11" s="32">
        <f t="shared" si="1"/>
        <v>115</v>
      </c>
      <c r="CG11" s="21">
        <v>291</v>
      </c>
      <c r="CH11" s="24">
        <v>24</v>
      </c>
      <c r="CI11" s="21">
        <v>271</v>
      </c>
      <c r="CJ11" s="24">
        <v>22</v>
      </c>
      <c r="CK11" s="64">
        <v>240</v>
      </c>
      <c r="CL11" s="64">
        <v>24</v>
      </c>
      <c r="CM11" s="22">
        <f t="shared" si="2"/>
        <v>562</v>
      </c>
      <c r="CN11" s="22">
        <f t="shared" si="3"/>
        <v>46</v>
      </c>
      <c r="CO11" s="25" t="str">
        <f t="shared" si="4"/>
        <v>Medium</v>
      </c>
    </row>
    <row r="12" spans="1:93" ht="15" customHeight="1" thickBot="1" x14ac:dyDescent="0.3">
      <c r="A12" s="7" t="s">
        <v>649</v>
      </c>
      <c r="B12" s="7" t="s">
        <v>509</v>
      </c>
      <c r="C12" s="7" t="s">
        <v>649</v>
      </c>
      <c r="D12" s="7" t="s">
        <v>322</v>
      </c>
      <c r="E12" s="7" t="s">
        <v>390</v>
      </c>
      <c r="F12" s="8" t="s">
        <v>510</v>
      </c>
      <c r="G12" s="26">
        <v>2009</v>
      </c>
      <c r="H12" s="17">
        <v>18</v>
      </c>
      <c r="I12" s="9" t="s">
        <v>396</v>
      </c>
      <c r="J12" s="9" t="s">
        <v>650</v>
      </c>
      <c r="K12" s="7" t="s">
        <v>326</v>
      </c>
      <c r="L12" s="7" t="s">
        <v>326</v>
      </c>
      <c r="M12" s="7" t="s">
        <v>326</v>
      </c>
      <c r="N12" s="7" t="s">
        <v>326</v>
      </c>
      <c r="O12" s="7" t="s">
        <v>326</v>
      </c>
      <c r="P12" s="7" t="s">
        <v>326</v>
      </c>
      <c r="Q12" s="7" t="s">
        <v>326</v>
      </c>
      <c r="R12" s="8" t="s">
        <v>326</v>
      </c>
      <c r="S12" s="27">
        <v>0</v>
      </c>
      <c r="T12" s="28">
        <v>0</v>
      </c>
      <c r="U12" s="28">
        <v>0</v>
      </c>
      <c r="V12" s="28">
        <v>0</v>
      </c>
      <c r="W12" s="28">
        <v>0</v>
      </c>
      <c r="X12" s="29">
        <v>0</v>
      </c>
      <c r="Y12" s="30">
        <v>0</v>
      </c>
      <c r="Z12" s="24">
        <v>0</v>
      </c>
      <c r="AA12" s="30">
        <v>0</v>
      </c>
      <c r="AB12" s="24">
        <v>0</v>
      </c>
      <c r="AC12" s="30">
        <v>0</v>
      </c>
      <c r="AD12" s="24">
        <v>0</v>
      </c>
      <c r="AE12" s="30">
        <v>0</v>
      </c>
      <c r="AF12" s="24">
        <v>0</v>
      </c>
      <c r="AG12" s="27">
        <v>0</v>
      </c>
      <c r="AH12" s="29">
        <v>0</v>
      </c>
      <c r="AI12" s="30">
        <v>0</v>
      </c>
      <c r="AJ12" s="24">
        <v>0</v>
      </c>
      <c r="AK12" s="30">
        <v>0</v>
      </c>
      <c r="AL12" s="24">
        <v>0</v>
      </c>
      <c r="AM12" s="30">
        <v>0</v>
      </c>
      <c r="AN12" s="24">
        <v>0</v>
      </c>
      <c r="AO12" s="30">
        <v>67</v>
      </c>
      <c r="AP12" s="24">
        <v>0</v>
      </c>
      <c r="AQ12" s="27">
        <v>67</v>
      </c>
      <c r="AR12" s="29">
        <v>0</v>
      </c>
      <c r="AS12" s="30">
        <v>0</v>
      </c>
      <c r="AT12" s="24">
        <v>0</v>
      </c>
      <c r="AU12" s="30">
        <v>0</v>
      </c>
      <c r="AV12" s="24">
        <v>0</v>
      </c>
      <c r="AW12" s="30">
        <v>0</v>
      </c>
      <c r="AX12" s="24">
        <v>0</v>
      </c>
      <c r="AY12" s="30">
        <v>10</v>
      </c>
      <c r="AZ12" s="24">
        <v>6</v>
      </c>
      <c r="BA12" s="27">
        <v>10</v>
      </c>
      <c r="BB12" s="29">
        <v>6</v>
      </c>
      <c r="BC12" s="30">
        <v>89</v>
      </c>
      <c r="BD12" s="24">
        <v>25</v>
      </c>
      <c r="BE12" s="30">
        <v>157</v>
      </c>
      <c r="BF12" s="24">
        <v>14</v>
      </c>
      <c r="BG12" s="30">
        <v>755</v>
      </c>
      <c r="BH12" s="24">
        <v>11</v>
      </c>
      <c r="BI12" s="30">
        <v>0</v>
      </c>
      <c r="BJ12" s="24">
        <v>17</v>
      </c>
      <c r="BK12" s="27">
        <v>1001</v>
      </c>
      <c r="BL12" s="29">
        <v>67</v>
      </c>
      <c r="BM12" s="30">
        <v>0</v>
      </c>
      <c r="BN12" s="24">
        <v>0</v>
      </c>
      <c r="BO12" s="30">
        <v>0</v>
      </c>
      <c r="BP12" s="24">
        <v>0</v>
      </c>
      <c r="BQ12" s="30">
        <v>0</v>
      </c>
      <c r="BR12" s="24">
        <v>0</v>
      </c>
      <c r="BS12" s="30" t="s">
        <v>326</v>
      </c>
      <c r="BT12" s="31" t="s">
        <v>326</v>
      </c>
      <c r="BU12" s="32">
        <v>0</v>
      </c>
      <c r="BV12" s="33">
        <v>0</v>
      </c>
      <c r="BW12" s="21"/>
      <c r="BX12" s="24"/>
      <c r="BY12" s="21"/>
      <c r="BZ12" s="24"/>
      <c r="CA12" s="21"/>
      <c r="CB12" s="24"/>
      <c r="CC12" s="21"/>
      <c r="CD12" s="24"/>
      <c r="CE12" s="32"/>
      <c r="CF12" s="32"/>
      <c r="CG12" s="21"/>
      <c r="CH12" s="24"/>
      <c r="CI12" s="21">
        <v>13</v>
      </c>
      <c r="CJ12" s="24">
        <v>1</v>
      </c>
      <c r="CK12" s="64">
        <v>26</v>
      </c>
      <c r="CL12" s="64">
        <v>5</v>
      </c>
      <c r="CM12" s="22">
        <f t="shared" si="2"/>
        <v>13</v>
      </c>
      <c r="CN12" s="22">
        <f t="shared" si="3"/>
        <v>1</v>
      </c>
      <c r="CO12" s="25" t="str">
        <f t="shared" si="4"/>
        <v>Low</v>
      </c>
    </row>
    <row r="13" spans="1:93" ht="15" customHeight="1" thickBot="1" x14ac:dyDescent="0.3">
      <c r="A13" s="7" t="s">
        <v>62</v>
      </c>
      <c r="B13" s="7" t="s">
        <v>452</v>
      </c>
      <c r="C13" s="7" t="s">
        <v>62</v>
      </c>
      <c r="D13" s="7" t="s">
        <v>322</v>
      </c>
      <c r="E13" s="7" t="s">
        <v>390</v>
      </c>
      <c r="F13" s="8" t="s">
        <v>18</v>
      </c>
      <c r="G13" s="26">
        <v>2010</v>
      </c>
      <c r="H13" s="17">
        <v>21</v>
      </c>
      <c r="I13" s="9" t="s">
        <v>396</v>
      </c>
      <c r="J13" s="9" t="s">
        <v>652</v>
      </c>
      <c r="K13" s="7" t="s">
        <v>64</v>
      </c>
      <c r="L13" s="7" t="s">
        <v>65</v>
      </c>
      <c r="M13" s="7" t="s">
        <v>66</v>
      </c>
      <c r="N13" s="7" t="s">
        <v>326</v>
      </c>
      <c r="O13" s="7" t="s">
        <v>326</v>
      </c>
      <c r="P13" s="7" t="s">
        <v>326</v>
      </c>
      <c r="Q13" s="7" t="s">
        <v>326</v>
      </c>
      <c r="R13" s="8" t="s">
        <v>326</v>
      </c>
      <c r="S13" s="27">
        <v>0</v>
      </c>
      <c r="T13" s="28">
        <v>0</v>
      </c>
      <c r="U13" s="28">
        <v>0</v>
      </c>
      <c r="V13" s="28">
        <v>0</v>
      </c>
      <c r="W13" s="28">
        <v>0</v>
      </c>
      <c r="X13" s="29">
        <v>0</v>
      </c>
      <c r="Y13" s="30">
        <v>0</v>
      </c>
      <c r="Z13" s="35">
        <v>0</v>
      </c>
      <c r="AA13" s="30">
        <v>0</v>
      </c>
      <c r="AB13" s="35">
        <v>0</v>
      </c>
      <c r="AC13" s="30">
        <v>0</v>
      </c>
      <c r="AD13" s="35">
        <v>0</v>
      </c>
      <c r="AE13" s="30">
        <v>0</v>
      </c>
      <c r="AF13" s="35">
        <v>0</v>
      </c>
      <c r="AG13" s="27">
        <v>0</v>
      </c>
      <c r="AH13" s="29">
        <v>0</v>
      </c>
      <c r="AI13" s="30">
        <v>0</v>
      </c>
      <c r="AJ13" s="35">
        <v>0</v>
      </c>
      <c r="AK13" s="30">
        <v>0</v>
      </c>
      <c r="AL13" s="35">
        <v>0</v>
      </c>
      <c r="AM13" s="30">
        <v>0</v>
      </c>
      <c r="AN13" s="35">
        <v>0</v>
      </c>
      <c r="AO13" s="30">
        <v>0</v>
      </c>
      <c r="AP13" s="35">
        <v>0</v>
      </c>
      <c r="AQ13" s="27">
        <v>0</v>
      </c>
      <c r="AR13" s="29">
        <v>0</v>
      </c>
      <c r="AS13" s="30">
        <v>0</v>
      </c>
      <c r="AT13" s="35">
        <v>0</v>
      </c>
      <c r="AU13" s="30">
        <v>2</v>
      </c>
      <c r="AV13" s="35">
        <v>2</v>
      </c>
      <c r="AW13" s="30">
        <v>0</v>
      </c>
      <c r="AX13" s="35">
        <v>0</v>
      </c>
      <c r="AY13" s="30">
        <v>10</v>
      </c>
      <c r="AZ13" s="35">
        <v>1</v>
      </c>
      <c r="BA13" s="27">
        <v>12</v>
      </c>
      <c r="BB13" s="29">
        <v>3</v>
      </c>
      <c r="BC13" s="30">
        <v>21</v>
      </c>
      <c r="BD13" s="35">
        <v>4</v>
      </c>
      <c r="BE13" s="30">
        <v>68</v>
      </c>
      <c r="BF13" s="35">
        <v>3</v>
      </c>
      <c r="BG13" s="30">
        <v>77</v>
      </c>
      <c r="BH13" s="35">
        <v>10</v>
      </c>
      <c r="BI13" s="30">
        <v>151</v>
      </c>
      <c r="BJ13" s="35">
        <v>33</v>
      </c>
      <c r="BK13" s="27">
        <v>317</v>
      </c>
      <c r="BL13" s="29">
        <v>50</v>
      </c>
      <c r="BM13" s="30">
        <v>18</v>
      </c>
      <c r="BN13" s="35"/>
      <c r="BO13" s="30">
        <v>31</v>
      </c>
      <c r="BP13" s="35">
        <v>1</v>
      </c>
      <c r="BQ13" s="30">
        <v>19</v>
      </c>
      <c r="BR13" s="35">
        <v>9</v>
      </c>
      <c r="BS13" s="30">
        <v>16</v>
      </c>
      <c r="BT13" s="36">
        <v>5</v>
      </c>
      <c r="BU13" s="32">
        <v>84</v>
      </c>
      <c r="BV13" s="33">
        <v>15</v>
      </c>
      <c r="BW13" s="21">
        <v>38</v>
      </c>
      <c r="BX13" s="24">
        <v>5</v>
      </c>
      <c r="BY13" s="21">
        <v>20</v>
      </c>
      <c r="BZ13" s="24">
        <v>1</v>
      </c>
      <c r="CA13" s="21">
        <v>21</v>
      </c>
      <c r="CB13" s="24">
        <v>0</v>
      </c>
      <c r="CC13" s="21">
        <v>24</v>
      </c>
      <c r="CD13" s="24">
        <v>0</v>
      </c>
      <c r="CE13" s="32">
        <f>BW13+BY13+CA13+CC13</f>
        <v>103</v>
      </c>
      <c r="CF13" s="32">
        <f>BX13+BZ13+CB13+CD13</f>
        <v>6</v>
      </c>
      <c r="CG13" s="21">
        <v>22</v>
      </c>
      <c r="CH13" s="24">
        <v>1</v>
      </c>
      <c r="CI13" s="21">
        <v>21</v>
      </c>
      <c r="CJ13" s="24">
        <v>0</v>
      </c>
      <c r="CK13" s="64">
        <v>27</v>
      </c>
      <c r="CL13" s="64">
        <v>1</v>
      </c>
      <c r="CM13" s="22">
        <f t="shared" si="2"/>
        <v>43</v>
      </c>
      <c r="CN13" s="22">
        <f t="shared" si="3"/>
        <v>1</v>
      </c>
      <c r="CO13" s="25" t="str">
        <f t="shared" si="4"/>
        <v>Low</v>
      </c>
    </row>
    <row r="14" spans="1:93" ht="15" customHeight="1" thickBot="1" x14ac:dyDescent="0.3">
      <c r="A14" s="7" t="s">
        <v>67</v>
      </c>
      <c r="B14" s="7" t="s">
        <v>68</v>
      </c>
      <c r="C14" s="7" t="s">
        <v>67</v>
      </c>
      <c r="D14" s="7" t="s">
        <v>322</v>
      </c>
      <c r="E14" s="7" t="s">
        <v>390</v>
      </c>
      <c r="F14" s="8" t="s">
        <v>63</v>
      </c>
      <c r="G14" s="26">
        <v>2011</v>
      </c>
      <c r="H14" s="17">
        <v>2</v>
      </c>
      <c r="I14" s="9" t="s">
        <v>396</v>
      </c>
      <c r="J14" s="9" t="s">
        <v>659</v>
      </c>
      <c r="K14" s="7" t="s">
        <v>453</v>
      </c>
      <c r="L14" s="7" t="s">
        <v>326</v>
      </c>
      <c r="M14" s="7" t="s">
        <v>69</v>
      </c>
      <c r="N14" s="7" t="s">
        <v>326</v>
      </c>
      <c r="O14" s="7" t="s">
        <v>326</v>
      </c>
      <c r="P14" s="7" t="s">
        <v>326</v>
      </c>
      <c r="Q14" s="7" t="s">
        <v>326</v>
      </c>
      <c r="R14" s="8" t="s">
        <v>326</v>
      </c>
      <c r="S14" s="27">
        <v>0</v>
      </c>
      <c r="T14" s="28">
        <v>0</v>
      </c>
      <c r="U14" s="28">
        <v>0</v>
      </c>
      <c r="V14" s="28">
        <v>0</v>
      </c>
      <c r="W14" s="28">
        <v>0</v>
      </c>
      <c r="X14" s="29">
        <v>0</v>
      </c>
      <c r="Y14" s="38">
        <v>0</v>
      </c>
      <c r="Z14" s="39">
        <v>0</v>
      </c>
      <c r="AA14" s="38">
        <v>0</v>
      </c>
      <c r="AB14" s="39">
        <v>0</v>
      </c>
      <c r="AC14" s="38">
        <v>0</v>
      </c>
      <c r="AD14" s="39">
        <v>0</v>
      </c>
      <c r="AE14" s="38">
        <v>0</v>
      </c>
      <c r="AF14" s="39">
        <v>0</v>
      </c>
      <c r="AG14" s="27">
        <v>0</v>
      </c>
      <c r="AH14" s="29">
        <v>0</v>
      </c>
      <c r="AI14" s="38">
        <v>0</v>
      </c>
      <c r="AJ14" s="39">
        <v>0</v>
      </c>
      <c r="AK14" s="38">
        <v>0</v>
      </c>
      <c r="AL14" s="39">
        <v>0</v>
      </c>
      <c r="AM14" s="38">
        <v>0</v>
      </c>
      <c r="AN14" s="39">
        <v>0</v>
      </c>
      <c r="AO14" s="38">
        <v>0</v>
      </c>
      <c r="AP14" s="39">
        <v>0</v>
      </c>
      <c r="AQ14" s="27">
        <v>0</v>
      </c>
      <c r="AR14" s="29">
        <v>0</v>
      </c>
      <c r="AS14" s="38">
        <v>0</v>
      </c>
      <c r="AT14" s="39">
        <v>0</v>
      </c>
      <c r="AU14" s="38">
        <v>0</v>
      </c>
      <c r="AV14" s="39">
        <v>0</v>
      </c>
      <c r="AW14" s="38">
        <v>0</v>
      </c>
      <c r="AX14" s="39">
        <v>0</v>
      </c>
      <c r="AY14" s="38">
        <v>0</v>
      </c>
      <c r="AZ14" s="39">
        <v>0</v>
      </c>
      <c r="BA14" s="27">
        <v>0</v>
      </c>
      <c r="BB14" s="29">
        <v>0</v>
      </c>
      <c r="BC14" s="38">
        <v>0</v>
      </c>
      <c r="BD14" s="39">
        <v>0</v>
      </c>
      <c r="BE14" s="38">
        <v>0</v>
      </c>
      <c r="BF14" s="39">
        <v>0</v>
      </c>
      <c r="BG14" s="38">
        <v>0</v>
      </c>
      <c r="BH14" s="39">
        <v>0</v>
      </c>
      <c r="BI14" s="38">
        <v>0</v>
      </c>
      <c r="BJ14" s="39">
        <v>0</v>
      </c>
      <c r="BK14" s="27">
        <v>0</v>
      </c>
      <c r="BL14" s="29">
        <v>0</v>
      </c>
      <c r="BM14" s="38"/>
      <c r="BN14" s="39"/>
      <c r="BO14" s="38"/>
      <c r="BP14" s="39"/>
      <c r="BQ14" s="38">
        <v>2</v>
      </c>
      <c r="BR14" s="39">
        <v>0</v>
      </c>
      <c r="BS14" s="38">
        <v>4</v>
      </c>
      <c r="BT14" s="40">
        <v>4</v>
      </c>
      <c r="BU14" s="41">
        <v>6</v>
      </c>
      <c r="BV14" s="42">
        <v>4</v>
      </c>
      <c r="BW14" s="21">
        <v>20</v>
      </c>
      <c r="BX14" s="24">
        <v>4</v>
      </c>
      <c r="BY14" s="21">
        <v>8</v>
      </c>
      <c r="BZ14" s="24">
        <v>4</v>
      </c>
      <c r="CA14" s="21">
        <v>13</v>
      </c>
      <c r="CB14" s="24">
        <v>12</v>
      </c>
      <c r="CC14" s="21">
        <v>0</v>
      </c>
      <c r="CD14" s="24">
        <v>0</v>
      </c>
      <c r="CE14" s="32">
        <v>41</v>
      </c>
      <c r="CF14" s="32">
        <v>20</v>
      </c>
      <c r="CG14" s="21"/>
      <c r="CH14" s="24"/>
      <c r="CI14" s="21">
        <v>16</v>
      </c>
      <c r="CJ14" s="24">
        <v>16</v>
      </c>
      <c r="CK14" s="64">
        <v>16</v>
      </c>
      <c r="CL14" s="64">
        <v>16</v>
      </c>
      <c r="CM14" s="22">
        <f t="shared" si="2"/>
        <v>16</v>
      </c>
      <c r="CN14" s="22">
        <f t="shared" si="3"/>
        <v>16</v>
      </c>
      <c r="CO14" s="25" t="str">
        <f t="shared" si="4"/>
        <v>Low</v>
      </c>
    </row>
    <row r="15" spans="1:93" ht="15" customHeight="1" thickBot="1" x14ac:dyDescent="0.3">
      <c r="A15" s="7" t="s">
        <v>71</v>
      </c>
      <c r="B15" s="7" t="s">
        <v>361</v>
      </c>
      <c r="C15" s="7" t="s">
        <v>71</v>
      </c>
      <c r="D15" s="7" t="s">
        <v>322</v>
      </c>
      <c r="E15" s="7" t="s">
        <v>338</v>
      </c>
      <c r="F15" s="8" t="s">
        <v>72</v>
      </c>
      <c r="G15" s="26">
        <v>2011</v>
      </c>
      <c r="H15" s="17">
        <v>110</v>
      </c>
      <c r="I15" s="9" t="s">
        <v>324</v>
      </c>
      <c r="J15" s="9" t="s">
        <v>653</v>
      </c>
      <c r="K15" s="7" t="s">
        <v>73</v>
      </c>
      <c r="L15" s="7" t="s">
        <v>74</v>
      </c>
      <c r="M15" s="7" t="s">
        <v>75</v>
      </c>
      <c r="N15" s="7" t="s">
        <v>362</v>
      </c>
      <c r="O15" s="7" t="s">
        <v>76</v>
      </c>
      <c r="P15" s="7" t="s">
        <v>77</v>
      </c>
      <c r="Q15" s="7" t="s">
        <v>78</v>
      </c>
      <c r="R15" s="8" t="s">
        <v>363</v>
      </c>
      <c r="S15" s="27">
        <v>0</v>
      </c>
      <c r="T15" s="28">
        <v>0</v>
      </c>
      <c r="U15" s="28">
        <v>0</v>
      </c>
      <c r="V15" s="28">
        <v>0</v>
      </c>
      <c r="W15" s="28">
        <v>0</v>
      </c>
      <c r="X15" s="29">
        <v>0</v>
      </c>
      <c r="Y15" s="30">
        <v>0</v>
      </c>
      <c r="Z15" s="24">
        <v>0</v>
      </c>
      <c r="AA15" s="30">
        <v>0</v>
      </c>
      <c r="AB15" s="24">
        <v>0</v>
      </c>
      <c r="AC15" s="30">
        <v>0</v>
      </c>
      <c r="AD15" s="24">
        <v>0</v>
      </c>
      <c r="AE15" s="30">
        <v>0</v>
      </c>
      <c r="AF15" s="24">
        <v>0</v>
      </c>
      <c r="AG15" s="27">
        <v>0</v>
      </c>
      <c r="AH15" s="29">
        <v>0</v>
      </c>
      <c r="AI15" s="30">
        <v>0</v>
      </c>
      <c r="AJ15" s="24">
        <v>0</v>
      </c>
      <c r="AK15" s="30">
        <v>0</v>
      </c>
      <c r="AL15" s="24">
        <v>0</v>
      </c>
      <c r="AM15" s="30">
        <v>0</v>
      </c>
      <c r="AN15" s="24">
        <v>0</v>
      </c>
      <c r="AO15" s="30">
        <v>0</v>
      </c>
      <c r="AP15" s="24">
        <v>0</v>
      </c>
      <c r="AQ15" s="27">
        <v>0</v>
      </c>
      <c r="AR15" s="29">
        <v>0</v>
      </c>
      <c r="AS15" s="30">
        <v>0</v>
      </c>
      <c r="AT15" s="24">
        <v>0</v>
      </c>
      <c r="AU15" s="30">
        <v>0</v>
      </c>
      <c r="AV15" s="24">
        <v>0</v>
      </c>
      <c r="AW15" s="30">
        <v>0</v>
      </c>
      <c r="AX15" s="24">
        <v>0</v>
      </c>
      <c r="AY15" s="30">
        <v>1</v>
      </c>
      <c r="AZ15" s="24">
        <v>1</v>
      </c>
      <c r="BA15" s="27">
        <v>1</v>
      </c>
      <c r="BB15" s="29">
        <v>1</v>
      </c>
      <c r="BC15" s="30">
        <v>16</v>
      </c>
      <c r="BD15" s="24">
        <v>16</v>
      </c>
      <c r="BE15" s="30">
        <v>43</v>
      </c>
      <c r="BF15" s="24">
        <v>43</v>
      </c>
      <c r="BG15" s="30">
        <v>124</v>
      </c>
      <c r="BH15" s="24">
        <v>124</v>
      </c>
      <c r="BI15" s="30">
        <v>414</v>
      </c>
      <c r="BJ15" s="24">
        <v>414</v>
      </c>
      <c r="BK15" s="27">
        <v>597</v>
      </c>
      <c r="BL15" s="29">
        <v>597</v>
      </c>
      <c r="BM15" s="30">
        <v>740.5</v>
      </c>
      <c r="BN15" s="24">
        <v>740.5</v>
      </c>
      <c r="BO15" s="30">
        <v>545.5</v>
      </c>
      <c r="BP15" s="24">
        <v>545.5</v>
      </c>
      <c r="BQ15" s="30">
        <v>518.5</v>
      </c>
      <c r="BR15" s="24">
        <v>518.5</v>
      </c>
      <c r="BS15" s="30">
        <v>687</v>
      </c>
      <c r="BT15" s="31">
        <v>687</v>
      </c>
      <c r="BU15" s="32">
        <v>2491.5</v>
      </c>
      <c r="BV15" s="33">
        <v>2491.5</v>
      </c>
      <c r="BW15" s="21">
        <v>710</v>
      </c>
      <c r="BX15" s="24">
        <v>710</v>
      </c>
      <c r="BY15" s="21">
        <v>589</v>
      </c>
      <c r="BZ15" s="24">
        <v>589</v>
      </c>
      <c r="CA15" s="21">
        <v>586</v>
      </c>
      <c r="CB15" s="24">
        <v>586</v>
      </c>
      <c r="CC15" s="21">
        <v>567</v>
      </c>
      <c r="CD15" s="24">
        <v>567</v>
      </c>
      <c r="CE15" s="32">
        <f t="shared" ref="CE15:CE24" si="5">BW15+BY15+CA15+CC15</f>
        <v>2452</v>
      </c>
      <c r="CF15" s="32">
        <f t="shared" ref="CF15:CF24" si="6">BX15+BZ15+CB15+CD15</f>
        <v>2452</v>
      </c>
      <c r="CG15" s="21">
        <v>619</v>
      </c>
      <c r="CH15" s="24">
        <v>619</v>
      </c>
      <c r="CI15" s="21">
        <v>534</v>
      </c>
      <c r="CJ15" s="24">
        <v>534</v>
      </c>
      <c r="CK15" s="64">
        <v>552</v>
      </c>
      <c r="CL15" s="64">
        <v>552</v>
      </c>
      <c r="CM15" s="22">
        <f t="shared" si="2"/>
        <v>1153</v>
      </c>
      <c r="CN15" s="22">
        <f t="shared" si="3"/>
        <v>1153</v>
      </c>
      <c r="CO15" s="25" t="str">
        <f t="shared" si="4"/>
        <v>High</v>
      </c>
    </row>
    <row r="16" spans="1:93" ht="15" customHeight="1" thickBot="1" x14ac:dyDescent="0.3">
      <c r="A16" s="7" t="s">
        <v>186</v>
      </c>
      <c r="B16" s="7" t="s">
        <v>364</v>
      </c>
      <c r="C16" s="7" t="s">
        <v>186</v>
      </c>
      <c r="D16" s="7" t="s">
        <v>322</v>
      </c>
      <c r="E16" s="7" t="s">
        <v>338</v>
      </c>
      <c r="F16" s="8" t="s">
        <v>43</v>
      </c>
      <c r="G16" s="26">
        <v>2007</v>
      </c>
      <c r="H16" s="17">
        <v>7</v>
      </c>
      <c r="I16" s="9" t="s">
        <v>324</v>
      </c>
      <c r="J16" s="9" t="s">
        <v>647</v>
      </c>
      <c r="K16" s="7" t="s">
        <v>189</v>
      </c>
      <c r="L16" s="7" t="s">
        <v>190</v>
      </c>
      <c r="M16" s="7" t="s">
        <v>191</v>
      </c>
      <c r="N16" s="7" t="s">
        <v>365</v>
      </c>
      <c r="O16" s="7" t="s">
        <v>187</v>
      </c>
      <c r="P16" s="7" t="s">
        <v>188</v>
      </c>
      <c r="Q16" s="7" t="s">
        <v>366</v>
      </c>
      <c r="R16" s="8" t="s">
        <v>326</v>
      </c>
      <c r="S16" s="27">
        <v>0</v>
      </c>
      <c r="T16" s="28">
        <v>0</v>
      </c>
      <c r="U16" s="28">
        <v>0</v>
      </c>
      <c r="V16" s="28">
        <v>0</v>
      </c>
      <c r="W16" s="28">
        <v>0</v>
      </c>
      <c r="X16" s="29">
        <v>18.5</v>
      </c>
      <c r="Y16" s="30">
        <v>0</v>
      </c>
      <c r="Z16" s="35">
        <v>0</v>
      </c>
      <c r="AA16" s="30">
        <v>0</v>
      </c>
      <c r="AB16" s="35">
        <v>0</v>
      </c>
      <c r="AC16" s="30">
        <v>0</v>
      </c>
      <c r="AD16" s="35">
        <v>0</v>
      </c>
      <c r="AE16" s="30">
        <v>28</v>
      </c>
      <c r="AF16" s="35">
        <v>0</v>
      </c>
      <c r="AG16" s="27">
        <v>28</v>
      </c>
      <c r="AH16" s="29">
        <v>0</v>
      </c>
      <c r="AI16" s="30">
        <v>13</v>
      </c>
      <c r="AJ16" s="35">
        <v>2</v>
      </c>
      <c r="AK16" s="30">
        <v>31</v>
      </c>
      <c r="AL16" s="35">
        <v>1</v>
      </c>
      <c r="AM16" s="30">
        <v>24</v>
      </c>
      <c r="AN16" s="35">
        <v>6</v>
      </c>
      <c r="AO16" s="30">
        <v>38</v>
      </c>
      <c r="AP16" s="35">
        <v>0</v>
      </c>
      <c r="AQ16" s="27">
        <v>106</v>
      </c>
      <c r="AR16" s="29">
        <v>9</v>
      </c>
      <c r="AS16" s="30">
        <v>28</v>
      </c>
      <c r="AT16" s="35">
        <v>6</v>
      </c>
      <c r="AU16" s="30">
        <v>42</v>
      </c>
      <c r="AV16" s="35">
        <v>6</v>
      </c>
      <c r="AW16" s="30">
        <v>25</v>
      </c>
      <c r="AX16" s="35">
        <v>6</v>
      </c>
      <c r="AY16" s="30">
        <v>73</v>
      </c>
      <c r="AZ16" s="35">
        <v>0</v>
      </c>
      <c r="BA16" s="27">
        <v>168</v>
      </c>
      <c r="BB16" s="29">
        <v>18</v>
      </c>
      <c r="BC16" s="30">
        <v>21</v>
      </c>
      <c r="BD16" s="35">
        <v>6</v>
      </c>
      <c r="BE16" s="30">
        <v>24</v>
      </c>
      <c r="BF16" s="35">
        <v>0</v>
      </c>
      <c r="BG16" s="30">
        <v>111</v>
      </c>
      <c r="BH16" s="35">
        <v>0</v>
      </c>
      <c r="BI16" s="30">
        <v>65</v>
      </c>
      <c r="BJ16" s="35">
        <v>0</v>
      </c>
      <c r="BK16" s="27">
        <v>221</v>
      </c>
      <c r="BL16" s="29">
        <v>6</v>
      </c>
      <c r="BM16" s="30">
        <v>74</v>
      </c>
      <c r="BN16" s="35"/>
      <c r="BO16" s="30">
        <v>42</v>
      </c>
      <c r="BP16" s="35"/>
      <c r="BQ16" s="30">
        <v>42</v>
      </c>
      <c r="BR16" s="35">
        <v>0</v>
      </c>
      <c r="BS16" s="30">
        <v>121</v>
      </c>
      <c r="BT16" s="36">
        <v>0</v>
      </c>
      <c r="BU16" s="32">
        <v>279</v>
      </c>
      <c r="BV16" s="33">
        <v>0</v>
      </c>
      <c r="BW16" s="21">
        <v>107</v>
      </c>
      <c r="BX16" s="24">
        <v>0</v>
      </c>
      <c r="BY16" s="21">
        <v>90</v>
      </c>
      <c r="BZ16" s="24">
        <v>0</v>
      </c>
      <c r="CA16" s="21">
        <v>81</v>
      </c>
      <c r="CB16" s="24">
        <v>0</v>
      </c>
      <c r="CC16" s="21">
        <v>62</v>
      </c>
      <c r="CD16" s="24">
        <v>0</v>
      </c>
      <c r="CE16" s="32">
        <f t="shared" si="5"/>
        <v>340</v>
      </c>
      <c r="CF16" s="32">
        <f t="shared" si="6"/>
        <v>0</v>
      </c>
      <c r="CG16" s="21">
        <v>77</v>
      </c>
      <c r="CH16" s="24">
        <v>0</v>
      </c>
      <c r="CI16" s="21">
        <v>25</v>
      </c>
      <c r="CJ16" s="24">
        <v>0</v>
      </c>
      <c r="CK16" s="64">
        <v>28</v>
      </c>
      <c r="CL16" s="64">
        <v>0</v>
      </c>
      <c r="CM16" s="22">
        <f t="shared" si="2"/>
        <v>102</v>
      </c>
      <c r="CN16" s="22">
        <f t="shared" si="3"/>
        <v>0</v>
      </c>
      <c r="CO16" s="25" t="str">
        <f t="shared" si="4"/>
        <v>Medium</v>
      </c>
    </row>
    <row r="17" spans="1:93" ht="15" customHeight="1" thickBot="1" x14ac:dyDescent="0.3">
      <c r="A17" s="7" t="s">
        <v>84</v>
      </c>
      <c r="B17" s="7" t="s">
        <v>85</v>
      </c>
      <c r="C17" s="7" t="s">
        <v>84</v>
      </c>
      <c r="D17" s="7" t="s">
        <v>322</v>
      </c>
      <c r="E17" s="7" t="s">
        <v>447</v>
      </c>
      <c r="F17" s="8" t="s">
        <v>454</v>
      </c>
      <c r="G17" s="26">
        <v>2005</v>
      </c>
      <c r="H17" s="17">
        <v>59</v>
      </c>
      <c r="I17" s="9" t="s">
        <v>396</v>
      </c>
      <c r="J17" s="9" t="s">
        <v>662</v>
      </c>
      <c r="K17" s="7" t="s">
        <v>90</v>
      </c>
      <c r="L17" s="7" t="s">
        <v>88</v>
      </c>
      <c r="M17" s="7" t="s">
        <v>89</v>
      </c>
      <c r="N17" s="7" t="s">
        <v>455</v>
      </c>
      <c r="O17" s="7" t="s">
        <v>456</v>
      </c>
      <c r="P17" s="7" t="s">
        <v>86</v>
      </c>
      <c r="Q17" s="7" t="s">
        <v>87</v>
      </c>
      <c r="R17" s="8" t="s">
        <v>457</v>
      </c>
      <c r="S17" s="27">
        <v>0</v>
      </c>
      <c r="T17" s="28">
        <v>0</v>
      </c>
      <c r="U17" s="28">
        <v>0</v>
      </c>
      <c r="V17" s="28">
        <v>0</v>
      </c>
      <c r="W17" s="28">
        <v>119</v>
      </c>
      <c r="X17" s="29">
        <v>122</v>
      </c>
      <c r="Y17" s="30">
        <v>31</v>
      </c>
      <c r="Z17" s="24">
        <v>10</v>
      </c>
      <c r="AA17" s="30">
        <v>10</v>
      </c>
      <c r="AB17" s="24">
        <v>0</v>
      </c>
      <c r="AC17" s="30">
        <v>18</v>
      </c>
      <c r="AD17" s="24">
        <v>3</v>
      </c>
      <c r="AE17" s="30">
        <v>236</v>
      </c>
      <c r="AF17" s="24">
        <v>9</v>
      </c>
      <c r="AG17" s="27">
        <v>295</v>
      </c>
      <c r="AH17" s="29">
        <v>22</v>
      </c>
      <c r="AI17" s="30">
        <v>82</v>
      </c>
      <c r="AJ17" s="24">
        <v>20</v>
      </c>
      <c r="AK17" s="30">
        <v>63</v>
      </c>
      <c r="AL17" s="24">
        <v>11</v>
      </c>
      <c r="AM17" s="30">
        <v>124</v>
      </c>
      <c r="AN17" s="24">
        <v>8</v>
      </c>
      <c r="AO17" s="30">
        <v>257</v>
      </c>
      <c r="AP17" s="24">
        <v>22</v>
      </c>
      <c r="AQ17" s="27">
        <v>526</v>
      </c>
      <c r="AR17" s="29">
        <v>61</v>
      </c>
      <c r="AS17" s="30">
        <v>128</v>
      </c>
      <c r="AT17" s="24">
        <v>13</v>
      </c>
      <c r="AU17" s="30">
        <v>143</v>
      </c>
      <c r="AV17" s="24">
        <v>18</v>
      </c>
      <c r="AW17" s="30">
        <v>89</v>
      </c>
      <c r="AX17" s="24">
        <v>21</v>
      </c>
      <c r="AY17" s="30">
        <v>272</v>
      </c>
      <c r="AZ17" s="24">
        <v>33</v>
      </c>
      <c r="BA17" s="27">
        <v>632</v>
      </c>
      <c r="BB17" s="29">
        <v>85</v>
      </c>
      <c r="BC17" s="30">
        <v>187</v>
      </c>
      <c r="BD17" s="24">
        <v>32</v>
      </c>
      <c r="BE17" s="30">
        <v>179</v>
      </c>
      <c r="BF17" s="24">
        <v>22</v>
      </c>
      <c r="BG17" s="30">
        <v>170</v>
      </c>
      <c r="BH17" s="24">
        <v>23</v>
      </c>
      <c r="BI17" s="30">
        <v>348</v>
      </c>
      <c r="BJ17" s="24">
        <v>35</v>
      </c>
      <c r="BK17" s="27">
        <v>884</v>
      </c>
      <c r="BL17" s="29">
        <v>112</v>
      </c>
      <c r="BM17" s="30">
        <v>276</v>
      </c>
      <c r="BN17" s="24">
        <v>31</v>
      </c>
      <c r="BO17" s="30">
        <v>374</v>
      </c>
      <c r="BP17" s="24">
        <v>32</v>
      </c>
      <c r="BQ17" s="30">
        <v>125</v>
      </c>
      <c r="BR17" s="24">
        <v>37</v>
      </c>
      <c r="BS17" s="30">
        <v>305</v>
      </c>
      <c r="BT17" s="31">
        <v>51</v>
      </c>
      <c r="BU17" s="32">
        <v>1080</v>
      </c>
      <c r="BV17" s="33">
        <v>151</v>
      </c>
      <c r="BW17" s="21">
        <v>153</v>
      </c>
      <c r="BX17" s="24">
        <v>17</v>
      </c>
      <c r="BY17" s="21">
        <v>140</v>
      </c>
      <c r="BZ17" s="24">
        <v>20</v>
      </c>
      <c r="CA17" s="21">
        <v>234</v>
      </c>
      <c r="CB17" s="24">
        <v>30</v>
      </c>
      <c r="CC17" s="21">
        <v>660</v>
      </c>
      <c r="CD17" s="24">
        <v>33</v>
      </c>
      <c r="CE17" s="32">
        <f t="shared" si="5"/>
        <v>1187</v>
      </c>
      <c r="CF17" s="32">
        <f t="shared" si="6"/>
        <v>100</v>
      </c>
      <c r="CG17" s="21">
        <v>193</v>
      </c>
      <c r="CH17" s="24">
        <v>16</v>
      </c>
      <c r="CI17" s="21">
        <v>128</v>
      </c>
      <c r="CJ17" s="24">
        <v>15</v>
      </c>
      <c r="CK17" s="64">
        <v>150</v>
      </c>
      <c r="CL17" s="64">
        <v>13</v>
      </c>
      <c r="CM17" s="22">
        <f t="shared" si="2"/>
        <v>321</v>
      </c>
      <c r="CN17" s="22">
        <f t="shared" si="3"/>
        <v>31</v>
      </c>
      <c r="CO17" s="25" t="str">
        <f t="shared" si="4"/>
        <v>Medium</v>
      </c>
    </row>
    <row r="18" spans="1:93" ht="15" customHeight="1" thickBot="1" x14ac:dyDescent="0.3">
      <c r="A18" s="7" t="s">
        <v>91</v>
      </c>
      <c r="B18" s="7" t="s">
        <v>92</v>
      </c>
      <c r="C18" s="7" t="s">
        <v>91</v>
      </c>
      <c r="D18" s="7" t="s">
        <v>322</v>
      </c>
      <c r="E18" s="7" t="s">
        <v>458</v>
      </c>
      <c r="F18" s="8" t="s">
        <v>93</v>
      </c>
      <c r="G18" s="26">
        <v>2005</v>
      </c>
      <c r="H18" s="17">
        <v>90</v>
      </c>
      <c r="I18" s="9" t="s">
        <v>396</v>
      </c>
      <c r="J18" s="9" t="s">
        <v>669</v>
      </c>
      <c r="K18" s="7" t="s">
        <v>459</v>
      </c>
      <c r="L18" s="7" t="s">
        <v>460</v>
      </c>
      <c r="M18" s="7" t="s">
        <v>461</v>
      </c>
      <c r="N18" s="7" t="s">
        <v>462</v>
      </c>
      <c r="O18" s="7" t="s">
        <v>94</v>
      </c>
      <c r="P18" s="7" t="s">
        <v>95</v>
      </c>
      <c r="Q18" s="7" t="s">
        <v>96</v>
      </c>
      <c r="R18" s="8" t="s">
        <v>463</v>
      </c>
      <c r="S18" s="27">
        <v>0</v>
      </c>
      <c r="T18" s="28">
        <v>0</v>
      </c>
      <c r="U18" s="28">
        <v>0</v>
      </c>
      <c r="V18" s="28">
        <v>0</v>
      </c>
      <c r="W18" s="28">
        <v>12</v>
      </c>
      <c r="X18" s="29">
        <v>560</v>
      </c>
      <c r="Y18" s="30">
        <v>0</v>
      </c>
      <c r="Z18" s="24">
        <v>0</v>
      </c>
      <c r="AA18" s="30">
        <v>0</v>
      </c>
      <c r="AB18" s="24">
        <v>0</v>
      </c>
      <c r="AC18" s="30">
        <v>0</v>
      </c>
      <c r="AD18" s="24">
        <v>0</v>
      </c>
      <c r="AE18" s="30">
        <v>1040</v>
      </c>
      <c r="AF18" s="24">
        <v>0</v>
      </c>
      <c r="AG18" s="27">
        <v>1040</v>
      </c>
      <c r="AH18" s="29">
        <v>0</v>
      </c>
      <c r="AI18" s="30">
        <v>131</v>
      </c>
      <c r="AJ18" s="24">
        <v>37</v>
      </c>
      <c r="AK18" s="30">
        <v>232</v>
      </c>
      <c r="AL18" s="24">
        <v>45</v>
      </c>
      <c r="AM18" s="30">
        <v>138</v>
      </c>
      <c r="AN18" s="24">
        <v>107</v>
      </c>
      <c r="AO18" s="30">
        <v>266</v>
      </c>
      <c r="AP18" s="24">
        <v>62</v>
      </c>
      <c r="AQ18" s="27">
        <v>767</v>
      </c>
      <c r="AR18" s="29">
        <v>251</v>
      </c>
      <c r="AS18" s="30">
        <v>100</v>
      </c>
      <c r="AT18" s="24">
        <v>53</v>
      </c>
      <c r="AU18" s="30">
        <v>104</v>
      </c>
      <c r="AV18" s="24">
        <v>48</v>
      </c>
      <c r="AW18" s="30">
        <v>254</v>
      </c>
      <c r="AX18" s="24">
        <v>126</v>
      </c>
      <c r="AY18" s="30">
        <v>319</v>
      </c>
      <c r="AZ18" s="24">
        <v>106</v>
      </c>
      <c r="BA18" s="27">
        <v>777</v>
      </c>
      <c r="BB18" s="29">
        <v>333</v>
      </c>
      <c r="BC18" s="30">
        <v>197</v>
      </c>
      <c r="BD18" s="24">
        <v>35</v>
      </c>
      <c r="BE18" s="30">
        <v>185</v>
      </c>
      <c r="BF18" s="24">
        <v>18</v>
      </c>
      <c r="BG18" s="30">
        <v>104</v>
      </c>
      <c r="BH18" s="24">
        <v>27</v>
      </c>
      <c r="BI18" s="30">
        <v>675</v>
      </c>
      <c r="BJ18" s="24">
        <v>18</v>
      </c>
      <c r="BK18" s="27">
        <v>1161</v>
      </c>
      <c r="BL18" s="29">
        <v>98</v>
      </c>
      <c r="BM18" s="30">
        <v>135</v>
      </c>
      <c r="BN18" s="24">
        <v>32</v>
      </c>
      <c r="BO18" s="30">
        <v>519</v>
      </c>
      <c r="BP18" s="24">
        <v>41</v>
      </c>
      <c r="BQ18" s="30">
        <v>261</v>
      </c>
      <c r="BR18" s="24">
        <v>23</v>
      </c>
      <c r="BS18" s="30">
        <v>747</v>
      </c>
      <c r="BT18" s="31">
        <v>78</v>
      </c>
      <c r="BU18" s="32">
        <v>1662</v>
      </c>
      <c r="BV18" s="33">
        <v>174</v>
      </c>
      <c r="BW18" s="21">
        <v>25</v>
      </c>
      <c r="BX18" s="24">
        <v>2</v>
      </c>
      <c r="BY18" s="21">
        <v>369</v>
      </c>
      <c r="BZ18" s="24">
        <v>9</v>
      </c>
      <c r="CA18" s="21">
        <v>434</v>
      </c>
      <c r="CB18" s="24">
        <v>19</v>
      </c>
      <c r="CC18" s="21">
        <v>481</v>
      </c>
      <c r="CD18" s="24">
        <v>7</v>
      </c>
      <c r="CE18" s="32">
        <f t="shared" si="5"/>
        <v>1309</v>
      </c>
      <c r="CF18" s="32">
        <f t="shared" si="6"/>
        <v>37</v>
      </c>
      <c r="CG18" s="21">
        <v>97</v>
      </c>
      <c r="CH18" s="24">
        <v>5</v>
      </c>
      <c r="CI18" s="21">
        <v>207</v>
      </c>
      <c r="CJ18" s="24">
        <v>6</v>
      </c>
      <c r="CK18" s="64">
        <v>182</v>
      </c>
      <c r="CL18" s="64">
        <v>26</v>
      </c>
      <c r="CM18" s="22">
        <f t="shared" si="2"/>
        <v>304</v>
      </c>
      <c r="CN18" s="22">
        <f t="shared" si="3"/>
        <v>11</v>
      </c>
      <c r="CO18" s="25" t="str">
        <f t="shared" si="4"/>
        <v>Medium</v>
      </c>
    </row>
    <row r="19" spans="1:93" ht="15" customHeight="1" thickBot="1" x14ac:dyDescent="0.3">
      <c r="A19" s="7" t="s">
        <v>97</v>
      </c>
      <c r="B19" s="7" t="s">
        <v>367</v>
      </c>
      <c r="C19" s="7" t="s">
        <v>97</v>
      </c>
      <c r="D19" s="7" t="s">
        <v>322</v>
      </c>
      <c r="E19" s="7" t="s">
        <v>204</v>
      </c>
      <c r="F19" s="8" t="s">
        <v>98</v>
      </c>
      <c r="G19" s="26">
        <v>2012</v>
      </c>
      <c r="H19" s="17">
        <v>27</v>
      </c>
      <c r="I19" s="9" t="s">
        <v>324</v>
      </c>
      <c r="J19" s="9" t="s">
        <v>657</v>
      </c>
      <c r="K19" s="7" t="s">
        <v>368</v>
      </c>
      <c r="L19" s="7" t="s">
        <v>99</v>
      </c>
      <c r="M19" s="7" t="s">
        <v>100</v>
      </c>
      <c r="N19" s="7" t="s">
        <v>369</v>
      </c>
      <c r="O19" s="7" t="s">
        <v>101</v>
      </c>
      <c r="P19" s="7" t="s">
        <v>102</v>
      </c>
      <c r="Q19" s="7" t="s">
        <v>103</v>
      </c>
      <c r="R19" s="8" t="s">
        <v>326</v>
      </c>
      <c r="S19" s="27">
        <v>0</v>
      </c>
      <c r="T19" s="28">
        <v>0</v>
      </c>
      <c r="U19" s="28">
        <v>0</v>
      </c>
      <c r="V19" s="28">
        <v>0</v>
      </c>
      <c r="W19" s="28">
        <v>0</v>
      </c>
      <c r="X19" s="29">
        <v>0</v>
      </c>
      <c r="Y19" s="34">
        <v>0</v>
      </c>
      <c r="Z19" s="35">
        <v>0</v>
      </c>
      <c r="AA19" s="34">
        <v>0</v>
      </c>
      <c r="AB19" s="35">
        <v>0</v>
      </c>
      <c r="AC19" s="34">
        <v>0</v>
      </c>
      <c r="AD19" s="35">
        <v>0</v>
      </c>
      <c r="AE19" s="34">
        <v>0</v>
      </c>
      <c r="AF19" s="35">
        <v>0</v>
      </c>
      <c r="AG19" s="27">
        <v>0</v>
      </c>
      <c r="AH19" s="29">
        <v>0</v>
      </c>
      <c r="AI19" s="34">
        <v>0</v>
      </c>
      <c r="AJ19" s="35">
        <v>0</v>
      </c>
      <c r="AK19" s="34">
        <v>0</v>
      </c>
      <c r="AL19" s="35">
        <v>0</v>
      </c>
      <c r="AM19" s="34">
        <v>0</v>
      </c>
      <c r="AN19" s="35">
        <v>0</v>
      </c>
      <c r="AO19" s="34">
        <v>0</v>
      </c>
      <c r="AP19" s="35">
        <v>0</v>
      </c>
      <c r="AQ19" s="27">
        <v>0</v>
      </c>
      <c r="AR19" s="29">
        <v>0</v>
      </c>
      <c r="AS19" s="34">
        <v>0</v>
      </c>
      <c r="AT19" s="35">
        <v>0</v>
      </c>
      <c r="AU19" s="34">
        <v>0</v>
      </c>
      <c r="AV19" s="35">
        <v>0</v>
      </c>
      <c r="AW19" s="34">
        <v>0</v>
      </c>
      <c r="AX19" s="35">
        <v>0</v>
      </c>
      <c r="AY19" s="34">
        <v>0</v>
      </c>
      <c r="AZ19" s="35">
        <v>0</v>
      </c>
      <c r="BA19" s="27">
        <v>0</v>
      </c>
      <c r="BB19" s="29">
        <v>0</v>
      </c>
      <c r="BC19" s="34">
        <v>0</v>
      </c>
      <c r="BD19" s="35">
        <v>0</v>
      </c>
      <c r="BE19" s="34">
        <v>0</v>
      </c>
      <c r="BF19" s="35">
        <v>0</v>
      </c>
      <c r="BG19" s="34">
        <v>0</v>
      </c>
      <c r="BH19" s="35">
        <v>0</v>
      </c>
      <c r="BI19" s="34">
        <v>0</v>
      </c>
      <c r="BJ19" s="35">
        <v>0</v>
      </c>
      <c r="BK19" s="27">
        <v>0</v>
      </c>
      <c r="BL19" s="29">
        <v>0</v>
      </c>
      <c r="BM19" s="34"/>
      <c r="BN19" s="35"/>
      <c r="BO19" s="34"/>
      <c r="BP19" s="35"/>
      <c r="BQ19" s="34">
        <v>3</v>
      </c>
      <c r="BR19" s="35">
        <v>1</v>
      </c>
      <c r="BS19" s="34">
        <v>28</v>
      </c>
      <c r="BT19" s="36">
        <v>6</v>
      </c>
      <c r="BU19" s="32">
        <v>31</v>
      </c>
      <c r="BV19" s="33">
        <v>7</v>
      </c>
      <c r="BW19" s="21">
        <v>116</v>
      </c>
      <c r="BX19" s="24">
        <v>30</v>
      </c>
      <c r="BY19" s="21">
        <v>257</v>
      </c>
      <c r="BZ19" s="24">
        <v>38</v>
      </c>
      <c r="CA19" s="21">
        <v>179</v>
      </c>
      <c r="CB19" s="24">
        <v>31</v>
      </c>
      <c r="CC19" s="21">
        <v>176</v>
      </c>
      <c r="CD19" s="24">
        <v>15</v>
      </c>
      <c r="CE19" s="32">
        <f t="shared" si="5"/>
        <v>728</v>
      </c>
      <c r="CF19" s="32">
        <f t="shared" si="6"/>
        <v>114</v>
      </c>
      <c r="CG19" s="21">
        <v>203</v>
      </c>
      <c r="CH19" s="24">
        <v>38</v>
      </c>
      <c r="CI19" s="21">
        <v>259</v>
      </c>
      <c r="CJ19" s="24">
        <v>21</v>
      </c>
      <c r="CK19" s="64">
        <v>207</v>
      </c>
      <c r="CL19" s="64">
        <v>38</v>
      </c>
      <c r="CM19" s="22">
        <f t="shared" si="2"/>
        <v>462</v>
      </c>
      <c r="CN19" s="22">
        <f t="shared" si="3"/>
        <v>59</v>
      </c>
      <c r="CO19" s="25" t="str">
        <f t="shared" si="4"/>
        <v>Medium</v>
      </c>
    </row>
    <row r="20" spans="1:93" ht="15" customHeight="1" thickBot="1" x14ac:dyDescent="0.3">
      <c r="A20" s="7" t="s">
        <v>104</v>
      </c>
      <c r="B20" s="7" t="s">
        <v>105</v>
      </c>
      <c r="C20" s="7" t="s">
        <v>104</v>
      </c>
      <c r="D20" s="7" t="s">
        <v>322</v>
      </c>
      <c r="E20" s="7" t="s">
        <v>204</v>
      </c>
      <c r="F20" s="8" t="s">
        <v>329</v>
      </c>
      <c r="G20" s="26">
        <v>2011</v>
      </c>
      <c r="H20" s="17">
        <v>14</v>
      </c>
      <c r="I20" s="9" t="s">
        <v>324</v>
      </c>
      <c r="J20" s="9" t="s">
        <v>658</v>
      </c>
      <c r="K20" s="7" t="s">
        <v>163</v>
      </c>
      <c r="L20" s="7" t="s">
        <v>106</v>
      </c>
      <c r="M20" s="7" t="s">
        <v>370</v>
      </c>
      <c r="N20" s="7" t="s">
        <v>326</v>
      </c>
      <c r="O20" s="7" t="s">
        <v>107</v>
      </c>
      <c r="P20" s="7" t="s">
        <v>108</v>
      </c>
      <c r="Q20" s="7" t="s">
        <v>371</v>
      </c>
      <c r="R20" s="8" t="s">
        <v>326</v>
      </c>
      <c r="S20" s="27">
        <v>0</v>
      </c>
      <c r="T20" s="28">
        <v>0</v>
      </c>
      <c r="U20" s="28">
        <v>0</v>
      </c>
      <c r="V20" s="28">
        <v>0</v>
      </c>
      <c r="W20" s="28">
        <v>0</v>
      </c>
      <c r="X20" s="29">
        <v>0</v>
      </c>
      <c r="Y20" s="30">
        <v>0</v>
      </c>
      <c r="Z20" s="24">
        <v>0</v>
      </c>
      <c r="AA20" s="30">
        <v>0</v>
      </c>
      <c r="AB20" s="24">
        <v>0</v>
      </c>
      <c r="AC20" s="30">
        <v>0</v>
      </c>
      <c r="AD20" s="24">
        <v>0</v>
      </c>
      <c r="AE20" s="30">
        <v>0</v>
      </c>
      <c r="AF20" s="24">
        <v>0</v>
      </c>
      <c r="AG20" s="27">
        <v>0</v>
      </c>
      <c r="AH20" s="29">
        <v>0</v>
      </c>
      <c r="AI20" s="30">
        <v>0</v>
      </c>
      <c r="AJ20" s="24">
        <v>0</v>
      </c>
      <c r="AK20" s="30">
        <v>0</v>
      </c>
      <c r="AL20" s="24">
        <v>0</v>
      </c>
      <c r="AM20" s="30">
        <v>0</v>
      </c>
      <c r="AN20" s="24">
        <v>0</v>
      </c>
      <c r="AO20" s="30">
        <v>0</v>
      </c>
      <c r="AP20" s="24">
        <v>0</v>
      </c>
      <c r="AQ20" s="27">
        <v>0</v>
      </c>
      <c r="AR20" s="29">
        <v>0</v>
      </c>
      <c r="AS20" s="30">
        <v>0</v>
      </c>
      <c r="AT20" s="24">
        <v>0</v>
      </c>
      <c r="AU20" s="30">
        <v>0</v>
      </c>
      <c r="AV20" s="24">
        <v>0</v>
      </c>
      <c r="AW20" s="30">
        <v>0</v>
      </c>
      <c r="AX20" s="24">
        <v>0</v>
      </c>
      <c r="AY20" s="30">
        <v>0</v>
      </c>
      <c r="AZ20" s="24">
        <v>0</v>
      </c>
      <c r="BA20" s="27">
        <v>0</v>
      </c>
      <c r="BB20" s="29">
        <v>0</v>
      </c>
      <c r="BC20" s="30">
        <v>0</v>
      </c>
      <c r="BD20" s="24">
        <v>0</v>
      </c>
      <c r="BE20" s="30">
        <v>8</v>
      </c>
      <c r="BF20" s="24">
        <v>3</v>
      </c>
      <c r="BG20" s="30">
        <v>29</v>
      </c>
      <c r="BH20" s="24">
        <v>2</v>
      </c>
      <c r="BI20" s="30">
        <v>13</v>
      </c>
      <c r="BJ20" s="24">
        <v>3</v>
      </c>
      <c r="BK20" s="27">
        <v>50</v>
      </c>
      <c r="BL20" s="29">
        <v>8</v>
      </c>
      <c r="BM20" s="30">
        <v>37</v>
      </c>
      <c r="BN20" s="24">
        <v>7</v>
      </c>
      <c r="BO20" s="30">
        <v>49</v>
      </c>
      <c r="BP20" s="24">
        <v>11</v>
      </c>
      <c r="BQ20" s="30">
        <v>111</v>
      </c>
      <c r="BR20" s="24">
        <v>14</v>
      </c>
      <c r="BS20" s="30">
        <v>23</v>
      </c>
      <c r="BT20" s="31">
        <v>6</v>
      </c>
      <c r="BU20" s="32">
        <v>220</v>
      </c>
      <c r="BV20" s="33">
        <v>38</v>
      </c>
      <c r="BW20" s="21">
        <v>5</v>
      </c>
      <c r="BX20" s="24">
        <v>6</v>
      </c>
      <c r="BY20" s="21">
        <v>9</v>
      </c>
      <c r="BZ20" s="24">
        <v>2</v>
      </c>
      <c r="CA20" s="21">
        <v>38</v>
      </c>
      <c r="CB20" s="24">
        <v>0</v>
      </c>
      <c r="CC20" s="21">
        <v>5</v>
      </c>
      <c r="CD20" s="24">
        <v>2</v>
      </c>
      <c r="CE20" s="32">
        <f t="shared" si="5"/>
        <v>57</v>
      </c>
      <c r="CF20" s="32">
        <f t="shared" si="6"/>
        <v>10</v>
      </c>
      <c r="CG20" s="21">
        <v>1</v>
      </c>
      <c r="CH20" s="24">
        <v>1</v>
      </c>
      <c r="CI20" s="21">
        <v>2</v>
      </c>
      <c r="CJ20" s="24">
        <v>0</v>
      </c>
      <c r="CK20" s="64">
        <v>6</v>
      </c>
      <c r="CL20" s="64">
        <v>3</v>
      </c>
      <c r="CM20" s="22">
        <f t="shared" si="2"/>
        <v>3</v>
      </c>
      <c r="CN20" s="22">
        <f t="shared" si="3"/>
        <v>1</v>
      </c>
      <c r="CO20" s="25" t="str">
        <f t="shared" si="4"/>
        <v>Low</v>
      </c>
    </row>
    <row r="21" spans="1:93" ht="15" customHeight="1" thickBot="1" x14ac:dyDescent="0.3">
      <c r="A21" s="7" t="s">
        <v>226</v>
      </c>
      <c r="B21" s="7" t="s">
        <v>227</v>
      </c>
      <c r="C21" s="7" t="s">
        <v>226</v>
      </c>
      <c r="D21" s="7" t="s">
        <v>322</v>
      </c>
      <c r="E21" s="7" t="s">
        <v>338</v>
      </c>
      <c r="F21" s="8" t="s">
        <v>228</v>
      </c>
      <c r="G21" s="26">
        <v>2007</v>
      </c>
      <c r="H21" s="17">
        <v>53</v>
      </c>
      <c r="I21" s="9" t="s">
        <v>324</v>
      </c>
      <c r="J21" s="9" t="s">
        <v>660</v>
      </c>
      <c r="K21" s="7" t="s">
        <v>229</v>
      </c>
      <c r="L21" s="7" t="s">
        <v>230</v>
      </c>
      <c r="M21" s="7" t="s">
        <v>231</v>
      </c>
      <c r="N21" s="7" t="s">
        <v>326</v>
      </c>
      <c r="O21" s="7" t="s">
        <v>230</v>
      </c>
      <c r="P21" s="7" t="s">
        <v>232</v>
      </c>
      <c r="Q21" s="7" t="s">
        <v>233</v>
      </c>
      <c r="R21" s="8" t="s">
        <v>372</v>
      </c>
      <c r="S21" s="27">
        <v>0</v>
      </c>
      <c r="T21" s="28">
        <v>0</v>
      </c>
      <c r="U21" s="28">
        <v>0</v>
      </c>
      <c r="V21" s="28">
        <v>0</v>
      </c>
      <c r="W21" s="28">
        <v>1600</v>
      </c>
      <c r="X21" s="29">
        <v>840</v>
      </c>
      <c r="Y21" s="30">
        <v>202</v>
      </c>
      <c r="Z21" s="24">
        <v>36</v>
      </c>
      <c r="AA21" s="30">
        <v>253</v>
      </c>
      <c r="AB21" s="24">
        <v>35</v>
      </c>
      <c r="AC21" s="30">
        <v>249</v>
      </c>
      <c r="AD21" s="24">
        <v>36</v>
      </c>
      <c r="AE21" s="30">
        <v>308</v>
      </c>
      <c r="AF21" s="24">
        <v>38</v>
      </c>
      <c r="AG21" s="27">
        <v>1012</v>
      </c>
      <c r="AH21" s="29">
        <v>145</v>
      </c>
      <c r="AI21" s="30">
        <v>429</v>
      </c>
      <c r="AJ21" s="24">
        <v>64</v>
      </c>
      <c r="AK21" s="30">
        <v>499</v>
      </c>
      <c r="AL21" s="24">
        <v>74</v>
      </c>
      <c r="AM21" s="30">
        <v>357</v>
      </c>
      <c r="AN21" s="24">
        <v>54</v>
      </c>
      <c r="AO21" s="30">
        <v>659</v>
      </c>
      <c r="AP21" s="24">
        <v>85</v>
      </c>
      <c r="AQ21" s="27">
        <v>1944</v>
      </c>
      <c r="AR21" s="29">
        <v>277</v>
      </c>
      <c r="AS21" s="30">
        <v>455</v>
      </c>
      <c r="AT21" s="24">
        <v>69</v>
      </c>
      <c r="AU21" s="30">
        <v>496</v>
      </c>
      <c r="AV21" s="24">
        <v>77</v>
      </c>
      <c r="AW21" s="30">
        <v>399</v>
      </c>
      <c r="AX21" s="24">
        <v>64</v>
      </c>
      <c r="AY21" s="30">
        <v>826</v>
      </c>
      <c r="AZ21" s="24">
        <v>102</v>
      </c>
      <c r="BA21" s="27">
        <v>2176</v>
      </c>
      <c r="BB21" s="29">
        <v>312</v>
      </c>
      <c r="BC21" s="30">
        <v>737</v>
      </c>
      <c r="BD21" s="24">
        <v>95</v>
      </c>
      <c r="BE21" s="30">
        <v>473</v>
      </c>
      <c r="BF21" s="24">
        <v>77</v>
      </c>
      <c r="BG21" s="30">
        <v>447</v>
      </c>
      <c r="BH21" s="24">
        <v>71</v>
      </c>
      <c r="BI21" s="30">
        <v>630</v>
      </c>
      <c r="BJ21" s="24">
        <v>0</v>
      </c>
      <c r="BK21" s="27">
        <v>2287</v>
      </c>
      <c r="BL21" s="29">
        <v>243</v>
      </c>
      <c r="BM21" s="30">
        <v>860</v>
      </c>
      <c r="BN21" s="24"/>
      <c r="BO21" s="30">
        <v>673</v>
      </c>
      <c r="BP21" s="24">
        <v>12</v>
      </c>
      <c r="BQ21" s="30">
        <v>174</v>
      </c>
      <c r="BR21" s="24">
        <v>56</v>
      </c>
      <c r="BS21" s="30">
        <v>495</v>
      </c>
      <c r="BT21" s="31">
        <v>74</v>
      </c>
      <c r="BU21" s="32">
        <v>2202</v>
      </c>
      <c r="BV21" s="33">
        <v>142</v>
      </c>
      <c r="BW21" s="21">
        <v>367</v>
      </c>
      <c r="BX21" s="24">
        <v>44</v>
      </c>
      <c r="BY21" s="21">
        <v>790</v>
      </c>
      <c r="BZ21" s="24">
        <v>111</v>
      </c>
      <c r="CA21" s="21">
        <v>649</v>
      </c>
      <c r="CB21" s="24">
        <v>85</v>
      </c>
      <c r="CC21" s="21">
        <v>754</v>
      </c>
      <c r="CD21" s="24">
        <v>211</v>
      </c>
      <c r="CE21" s="32">
        <f t="shared" si="5"/>
        <v>2560</v>
      </c>
      <c r="CF21" s="32">
        <f t="shared" si="6"/>
        <v>451</v>
      </c>
      <c r="CG21" s="21">
        <v>851</v>
      </c>
      <c r="CH21" s="24">
        <v>35</v>
      </c>
      <c r="CI21" s="21">
        <v>486</v>
      </c>
      <c r="CJ21" s="24">
        <v>53</v>
      </c>
      <c r="CK21" s="64">
        <v>502</v>
      </c>
      <c r="CL21" s="64">
        <v>72</v>
      </c>
      <c r="CM21" s="22">
        <f t="shared" si="2"/>
        <v>1337</v>
      </c>
      <c r="CN21" s="22">
        <f t="shared" si="3"/>
        <v>88</v>
      </c>
      <c r="CO21" s="25" t="str">
        <f t="shared" si="4"/>
        <v>High</v>
      </c>
    </row>
    <row r="22" spans="1:93" ht="15" customHeight="1" thickBot="1" x14ac:dyDescent="0.3">
      <c r="A22" s="7" t="s">
        <v>244</v>
      </c>
      <c r="B22" s="7" t="s">
        <v>471</v>
      </c>
      <c r="C22" s="7" t="s">
        <v>244</v>
      </c>
      <c r="D22" s="7" t="s">
        <v>322</v>
      </c>
      <c r="E22" s="7" t="s">
        <v>341</v>
      </c>
      <c r="F22" s="8" t="s">
        <v>472</v>
      </c>
      <c r="G22" s="26">
        <v>2007</v>
      </c>
      <c r="H22" s="17">
        <v>51</v>
      </c>
      <c r="I22" s="9" t="s">
        <v>324</v>
      </c>
      <c r="J22" s="9" t="s">
        <v>668</v>
      </c>
      <c r="K22" s="7" t="s">
        <v>473</v>
      </c>
      <c r="L22" s="7" t="s">
        <v>245</v>
      </c>
      <c r="M22" s="7" t="s">
        <v>246</v>
      </c>
      <c r="N22" s="7" t="s">
        <v>474</v>
      </c>
      <c r="O22" s="7" t="s">
        <v>250</v>
      </c>
      <c r="P22" s="7" t="s">
        <v>248</v>
      </c>
      <c r="Q22" s="7" t="s">
        <v>249</v>
      </c>
      <c r="R22" s="8" t="s">
        <v>247</v>
      </c>
      <c r="S22" s="27">
        <v>0</v>
      </c>
      <c r="T22" s="28">
        <v>0</v>
      </c>
      <c r="U22" s="28">
        <v>0</v>
      </c>
      <c r="V22" s="28">
        <v>0</v>
      </c>
      <c r="W22" s="28">
        <v>0</v>
      </c>
      <c r="X22" s="29">
        <v>0</v>
      </c>
      <c r="Y22" s="30">
        <v>0</v>
      </c>
      <c r="Z22" s="24">
        <v>0</v>
      </c>
      <c r="AA22" s="30">
        <v>0</v>
      </c>
      <c r="AB22" s="24">
        <v>0</v>
      </c>
      <c r="AC22" s="30">
        <v>0</v>
      </c>
      <c r="AD22" s="24">
        <v>0</v>
      </c>
      <c r="AE22" s="30">
        <v>0</v>
      </c>
      <c r="AF22" s="24">
        <v>0</v>
      </c>
      <c r="AG22" s="27">
        <v>0</v>
      </c>
      <c r="AH22" s="29">
        <v>0</v>
      </c>
      <c r="AI22" s="30">
        <v>0</v>
      </c>
      <c r="AJ22" s="24">
        <v>0</v>
      </c>
      <c r="AK22" s="30">
        <v>0</v>
      </c>
      <c r="AL22" s="24">
        <v>0</v>
      </c>
      <c r="AM22" s="30">
        <v>0</v>
      </c>
      <c r="AN22" s="24">
        <v>0</v>
      </c>
      <c r="AO22" s="30">
        <v>0</v>
      </c>
      <c r="AP22" s="24">
        <v>0</v>
      </c>
      <c r="AQ22" s="27">
        <v>0</v>
      </c>
      <c r="AR22" s="29">
        <v>0</v>
      </c>
      <c r="AS22" s="30">
        <v>14</v>
      </c>
      <c r="AT22" s="24">
        <v>2</v>
      </c>
      <c r="AU22" s="30">
        <v>227</v>
      </c>
      <c r="AV22" s="24">
        <v>31</v>
      </c>
      <c r="AW22" s="30">
        <v>408</v>
      </c>
      <c r="AX22" s="24">
        <v>76</v>
      </c>
      <c r="AY22" s="30">
        <v>473</v>
      </c>
      <c r="AZ22" s="24">
        <v>90</v>
      </c>
      <c r="BA22" s="27">
        <v>1122</v>
      </c>
      <c r="BB22" s="29">
        <v>199</v>
      </c>
      <c r="BC22" s="30">
        <v>651</v>
      </c>
      <c r="BD22" s="24">
        <v>267</v>
      </c>
      <c r="BE22" s="30">
        <v>1087</v>
      </c>
      <c r="BF22" s="24">
        <v>304</v>
      </c>
      <c r="BG22" s="30">
        <v>979</v>
      </c>
      <c r="BH22" s="24">
        <v>333</v>
      </c>
      <c r="BI22" s="30">
        <v>853</v>
      </c>
      <c r="BJ22" s="24">
        <v>322</v>
      </c>
      <c r="BK22" s="27">
        <v>3570</v>
      </c>
      <c r="BL22" s="29">
        <v>1226</v>
      </c>
      <c r="BM22" s="30">
        <v>698</v>
      </c>
      <c r="BN22" s="24">
        <v>327</v>
      </c>
      <c r="BO22" s="30">
        <v>880</v>
      </c>
      <c r="BP22" s="24">
        <v>333</v>
      </c>
      <c r="BQ22" s="30">
        <v>802</v>
      </c>
      <c r="BR22" s="24">
        <v>343</v>
      </c>
      <c r="BS22" s="30">
        <v>866</v>
      </c>
      <c r="BT22" s="31">
        <v>273</v>
      </c>
      <c r="BU22" s="32">
        <v>3246</v>
      </c>
      <c r="BV22" s="33">
        <v>1276</v>
      </c>
      <c r="BW22" s="21">
        <v>691</v>
      </c>
      <c r="BX22" s="24">
        <v>248</v>
      </c>
      <c r="BY22" s="21">
        <v>922</v>
      </c>
      <c r="BZ22" s="24">
        <v>268</v>
      </c>
      <c r="CA22" s="21">
        <v>790</v>
      </c>
      <c r="CB22" s="24">
        <v>283</v>
      </c>
      <c r="CC22" s="21">
        <v>577</v>
      </c>
      <c r="CD22" s="24">
        <v>278</v>
      </c>
      <c r="CE22" s="32">
        <f t="shared" si="5"/>
        <v>2980</v>
      </c>
      <c r="CF22" s="32">
        <f t="shared" si="6"/>
        <v>1077</v>
      </c>
      <c r="CG22" s="21">
        <v>586</v>
      </c>
      <c r="CH22" s="24">
        <v>252</v>
      </c>
      <c r="CI22" s="21">
        <v>761</v>
      </c>
      <c r="CJ22" s="24">
        <v>319</v>
      </c>
      <c r="CK22" s="64">
        <v>663</v>
      </c>
      <c r="CL22" s="64">
        <v>286</v>
      </c>
      <c r="CM22" s="22">
        <f t="shared" si="2"/>
        <v>1347</v>
      </c>
      <c r="CN22" s="22">
        <f t="shared" si="3"/>
        <v>571</v>
      </c>
      <c r="CO22" s="25" t="str">
        <f t="shared" si="4"/>
        <v>High</v>
      </c>
    </row>
    <row r="23" spans="1:93" ht="15" customHeight="1" thickBot="1" x14ac:dyDescent="0.3">
      <c r="A23" s="7" t="s">
        <v>114</v>
      </c>
      <c r="B23" s="7" t="s">
        <v>115</v>
      </c>
      <c r="C23" s="7" t="s">
        <v>114</v>
      </c>
      <c r="D23" s="7" t="s">
        <v>322</v>
      </c>
      <c r="E23" s="7" t="s">
        <v>323</v>
      </c>
      <c r="F23" s="8" t="s">
        <v>116</v>
      </c>
      <c r="G23" s="26">
        <v>2008</v>
      </c>
      <c r="H23" s="17">
        <v>28</v>
      </c>
      <c r="I23" s="9" t="s">
        <v>324</v>
      </c>
      <c r="J23" s="9" t="s">
        <v>661</v>
      </c>
      <c r="K23" s="7" t="s">
        <v>117</v>
      </c>
      <c r="L23" s="7" t="s">
        <v>118</v>
      </c>
      <c r="M23" s="7" t="s">
        <v>119</v>
      </c>
      <c r="N23" s="7" t="s">
        <v>475</v>
      </c>
      <c r="O23" s="7" t="s">
        <v>326</v>
      </c>
      <c r="P23" s="7" t="s">
        <v>326</v>
      </c>
      <c r="Q23" s="7" t="s">
        <v>326</v>
      </c>
      <c r="R23" s="8" t="s">
        <v>326</v>
      </c>
      <c r="S23" s="27">
        <v>0</v>
      </c>
      <c r="T23" s="28">
        <v>0</v>
      </c>
      <c r="U23" s="28">
        <v>0</v>
      </c>
      <c r="V23" s="28">
        <v>0</v>
      </c>
      <c r="W23" s="28">
        <v>0</v>
      </c>
      <c r="X23" s="29">
        <v>0</v>
      </c>
      <c r="Y23" s="30">
        <v>0</v>
      </c>
      <c r="Z23" s="24">
        <v>0</v>
      </c>
      <c r="AA23" s="30">
        <v>0</v>
      </c>
      <c r="AB23" s="24">
        <v>0</v>
      </c>
      <c r="AC23" s="30">
        <v>0</v>
      </c>
      <c r="AD23" s="24">
        <v>0</v>
      </c>
      <c r="AE23" s="30">
        <v>147</v>
      </c>
      <c r="AF23" s="24">
        <v>0</v>
      </c>
      <c r="AG23" s="27">
        <v>147</v>
      </c>
      <c r="AH23" s="29">
        <v>0</v>
      </c>
      <c r="AI23" s="30">
        <v>60</v>
      </c>
      <c r="AJ23" s="24">
        <v>60</v>
      </c>
      <c r="AK23" s="30">
        <v>127</v>
      </c>
      <c r="AL23" s="24">
        <v>126</v>
      </c>
      <c r="AM23" s="30">
        <v>163</v>
      </c>
      <c r="AN23" s="24">
        <v>164</v>
      </c>
      <c r="AO23" s="30">
        <v>103</v>
      </c>
      <c r="AP23" s="24">
        <v>103</v>
      </c>
      <c r="AQ23" s="27">
        <v>453</v>
      </c>
      <c r="AR23" s="29">
        <v>453</v>
      </c>
      <c r="AS23" s="30">
        <v>79</v>
      </c>
      <c r="AT23" s="24">
        <v>79</v>
      </c>
      <c r="AU23" s="30">
        <v>111</v>
      </c>
      <c r="AV23" s="24">
        <v>111</v>
      </c>
      <c r="AW23" s="30">
        <v>127</v>
      </c>
      <c r="AX23" s="24">
        <v>127</v>
      </c>
      <c r="AY23" s="30">
        <v>413</v>
      </c>
      <c r="AZ23" s="24">
        <v>413</v>
      </c>
      <c r="BA23" s="27">
        <v>730</v>
      </c>
      <c r="BB23" s="29">
        <v>730</v>
      </c>
      <c r="BC23" s="30">
        <v>129</v>
      </c>
      <c r="BD23" s="24">
        <v>129</v>
      </c>
      <c r="BE23" s="30">
        <v>97</v>
      </c>
      <c r="BF23" s="24">
        <v>97</v>
      </c>
      <c r="BG23" s="30">
        <v>121</v>
      </c>
      <c r="BH23" s="24">
        <v>121</v>
      </c>
      <c r="BI23" s="30">
        <v>101</v>
      </c>
      <c r="BJ23" s="24">
        <v>101</v>
      </c>
      <c r="BK23" s="27">
        <v>448</v>
      </c>
      <c r="BL23" s="29">
        <v>448</v>
      </c>
      <c r="BM23" s="30">
        <v>63</v>
      </c>
      <c r="BN23" s="24">
        <v>63</v>
      </c>
      <c r="BO23" s="30">
        <v>93</v>
      </c>
      <c r="BP23" s="24">
        <v>93</v>
      </c>
      <c r="BQ23" s="30">
        <v>152</v>
      </c>
      <c r="BR23" s="24">
        <v>152</v>
      </c>
      <c r="BS23" s="30">
        <v>112</v>
      </c>
      <c r="BT23" s="31">
        <v>112</v>
      </c>
      <c r="BU23" s="32">
        <v>420</v>
      </c>
      <c r="BV23" s="33">
        <v>420</v>
      </c>
      <c r="BW23" s="21">
        <v>30</v>
      </c>
      <c r="BX23" s="24">
        <v>30</v>
      </c>
      <c r="BY23" s="21">
        <v>64</v>
      </c>
      <c r="BZ23" s="24">
        <v>64</v>
      </c>
      <c r="CA23" s="21">
        <v>57</v>
      </c>
      <c r="CB23" s="24">
        <v>57</v>
      </c>
      <c r="CC23" s="21"/>
      <c r="CD23" s="24"/>
      <c r="CE23" s="32">
        <f t="shared" si="5"/>
        <v>151</v>
      </c>
      <c r="CF23" s="41">
        <f t="shared" si="6"/>
        <v>151</v>
      </c>
      <c r="CG23" s="21">
        <v>0</v>
      </c>
      <c r="CH23" s="24">
        <v>0</v>
      </c>
      <c r="CI23" s="21">
        <v>26</v>
      </c>
      <c r="CJ23" s="24">
        <v>26</v>
      </c>
      <c r="CK23" s="64">
        <v>36</v>
      </c>
      <c r="CL23" s="64">
        <v>36</v>
      </c>
      <c r="CM23" s="22">
        <f t="shared" si="2"/>
        <v>26</v>
      </c>
      <c r="CN23" s="22">
        <f t="shared" si="3"/>
        <v>26</v>
      </c>
      <c r="CO23" s="25" t="str">
        <f t="shared" si="4"/>
        <v>Low</v>
      </c>
    </row>
    <row r="24" spans="1:93" ht="15" customHeight="1" thickBot="1" x14ac:dyDescent="0.3">
      <c r="A24" s="7" t="s">
        <v>373</v>
      </c>
      <c r="B24" s="7" t="s">
        <v>374</v>
      </c>
      <c r="C24" s="7" t="s">
        <v>373</v>
      </c>
      <c r="D24" s="7" t="s">
        <v>322</v>
      </c>
      <c r="E24" s="7" t="s">
        <v>338</v>
      </c>
      <c r="F24" s="8" t="s">
        <v>72</v>
      </c>
      <c r="G24" s="26">
        <v>2011</v>
      </c>
      <c r="H24" s="17">
        <v>7</v>
      </c>
      <c r="I24" s="9" t="s">
        <v>324</v>
      </c>
      <c r="J24" s="9" t="s">
        <v>646</v>
      </c>
      <c r="K24" s="7" t="s">
        <v>70</v>
      </c>
      <c r="L24" s="7" t="s">
        <v>143</v>
      </c>
      <c r="M24" s="7" t="s">
        <v>375</v>
      </c>
      <c r="N24" s="7" t="s">
        <v>326</v>
      </c>
      <c r="O24" s="7" t="s">
        <v>326</v>
      </c>
      <c r="P24" s="7" t="s">
        <v>326</v>
      </c>
      <c r="Q24" s="7" t="s">
        <v>326</v>
      </c>
      <c r="R24" s="8" t="s">
        <v>326</v>
      </c>
      <c r="S24" s="27">
        <v>0</v>
      </c>
      <c r="T24" s="28">
        <v>0</v>
      </c>
      <c r="U24" s="28">
        <v>0</v>
      </c>
      <c r="V24" s="28">
        <v>0</v>
      </c>
      <c r="W24" s="28">
        <v>0</v>
      </c>
      <c r="X24" s="29">
        <v>0</v>
      </c>
      <c r="Y24" s="34">
        <v>0</v>
      </c>
      <c r="Z24" s="35">
        <v>0</v>
      </c>
      <c r="AA24" s="34">
        <v>0</v>
      </c>
      <c r="AB24" s="35">
        <v>0</v>
      </c>
      <c r="AC24" s="34">
        <v>0</v>
      </c>
      <c r="AD24" s="35">
        <v>0</v>
      </c>
      <c r="AE24" s="34">
        <v>0</v>
      </c>
      <c r="AF24" s="35">
        <v>0</v>
      </c>
      <c r="AG24" s="27">
        <v>0</v>
      </c>
      <c r="AH24" s="29">
        <v>0</v>
      </c>
      <c r="AI24" s="34">
        <v>0</v>
      </c>
      <c r="AJ24" s="35">
        <v>0</v>
      </c>
      <c r="AK24" s="34">
        <v>0</v>
      </c>
      <c r="AL24" s="35">
        <v>0</v>
      </c>
      <c r="AM24" s="34">
        <v>0</v>
      </c>
      <c r="AN24" s="35">
        <v>0</v>
      </c>
      <c r="AO24" s="34">
        <v>0</v>
      </c>
      <c r="AP24" s="35">
        <v>0</v>
      </c>
      <c r="AQ24" s="27">
        <v>0</v>
      </c>
      <c r="AR24" s="29">
        <v>0</v>
      </c>
      <c r="AS24" s="34">
        <v>0</v>
      </c>
      <c r="AT24" s="35">
        <v>0</v>
      </c>
      <c r="AU24" s="34">
        <v>0</v>
      </c>
      <c r="AV24" s="35">
        <v>0</v>
      </c>
      <c r="AW24" s="34">
        <v>0</v>
      </c>
      <c r="AX24" s="35">
        <v>0</v>
      </c>
      <c r="AY24" s="34">
        <v>0</v>
      </c>
      <c r="AZ24" s="35">
        <v>0</v>
      </c>
      <c r="BA24" s="27">
        <v>0</v>
      </c>
      <c r="BB24" s="29">
        <v>0</v>
      </c>
      <c r="BC24" s="34">
        <v>0</v>
      </c>
      <c r="BD24" s="35">
        <v>0</v>
      </c>
      <c r="BE24" s="34">
        <v>0</v>
      </c>
      <c r="BF24" s="35">
        <v>0</v>
      </c>
      <c r="BG24" s="34">
        <v>55</v>
      </c>
      <c r="BH24" s="35">
        <v>55</v>
      </c>
      <c r="BI24" s="34">
        <v>86</v>
      </c>
      <c r="BJ24" s="35">
        <v>86</v>
      </c>
      <c r="BK24" s="27">
        <v>141</v>
      </c>
      <c r="BL24" s="29">
        <v>141</v>
      </c>
      <c r="BM24" s="34"/>
      <c r="BN24" s="35"/>
      <c r="BO24" s="34"/>
      <c r="BP24" s="35"/>
      <c r="BQ24" s="34">
        <v>236</v>
      </c>
      <c r="BR24" s="35">
        <v>140</v>
      </c>
      <c r="BS24" s="34">
        <v>307</v>
      </c>
      <c r="BT24" s="36">
        <v>133</v>
      </c>
      <c r="BU24" s="32">
        <v>543</v>
      </c>
      <c r="BV24" s="33">
        <v>273</v>
      </c>
      <c r="BW24" s="21">
        <v>143</v>
      </c>
      <c r="BX24" s="24">
        <v>97</v>
      </c>
      <c r="BY24" s="21">
        <v>56</v>
      </c>
      <c r="BZ24" s="24">
        <v>22</v>
      </c>
      <c r="CA24" s="21">
        <v>64</v>
      </c>
      <c r="CB24" s="24">
        <v>13</v>
      </c>
      <c r="CC24" s="21">
        <v>33</v>
      </c>
      <c r="CD24" s="24">
        <v>15</v>
      </c>
      <c r="CE24" s="32">
        <f t="shared" si="5"/>
        <v>296</v>
      </c>
      <c r="CF24" s="32">
        <f t="shared" si="6"/>
        <v>147</v>
      </c>
      <c r="CG24" s="21">
        <v>2</v>
      </c>
      <c r="CH24" s="24">
        <v>0</v>
      </c>
      <c r="CI24" s="21">
        <v>15</v>
      </c>
      <c r="CJ24" s="24">
        <v>1</v>
      </c>
      <c r="CK24" s="64">
        <v>12</v>
      </c>
      <c r="CL24" s="64">
        <v>3</v>
      </c>
      <c r="CM24" s="22">
        <f t="shared" si="2"/>
        <v>17</v>
      </c>
      <c r="CN24" s="22">
        <f t="shared" si="3"/>
        <v>1</v>
      </c>
      <c r="CO24" s="25" t="str">
        <f t="shared" si="4"/>
        <v>Low</v>
      </c>
    </row>
    <row r="25" spans="1:93" ht="15" customHeight="1" thickBot="1" x14ac:dyDescent="0.3">
      <c r="A25" s="7" t="s">
        <v>144</v>
      </c>
      <c r="B25" s="7" t="s">
        <v>121</v>
      </c>
      <c r="C25" s="7" t="s">
        <v>144</v>
      </c>
      <c r="D25" s="7" t="s">
        <v>322</v>
      </c>
      <c r="E25" s="7" t="s">
        <v>341</v>
      </c>
      <c r="F25" s="8" t="s">
        <v>122</v>
      </c>
      <c r="G25" s="26">
        <v>2009</v>
      </c>
      <c r="H25" s="17">
        <v>16</v>
      </c>
      <c r="I25" s="9" t="s">
        <v>324</v>
      </c>
      <c r="J25" s="9" t="s">
        <v>692</v>
      </c>
      <c r="K25" s="7" t="s">
        <v>125</v>
      </c>
      <c r="L25" s="7" t="s">
        <v>123</v>
      </c>
      <c r="M25" s="7" t="s">
        <v>124</v>
      </c>
      <c r="N25" s="7" t="s">
        <v>376</v>
      </c>
      <c r="O25" s="7" t="s">
        <v>126</v>
      </c>
      <c r="P25" s="7" t="s">
        <v>127</v>
      </c>
      <c r="Q25" s="7" t="s">
        <v>128</v>
      </c>
      <c r="R25" s="8" t="s">
        <v>326</v>
      </c>
      <c r="S25" s="27">
        <v>0</v>
      </c>
      <c r="T25" s="28">
        <v>0</v>
      </c>
      <c r="U25" s="28">
        <v>0</v>
      </c>
      <c r="V25" s="28">
        <v>0</v>
      </c>
      <c r="W25" s="28">
        <v>0</v>
      </c>
      <c r="X25" s="29">
        <v>0</v>
      </c>
      <c r="Y25" s="30">
        <v>0</v>
      </c>
      <c r="Z25" s="24">
        <v>0</v>
      </c>
      <c r="AA25" s="30">
        <v>0</v>
      </c>
      <c r="AB25" s="24">
        <v>0</v>
      </c>
      <c r="AC25" s="30">
        <v>0</v>
      </c>
      <c r="AD25" s="24">
        <v>0</v>
      </c>
      <c r="AE25" s="30">
        <v>0</v>
      </c>
      <c r="AF25" s="24">
        <v>0</v>
      </c>
      <c r="AG25" s="27">
        <v>0</v>
      </c>
      <c r="AH25" s="29">
        <v>0</v>
      </c>
      <c r="AI25" s="30">
        <v>0</v>
      </c>
      <c r="AJ25" s="24">
        <v>0</v>
      </c>
      <c r="AK25" s="30">
        <v>0</v>
      </c>
      <c r="AL25" s="24">
        <v>0</v>
      </c>
      <c r="AM25" s="30">
        <v>0</v>
      </c>
      <c r="AN25" s="24">
        <v>0</v>
      </c>
      <c r="AO25" s="30">
        <v>0</v>
      </c>
      <c r="AP25" s="24">
        <v>0</v>
      </c>
      <c r="AQ25" s="27">
        <v>0</v>
      </c>
      <c r="AR25" s="29">
        <v>0</v>
      </c>
      <c r="AS25" s="30">
        <v>0</v>
      </c>
      <c r="AT25" s="24">
        <v>0</v>
      </c>
      <c r="AU25" s="30">
        <v>6</v>
      </c>
      <c r="AV25" s="24">
        <v>0</v>
      </c>
      <c r="AW25" s="30">
        <v>41</v>
      </c>
      <c r="AX25" s="24">
        <v>0</v>
      </c>
      <c r="AY25" s="30">
        <v>0</v>
      </c>
      <c r="AZ25" s="24">
        <v>0</v>
      </c>
      <c r="BA25" s="27">
        <v>47</v>
      </c>
      <c r="BB25" s="29">
        <v>0</v>
      </c>
      <c r="BC25" s="30">
        <v>62</v>
      </c>
      <c r="BD25" s="24">
        <v>5</v>
      </c>
      <c r="BE25" s="30">
        <v>40</v>
      </c>
      <c r="BF25" s="24">
        <v>13</v>
      </c>
      <c r="BG25" s="30">
        <v>52</v>
      </c>
      <c r="BH25" s="24">
        <v>47</v>
      </c>
      <c r="BI25" s="30">
        <v>23</v>
      </c>
      <c r="BJ25" s="24">
        <v>18</v>
      </c>
      <c r="BK25" s="27">
        <v>177</v>
      </c>
      <c r="BL25" s="29">
        <v>83</v>
      </c>
      <c r="BM25" s="30">
        <v>22</v>
      </c>
      <c r="BN25" s="24">
        <v>10</v>
      </c>
      <c r="BO25" s="30">
        <v>50</v>
      </c>
      <c r="BP25" s="24">
        <v>9</v>
      </c>
      <c r="BQ25" s="30">
        <v>32</v>
      </c>
      <c r="BR25" s="24">
        <v>4</v>
      </c>
      <c r="BS25" s="30">
        <v>67</v>
      </c>
      <c r="BT25" s="31">
        <v>6</v>
      </c>
      <c r="BU25" s="32">
        <v>171</v>
      </c>
      <c r="BV25" s="33">
        <v>29</v>
      </c>
      <c r="BW25" s="21">
        <v>77</v>
      </c>
      <c r="BX25" s="24">
        <v>12</v>
      </c>
      <c r="BY25" s="21">
        <v>83</v>
      </c>
      <c r="BZ25" s="24">
        <v>20</v>
      </c>
      <c r="CA25" s="21">
        <v>50</v>
      </c>
      <c r="CB25" s="24">
        <v>8</v>
      </c>
      <c r="CC25" s="21">
        <v>38</v>
      </c>
      <c r="CD25" s="24">
        <v>5</v>
      </c>
      <c r="CE25" s="32">
        <v>248</v>
      </c>
      <c r="CF25" s="32">
        <v>45</v>
      </c>
      <c r="CG25" s="21">
        <v>107</v>
      </c>
      <c r="CH25" s="24">
        <v>15</v>
      </c>
      <c r="CI25" s="21">
        <v>0</v>
      </c>
      <c r="CJ25" s="24">
        <v>0</v>
      </c>
      <c r="CK25" s="64">
        <v>2</v>
      </c>
      <c r="CL25" s="64">
        <v>0</v>
      </c>
      <c r="CM25" s="22">
        <f t="shared" si="2"/>
        <v>107</v>
      </c>
      <c r="CN25" s="22">
        <f t="shared" si="3"/>
        <v>15</v>
      </c>
      <c r="CO25" s="25" t="str">
        <f t="shared" si="4"/>
        <v>Medium</v>
      </c>
    </row>
    <row r="26" spans="1:93" ht="15" customHeight="1" thickBot="1" x14ac:dyDescent="0.3">
      <c r="A26" s="7" t="s">
        <v>129</v>
      </c>
      <c r="B26" s="7" t="s">
        <v>377</v>
      </c>
      <c r="C26" s="7" t="s">
        <v>129</v>
      </c>
      <c r="D26" s="7" t="s">
        <v>322</v>
      </c>
      <c r="E26" s="7" t="s">
        <v>338</v>
      </c>
      <c r="F26" s="8" t="s">
        <v>130</v>
      </c>
      <c r="G26" s="26">
        <v>2011</v>
      </c>
      <c r="H26" s="17">
        <v>64</v>
      </c>
      <c r="I26" s="9" t="s">
        <v>324</v>
      </c>
      <c r="J26" s="9" t="s">
        <v>687</v>
      </c>
      <c r="K26" s="7" t="s">
        <v>131</v>
      </c>
      <c r="L26" s="7" t="s">
        <v>132</v>
      </c>
      <c r="M26" s="7" t="s">
        <v>133</v>
      </c>
      <c r="N26" s="7" t="s">
        <v>378</v>
      </c>
      <c r="O26" s="7" t="s">
        <v>134</v>
      </c>
      <c r="P26" s="7" t="s">
        <v>135</v>
      </c>
      <c r="Q26" s="7" t="s">
        <v>136</v>
      </c>
      <c r="R26" s="8" t="s">
        <v>326</v>
      </c>
      <c r="S26" s="27">
        <v>0</v>
      </c>
      <c r="T26" s="28">
        <v>0</v>
      </c>
      <c r="U26" s="28">
        <v>0</v>
      </c>
      <c r="V26" s="28">
        <v>0</v>
      </c>
      <c r="W26" s="28">
        <v>0</v>
      </c>
      <c r="X26" s="29">
        <v>0</v>
      </c>
      <c r="Y26" s="30">
        <v>0</v>
      </c>
      <c r="Z26" s="35">
        <v>0</v>
      </c>
      <c r="AA26" s="30">
        <v>0</v>
      </c>
      <c r="AB26" s="35">
        <v>0</v>
      </c>
      <c r="AC26" s="30">
        <v>0</v>
      </c>
      <c r="AD26" s="35">
        <v>0</v>
      </c>
      <c r="AE26" s="30">
        <v>0</v>
      </c>
      <c r="AF26" s="35">
        <v>0</v>
      </c>
      <c r="AG26" s="27">
        <v>0</v>
      </c>
      <c r="AH26" s="29">
        <v>0</v>
      </c>
      <c r="AI26" s="30">
        <v>0</v>
      </c>
      <c r="AJ26" s="35">
        <v>0</v>
      </c>
      <c r="AK26" s="30">
        <v>0</v>
      </c>
      <c r="AL26" s="35">
        <v>0</v>
      </c>
      <c r="AM26" s="30">
        <v>0</v>
      </c>
      <c r="AN26" s="35">
        <v>0</v>
      </c>
      <c r="AO26" s="30">
        <v>0</v>
      </c>
      <c r="AP26" s="35">
        <v>0</v>
      </c>
      <c r="AQ26" s="27">
        <v>0</v>
      </c>
      <c r="AR26" s="29">
        <v>0</v>
      </c>
      <c r="AS26" s="30">
        <v>0</v>
      </c>
      <c r="AT26" s="35">
        <v>0</v>
      </c>
      <c r="AU26" s="30">
        <v>0</v>
      </c>
      <c r="AV26" s="35">
        <v>0</v>
      </c>
      <c r="AW26" s="30">
        <v>0</v>
      </c>
      <c r="AX26" s="35">
        <v>0</v>
      </c>
      <c r="AY26" s="30">
        <v>0</v>
      </c>
      <c r="AZ26" s="35">
        <v>0</v>
      </c>
      <c r="BA26" s="27">
        <v>0</v>
      </c>
      <c r="BB26" s="29">
        <v>0</v>
      </c>
      <c r="BC26" s="30">
        <v>0</v>
      </c>
      <c r="BD26" s="35">
        <v>0</v>
      </c>
      <c r="BE26" s="30">
        <v>0</v>
      </c>
      <c r="BF26" s="35">
        <v>0</v>
      </c>
      <c r="BG26" s="30">
        <v>0</v>
      </c>
      <c r="BH26" s="35">
        <v>0</v>
      </c>
      <c r="BI26" s="30">
        <v>1</v>
      </c>
      <c r="BJ26" s="35">
        <v>1</v>
      </c>
      <c r="BK26" s="27">
        <v>1</v>
      </c>
      <c r="BL26" s="29">
        <v>1</v>
      </c>
      <c r="BM26" s="30">
        <v>5</v>
      </c>
      <c r="BN26" s="35"/>
      <c r="BO26" s="30">
        <v>1</v>
      </c>
      <c r="BP26" s="35"/>
      <c r="BQ26" s="30">
        <v>8</v>
      </c>
      <c r="BR26" s="35"/>
      <c r="BS26" s="30">
        <v>63</v>
      </c>
      <c r="BT26" s="36">
        <v>22</v>
      </c>
      <c r="BU26" s="32">
        <v>77</v>
      </c>
      <c r="BV26" s="33">
        <v>22</v>
      </c>
      <c r="BW26" s="21">
        <v>219</v>
      </c>
      <c r="BX26" s="24">
        <v>36</v>
      </c>
      <c r="BY26" s="21">
        <v>525</v>
      </c>
      <c r="BZ26" s="24">
        <v>64</v>
      </c>
      <c r="CA26" s="21">
        <v>369</v>
      </c>
      <c r="CB26" s="24">
        <v>30</v>
      </c>
      <c r="CC26" s="21">
        <v>625</v>
      </c>
      <c r="CD26" s="24">
        <v>31</v>
      </c>
      <c r="CE26" s="32">
        <f t="shared" ref="CE26:CF28" si="7">BW26+BY26+CA26+CC26</f>
        <v>1738</v>
      </c>
      <c r="CF26" s="32">
        <f t="shared" si="7"/>
        <v>161</v>
      </c>
      <c r="CG26" s="21">
        <v>642</v>
      </c>
      <c r="CH26" s="24">
        <v>95</v>
      </c>
      <c r="CI26" s="21">
        <v>1305</v>
      </c>
      <c r="CJ26" s="24">
        <v>105</v>
      </c>
      <c r="CK26" s="64">
        <v>720</v>
      </c>
      <c r="CL26" s="64">
        <v>92</v>
      </c>
      <c r="CM26" s="22">
        <f t="shared" si="2"/>
        <v>1947</v>
      </c>
      <c r="CN26" s="22">
        <f t="shared" si="3"/>
        <v>200</v>
      </c>
      <c r="CO26" s="25" t="str">
        <f t="shared" si="4"/>
        <v>High</v>
      </c>
    </row>
    <row r="27" spans="1:93" ht="15" customHeight="1" thickBot="1" x14ac:dyDescent="0.3">
      <c r="A27" s="7" t="s">
        <v>137</v>
      </c>
      <c r="B27" s="7" t="s">
        <v>138</v>
      </c>
      <c r="C27" s="7" t="s">
        <v>137</v>
      </c>
      <c r="D27" s="7" t="s">
        <v>322</v>
      </c>
      <c r="E27" s="7" t="s">
        <v>323</v>
      </c>
      <c r="F27" s="8" t="s">
        <v>139</v>
      </c>
      <c r="G27" s="26">
        <v>2008</v>
      </c>
      <c r="H27" s="17">
        <v>36</v>
      </c>
      <c r="I27" s="9" t="s">
        <v>324</v>
      </c>
      <c r="J27" s="9" t="s">
        <v>665</v>
      </c>
      <c r="K27" s="7" t="s">
        <v>140</v>
      </c>
      <c r="L27" s="7" t="s">
        <v>141</v>
      </c>
      <c r="M27" s="7" t="s">
        <v>142</v>
      </c>
      <c r="N27" s="7" t="s">
        <v>384</v>
      </c>
      <c r="O27" s="7" t="s">
        <v>326</v>
      </c>
      <c r="P27" s="7" t="s">
        <v>326</v>
      </c>
      <c r="Q27" s="7" t="s">
        <v>326</v>
      </c>
      <c r="R27" s="8" t="s">
        <v>326</v>
      </c>
      <c r="S27" s="27">
        <v>0</v>
      </c>
      <c r="T27" s="28">
        <v>0</v>
      </c>
      <c r="U27" s="28">
        <v>0</v>
      </c>
      <c r="V27" s="28">
        <v>0</v>
      </c>
      <c r="W27" s="28">
        <v>0</v>
      </c>
      <c r="X27" s="29">
        <v>0</v>
      </c>
      <c r="Y27" s="30">
        <v>0</v>
      </c>
      <c r="Z27" s="24">
        <v>0</v>
      </c>
      <c r="AA27" s="30">
        <v>0</v>
      </c>
      <c r="AB27" s="24">
        <v>0</v>
      </c>
      <c r="AC27" s="30">
        <v>0</v>
      </c>
      <c r="AD27" s="24">
        <v>0</v>
      </c>
      <c r="AE27" s="30">
        <v>0</v>
      </c>
      <c r="AF27" s="24">
        <v>0</v>
      </c>
      <c r="AG27" s="27">
        <v>0</v>
      </c>
      <c r="AH27" s="29">
        <v>0</v>
      </c>
      <c r="AI27" s="30">
        <v>3</v>
      </c>
      <c r="AJ27" s="24">
        <v>3</v>
      </c>
      <c r="AK27" s="30">
        <v>7</v>
      </c>
      <c r="AL27" s="24">
        <v>7</v>
      </c>
      <c r="AM27" s="30">
        <v>11</v>
      </c>
      <c r="AN27" s="24">
        <v>11</v>
      </c>
      <c r="AO27" s="30">
        <v>30</v>
      </c>
      <c r="AP27" s="24">
        <v>30</v>
      </c>
      <c r="AQ27" s="27">
        <v>51</v>
      </c>
      <c r="AR27" s="29">
        <v>51</v>
      </c>
      <c r="AS27" s="30">
        <v>1</v>
      </c>
      <c r="AT27" s="24">
        <v>1</v>
      </c>
      <c r="AU27" s="30">
        <v>5</v>
      </c>
      <c r="AV27" s="24">
        <v>5</v>
      </c>
      <c r="AW27" s="30">
        <v>11</v>
      </c>
      <c r="AX27" s="24">
        <v>11</v>
      </c>
      <c r="AY27" s="30">
        <v>29</v>
      </c>
      <c r="AZ27" s="24">
        <v>29</v>
      </c>
      <c r="BA27" s="27">
        <v>46</v>
      </c>
      <c r="BB27" s="29">
        <v>46</v>
      </c>
      <c r="BC27" s="30">
        <v>16</v>
      </c>
      <c r="BD27" s="24">
        <v>16</v>
      </c>
      <c r="BE27" s="30">
        <v>15</v>
      </c>
      <c r="BF27" s="24">
        <v>15</v>
      </c>
      <c r="BG27" s="30">
        <v>10</v>
      </c>
      <c r="BH27" s="24">
        <v>10</v>
      </c>
      <c r="BI27" s="30">
        <v>11</v>
      </c>
      <c r="BJ27" s="24">
        <v>11</v>
      </c>
      <c r="BK27" s="27">
        <v>52</v>
      </c>
      <c r="BL27" s="29">
        <v>52</v>
      </c>
      <c r="BM27" s="30">
        <v>3</v>
      </c>
      <c r="BN27" s="24">
        <v>3</v>
      </c>
      <c r="BO27" s="30">
        <v>14</v>
      </c>
      <c r="BP27" s="24">
        <v>14</v>
      </c>
      <c r="BQ27" s="30">
        <v>4</v>
      </c>
      <c r="BR27" s="24">
        <v>4</v>
      </c>
      <c r="BS27" s="30">
        <v>8</v>
      </c>
      <c r="BT27" s="31">
        <v>8</v>
      </c>
      <c r="BU27" s="32">
        <v>29</v>
      </c>
      <c r="BV27" s="33">
        <v>29</v>
      </c>
      <c r="BW27" s="21">
        <v>7</v>
      </c>
      <c r="BX27" s="24">
        <v>7</v>
      </c>
      <c r="BY27" s="21">
        <v>8</v>
      </c>
      <c r="BZ27" s="24">
        <v>8</v>
      </c>
      <c r="CA27" s="21">
        <v>5</v>
      </c>
      <c r="CB27" s="24">
        <v>5</v>
      </c>
      <c r="CC27" s="21">
        <v>10</v>
      </c>
      <c r="CD27" s="24">
        <v>10</v>
      </c>
      <c r="CE27" s="32">
        <f t="shared" si="7"/>
        <v>30</v>
      </c>
      <c r="CF27" s="32">
        <f t="shared" si="7"/>
        <v>30</v>
      </c>
      <c r="CG27" s="21">
        <v>13</v>
      </c>
      <c r="CH27" s="24">
        <v>13</v>
      </c>
      <c r="CI27" s="21">
        <v>12</v>
      </c>
      <c r="CJ27" s="24">
        <v>12</v>
      </c>
      <c r="CK27" s="64">
        <v>4</v>
      </c>
      <c r="CL27" s="64">
        <v>4</v>
      </c>
      <c r="CM27" s="22">
        <f t="shared" si="2"/>
        <v>25</v>
      </c>
      <c r="CN27" s="22">
        <f t="shared" si="3"/>
        <v>25</v>
      </c>
      <c r="CO27" s="25" t="str">
        <f t="shared" si="4"/>
        <v>Low</v>
      </c>
    </row>
    <row r="28" spans="1:93" ht="15" customHeight="1" thickBot="1" x14ac:dyDescent="0.3">
      <c r="A28" s="7" t="s">
        <v>120</v>
      </c>
      <c r="B28" s="7" t="s">
        <v>145</v>
      </c>
      <c r="C28" s="7" t="s">
        <v>120</v>
      </c>
      <c r="D28" s="7" t="s">
        <v>322</v>
      </c>
      <c r="E28" s="7" t="s">
        <v>323</v>
      </c>
      <c r="F28" s="8" t="s">
        <v>146</v>
      </c>
      <c r="G28" s="26">
        <v>2010</v>
      </c>
      <c r="H28" s="17">
        <v>88</v>
      </c>
      <c r="I28" s="9" t="s">
        <v>324</v>
      </c>
      <c r="J28" s="9" t="s">
        <v>666</v>
      </c>
      <c r="K28" s="7" t="s">
        <v>94</v>
      </c>
      <c r="L28" s="7" t="s">
        <v>147</v>
      </c>
      <c r="M28" s="7" t="s">
        <v>148</v>
      </c>
      <c r="N28" s="7" t="s">
        <v>385</v>
      </c>
      <c r="O28" s="7" t="s">
        <v>386</v>
      </c>
      <c r="P28" s="7" t="s">
        <v>387</v>
      </c>
      <c r="Q28" s="7" t="s">
        <v>388</v>
      </c>
      <c r="R28" s="8" t="s">
        <v>326</v>
      </c>
      <c r="S28" s="27">
        <v>0</v>
      </c>
      <c r="T28" s="28">
        <v>0</v>
      </c>
      <c r="U28" s="28">
        <v>0</v>
      </c>
      <c r="V28" s="28">
        <v>0</v>
      </c>
      <c r="W28" s="28">
        <v>0</v>
      </c>
      <c r="X28" s="29">
        <v>0</v>
      </c>
      <c r="Y28" s="30">
        <v>0</v>
      </c>
      <c r="Z28" s="24">
        <v>0</v>
      </c>
      <c r="AA28" s="30">
        <v>0</v>
      </c>
      <c r="AB28" s="24">
        <v>0</v>
      </c>
      <c r="AC28" s="30">
        <v>0</v>
      </c>
      <c r="AD28" s="24">
        <v>0</v>
      </c>
      <c r="AE28" s="30">
        <v>0</v>
      </c>
      <c r="AF28" s="24">
        <v>0</v>
      </c>
      <c r="AG28" s="27">
        <v>0</v>
      </c>
      <c r="AH28" s="29">
        <v>0</v>
      </c>
      <c r="AI28" s="30">
        <v>0</v>
      </c>
      <c r="AJ28" s="24">
        <v>0</v>
      </c>
      <c r="AK28" s="30">
        <v>0</v>
      </c>
      <c r="AL28" s="24">
        <v>0</v>
      </c>
      <c r="AM28" s="30">
        <v>0</v>
      </c>
      <c r="AN28" s="24">
        <v>0</v>
      </c>
      <c r="AO28" s="30">
        <v>0</v>
      </c>
      <c r="AP28" s="24">
        <v>0</v>
      </c>
      <c r="AQ28" s="27">
        <v>0</v>
      </c>
      <c r="AR28" s="29">
        <v>0</v>
      </c>
      <c r="AS28" s="30">
        <v>0</v>
      </c>
      <c r="AT28" s="24">
        <v>0</v>
      </c>
      <c r="AU28" s="30">
        <v>0</v>
      </c>
      <c r="AV28" s="24">
        <v>0</v>
      </c>
      <c r="AW28" s="30">
        <v>0</v>
      </c>
      <c r="AX28" s="24">
        <v>0</v>
      </c>
      <c r="AY28" s="30">
        <v>0</v>
      </c>
      <c r="AZ28" s="24">
        <v>0</v>
      </c>
      <c r="BA28" s="27">
        <v>0</v>
      </c>
      <c r="BB28" s="29">
        <v>0</v>
      </c>
      <c r="BC28" s="30">
        <v>55</v>
      </c>
      <c r="BD28" s="24">
        <v>55</v>
      </c>
      <c r="BE28" s="30">
        <v>19</v>
      </c>
      <c r="BF28" s="24">
        <v>19</v>
      </c>
      <c r="BG28" s="30">
        <v>37</v>
      </c>
      <c r="BH28" s="24">
        <v>37</v>
      </c>
      <c r="BI28" s="30">
        <v>302</v>
      </c>
      <c r="BJ28" s="24">
        <v>155</v>
      </c>
      <c r="BK28" s="27">
        <v>413</v>
      </c>
      <c r="BL28" s="29">
        <v>266</v>
      </c>
      <c r="BM28" s="30">
        <v>232</v>
      </c>
      <c r="BN28" s="24">
        <v>98</v>
      </c>
      <c r="BO28" s="30">
        <v>313</v>
      </c>
      <c r="BP28" s="24">
        <v>149</v>
      </c>
      <c r="BQ28" s="30"/>
      <c r="BR28" s="24"/>
      <c r="BS28" s="30"/>
      <c r="BT28" s="31"/>
      <c r="BU28" s="32">
        <v>545</v>
      </c>
      <c r="BV28" s="33">
        <v>247</v>
      </c>
      <c r="BW28" s="21">
        <v>0</v>
      </c>
      <c r="BX28" s="24">
        <v>0</v>
      </c>
      <c r="BY28" s="21"/>
      <c r="BZ28" s="24"/>
      <c r="CA28" s="21"/>
      <c r="CB28" s="24"/>
      <c r="CC28" s="21">
        <v>7</v>
      </c>
      <c r="CD28" s="24">
        <v>0</v>
      </c>
      <c r="CE28" s="41">
        <f t="shared" si="7"/>
        <v>7</v>
      </c>
      <c r="CF28" s="32">
        <f t="shared" si="7"/>
        <v>0</v>
      </c>
      <c r="CG28" s="21">
        <v>4</v>
      </c>
      <c r="CH28" s="24">
        <v>1</v>
      </c>
      <c r="CI28" s="21">
        <v>3</v>
      </c>
      <c r="CJ28" s="24">
        <v>1</v>
      </c>
      <c r="CK28" s="64">
        <v>20</v>
      </c>
      <c r="CL28" s="64">
        <v>7</v>
      </c>
      <c r="CM28" s="22">
        <f t="shared" si="2"/>
        <v>7</v>
      </c>
      <c r="CN28" s="22">
        <f t="shared" si="3"/>
        <v>2</v>
      </c>
      <c r="CO28" s="25" t="str">
        <f t="shared" si="4"/>
        <v>Low</v>
      </c>
    </row>
    <row r="29" spans="1:93" ht="15" customHeight="1" thickBot="1" x14ac:dyDescent="0.3">
      <c r="A29" s="7" t="s">
        <v>149</v>
      </c>
      <c r="B29" s="7" t="s">
        <v>389</v>
      </c>
      <c r="C29" s="7" t="s">
        <v>149</v>
      </c>
      <c r="D29" s="7" t="s">
        <v>322</v>
      </c>
      <c r="E29" s="7" t="s">
        <v>390</v>
      </c>
      <c r="F29" s="8" t="s">
        <v>391</v>
      </c>
      <c r="G29" s="26">
        <v>2011</v>
      </c>
      <c r="H29" s="17">
        <v>24</v>
      </c>
      <c r="I29" s="9" t="s">
        <v>324</v>
      </c>
      <c r="J29" s="9" t="s">
        <v>667</v>
      </c>
      <c r="K29" s="7" t="s">
        <v>392</v>
      </c>
      <c r="L29" s="7" t="s">
        <v>150</v>
      </c>
      <c r="M29" s="7" t="s">
        <v>151</v>
      </c>
      <c r="N29" s="7" t="s">
        <v>393</v>
      </c>
      <c r="O29" s="7" t="s">
        <v>152</v>
      </c>
      <c r="P29" s="7" t="s">
        <v>153</v>
      </c>
      <c r="Q29" s="7" t="s">
        <v>154</v>
      </c>
      <c r="R29" s="8" t="s">
        <v>394</v>
      </c>
      <c r="S29" s="27">
        <v>0</v>
      </c>
      <c r="T29" s="28">
        <v>0</v>
      </c>
      <c r="U29" s="28">
        <v>0</v>
      </c>
      <c r="V29" s="28">
        <v>0</v>
      </c>
      <c r="W29" s="28">
        <v>0</v>
      </c>
      <c r="X29" s="29">
        <v>0</v>
      </c>
      <c r="Y29" s="30">
        <v>0</v>
      </c>
      <c r="Z29" s="24">
        <v>0</v>
      </c>
      <c r="AA29" s="30">
        <v>0</v>
      </c>
      <c r="AB29" s="24">
        <v>0</v>
      </c>
      <c r="AC29" s="30">
        <v>0</v>
      </c>
      <c r="AD29" s="24">
        <v>0</v>
      </c>
      <c r="AE29" s="30">
        <v>0</v>
      </c>
      <c r="AF29" s="24">
        <v>0</v>
      </c>
      <c r="AG29" s="27">
        <v>0</v>
      </c>
      <c r="AH29" s="29">
        <v>0</v>
      </c>
      <c r="AI29" s="30">
        <v>0</v>
      </c>
      <c r="AJ29" s="24">
        <v>0</v>
      </c>
      <c r="AK29" s="30">
        <v>0</v>
      </c>
      <c r="AL29" s="24">
        <v>0</v>
      </c>
      <c r="AM29" s="30">
        <v>0</v>
      </c>
      <c r="AN29" s="24">
        <v>0</v>
      </c>
      <c r="AO29" s="30">
        <v>0</v>
      </c>
      <c r="AP29" s="24">
        <v>0</v>
      </c>
      <c r="AQ29" s="27">
        <v>0</v>
      </c>
      <c r="AR29" s="29">
        <v>0</v>
      </c>
      <c r="AS29" s="30">
        <v>1</v>
      </c>
      <c r="AT29" s="24">
        <v>0</v>
      </c>
      <c r="AU29" s="30">
        <v>1</v>
      </c>
      <c r="AV29" s="24">
        <v>2</v>
      </c>
      <c r="AW29" s="30">
        <v>3</v>
      </c>
      <c r="AX29" s="24">
        <v>3</v>
      </c>
      <c r="AY29" s="30">
        <v>4</v>
      </c>
      <c r="AZ29" s="24">
        <v>8</v>
      </c>
      <c r="BA29" s="27">
        <v>9</v>
      </c>
      <c r="BB29" s="29">
        <v>13</v>
      </c>
      <c r="BC29" s="30">
        <v>14</v>
      </c>
      <c r="BD29" s="24">
        <v>42</v>
      </c>
      <c r="BE29" s="30">
        <v>71</v>
      </c>
      <c r="BF29" s="24">
        <v>31</v>
      </c>
      <c r="BG29" s="30">
        <v>27</v>
      </c>
      <c r="BH29" s="24">
        <v>33</v>
      </c>
      <c r="BI29" s="30">
        <v>50</v>
      </c>
      <c r="BJ29" s="24">
        <v>78</v>
      </c>
      <c r="BK29" s="27">
        <v>162</v>
      </c>
      <c r="BL29" s="29">
        <v>184</v>
      </c>
      <c r="BM29" s="30">
        <v>42</v>
      </c>
      <c r="BN29" s="24">
        <v>39</v>
      </c>
      <c r="BO29" s="30">
        <v>58</v>
      </c>
      <c r="BP29" s="24">
        <v>63</v>
      </c>
      <c r="BQ29" s="30">
        <v>38.5</v>
      </c>
      <c r="BR29" s="24">
        <v>42</v>
      </c>
      <c r="BS29" s="30">
        <v>32.5</v>
      </c>
      <c r="BT29" s="31">
        <v>33</v>
      </c>
      <c r="BU29" s="32">
        <v>171</v>
      </c>
      <c r="BV29" s="33">
        <v>177</v>
      </c>
      <c r="BW29" s="21">
        <v>30</v>
      </c>
      <c r="BX29" s="24">
        <v>18</v>
      </c>
      <c r="BY29" s="21">
        <v>36</v>
      </c>
      <c r="BZ29" s="24">
        <v>18</v>
      </c>
      <c r="CA29" s="21">
        <v>62</v>
      </c>
      <c r="CB29" s="24">
        <v>24</v>
      </c>
      <c r="CC29" s="21">
        <v>21</v>
      </c>
      <c r="CD29" s="24">
        <v>7</v>
      </c>
      <c r="CE29" s="32">
        <v>149</v>
      </c>
      <c r="CF29" s="43">
        <v>67</v>
      </c>
      <c r="CG29" s="21">
        <v>21</v>
      </c>
      <c r="CH29" s="24">
        <v>4</v>
      </c>
      <c r="CI29" s="21">
        <v>39</v>
      </c>
      <c r="CJ29" s="24">
        <v>8</v>
      </c>
      <c r="CK29" s="64">
        <v>49</v>
      </c>
      <c r="CL29" s="64">
        <v>15</v>
      </c>
      <c r="CM29" s="22">
        <f t="shared" si="2"/>
        <v>60</v>
      </c>
      <c r="CN29" s="22">
        <f t="shared" si="3"/>
        <v>12</v>
      </c>
      <c r="CO29" s="25" t="str">
        <f t="shared" si="4"/>
        <v>Low</v>
      </c>
    </row>
    <row r="30" spans="1:93" ht="15" customHeight="1" thickBot="1" x14ac:dyDescent="0.3">
      <c r="A30" s="7" t="s">
        <v>399</v>
      </c>
      <c r="B30" s="7" t="s">
        <v>400</v>
      </c>
      <c r="C30" s="7" t="s">
        <v>399</v>
      </c>
      <c r="D30" s="7" t="s">
        <v>322</v>
      </c>
      <c r="E30" s="7" t="s">
        <v>338</v>
      </c>
      <c r="F30" s="8" t="s">
        <v>43</v>
      </c>
      <c r="G30" s="26">
        <v>2007</v>
      </c>
      <c r="H30" s="17">
        <v>31</v>
      </c>
      <c r="I30" s="9" t="s">
        <v>324</v>
      </c>
      <c r="J30" s="9" t="s">
        <v>681</v>
      </c>
      <c r="K30" s="7" t="s">
        <v>401</v>
      </c>
      <c r="L30" s="7" t="s">
        <v>150</v>
      </c>
      <c r="M30" s="7" t="s">
        <v>402</v>
      </c>
      <c r="N30" s="7" t="s">
        <v>403</v>
      </c>
      <c r="O30" s="7" t="s">
        <v>7</v>
      </c>
      <c r="P30" s="7" t="s">
        <v>404</v>
      </c>
      <c r="Q30" s="7" t="s">
        <v>405</v>
      </c>
      <c r="R30" s="8" t="s">
        <v>403</v>
      </c>
      <c r="S30" s="27">
        <v>0</v>
      </c>
      <c r="T30" s="28">
        <v>0</v>
      </c>
      <c r="U30" s="28">
        <v>0</v>
      </c>
      <c r="V30" s="28">
        <v>0</v>
      </c>
      <c r="W30" s="28">
        <v>0</v>
      </c>
      <c r="X30" s="29">
        <v>18.5</v>
      </c>
      <c r="Y30" s="30">
        <v>0</v>
      </c>
      <c r="Z30" s="24">
        <v>0</v>
      </c>
      <c r="AA30" s="30">
        <v>0</v>
      </c>
      <c r="AB30" s="24">
        <v>0</v>
      </c>
      <c r="AC30" s="30">
        <v>0</v>
      </c>
      <c r="AD30" s="24">
        <v>0</v>
      </c>
      <c r="AE30" s="30">
        <v>28</v>
      </c>
      <c r="AF30" s="24">
        <v>0</v>
      </c>
      <c r="AG30" s="27">
        <v>28</v>
      </c>
      <c r="AH30" s="29">
        <v>0</v>
      </c>
      <c r="AI30" s="30">
        <v>48</v>
      </c>
      <c r="AJ30" s="24">
        <v>2</v>
      </c>
      <c r="AK30" s="30">
        <v>94</v>
      </c>
      <c r="AL30" s="24">
        <v>8</v>
      </c>
      <c r="AM30" s="30">
        <v>225</v>
      </c>
      <c r="AN30" s="24">
        <v>22</v>
      </c>
      <c r="AO30" s="30">
        <v>393</v>
      </c>
      <c r="AP30" s="24">
        <v>36</v>
      </c>
      <c r="AQ30" s="27">
        <v>760</v>
      </c>
      <c r="AR30" s="29">
        <v>68</v>
      </c>
      <c r="AS30" s="30">
        <v>451</v>
      </c>
      <c r="AT30" s="24">
        <v>33</v>
      </c>
      <c r="AU30" s="30">
        <v>392</v>
      </c>
      <c r="AV30" s="24">
        <v>39</v>
      </c>
      <c r="AW30" s="30">
        <v>293</v>
      </c>
      <c r="AX30" s="24">
        <v>0</v>
      </c>
      <c r="AY30" s="30">
        <v>234</v>
      </c>
      <c r="AZ30" s="24">
        <v>0</v>
      </c>
      <c r="BA30" s="27">
        <v>1370</v>
      </c>
      <c r="BB30" s="29">
        <v>72</v>
      </c>
      <c r="BC30" s="30">
        <v>292</v>
      </c>
      <c r="BD30" s="24">
        <v>23</v>
      </c>
      <c r="BE30" s="30">
        <v>328</v>
      </c>
      <c r="BF30" s="24">
        <v>45</v>
      </c>
      <c r="BG30" s="30">
        <v>235</v>
      </c>
      <c r="BH30" s="24">
        <v>22</v>
      </c>
      <c r="BI30" s="30">
        <v>356</v>
      </c>
      <c r="BJ30" s="24">
        <v>15</v>
      </c>
      <c r="BK30" s="27">
        <v>1211</v>
      </c>
      <c r="BL30" s="29">
        <v>105</v>
      </c>
      <c r="BM30" s="30">
        <v>329</v>
      </c>
      <c r="BN30" s="24">
        <v>19</v>
      </c>
      <c r="BO30" s="30">
        <v>276</v>
      </c>
      <c r="BP30" s="24">
        <v>30</v>
      </c>
      <c r="BQ30" s="30">
        <v>344</v>
      </c>
      <c r="BR30" s="24">
        <v>30</v>
      </c>
      <c r="BS30" s="30">
        <v>343</v>
      </c>
      <c r="BT30" s="31">
        <v>59</v>
      </c>
      <c r="BU30" s="32">
        <v>1292</v>
      </c>
      <c r="BV30" s="33">
        <v>138</v>
      </c>
      <c r="BW30" s="21">
        <v>463</v>
      </c>
      <c r="BX30" s="24">
        <v>40</v>
      </c>
      <c r="BY30" s="21">
        <v>285</v>
      </c>
      <c r="BZ30" s="24">
        <v>15</v>
      </c>
      <c r="CA30" s="21">
        <v>467</v>
      </c>
      <c r="CB30" s="24">
        <v>39</v>
      </c>
      <c r="CC30" s="21">
        <v>203</v>
      </c>
      <c r="CD30" s="24">
        <v>29</v>
      </c>
      <c r="CE30" s="32">
        <f t="shared" ref="CE30:CE47" si="8">BW30+BY30+CA30+CC30</f>
        <v>1418</v>
      </c>
      <c r="CF30" s="32">
        <f t="shared" ref="CF30:CF47" si="9">BX30+BZ30+CB30+CD30</f>
        <v>123</v>
      </c>
      <c r="CG30" s="21">
        <v>309</v>
      </c>
      <c r="CH30" s="24">
        <v>27</v>
      </c>
      <c r="CI30" s="21">
        <v>181</v>
      </c>
      <c r="CJ30" s="24">
        <v>18</v>
      </c>
      <c r="CK30" s="64">
        <v>392</v>
      </c>
      <c r="CL30" s="64">
        <v>27</v>
      </c>
      <c r="CM30" s="22">
        <f t="shared" si="2"/>
        <v>490</v>
      </c>
      <c r="CN30" s="22">
        <f t="shared" si="3"/>
        <v>45</v>
      </c>
      <c r="CO30" s="25" t="str">
        <f t="shared" si="4"/>
        <v>Medium</v>
      </c>
    </row>
    <row r="31" spans="1:93" ht="15" customHeight="1" thickBot="1" x14ac:dyDescent="0.3">
      <c r="A31" s="7" t="s">
        <v>165</v>
      </c>
      <c r="B31" s="7" t="s">
        <v>466</v>
      </c>
      <c r="C31" s="7" t="s">
        <v>165</v>
      </c>
      <c r="D31" s="7" t="s">
        <v>322</v>
      </c>
      <c r="E31" s="7" t="s">
        <v>447</v>
      </c>
      <c r="F31" s="8" t="s">
        <v>390</v>
      </c>
      <c r="G31" s="26">
        <v>2006</v>
      </c>
      <c r="H31" s="17">
        <v>124</v>
      </c>
      <c r="I31" s="9" t="s">
        <v>396</v>
      </c>
      <c r="J31" s="9" t="s">
        <v>672</v>
      </c>
      <c r="K31" s="7" t="s">
        <v>467</v>
      </c>
      <c r="L31" s="7" t="s">
        <v>468</v>
      </c>
      <c r="M31" s="7" t="s">
        <v>469</v>
      </c>
      <c r="N31" s="7" t="s">
        <v>470</v>
      </c>
      <c r="O31" s="7" t="s">
        <v>358</v>
      </c>
      <c r="P31" s="7" t="s">
        <v>166</v>
      </c>
      <c r="Q31" s="7" t="s">
        <v>167</v>
      </c>
      <c r="R31" s="8" t="s">
        <v>326</v>
      </c>
      <c r="S31" s="27">
        <v>0</v>
      </c>
      <c r="T31" s="28">
        <v>0</v>
      </c>
      <c r="U31" s="28">
        <v>0</v>
      </c>
      <c r="V31" s="28">
        <v>0</v>
      </c>
      <c r="W31" s="28">
        <v>4852</v>
      </c>
      <c r="X31" s="29">
        <v>2660</v>
      </c>
      <c r="Y31" s="30">
        <v>443</v>
      </c>
      <c r="Z31" s="24">
        <v>508</v>
      </c>
      <c r="AA31" s="30">
        <v>214</v>
      </c>
      <c r="AB31" s="24">
        <v>222</v>
      </c>
      <c r="AC31" s="30">
        <v>652</v>
      </c>
      <c r="AD31" s="24">
        <v>362</v>
      </c>
      <c r="AE31" s="30">
        <v>1042</v>
      </c>
      <c r="AF31" s="24">
        <v>733</v>
      </c>
      <c r="AG31" s="27">
        <v>2351</v>
      </c>
      <c r="AH31" s="29">
        <v>1825</v>
      </c>
      <c r="AI31" s="30">
        <v>1240</v>
      </c>
      <c r="AJ31" s="24">
        <v>1010</v>
      </c>
      <c r="AK31" s="30">
        <v>1606</v>
      </c>
      <c r="AL31" s="24">
        <v>870</v>
      </c>
      <c r="AM31" s="30">
        <v>1576</v>
      </c>
      <c r="AN31" s="24">
        <v>968</v>
      </c>
      <c r="AO31" s="30">
        <v>1837</v>
      </c>
      <c r="AP31" s="24">
        <v>1179</v>
      </c>
      <c r="AQ31" s="27">
        <v>6259</v>
      </c>
      <c r="AR31" s="29">
        <v>4027</v>
      </c>
      <c r="AS31" s="30">
        <v>2749</v>
      </c>
      <c r="AT31" s="24">
        <v>1446</v>
      </c>
      <c r="AU31" s="30">
        <v>2301</v>
      </c>
      <c r="AV31" s="24">
        <v>908</v>
      </c>
      <c r="AW31" s="30">
        <v>1982</v>
      </c>
      <c r="AX31" s="24">
        <v>776</v>
      </c>
      <c r="AY31" s="30">
        <v>2987</v>
      </c>
      <c r="AZ31" s="24">
        <v>1072</v>
      </c>
      <c r="BA31" s="27">
        <v>10019</v>
      </c>
      <c r="BB31" s="29">
        <v>4202</v>
      </c>
      <c r="BC31" s="30">
        <v>4031</v>
      </c>
      <c r="BD31" s="24">
        <v>1560</v>
      </c>
      <c r="BE31" s="30">
        <v>2994</v>
      </c>
      <c r="BF31" s="24">
        <v>1349</v>
      </c>
      <c r="BG31" s="30">
        <v>2285</v>
      </c>
      <c r="BH31" s="24">
        <v>1802</v>
      </c>
      <c r="BI31" s="30">
        <v>2878</v>
      </c>
      <c r="BJ31" s="24">
        <v>1937</v>
      </c>
      <c r="BK31" s="27">
        <v>12188</v>
      </c>
      <c r="BL31" s="29">
        <v>6648</v>
      </c>
      <c r="BM31" s="30">
        <v>5365</v>
      </c>
      <c r="BN31" s="24">
        <v>2324</v>
      </c>
      <c r="BO31" s="30">
        <v>6225</v>
      </c>
      <c r="BP31" s="24">
        <v>2878</v>
      </c>
      <c r="BQ31" s="30">
        <v>5273</v>
      </c>
      <c r="BR31" s="24">
        <v>2647</v>
      </c>
      <c r="BS31" s="30">
        <v>5793</v>
      </c>
      <c r="BT31" s="31">
        <v>2508</v>
      </c>
      <c r="BU31" s="32">
        <v>22656</v>
      </c>
      <c r="BV31" s="33">
        <v>10357</v>
      </c>
      <c r="BW31" s="21">
        <v>7149</v>
      </c>
      <c r="BX31" s="24">
        <v>3975</v>
      </c>
      <c r="BY31" s="21">
        <v>5435</v>
      </c>
      <c r="BZ31" s="24">
        <v>3449</v>
      </c>
      <c r="CA31" s="21">
        <v>4868</v>
      </c>
      <c r="CB31" s="24">
        <v>2052</v>
      </c>
      <c r="CC31" s="21">
        <v>7930</v>
      </c>
      <c r="CD31" s="24">
        <v>2323</v>
      </c>
      <c r="CE31" s="41">
        <f t="shared" si="8"/>
        <v>25382</v>
      </c>
      <c r="CF31" s="32">
        <f t="shared" si="9"/>
        <v>11799</v>
      </c>
      <c r="CG31" s="21">
        <v>6682</v>
      </c>
      <c r="CH31" s="24">
        <v>2690</v>
      </c>
      <c r="CI31" s="21">
        <v>6490</v>
      </c>
      <c r="CJ31" s="24">
        <v>2940</v>
      </c>
      <c r="CK31" s="64">
        <v>7579</v>
      </c>
      <c r="CL31" s="64">
        <v>3019</v>
      </c>
      <c r="CM31" s="22">
        <f t="shared" si="2"/>
        <v>13172</v>
      </c>
      <c r="CN31" s="22">
        <f t="shared" si="3"/>
        <v>5630</v>
      </c>
      <c r="CO31" s="25" t="str">
        <f t="shared" si="4"/>
        <v>High</v>
      </c>
    </row>
    <row r="32" spans="1:93" ht="15" customHeight="1" thickBot="1" x14ac:dyDescent="0.3">
      <c r="A32" s="7" t="s">
        <v>476</v>
      </c>
      <c r="B32" s="7" t="s">
        <v>477</v>
      </c>
      <c r="C32" s="7" t="s">
        <v>476</v>
      </c>
      <c r="D32" s="7" t="s">
        <v>322</v>
      </c>
      <c r="E32" s="7" t="s">
        <v>447</v>
      </c>
      <c r="F32" s="8" t="s">
        <v>478</v>
      </c>
      <c r="G32" s="26">
        <v>2006</v>
      </c>
      <c r="H32" s="17">
        <v>26</v>
      </c>
      <c r="I32" s="9" t="s">
        <v>396</v>
      </c>
      <c r="J32" s="9" t="s">
        <v>673</v>
      </c>
      <c r="K32" s="7" t="s">
        <v>479</v>
      </c>
      <c r="L32" s="7" t="s">
        <v>480</v>
      </c>
      <c r="M32" s="7" t="s">
        <v>481</v>
      </c>
      <c r="N32" s="7" t="s">
        <v>326</v>
      </c>
      <c r="O32" s="7" t="s">
        <v>7</v>
      </c>
      <c r="P32" s="7" t="s">
        <v>482</v>
      </c>
      <c r="Q32" s="7" t="s">
        <v>483</v>
      </c>
      <c r="R32" s="8" t="s">
        <v>326</v>
      </c>
      <c r="S32" s="27">
        <v>0</v>
      </c>
      <c r="T32" s="28">
        <v>0</v>
      </c>
      <c r="U32" s="28">
        <v>0</v>
      </c>
      <c r="V32" s="28">
        <v>0</v>
      </c>
      <c r="W32" s="28">
        <v>0</v>
      </c>
      <c r="X32" s="29">
        <v>442</v>
      </c>
      <c r="Y32" s="30">
        <v>0</v>
      </c>
      <c r="Z32" s="24">
        <v>0</v>
      </c>
      <c r="AA32" s="30">
        <v>0</v>
      </c>
      <c r="AB32" s="24">
        <v>0</v>
      </c>
      <c r="AC32" s="30">
        <v>0</v>
      </c>
      <c r="AD32" s="24">
        <v>0</v>
      </c>
      <c r="AE32" s="30">
        <v>0</v>
      </c>
      <c r="AF32" s="24">
        <v>0</v>
      </c>
      <c r="AG32" s="27">
        <v>0</v>
      </c>
      <c r="AH32" s="29">
        <v>0</v>
      </c>
      <c r="AI32" s="30">
        <v>0</v>
      </c>
      <c r="AJ32" s="24">
        <v>0</v>
      </c>
      <c r="AK32" s="30">
        <v>0</v>
      </c>
      <c r="AL32" s="24">
        <v>0</v>
      </c>
      <c r="AM32" s="30">
        <v>0</v>
      </c>
      <c r="AN32" s="24">
        <v>0</v>
      </c>
      <c r="AO32" s="30">
        <v>0</v>
      </c>
      <c r="AP32" s="24">
        <v>0</v>
      </c>
      <c r="AQ32" s="27">
        <v>0</v>
      </c>
      <c r="AR32" s="29">
        <v>0</v>
      </c>
      <c r="AS32" s="30">
        <v>0</v>
      </c>
      <c r="AT32" s="24">
        <v>0</v>
      </c>
      <c r="AU32" s="30">
        <v>0</v>
      </c>
      <c r="AV32" s="24">
        <v>0</v>
      </c>
      <c r="AW32" s="30">
        <v>0</v>
      </c>
      <c r="AX32" s="24">
        <v>0</v>
      </c>
      <c r="AY32" s="30">
        <v>0</v>
      </c>
      <c r="AZ32" s="24">
        <v>0</v>
      </c>
      <c r="BA32" s="27">
        <v>0</v>
      </c>
      <c r="BB32" s="29">
        <v>0</v>
      </c>
      <c r="BC32" s="30">
        <v>0</v>
      </c>
      <c r="BD32" s="24">
        <v>0</v>
      </c>
      <c r="BE32" s="30">
        <v>0</v>
      </c>
      <c r="BF32" s="24">
        <v>0</v>
      </c>
      <c r="BG32" s="30">
        <v>0</v>
      </c>
      <c r="BH32" s="24">
        <v>0</v>
      </c>
      <c r="BI32" s="30">
        <v>0</v>
      </c>
      <c r="BJ32" s="24">
        <v>0</v>
      </c>
      <c r="BK32" s="27">
        <v>0</v>
      </c>
      <c r="BL32" s="29">
        <v>0</v>
      </c>
      <c r="BM32" s="30">
        <v>388</v>
      </c>
      <c r="BN32" s="24">
        <v>388</v>
      </c>
      <c r="BO32" s="30">
        <v>449</v>
      </c>
      <c r="BP32" s="24">
        <v>449</v>
      </c>
      <c r="BQ32" s="30">
        <v>373</v>
      </c>
      <c r="BR32" s="24">
        <v>373</v>
      </c>
      <c r="BS32" s="30">
        <v>449</v>
      </c>
      <c r="BT32" s="31">
        <v>449</v>
      </c>
      <c r="BU32" s="32">
        <v>1659</v>
      </c>
      <c r="BV32" s="33">
        <v>1659</v>
      </c>
      <c r="BW32" s="21">
        <v>649</v>
      </c>
      <c r="BX32" s="24">
        <v>649</v>
      </c>
      <c r="BY32" s="21">
        <v>589</v>
      </c>
      <c r="BZ32" s="24">
        <v>589</v>
      </c>
      <c r="CA32" s="21">
        <v>498</v>
      </c>
      <c r="CB32" s="24">
        <v>498</v>
      </c>
      <c r="CC32" s="21">
        <v>661</v>
      </c>
      <c r="CD32" s="24">
        <v>661</v>
      </c>
      <c r="CE32" s="32">
        <f t="shared" si="8"/>
        <v>2397</v>
      </c>
      <c r="CF32" s="32">
        <f t="shared" si="9"/>
        <v>2397</v>
      </c>
      <c r="CG32" s="21">
        <v>793</v>
      </c>
      <c r="CH32" s="24">
        <v>793</v>
      </c>
      <c r="CI32" s="21">
        <v>989</v>
      </c>
      <c r="CJ32" s="24">
        <v>989</v>
      </c>
      <c r="CK32" s="64">
        <v>588</v>
      </c>
      <c r="CL32" s="64">
        <v>588</v>
      </c>
      <c r="CM32" s="22">
        <f t="shared" si="2"/>
        <v>1782</v>
      </c>
      <c r="CN32" s="22">
        <f t="shared" si="3"/>
        <v>1782</v>
      </c>
      <c r="CO32" s="25" t="str">
        <f t="shared" si="4"/>
        <v>High</v>
      </c>
    </row>
    <row r="33" spans="1:93" ht="15" customHeight="1" thickBot="1" x14ac:dyDescent="0.3">
      <c r="A33" s="7" t="s">
        <v>168</v>
      </c>
      <c r="B33" s="7" t="s">
        <v>484</v>
      </c>
      <c r="C33" s="7" t="s">
        <v>168</v>
      </c>
      <c r="D33" s="7" t="s">
        <v>322</v>
      </c>
      <c r="E33" s="7" t="s">
        <v>390</v>
      </c>
      <c r="F33" s="8" t="s">
        <v>169</v>
      </c>
      <c r="G33" s="26">
        <v>2006</v>
      </c>
      <c r="H33" s="17">
        <v>113</v>
      </c>
      <c r="I33" s="9" t="s">
        <v>396</v>
      </c>
      <c r="J33" s="9" t="s">
        <v>679</v>
      </c>
      <c r="K33" s="7" t="s">
        <v>170</v>
      </c>
      <c r="L33" s="7" t="s">
        <v>171</v>
      </c>
      <c r="M33" s="7" t="s">
        <v>172</v>
      </c>
      <c r="N33" s="7" t="s">
        <v>485</v>
      </c>
      <c r="O33" s="7" t="s">
        <v>486</v>
      </c>
      <c r="P33" s="7" t="s">
        <v>173</v>
      </c>
      <c r="Q33" s="7" t="s">
        <v>174</v>
      </c>
      <c r="R33" s="8" t="s">
        <v>326</v>
      </c>
      <c r="S33" s="27">
        <v>0</v>
      </c>
      <c r="T33" s="28">
        <v>0</v>
      </c>
      <c r="U33" s="28">
        <v>0</v>
      </c>
      <c r="V33" s="28">
        <v>0</v>
      </c>
      <c r="W33" s="28">
        <v>3</v>
      </c>
      <c r="X33" s="29">
        <v>17</v>
      </c>
      <c r="Y33" s="30">
        <v>23</v>
      </c>
      <c r="Z33" s="24">
        <v>23</v>
      </c>
      <c r="AA33" s="30">
        <v>25</v>
      </c>
      <c r="AB33" s="24">
        <v>18</v>
      </c>
      <c r="AC33" s="30">
        <v>53</v>
      </c>
      <c r="AD33" s="24">
        <v>25</v>
      </c>
      <c r="AE33" s="30">
        <v>62</v>
      </c>
      <c r="AF33" s="24">
        <v>39</v>
      </c>
      <c r="AG33" s="27">
        <v>163</v>
      </c>
      <c r="AH33" s="29">
        <v>105</v>
      </c>
      <c r="AI33" s="30">
        <v>46</v>
      </c>
      <c r="AJ33" s="24">
        <v>18</v>
      </c>
      <c r="AK33" s="30">
        <v>93</v>
      </c>
      <c r="AL33" s="24">
        <v>35</v>
      </c>
      <c r="AM33" s="30">
        <v>380</v>
      </c>
      <c r="AN33" s="24">
        <v>114</v>
      </c>
      <c r="AO33" s="30">
        <v>619</v>
      </c>
      <c r="AP33" s="24">
        <v>171</v>
      </c>
      <c r="AQ33" s="27">
        <v>1138</v>
      </c>
      <c r="AR33" s="29">
        <v>338</v>
      </c>
      <c r="AS33" s="30">
        <v>895</v>
      </c>
      <c r="AT33" s="24">
        <v>575</v>
      </c>
      <c r="AU33" s="30">
        <v>1090</v>
      </c>
      <c r="AV33" s="24">
        <v>524</v>
      </c>
      <c r="AW33" s="30">
        <v>1017</v>
      </c>
      <c r="AX33" s="24">
        <v>82</v>
      </c>
      <c r="AY33" s="30">
        <v>1363</v>
      </c>
      <c r="AZ33" s="24">
        <v>452</v>
      </c>
      <c r="BA33" s="27">
        <v>4365</v>
      </c>
      <c r="BB33" s="29">
        <v>1633</v>
      </c>
      <c r="BC33" s="30">
        <v>616</v>
      </c>
      <c r="BD33" s="24">
        <v>284</v>
      </c>
      <c r="BE33" s="30">
        <v>462</v>
      </c>
      <c r="BF33" s="24">
        <v>152</v>
      </c>
      <c r="BG33" s="30">
        <v>572</v>
      </c>
      <c r="BH33" s="24">
        <v>87</v>
      </c>
      <c r="BI33" s="30">
        <v>1002</v>
      </c>
      <c r="BJ33" s="24">
        <v>181</v>
      </c>
      <c r="BK33" s="27">
        <v>2652</v>
      </c>
      <c r="BL33" s="29">
        <v>704</v>
      </c>
      <c r="BM33" s="30">
        <v>851</v>
      </c>
      <c r="BN33" s="24">
        <v>210</v>
      </c>
      <c r="BO33" s="30">
        <v>925</v>
      </c>
      <c r="BP33" s="24">
        <v>179</v>
      </c>
      <c r="BQ33" s="30">
        <v>950</v>
      </c>
      <c r="BR33" s="24">
        <v>222</v>
      </c>
      <c r="BS33" s="30">
        <v>977</v>
      </c>
      <c r="BT33" s="31">
        <v>205</v>
      </c>
      <c r="BU33" s="32">
        <v>3703</v>
      </c>
      <c r="BV33" s="33">
        <v>816</v>
      </c>
      <c r="BW33" s="21">
        <v>1023</v>
      </c>
      <c r="BX33" s="24">
        <v>255</v>
      </c>
      <c r="BY33" s="21">
        <v>1046</v>
      </c>
      <c r="BZ33" s="24">
        <v>221</v>
      </c>
      <c r="CA33" s="21">
        <v>1255</v>
      </c>
      <c r="CB33" s="24">
        <v>252</v>
      </c>
      <c r="CC33" s="21">
        <v>1481</v>
      </c>
      <c r="CD33" s="24">
        <v>283</v>
      </c>
      <c r="CE33" s="32">
        <f t="shared" si="8"/>
        <v>4805</v>
      </c>
      <c r="CF33" s="32">
        <f t="shared" si="9"/>
        <v>1011</v>
      </c>
      <c r="CG33" s="21">
        <v>1318</v>
      </c>
      <c r="CH33" s="24">
        <v>179</v>
      </c>
      <c r="CI33" s="21">
        <v>1248</v>
      </c>
      <c r="CJ33" s="24">
        <v>289</v>
      </c>
      <c r="CK33" s="64">
        <v>1447</v>
      </c>
      <c r="CL33" s="64">
        <v>305</v>
      </c>
      <c r="CM33" s="22">
        <f t="shared" si="2"/>
        <v>2566</v>
      </c>
      <c r="CN33" s="22">
        <f t="shared" si="3"/>
        <v>468</v>
      </c>
      <c r="CO33" s="25" t="str">
        <f t="shared" si="4"/>
        <v>High</v>
      </c>
    </row>
    <row r="34" spans="1:93" ht="15" customHeight="1" thickBot="1" x14ac:dyDescent="0.3">
      <c r="A34" s="7" t="s">
        <v>175</v>
      </c>
      <c r="B34" s="7" t="s">
        <v>487</v>
      </c>
      <c r="C34" s="7" t="s">
        <v>175</v>
      </c>
      <c r="D34" s="7" t="s">
        <v>322</v>
      </c>
      <c r="E34" s="7" t="s">
        <v>447</v>
      </c>
      <c r="F34" s="8" t="s">
        <v>156</v>
      </c>
      <c r="G34" s="26">
        <v>2001</v>
      </c>
      <c r="H34" s="17">
        <v>205</v>
      </c>
      <c r="I34" s="9" t="s">
        <v>396</v>
      </c>
      <c r="J34" s="9" t="s">
        <v>680</v>
      </c>
      <c r="K34" s="7" t="s">
        <v>163</v>
      </c>
      <c r="L34" s="7" t="s">
        <v>176</v>
      </c>
      <c r="M34" s="7" t="s">
        <v>177</v>
      </c>
      <c r="N34" s="7" t="s">
        <v>488</v>
      </c>
      <c r="O34" s="7" t="s">
        <v>178</v>
      </c>
      <c r="P34" s="7" t="s">
        <v>179</v>
      </c>
      <c r="Q34" s="7" t="s">
        <v>180</v>
      </c>
      <c r="R34" s="8" t="s">
        <v>181</v>
      </c>
      <c r="S34" s="27">
        <v>0</v>
      </c>
      <c r="T34" s="28">
        <v>0</v>
      </c>
      <c r="U34" s="28">
        <v>0</v>
      </c>
      <c r="V34" s="28">
        <v>0</v>
      </c>
      <c r="W34" s="28">
        <v>4235</v>
      </c>
      <c r="X34" s="29">
        <v>4301</v>
      </c>
      <c r="Y34" s="30">
        <v>1372</v>
      </c>
      <c r="Z34" s="24">
        <v>133</v>
      </c>
      <c r="AA34" s="30">
        <v>1072</v>
      </c>
      <c r="AB34" s="24">
        <v>196</v>
      </c>
      <c r="AC34" s="30">
        <v>1145</v>
      </c>
      <c r="AD34" s="24">
        <v>208</v>
      </c>
      <c r="AE34" s="30">
        <v>1619</v>
      </c>
      <c r="AF34" s="24">
        <v>156</v>
      </c>
      <c r="AG34" s="27">
        <v>5208</v>
      </c>
      <c r="AH34" s="29">
        <v>693</v>
      </c>
      <c r="AI34" s="30">
        <v>1468</v>
      </c>
      <c r="AJ34" s="24">
        <v>176</v>
      </c>
      <c r="AK34" s="30">
        <v>1617</v>
      </c>
      <c r="AL34" s="24">
        <v>178</v>
      </c>
      <c r="AM34" s="30">
        <v>1446</v>
      </c>
      <c r="AN34" s="24">
        <v>167</v>
      </c>
      <c r="AO34" s="30">
        <v>1812</v>
      </c>
      <c r="AP34" s="24">
        <v>149</v>
      </c>
      <c r="AQ34" s="27">
        <v>6343</v>
      </c>
      <c r="AR34" s="29">
        <v>670</v>
      </c>
      <c r="AS34" s="30">
        <v>1586</v>
      </c>
      <c r="AT34" s="24">
        <v>161</v>
      </c>
      <c r="AU34" s="30">
        <v>1282</v>
      </c>
      <c r="AV34" s="24">
        <v>181</v>
      </c>
      <c r="AW34" s="30">
        <v>1537</v>
      </c>
      <c r="AX34" s="24">
        <v>188</v>
      </c>
      <c r="AY34" s="30">
        <v>1717</v>
      </c>
      <c r="AZ34" s="24">
        <v>195</v>
      </c>
      <c r="BA34" s="27">
        <v>6122</v>
      </c>
      <c r="BB34" s="29">
        <v>725</v>
      </c>
      <c r="BC34" s="30">
        <v>2116</v>
      </c>
      <c r="BD34" s="24">
        <v>269</v>
      </c>
      <c r="BE34" s="30">
        <v>2270</v>
      </c>
      <c r="BF34" s="24">
        <v>276</v>
      </c>
      <c r="BG34" s="30">
        <v>1413</v>
      </c>
      <c r="BH34" s="24">
        <v>241</v>
      </c>
      <c r="BI34" s="30">
        <v>1393</v>
      </c>
      <c r="BJ34" s="24">
        <v>223</v>
      </c>
      <c r="BK34" s="27">
        <v>7192</v>
      </c>
      <c r="BL34" s="29">
        <v>1009</v>
      </c>
      <c r="BM34" s="30">
        <v>1603</v>
      </c>
      <c r="BN34" s="24">
        <v>265</v>
      </c>
      <c r="BO34" s="30">
        <v>1293</v>
      </c>
      <c r="BP34" s="24">
        <v>223</v>
      </c>
      <c r="BQ34" s="30">
        <v>1366</v>
      </c>
      <c r="BR34" s="24">
        <v>155</v>
      </c>
      <c r="BS34" s="30">
        <v>1493</v>
      </c>
      <c r="BT34" s="31">
        <v>132</v>
      </c>
      <c r="BU34" s="32">
        <v>5755</v>
      </c>
      <c r="BV34" s="33">
        <v>775</v>
      </c>
      <c r="BW34" s="21">
        <v>1578</v>
      </c>
      <c r="BX34" s="24">
        <v>269</v>
      </c>
      <c r="BY34" s="21">
        <v>1298</v>
      </c>
      <c r="BZ34" s="24">
        <v>211</v>
      </c>
      <c r="CA34" s="21">
        <v>1346</v>
      </c>
      <c r="CB34" s="24">
        <v>240</v>
      </c>
      <c r="CC34" s="21">
        <v>1641</v>
      </c>
      <c r="CD34" s="24">
        <v>179</v>
      </c>
      <c r="CE34" s="32">
        <f t="shared" si="8"/>
        <v>5863</v>
      </c>
      <c r="CF34" s="32">
        <f t="shared" si="9"/>
        <v>899</v>
      </c>
      <c r="CG34" s="21">
        <v>1598</v>
      </c>
      <c r="CH34" s="24">
        <v>215</v>
      </c>
      <c r="CI34" s="21">
        <v>1525</v>
      </c>
      <c r="CJ34" s="24">
        <v>256</v>
      </c>
      <c r="CK34" s="64">
        <v>1812</v>
      </c>
      <c r="CL34" s="64">
        <v>219</v>
      </c>
      <c r="CM34" s="22">
        <f t="shared" si="2"/>
        <v>3123</v>
      </c>
      <c r="CN34" s="22">
        <f t="shared" si="3"/>
        <v>471</v>
      </c>
      <c r="CO34" s="25" t="str">
        <f t="shared" si="4"/>
        <v>High</v>
      </c>
    </row>
    <row r="35" spans="1:93" ht="15" customHeight="1" thickBot="1" x14ac:dyDescent="0.3">
      <c r="A35" s="44" t="s">
        <v>619</v>
      </c>
      <c r="B35" s="45" t="s">
        <v>674</v>
      </c>
      <c r="C35" s="44" t="s">
        <v>619</v>
      </c>
      <c r="D35" s="7" t="s">
        <v>322</v>
      </c>
      <c r="E35" s="7" t="s">
        <v>323</v>
      </c>
      <c r="F35" s="8" t="s">
        <v>675</v>
      </c>
      <c r="G35" s="26">
        <v>2013</v>
      </c>
      <c r="H35" s="17">
        <v>4</v>
      </c>
      <c r="I35" s="9" t="s">
        <v>324</v>
      </c>
      <c r="J35" s="9" t="s">
        <v>676</v>
      </c>
      <c r="K35" s="45" t="s">
        <v>677</v>
      </c>
      <c r="L35" s="45" t="s">
        <v>678</v>
      </c>
      <c r="M35" s="7" t="s">
        <v>620</v>
      </c>
      <c r="N35" s="7"/>
      <c r="O35" s="7"/>
      <c r="P35" s="7"/>
      <c r="Q35" s="7"/>
      <c r="R35" s="8"/>
      <c r="S35" s="27"/>
      <c r="T35" s="28"/>
      <c r="U35" s="28"/>
      <c r="V35" s="28"/>
      <c r="W35" s="28"/>
      <c r="X35" s="29"/>
      <c r="Y35" s="38"/>
      <c r="Z35" s="39"/>
      <c r="AA35" s="38"/>
      <c r="AB35" s="39"/>
      <c r="AC35" s="38"/>
      <c r="AD35" s="39"/>
      <c r="AE35" s="38"/>
      <c r="AF35" s="39"/>
      <c r="AG35" s="27"/>
      <c r="AH35" s="29"/>
      <c r="AI35" s="38"/>
      <c r="AJ35" s="39"/>
      <c r="AK35" s="38"/>
      <c r="AL35" s="39"/>
      <c r="AM35" s="38"/>
      <c r="AN35" s="39"/>
      <c r="AO35" s="38"/>
      <c r="AP35" s="39"/>
      <c r="AQ35" s="27"/>
      <c r="AR35" s="29"/>
      <c r="AS35" s="38"/>
      <c r="AT35" s="39"/>
      <c r="AU35" s="38"/>
      <c r="AV35" s="39"/>
      <c r="AW35" s="38"/>
      <c r="AX35" s="39"/>
      <c r="AY35" s="38"/>
      <c r="AZ35" s="39"/>
      <c r="BA35" s="27"/>
      <c r="BB35" s="29"/>
      <c r="BC35" s="38"/>
      <c r="BD35" s="39"/>
      <c r="BE35" s="38"/>
      <c r="BF35" s="39"/>
      <c r="BG35" s="38"/>
      <c r="BH35" s="39"/>
      <c r="BI35" s="38"/>
      <c r="BJ35" s="39"/>
      <c r="BK35" s="27"/>
      <c r="BL35" s="29"/>
      <c r="BM35" s="38"/>
      <c r="BN35" s="39"/>
      <c r="BO35" s="38"/>
      <c r="BP35" s="39"/>
      <c r="BQ35" s="38"/>
      <c r="BR35" s="39"/>
      <c r="BS35" s="38"/>
      <c r="BT35" s="40"/>
      <c r="BU35" s="41"/>
      <c r="BV35" s="42"/>
      <c r="BW35" s="21"/>
      <c r="BX35" s="24"/>
      <c r="BY35" s="21"/>
      <c r="BZ35" s="24"/>
      <c r="CA35" s="21"/>
      <c r="CB35" s="24"/>
      <c r="CC35" s="21">
        <v>0</v>
      </c>
      <c r="CD35" s="24">
        <v>0</v>
      </c>
      <c r="CE35" s="32">
        <f t="shared" si="8"/>
        <v>0</v>
      </c>
      <c r="CF35" s="32">
        <f t="shared" si="9"/>
        <v>0</v>
      </c>
      <c r="CG35" s="21">
        <v>18</v>
      </c>
      <c r="CH35" s="24">
        <v>0</v>
      </c>
      <c r="CI35" s="21">
        <v>0</v>
      </c>
      <c r="CJ35" s="24">
        <v>0</v>
      </c>
      <c r="CK35" s="64">
        <v>16</v>
      </c>
      <c r="CL35" s="64">
        <v>0</v>
      </c>
      <c r="CM35" s="22">
        <f t="shared" si="2"/>
        <v>18</v>
      </c>
      <c r="CN35" s="22">
        <f t="shared" si="3"/>
        <v>0</v>
      </c>
      <c r="CO35" s="25" t="str">
        <f t="shared" si="4"/>
        <v>Low</v>
      </c>
    </row>
    <row r="36" spans="1:93" ht="15" customHeight="1" thickBot="1" x14ac:dyDescent="0.3">
      <c r="A36" s="7" t="s">
        <v>192</v>
      </c>
      <c r="B36" s="7" t="s">
        <v>489</v>
      </c>
      <c r="C36" s="7" t="s">
        <v>192</v>
      </c>
      <c r="D36" s="7" t="s">
        <v>322</v>
      </c>
      <c r="E36" s="7" t="s">
        <v>390</v>
      </c>
      <c r="F36" s="8" t="s">
        <v>18</v>
      </c>
      <c r="G36" s="26">
        <v>2010</v>
      </c>
      <c r="H36" s="17">
        <v>42</v>
      </c>
      <c r="I36" s="9" t="s">
        <v>396</v>
      </c>
      <c r="J36" s="9" t="s">
        <v>489</v>
      </c>
      <c r="K36" s="7" t="s">
        <v>326</v>
      </c>
      <c r="L36" s="7" t="s">
        <v>326</v>
      </c>
      <c r="M36" s="7" t="s">
        <v>326</v>
      </c>
      <c r="N36" s="7" t="s">
        <v>326</v>
      </c>
      <c r="O36" s="7" t="s">
        <v>326</v>
      </c>
      <c r="P36" s="7" t="s">
        <v>326</v>
      </c>
      <c r="Q36" s="7" t="s">
        <v>326</v>
      </c>
      <c r="R36" s="8" t="s">
        <v>326</v>
      </c>
      <c r="S36" s="27">
        <v>0</v>
      </c>
      <c r="T36" s="28">
        <v>0</v>
      </c>
      <c r="U36" s="28">
        <v>0</v>
      </c>
      <c r="V36" s="28">
        <v>0</v>
      </c>
      <c r="W36" s="28">
        <v>0</v>
      </c>
      <c r="X36" s="29">
        <v>0</v>
      </c>
      <c r="Y36" s="30">
        <v>0</v>
      </c>
      <c r="Z36" s="24">
        <v>0</v>
      </c>
      <c r="AA36" s="30">
        <v>0</v>
      </c>
      <c r="AB36" s="24">
        <v>0</v>
      </c>
      <c r="AC36" s="30">
        <v>0</v>
      </c>
      <c r="AD36" s="24">
        <v>0</v>
      </c>
      <c r="AE36" s="30">
        <v>0</v>
      </c>
      <c r="AF36" s="24">
        <v>0</v>
      </c>
      <c r="AG36" s="27">
        <v>0</v>
      </c>
      <c r="AH36" s="29">
        <v>0</v>
      </c>
      <c r="AI36" s="30">
        <v>0</v>
      </c>
      <c r="AJ36" s="24">
        <v>0</v>
      </c>
      <c r="AK36" s="30">
        <v>0</v>
      </c>
      <c r="AL36" s="24">
        <v>0</v>
      </c>
      <c r="AM36" s="30">
        <v>0</v>
      </c>
      <c r="AN36" s="24">
        <v>0</v>
      </c>
      <c r="AO36" s="30">
        <v>0</v>
      </c>
      <c r="AP36" s="24">
        <v>0</v>
      </c>
      <c r="AQ36" s="27">
        <v>0</v>
      </c>
      <c r="AR36" s="29">
        <v>0</v>
      </c>
      <c r="AS36" s="30">
        <v>0</v>
      </c>
      <c r="AT36" s="24">
        <v>0</v>
      </c>
      <c r="AU36" s="30">
        <v>4</v>
      </c>
      <c r="AV36" s="24">
        <v>4</v>
      </c>
      <c r="AW36" s="30">
        <v>5</v>
      </c>
      <c r="AX36" s="24">
        <v>1</v>
      </c>
      <c r="AY36" s="30">
        <v>58</v>
      </c>
      <c r="AZ36" s="24">
        <v>0</v>
      </c>
      <c r="BA36" s="27">
        <v>67</v>
      </c>
      <c r="BB36" s="29">
        <v>5</v>
      </c>
      <c r="BC36" s="30">
        <v>128</v>
      </c>
      <c r="BD36" s="24">
        <v>0</v>
      </c>
      <c r="BE36" s="30">
        <v>211</v>
      </c>
      <c r="BF36" s="24">
        <v>33</v>
      </c>
      <c r="BG36" s="30">
        <v>284</v>
      </c>
      <c r="BH36" s="24">
        <v>32</v>
      </c>
      <c r="BI36" s="30">
        <v>517</v>
      </c>
      <c r="BJ36" s="24">
        <v>63</v>
      </c>
      <c r="BK36" s="27">
        <v>1140</v>
      </c>
      <c r="BL36" s="29">
        <v>128</v>
      </c>
      <c r="BM36" s="30">
        <v>307</v>
      </c>
      <c r="BN36" s="24">
        <v>3</v>
      </c>
      <c r="BO36" s="30">
        <v>486</v>
      </c>
      <c r="BP36" s="24">
        <v>3</v>
      </c>
      <c r="BQ36" s="30">
        <v>158</v>
      </c>
      <c r="BR36" s="24">
        <v>48</v>
      </c>
      <c r="BS36" s="30">
        <v>191</v>
      </c>
      <c r="BT36" s="31">
        <v>63</v>
      </c>
      <c r="BU36" s="32">
        <v>1142</v>
      </c>
      <c r="BV36" s="33">
        <v>117</v>
      </c>
      <c r="BW36" s="21">
        <v>278</v>
      </c>
      <c r="BX36" s="24">
        <v>28</v>
      </c>
      <c r="BY36" s="21">
        <v>205</v>
      </c>
      <c r="BZ36" s="24">
        <v>23</v>
      </c>
      <c r="CA36" s="21">
        <v>242</v>
      </c>
      <c r="CB36" s="24">
        <v>1</v>
      </c>
      <c r="CC36" s="21">
        <v>229</v>
      </c>
      <c r="CD36" s="24">
        <v>9</v>
      </c>
      <c r="CE36" s="32">
        <f t="shared" si="8"/>
        <v>954</v>
      </c>
      <c r="CF36" s="32">
        <f t="shared" si="9"/>
        <v>61</v>
      </c>
      <c r="CG36" s="21">
        <v>246</v>
      </c>
      <c r="CH36" s="24">
        <v>19</v>
      </c>
      <c r="CI36" s="21">
        <v>390</v>
      </c>
      <c r="CJ36" s="24">
        <v>17</v>
      </c>
      <c r="CK36" s="64">
        <v>311</v>
      </c>
      <c r="CL36" s="64">
        <v>10</v>
      </c>
      <c r="CM36" s="22">
        <f t="shared" si="2"/>
        <v>636</v>
      </c>
      <c r="CN36" s="22">
        <f t="shared" si="3"/>
        <v>36</v>
      </c>
      <c r="CO36" s="25" t="str">
        <f t="shared" si="4"/>
        <v>Medium</v>
      </c>
    </row>
    <row r="37" spans="1:93" ht="15" customHeight="1" thickBot="1" x14ac:dyDescent="0.3">
      <c r="A37" s="7" t="s">
        <v>109</v>
      </c>
      <c r="B37" s="7" t="s">
        <v>490</v>
      </c>
      <c r="C37" s="7" t="s">
        <v>109</v>
      </c>
      <c r="D37" s="7" t="s">
        <v>322</v>
      </c>
      <c r="E37" s="7" t="s">
        <v>390</v>
      </c>
      <c r="F37" s="8" t="s">
        <v>18</v>
      </c>
      <c r="G37" s="26">
        <v>2012</v>
      </c>
      <c r="H37" s="17">
        <v>43</v>
      </c>
      <c r="I37" s="9" t="s">
        <v>396</v>
      </c>
      <c r="J37" s="9" t="s">
        <v>682</v>
      </c>
      <c r="K37" s="7" t="s">
        <v>239</v>
      </c>
      <c r="L37" s="7" t="s">
        <v>491</v>
      </c>
      <c r="M37" s="7" t="s">
        <v>492</v>
      </c>
      <c r="N37" s="7" t="s">
        <v>326</v>
      </c>
      <c r="O37" s="7" t="s">
        <v>113</v>
      </c>
      <c r="P37" s="7" t="s">
        <v>110</v>
      </c>
      <c r="Q37" s="7" t="s">
        <v>111</v>
      </c>
      <c r="R37" s="8" t="s">
        <v>112</v>
      </c>
      <c r="S37" s="27">
        <v>0</v>
      </c>
      <c r="T37" s="28">
        <v>0</v>
      </c>
      <c r="U37" s="28">
        <v>0</v>
      </c>
      <c r="V37" s="28">
        <v>0</v>
      </c>
      <c r="W37" s="28">
        <v>0</v>
      </c>
      <c r="X37" s="29">
        <v>0</v>
      </c>
      <c r="Y37" s="34">
        <v>0</v>
      </c>
      <c r="Z37" s="35">
        <v>0</v>
      </c>
      <c r="AA37" s="34">
        <v>0</v>
      </c>
      <c r="AB37" s="35">
        <v>0</v>
      </c>
      <c r="AC37" s="34">
        <v>0</v>
      </c>
      <c r="AD37" s="35">
        <v>0</v>
      </c>
      <c r="AE37" s="34">
        <v>0</v>
      </c>
      <c r="AF37" s="35">
        <v>0</v>
      </c>
      <c r="AG37" s="27">
        <v>0</v>
      </c>
      <c r="AH37" s="29">
        <v>0</v>
      </c>
      <c r="AI37" s="34">
        <v>0</v>
      </c>
      <c r="AJ37" s="35">
        <v>0</v>
      </c>
      <c r="AK37" s="34">
        <v>0</v>
      </c>
      <c r="AL37" s="35">
        <v>0</v>
      </c>
      <c r="AM37" s="34">
        <v>0</v>
      </c>
      <c r="AN37" s="35">
        <v>0</v>
      </c>
      <c r="AO37" s="34">
        <v>0</v>
      </c>
      <c r="AP37" s="35">
        <v>0</v>
      </c>
      <c r="AQ37" s="27">
        <v>0</v>
      </c>
      <c r="AR37" s="29">
        <v>0</v>
      </c>
      <c r="AS37" s="34">
        <v>0</v>
      </c>
      <c r="AT37" s="35">
        <v>0</v>
      </c>
      <c r="AU37" s="34">
        <v>0</v>
      </c>
      <c r="AV37" s="35">
        <v>0</v>
      </c>
      <c r="AW37" s="34">
        <v>0</v>
      </c>
      <c r="AX37" s="35">
        <v>0</v>
      </c>
      <c r="AY37" s="34">
        <v>0</v>
      </c>
      <c r="AZ37" s="35">
        <v>0</v>
      </c>
      <c r="BA37" s="27">
        <v>0</v>
      </c>
      <c r="BB37" s="29">
        <v>0</v>
      </c>
      <c r="BC37" s="34">
        <v>0</v>
      </c>
      <c r="BD37" s="35">
        <v>0</v>
      </c>
      <c r="BE37" s="34">
        <v>0</v>
      </c>
      <c r="BF37" s="35">
        <v>0</v>
      </c>
      <c r="BG37" s="34">
        <v>0</v>
      </c>
      <c r="BH37" s="35">
        <v>0</v>
      </c>
      <c r="BI37" s="34">
        <v>0</v>
      </c>
      <c r="BJ37" s="35">
        <v>0</v>
      </c>
      <c r="BK37" s="27">
        <v>0</v>
      </c>
      <c r="BL37" s="29">
        <v>0</v>
      </c>
      <c r="BM37" s="34"/>
      <c r="BN37" s="35"/>
      <c r="BO37" s="34">
        <v>24</v>
      </c>
      <c r="BP37" s="35">
        <v>10</v>
      </c>
      <c r="BQ37" s="34">
        <v>31</v>
      </c>
      <c r="BR37" s="35">
        <v>9</v>
      </c>
      <c r="BS37" s="34">
        <v>44</v>
      </c>
      <c r="BT37" s="36">
        <v>6</v>
      </c>
      <c r="BU37" s="32">
        <v>99</v>
      </c>
      <c r="BV37" s="33">
        <v>25</v>
      </c>
      <c r="BW37" s="21">
        <v>38</v>
      </c>
      <c r="BX37" s="24">
        <v>19</v>
      </c>
      <c r="BY37" s="21">
        <v>77</v>
      </c>
      <c r="BZ37" s="24">
        <v>22</v>
      </c>
      <c r="CA37" s="21">
        <v>107</v>
      </c>
      <c r="CB37" s="24">
        <v>18</v>
      </c>
      <c r="CC37" s="21">
        <v>133</v>
      </c>
      <c r="CD37" s="24">
        <v>24</v>
      </c>
      <c r="CE37" s="32">
        <f t="shared" si="8"/>
        <v>355</v>
      </c>
      <c r="CF37" s="32">
        <f t="shared" si="9"/>
        <v>83</v>
      </c>
      <c r="CG37" s="21">
        <v>100</v>
      </c>
      <c r="CH37" s="24">
        <v>22</v>
      </c>
      <c r="CI37" s="21">
        <v>86</v>
      </c>
      <c r="CJ37" s="24">
        <v>15</v>
      </c>
      <c r="CK37" s="64">
        <v>82</v>
      </c>
      <c r="CL37" s="64">
        <v>10</v>
      </c>
      <c r="CM37" s="22">
        <f t="shared" si="2"/>
        <v>186</v>
      </c>
      <c r="CN37" s="22">
        <f t="shared" si="3"/>
        <v>37</v>
      </c>
      <c r="CO37" s="25" t="str">
        <f t="shared" si="4"/>
        <v>Medium</v>
      </c>
    </row>
    <row r="38" spans="1:93" ht="15" customHeight="1" thickBot="1" x14ac:dyDescent="0.3">
      <c r="A38" s="7" t="s">
        <v>414</v>
      </c>
      <c r="B38" s="7" t="s">
        <v>415</v>
      </c>
      <c r="C38" s="7" t="s">
        <v>414</v>
      </c>
      <c r="D38" s="7" t="s">
        <v>322</v>
      </c>
      <c r="E38" s="7" t="s">
        <v>204</v>
      </c>
      <c r="F38" s="8" t="s">
        <v>416</v>
      </c>
      <c r="G38" s="26">
        <v>2010</v>
      </c>
      <c r="H38" s="17">
        <v>89</v>
      </c>
      <c r="I38" s="9" t="s">
        <v>324</v>
      </c>
      <c r="J38" s="9" t="s">
        <v>664</v>
      </c>
      <c r="K38" s="7" t="s">
        <v>126</v>
      </c>
      <c r="L38" s="7" t="s">
        <v>417</v>
      </c>
      <c r="M38" s="7" t="s">
        <v>418</v>
      </c>
      <c r="N38" s="7" t="s">
        <v>419</v>
      </c>
      <c r="O38" s="7" t="s">
        <v>420</v>
      </c>
      <c r="P38" s="7" t="s">
        <v>421</v>
      </c>
      <c r="Q38" s="7" t="s">
        <v>422</v>
      </c>
      <c r="R38" s="8" t="s">
        <v>326</v>
      </c>
      <c r="S38" s="27">
        <v>0</v>
      </c>
      <c r="T38" s="28">
        <v>0</v>
      </c>
      <c r="U38" s="28">
        <v>0</v>
      </c>
      <c r="V38" s="28">
        <v>0</v>
      </c>
      <c r="W38" s="28">
        <v>0</v>
      </c>
      <c r="X38" s="29">
        <v>0</v>
      </c>
      <c r="Y38" s="30">
        <v>0</v>
      </c>
      <c r="Z38" s="24">
        <v>0</v>
      </c>
      <c r="AA38" s="30">
        <v>0</v>
      </c>
      <c r="AB38" s="24">
        <v>0</v>
      </c>
      <c r="AC38" s="30">
        <v>0</v>
      </c>
      <c r="AD38" s="24">
        <v>0</v>
      </c>
      <c r="AE38" s="30">
        <v>0</v>
      </c>
      <c r="AF38" s="24">
        <v>0</v>
      </c>
      <c r="AG38" s="27">
        <v>0</v>
      </c>
      <c r="AH38" s="29">
        <v>0</v>
      </c>
      <c r="AI38" s="30">
        <v>0</v>
      </c>
      <c r="AJ38" s="24">
        <v>0</v>
      </c>
      <c r="AK38" s="30">
        <v>0</v>
      </c>
      <c r="AL38" s="24">
        <v>0</v>
      </c>
      <c r="AM38" s="30">
        <v>0</v>
      </c>
      <c r="AN38" s="24">
        <v>0</v>
      </c>
      <c r="AO38" s="30">
        <v>0</v>
      </c>
      <c r="AP38" s="24">
        <v>0</v>
      </c>
      <c r="AQ38" s="27">
        <v>0</v>
      </c>
      <c r="AR38" s="29">
        <v>0</v>
      </c>
      <c r="AS38" s="30"/>
      <c r="AT38" s="24">
        <v>0</v>
      </c>
      <c r="AU38" s="30">
        <v>0</v>
      </c>
      <c r="AV38" s="24">
        <v>0</v>
      </c>
      <c r="AW38" s="30">
        <v>0</v>
      </c>
      <c r="AX38" s="24">
        <v>0</v>
      </c>
      <c r="AY38" s="30">
        <v>0</v>
      </c>
      <c r="AZ38" s="24">
        <v>0</v>
      </c>
      <c r="BA38" s="27">
        <v>0</v>
      </c>
      <c r="BB38" s="29">
        <v>0</v>
      </c>
      <c r="BC38" s="30">
        <v>9</v>
      </c>
      <c r="BD38" s="24">
        <v>4</v>
      </c>
      <c r="BE38" s="30">
        <v>3</v>
      </c>
      <c r="BF38" s="24">
        <v>1</v>
      </c>
      <c r="BG38" s="30">
        <v>9</v>
      </c>
      <c r="BH38" s="24">
        <v>4</v>
      </c>
      <c r="BI38" s="30">
        <v>67</v>
      </c>
      <c r="BJ38" s="24">
        <v>13</v>
      </c>
      <c r="BK38" s="27">
        <v>88</v>
      </c>
      <c r="BL38" s="29">
        <v>22</v>
      </c>
      <c r="BM38" s="30">
        <v>216</v>
      </c>
      <c r="BN38" s="24">
        <v>52</v>
      </c>
      <c r="BO38" s="30">
        <v>193</v>
      </c>
      <c r="BP38" s="24">
        <v>24</v>
      </c>
      <c r="BQ38" s="30">
        <v>122</v>
      </c>
      <c r="BR38" s="24">
        <v>23</v>
      </c>
      <c r="BS38" s="30">
        <v>6</v>
      </c>
      <c r="BT38" s="31"/>
      <c r="BU38" s="32">
        <v>537</v>
      </c>
      <c r="BV38" s="33">
        <v>99</v>
      </c>
      <c r="BW38" s="21">
        <v>1</v>
      </c>
      <c r="BX38" s="24">
        <v>0</v>
      </c>
      <c r="BY38" s="21">
        <v>135</v>
      </c>
      <c r="BZ38" s="24">
        <v>6</v>
      </c>
      <c r="CA38" s="21">
        <v>262</v>
      </c>
      <c r="CB38" s="24">
        <v>18</v>
      </c>
      <c r="CC38" s="21">
        <v>397</v>
      </c>
      <c r="CD38" s="24">
        <v>8</v>
      </c>
      <c r="CE38" s="43">
        <f t="shared" si="8"/>
        <v>795</v>
      </c>
      <c r="CF38" s="32">
        <f t="shared" si="9"/>
        <v>32</v>
      </c>
      <c r="CG38" s="21">
        <v>265</v>
      </c>
      <c r="CH38" s="24">
        <v>6</v>
      </c>
      <c r="CI38" s="21">
        <v>368</v>
      </c>
      <c r="CJ38" s="24">
        <v>7</v>
      </c>
      <c r="CK38" s="64">
        <v>474</v>
      </c>
      <c r="CL38" s="64">
        <v>38</v>
      </c>
      <c r="CM38" s="22">
        <f t="shared" si="2"/>
        <v>633</v>
      </c>
      <c r="CN38" s="22">
        <f t="shared" si="3"/>
        <v>13</v>
      </c>
      <c r="CO38" s="25" t="str">
        <f t="shared" si="4"/>
        <v>Medium</v>
      </c>
    </row>
    <row r="39" spans="1:93" ht="15" customHeight="1" thickBot="1" x14ac:dyDescent="0.3">
      <c r="A39" s="7" t="s">
        <v>155</v>
      </c>
      <c r="B39" s="7" t="s">
        <v>670</v>
      </c>
      <c r="C39" s="7" t="s">
        <v>155</v>
      </c>
      <c r="D39" s="7" t="s">
        <v>322</v>
      </c>
      <c r="E39" s="7" t="s">
        <v>447</v>
      </c>
      <c r="F39" s="8" t="s">
        <v>156</v>
      </c>
      <c r="G39" s="26">
        <v>2006</v>
      </c>
      <c r="H39" s="17">
        <v>27</v>
      </c>
      <c r="I39" s="9" t="s">
        <v>396</v>
      </c>
      <c r="J39" s="9" t="s">
        <v>671</v>
      </c>
      <c r="K39" s="7" t="s">
        <v>157</v>
      </c>
      <c r="L39" s="7" t="s">
        <v>158</v>
      </c>
      <c r="M39" s="7" t="s">
        <v>159</v>
      </c>
      <c r="N39" s="7" t="s">
        <v>464</v>
      </c>
      <c r="O39" s="7" t="s">
        <v>7</v>
      </c>
      <c r="P39" s="7" t="s">
        <v>160</v>
      </c>
      <c r="Q39" s="7" t="s">
        <v>161</v>
      </c>
      <c r="R39" s="8" t="s">
        <v>465</v>
      </c>
      <c r="S39" s="27">
        <v>0</v>
      </c>
      <c r="T39" s="28">
        <v>0</v>
      </c>
      <c r="U39" s="28">
        <v>0</v>
      </c>
      <c r="V39" s="28">
        <v>0</v>
      </c>
      <c r="W39" s="28">
        <v>71</v>
      </c>
      <c r="X39" s="29">
        <v>43</v>
      </c>
      <c r="Y39" s="30">
        <v>0</v>
      </c>
      <c r="Z39" s="24">
        <v>0</v>
      </c>
      <c r="AA39" s="30">
        <v>0</v>
      </c>
      <c r="AB39" s="24">
        <v>0</v>
      </c>
      <c r="AC39" s="30">
        <v>0</v>
      </c>
      <c r="AD39" s="24">
        <v>0</v>
      </c>
      <c r="AE39" s="30">
        <v>138</v>
      </c>
      <c r="AF39" s="24">
        <v>0</v>
      </c>
      <c r="AG39" s="27">
        <v>138</v>
      </c>
      <c r="AH39" s="29">
        <v>0</v>
      </c>
      <c r="AI39" s="30">
        <v>96</v>
      </c>
      <c r="AJ39" s="24">
        <v>1</v>
      </c>
      <c r="AK39" s="30">
        <v>115</v>
      </c>
      <c r="AL39" s="24">
        <v>2</v>
      </c>
      <c r="AM39" s="30">
        <v>231</v>
      </c>
      <c r="AN39" s="24">
        <v>41</v>
      </c>
      <c r="AO39" s="30">
        <v>261</v>
      </c>
      <c r="AP39" s="24">
        <v>24</v>
      </c>
      <c r="AQ39" s="27">
        <v>703</v>
      </c>
      <c r="AR39" s="29">
        <v>68</v>
      </c>
      <c r="AS39" s="30">
        <v>245</v>
      </c>
      <c r="AT39" s="24">
        <v>98</v>
      </c>
      <c r="AU39" s="30">
        <v>277</v>
      </c>
      <c r="AV39" s="24">
        <v>152</v>
      </c>
      <c r="AW39" s="30">
        <v>636</v>
      </c>
      <c r="AX39" s="24">
        <v>140</v>
      </c>
      <c r="AY39" s="30">
        <v>521</v>
      </c>
      <c r="AZ39" s="24">
        <v>119</v>
      </c>
      <c r="BA39" s="27">
        <v>1679</v>
      </c>
      <c r="BB39" s="29">
        <v>509</v>
      </c>
      <c r="BC39" s="30">
        <v>621</v>
      </c>
      <c r="BD39" s="24">
        <v>86</v>
      </c>
      <c r="BE39" s="30">
        <v>495</v>
      </c>
      <c r="BF39" s="24">
        <v>92</v>
      </c>
      <c r="BG39" s="30">
        <v>538</v>
      </c>
      <c r="BH39" s="24">
        <v>118</v>
      </c>
      <c r="BI39" s="30">
        <v>552</v>
      </c>
      <c r="BJ39" s="24">
        <v>168</v>
      </c>
      <c r="BK39" s="27">
        <v>2206</v>
      </c>
      <c r="BL39" s="29">
        <v>464</v>
      </c>
      <c r="BM39" s="30">
        <v>1156</v>
      </c>
      <c r="BN39" s="24">
        <v>206</v>
      </c>
      <c r="BO39" s="30">
        <v>929</v>
      </c>
      <c r="BP39" s="24">
        <v>210</v>
      </c>
      <c r="BQ39" s="30">
        <v>568</v>
      </c>
      <c r="BR39" s="24">
        <v>120</v>
      </c>
      <c r="BS39" s="30">
        <v>416</v>
      </c>
      <c r="BT39" s="31">
        <v>84</v>
      </c>
      <c r="BU39" s="32">
        <v>3069</v>
      </c>
      <c r="BV39" s="33">
        <v>620</v>
      </c>
      <c r="BW39" s="21">
        <v>501</v>
      </c>
      <c r="BX39" s="24">
        <v>119</v>
      </c>
      <c r="BY39" s="21">
        <v>604</v>
      </c>
      <c r="BZ39" s="24">
        <v>117</v>
      </c>
      <c r="CA39" s="21">
        <v>631</v>
      </c>
      <c r="CB39" s="24">
        <v>86</v>
      </c>
      <c r="CC39" s="21">
        <v>756</v>
      </c>
      <c r="CD39" s="24">
        <v>110</v>
      </c>
      <c r="CE39" s="32">
        <f t="shared" si="8"/>
        <v>2492</v>
      </c>
      <c r="CF39" s="32">
        <f t="shared" si="9"/>
        <v>432</v>
      </c>
      <c r="CG39" s="21">
        <v>770</v>
      </c>
      <c r="CH39" s="24">
        <v>99</v>
      </c>
      <c r="CI39" s="21">
        <v>762</v>
      </c>
      <c r="CJ39" s="24">
        <v>102</v>
      </c>
      <c r="CK39" s="64">
        <v>788</v>
      </c>
      <c r="CL39" s="64">
        <v>140</v>
      </c>
      <c r="CM39" s="22">
        <f t="shared" si="2"/>
        <v>1532</v>
      </c>
      <c r="CN39" s="22">
        <f t="shared" si="3"/>
        <v>201</v>
      </c>
      <c r="CO39" s="25" t="str">
        <f t="shared" si="4"/>
        <v>High</v>
      </c>
    </row>
    <row r="40" spans="1:93" ht="15" customHeight="1" thickBot="1" x14ac:dyDescent="0.3">
      <c r="A40" s="7" t="s">
        <v>182</v>
      </c>
      <c r="B40" s="7" t="s">
        <v>493</v>
      </c>
      <c r="C40" s="7" t="s">
        <v>182</v>
      </c>
      <c r="D40" s="7" t="s">
        <v>322</v>
      </c>
      <c r="E40" s="7" t="s">
        <v>447</v>
      </c>
      <c r="F40" s="8" t="s">
        <v>183</v>
      </c>
      <c r="G40" s="26">
        <v>2009</v>
      </c>
      <c r="H40" s="17">
        <v>22</v>
      </c>
      <c r="I40" s="9" t="s">
        <v>396</v>
      </c>
      <c r="J40" s="9" t="s">
        <v>688</v>
      </c>
      <c r="K40" s="7" t="s">
        <v>184</v>
      </c>
      <c r="L40" s="7" t="s">
        <v>185</v>
      </c>
      <c r="M40" s="7" t="s">
        <v>494</v>
      </c>
      <c r="N40" s="7" t="s">
        <v>326</v>
      </c>
      <c r="O40" s="7" t="s">
        <v>326</v>
      </c>
      <c r="P40" s="7" t="s">
        <v>326</v>
      </c>
      <c r="Q40" s="7" t="s">
        <v>326</v>
      </c>
      <c r="R40" s="8" t="s">
        <v>326</v>
      </c>
      <c r="S40" s="27">
        <v>0</v>
      </c>
      <c r="T40" s="28">
        <v>0</v>
      </c>
      <c r="U40" s="28">
        <v>0</v>
      </c>
      <c r="V40" s="28">
        <v>0</v>
      </c>
      <c r="W40" s="28">
        <v>0</v>
      </c>
      <c r="X40" s="29">
        <v>0</v>
      </c>
      <c r="Y40" s="30">
        <v>0</v>
      </c>
      <c r="Z40" s="24">
        <v>0</v>
      </c>
      <c r="AA40" s="30">
        <v>0</v>
      </c>
      <c r="AB40" s="24">
        <v>0</v>
      </c>
      <c r="AC40" s="30">
        <v>0</v>
      </c>
      <c r="AD40" s="24">
        <v>0</v>
      </c>
      <c r="AE40" s="30">
        <v>0</v>
      </c>
      <c r="AF40" s="24">
        <v>0</v>
      </c>
      <c r="AG40" s="27">
        <v>0</v>
      </c>
      <c r="AH40" s="29">
        <v>0</v>
      </c>
      <c r="AI40" s="30">
        <v>0</v>
      </c>
      <c r="AJ40" s="24">
        <v>0</v>
      </c>
      <c r="AK40" s="30">
        <v>0</v>
      </c>
      <c r="AL40" s="24">
        <v>0</v>
      </c>
      <c r="AM40" s="30">
        <v>0</v>
      </c>
      <c r="AN40" s="24">
        <v>0</v>
      </c>
      <c r="AO40" s="30">
        <v>96</v>
      </c>
      <c r="AP40" s="24">
        <v>48</v>
      </c>
      <c r="AQ40" s="27">
        <v>96</v>
      </c>
      <c r="AR40" s="29">
        <v>48</v>
      </c>
      <c r="AS40" s="30">
        <v>191</v>
      </c>
      <c r="AT40" s="24">
        <v>64</v>
      </c>
      <c r="AU40" s="30">
        <v>176</v>
      </c>
      <c r="AV40" s="24">
        <v>48</v>
      </c>
      <c r="AW40" s="30">
        <v>191</v>
      </c>
      <c r="AX40" s="24">
        <v>114</v>
      </c>
      <c r="AY40" s="30">
        <v>130</v>
      </c>
      <c r="AZ40" s="24">
        <v>35</v>
      </c>
      <c r="BA40" s="27">
        <v>688</v>
      </c>
      <c r="BB40" s="29">
        <v>261</v>
      </c>
      <c r="BC40" s="30">
        <v>94</v>
      </c>
      <c r="BD40" s="24">
        <v>12</v>
      </c>
      <c r="BE40" s="30">
        <v>92</v>
      </c>
      <c r="BF40" s="24">
        <v>33</v>
      </c>
      <c r="BG40" s="30">
        <v>128</v>
      </c>
      <c r="BH40" s="24">
        <v>41</v>
      </c>
      <c r="BI40" s="30">
        <v>151</v>
      </c>
      <c r="BJ40" s="24">
        <v>56</v>
      </c>
      <c r="BK40" s="27">
        <v>465</v>
      </c>
      <c r="BL40" s="29">
        <v>142</v>
      </c>
      <c r="BM40" s="30">
        <v>189</v>
      </c>
      <c r="BN40" s="24">
        <v>85</v>
      </c>
      <c r="BO40" s="30">
        <v>199</v>
      </c>
      <c r="BP40" s="24">
        <v>50</v>
      </c>
      <c r="BQ40" s="30">
        <v>184</v>
      </c>
      <c r="BR40" s="24">
        <v>61</v>
      </c>
      <c r="BS40" s="30">
        <v>236</v>
      </c>
      <c r="BT40" s="31">
        <v>27</v>
      </c>
      <c r="BU40" s="32">
        <v>808</v>
      </c>
      <c r="BV40" s="33">
        <v>223</v>
      </c>
      <c r="BW40" s="21">
        <v>158</v>
      </c>
      <c r="BX40" s="24">
        <v>55</v>
      </c>
      <c r="BY40" s="21">
        <v>229</v>
      </c>
      <c r="BZ40" s="24">
        <v>57</v>
      </c>
      <c r="CA40" s="21">
        <v>158</v>
      </c>
      <c r="CB40" s="24">
        <v>33</v>
      </c>
      <c r="CC40" s="21">
        <v>209</v>
      </c>
      <c r="CD40" s="24">
        <v>49</v>
      </c>
      <c r="CE40" s="32">
        <f t="shared" si="8"/>
        <v>754</v>
      </c>
      <c r="CF40" s="32">
        <f t="shared" si="9"/>
        <v>194</v>
      </c>
      <c r="CG40" s="21">
        <v>201</v>
      </c>
      <c r="CH40" s="24">
        <v>46</v>
      </c>
      <c r="CI40" s="21">
        <v>278</v>
      </c>
      <c r="CJ40" s="24">
        <v>54</v>
      </c>
      <c r="CK40" s="64">
        <v>0</v>
      </c>
      <c r="CL40" s="64">
        <v>0</v>
      </c>
      <c r="CM40" s="22">
        <f t="shared" si="2"/>
        <v>479</v>
      </c>
      <c r="CN40" s="22">
        <f t="shared" si="3"/>
        <v>100</v>
      </c>
      <c r="CO40" s="25" t="str">
        <f t="shared" si="4"/>
        <v>Medium</v>
      </c>
    </row>
    <row r="41" spans="1:93" ht="15" customHeight="1" thickBot="1" x14ac:dyDescent="0.3">
      <c r="A41" s="7" t="s">
        <v>193</v>
      </c>
      <c r="B41" s="7" t="s">
        <v>194</v>
      </c>
      <c r="C41" s="7" t="s">
        <v>193</v>
      </c>
      <c r="D41" s="7" t="s">
        <v>322</v>
      </c>
      <c r="E41" s="7" t="s">
        <v>458</v>
      </c>
      <c r="F41" s="8" t="s">
        <v>195</v>
      </c>
      <c r="G41" s="26">
        <v>2009</v>
      </c>
      <c r="H41" s="17">
        <v>19</v>
      </c>
      <c r="I41" s="9" t="s">
        <v>396</v>
      </c>
      <c r="J41" s="9" t="s">
        <v>693</v>
      </c>
      <c r="K41" s="7" t="s">
        <v>495</v>
      </c>
      <c r="L41" s="7" t="s">
        <v>196</v>
      </c>
      <c r="M41" s="7" t="s">
        <v>197</v>
      </c>
      <c r="N41" s="7" t="s">
        <v>496</v>
      </c>
      <c r="O41" s="7" t="s">
        <v>198</v>
      </c>
      <c r="P41" s="7" t="s">
        <v>199</v>
      </c>
      <c r="Q41" s="7" t="s">
        <v>200</v>
      </c>
      <c r="R41" s="8" t="s">
        <v>326</v>
      </c>
      <c r="S41" s="27">
        <v>0</v>
      </c>
      <c r="T41" s="28">
        <v>0</v>
      </c>
      <c r="U41" s="28">
        <v>0</v>
      </c>
      <c r="V41" s="28">
        <v>0</v>
      </c>
      <c r="W41" s="28">
        <v>0</v>
      </c>
      <c r="X41" s="29">
        <v>0</v>
      </c>
      <c r="Y41" s="30">
        <v>0</v>
      </c>
      <c r="Z41" s="35">
        <v>0</v>
      </c>
      <c r="AA41" s="30">
        <v>0</v>
      </c>
      <c r="AB41" s="35">
        <v>0</v>
      </c>
      <c r="AC41" s="30">
        <v>0</v>
      </c>
      <c r="AD41" s="35">
        <v>0</v>
      </c>
      <c r="AE41" s="30">
        <v>0</v>
      </c>
      <c r="AF41" s="35">
        <v>0</v>
      </c>
      <c r="AG41" s="27">
        <v>0</v>
      </c>
      <c r="AH41" s="29">
        <v>0</v>
      </c>
      <c r="AI41" s="30">
        <v>0</v>
      </c>
      <c r="AJ41" s="35">
        <v>0</v>
      </c>
      <c r="AK41" s="30">
        <v>0</v>
      </c>
      <c r="AL41" s="35">
        <v>0</v>
      </c>
      <c r="AM41" s="30">
        <v>0</v>
      </c>
      <c r="AN41" s="35">
        <v>0</v>
      </c>
      <c r="AO41" s="30">
        <v>0</v>
      </c>
      <c r="AP41" s="35">
        <v>0</v>
      </c>
      <c r="AQ41" s="27">
        <v>0</v>
      </c>
      <c r="AR41" s="29">
        <v>0</v>
      </c>
      <c r="AS41" s="30">
        <v>0</v>
      </c>
      <c r="AT41" s="35">
        <v>0</v>
      </c>
      <c r="AU41" s="30">
        <v>0</v>
      </c>
      <c r="AV41" s="35">
        <v>0</v>
      </c>
      <c r="AW41" s="30">
        <v>1</v>
      </c>
      <c r="AX41" s="35">
        <v>0</v>
      </c>
      <c r="AY41" s="30">
        <v>0</v>
      </c>
      <c r="AZ41" s="35">
        <v>0</v>
      </c>
      <c r="BA41" s="27">
        <v>1</v>
      </c>
      <c r="BB41" s="29">
        <v>0</v>
      </c>
      <c r="BC41" s="30">
        <v>0</v>
      </c>
      <c r="BD41" s="35">
        <v>0</v>
      </c>
      <c r="BE41" s="30">
        <v>0</v>
      </c>
      <c r="BF41" s="35">
        <v>0</v>
      </c>
      <c r="BG41" s="30">
        <v>1</v>
      </c>
      <c r="BH41" s="35">
        <v>0</v>
      </c>
      <c r="BI41" s="30">
        <v>5</v>
      </c>
      <c r="BJ41" s="35">
        <v>1</v>
      </c>
      <c r="BK41" s="27">
        <v>6</v>
      </c>
      <c r="BL41" s="29">
        <v>1</v>
      </c>
      <c r="BM41" s="30">
        <v>5</v>
      </c>
      <c r="BN41" s="35"/>
      <c r="BO41" s="30">
        <v>1</v>
      </c>
      <c r="BP41" s="35"/>
      <c r="BQ41" s="30"/>
      <c r="BR41" s="35"/>
      <c r="BS41" s="30">
        <v>4</v>
      </c>
      <c r="BT41" s="36"/>
      <c r="BU41" s="32">
        <v>10</v>
      </c>
      <c r="BV41" s="33">
        <v>0</v>
      </c>
      <c r="BW41" s="21">
        <v>6</v>
      </c>
      <c r="BX41" s="24">
        <v>2</v>
      </c>
      <c r="BY41" s="21">
        <v>13</v>
      </c>
      <c r="BZ41" s="24">
        <v>6</v>
      </c>
      <c r="CA41" s="21">
        <v>46</v>
      </c>
      <c r="CB41" s="24">
        <v>45</v>
      </c>
      <c r="CC41" s="21">
        <v>27</v>
      </c>
      <c r="CD41" s="24">
        <v>25</v>
      </c>
      <c r="CE41" s="32">
        <f t="shared" si="8"/>
        <v>92</v>
      </c>
      <c r="CF41" s="32">
        <f t="shared" si="9"/>
        <v>78</v>
      </c>
      <c r="CG41" s="21">
        <v>6</v>
      </c>
      <c r="CH41" s="24">
        <v>4</v>
      </c>
      <c r="CI41" s="21">
        <v>12</v>
      </c>
      <c r="CJ41" s="24">
        <v>0</v>
      </c>
      <c r="CK41" s="64">
        <v>3</v>
      </c>
      <c r="CL41" s="64">
        <v>0</v>
      </c>
      <c r="CM41" s="22">
        <f t="shared" si="2"/>
        <v>18</v>
      </c>
      <c r="CN41" s="22">
        <f t="shared" si="3"/>
        <v>4</v>
      </c>
      <c r="CO41" s="25" t="str">
        <f t="shared" si="4"/>
        <v>Low</v>
      </c>
    </row>
    <row r="42" spans="1:93" ht="15" customHeight="1" thickBot="1" x14ac:dyDescent="0.3">
      <c r="A42" s="7" t="s">
        <v>621</v>
      </c>
      <c r="B42" s="7" t="s">
        <v>683</v>
      </c>
      <c r="C42" s="7" t="s">
        <v>621</v>
      </c>
      <c r="D42" s="7" t="s">
        <v>322</v>
      </c>
      <c r="E42" s="7" t="s">
        <v>3</v>
      </c>
      <c r="F42" s="8" t="s">
        <v>622</v>
      </c>
      <c r="G42" s="26">
        <v>2013</v>
      </c>
      <c r="H42" s="17">
        <v>2</v>
      </c>
      <c r="I42" s="9" t="s">
        <v>324</v>
      </c>
      <c r="J42" s="9" t="s">
        <v>684</v>
      </c>
      <c r="K42" s="45" t="s">
        <v>623</v>
      </c>
      <c r="L42" s="45" t="s">
        <v>45</v>
      </c>
      <c r="M42" s="7" t="s">
        <v>685</v>
      </c>
      <c r="N42" s="7"/>
      <c r="O42" s="7"/>
      <c r="P42" s="7"/>
      <c r="Q42" s="7"/>
      <c r="R42" s="8"/>
      <c r="S42" s="27"/>
      <c r="T42" s="28"/>
      <c r="U42" s="28"/>
      <c r="V42" s="28"/>
      <c r="W42" s="28"/>
      <c r="X42" s="29"/>
      <c r="Y42" s="38"/>
      <c r="Z42" s="39"/>
      <c r="AA42" s="38"/>
      <c r="AB42" s="39"/>
      <c r="AC42" s="38"/>
      <c r="AD42" s="39"/>
      <c r="AE42" s="38"/>
      <c r="AF42" s="39"/>
      <c r="AG42" s="27"/>
      <c r="AH42" s="29"/>
      <c r="AI42" s="38"/>
      <c r="AJ42" s="39"/>
      <c r="AK42" s="38"/>
      <c r="AL42" s="39"/>
      <c r="AM42" s="38"/>
      <c r="AN42" s="39"/>
      <c r="AO42" s="38"/>
      <c r="AP42" s="39"/>
      <c r="AQ42" s="27"/>
      <c r="AR42" s="29"/>
      <c r="AS42" s="38"/>
      <c r="AT42" s="39"/>
      <c r="AU42" s="38"/>
      <c r="AV42" s="39"/>
      <c r="AW42" s="38"/>
      <c r="AX42" s="39"/>
      <c r="AY42" s="38"/>
      <c r="AZ42" s="39"/>
      <c r="BA42" s="27"/>
      <c r="BB42" s="29"/>
      <c r="BC42" s="38"/>
      <c r="BD42" s="39"/>
      <c r="BE42" s="38"/>
      <c r="BF42" s="39"/>
      <c r="BG42" s="38"/>
      <c r="BH42" s="39"/>
      <c r="BI42" s="38"/>
      <c r="BJ42" s="39"/>
      <c r="BK42" s="27"/>
      <c r="BL42" s="29"/>
      <c r="BM42" s="38"/>
      <c r="BN42" s="39"/>
      <c r="BO42" s="38"/>
      <c r="BP42" s="39"/>
      <c r="BQ42" s="38"/>
      <c r="BR42" s="39"/>
      <c r="BS42" s="38"/>
      <c r="BT42" s="40"/>
      <c r="BU42" s="41"/>
      <c r="BV42" s="42"/>
      <c r="BW42" s="21"/>
      <c r="BX42" s="24"/>
      <c r="BY42" s="21"/>
      <c r="BZ42" s="24"/>
      <c r="CA42" s="21"/>
      <c r="CB42" s="24"/>
      <c r="CC42" s="21"/>
      <c r="CD42" s="24"/>
      <c r="CE42" s="32">
        <f t="shared" si="8"/>
        <v>0</v>
      </c>
      <c r="CF42" s="32">
        <f t="shared" si="9"/>
        <v>0</v>
      </c>
      <c r="CG42" s="21">
        <v>1</v>
      </c>
      <c r="CH42" s="24">
        <v>0</v>
      </c>
      <c r="CI42" s="21">
        <v>0</v>
      </c>
      <c r="CJ42" s="24">
        <v>0</v>
      </c>
      <c r="CK42" s="64">
        <v>0</v>
      </c>
      <c r="CL42" s="64">
        <v>0</v>
      </c>
      <c r="CM42" s="22">
        <f t="shared" si="2"/>
        <v>1</v>
      </c>
      <c r="CN42" s="22">
        <f t="shared" si="3"/>
        <v>0</v>
      </c>
      <c r="CO42" s="25" t="str">
        <f t="shared" si="4"/>
        <v>Low</v>
      </c>
    </row>
    <row r="43" spans="1:93" ht="15" customHeight="1" thickBot="1" x14ac:dyDescent="0.3">
      <c r="A43" s="7" t="s">
        <v>201</v>
      </c>
      <c r="B43" s="7" t="s">
        <v>429</v>
      </c>
      <c r="C43" s="7" t="s">
        <v>201</v>
      </c>
      <c r="D43" s="7" t="s">
        <v>322</v>
      </c>
      <c r="E43" s="7" t="s">
        <v>390</v>
      </c>
      <c r="F43" s="8" t="s">
        <v>391</v>
      </c>
      <c r="G43" s="26">
        <v>2011</v>
      </c>
      <c r="H43" s="17">
        <v>6</v>
      </c>
      <c r="I43" s="9" t="s">
        <v>324</v>
      </c>
      <c r="J43" s="9" t="s">
        <v>686</v>
      </c>
      <c r="K43" s="7" t="s">
        <v>27</v>
      </c>
      <c r="L43" s="7" t="s">
        <v>430</v>
      </c>
      <c r="M43" s="7" t="s">
        <v>202</v>
      </c>
      <c r="N43" s="7" t="s">
        <v>431</v>
      </c>
      <c r="O43" s="7" t="s">
        <v>326</v>
      </c>
      <c r="P43" s="7" t="s">
        <v>326</v>
      </c>
      <c r="Q43" s="7" t="s">
        <v>326</v>
      </c>
      <c r="R43" s="8" t="s">
        <v>326</v>
      </c>
      <c r="S43" s="27">
        <v>0</v>
      </c>
      <c r="T43" s="28">
        <v>0</v>
      </c>
      <c r="U43" s="28">
        <v>0</v>
      </c>
      <c r="V43" s="28">
        <v>0</v>
      </c>
      <c r="W43" s="28">
        <v>0</v>
      </c>
      <c r="X43" s="29">
        <v>0</v>
      </c>
      <c r="Y43" s="30">
        <v>0</v>
      </c>
      <c r="Z43" s="24">
        <v>0</v>
      </c>
      <c r="AA43" s="30">
        <v>0</v>
      </c>
      <c r="AB43" s="24">
        <v>0</v>
      </c>
      <c r="AC43" s="30">
        <v>0</v>
      </c>
      <c r="AD43" s="24">
        <v>0</v>
      </c>
      <c r="AE43" s="30">
        <v>0</v>
      </c>
      <c r="AF43" s="24">
        <v>0</v>
      </c>
      <c r="AG43" s="27">
        <v>0</v>
      </c>
      <c r="AH43" s="29">
        <v>0</v>
      </c>
      <c r="AI43" s="30">
        <v>0</v>
      </c>
      <c r="AJ43" s="24">
        <v>0</v>
      </c>
      <c r="AK43" s="30">
        <v>0</v>
      </c>
      <c r="AL43" s="24">
        <v>0</v>
      </c>
      <c r="AM43" s="30">
        <v>0</v>
      </c>
      <c r="AN43" s="24">
        <v>0</v>
      </c>
      <c r="AO43" s="30">
        <v>0</v>
      </c>
      <c r="AP43" s="24">
        <v>0</v>
      </c>
      <c r="AQ43" s="27">
        <v>0</v>
      </c>
      <c r="AR43" s="29">
        <v>0</v>
      </c>
      <c r="AS43" s="30">
        <v>0</v>
      </c>
      <c r="AT43" s="24">
        <v>0</v>
      </c>
      <c r="AU43" s="30">
        <v>0</v>
      </c>
      <c r="AV43" s="24">
        <v>0</v>
      </c>
      <c r="AW43" s="30">
        <v>0</v>
      </c>
      <c r="AX43" s="24">
        <v>0</v>
      </c>
      <c r="AY43" s="30">
        <v>0</v>
      </c>
      <c r="AZ43" s="24">
        <v>0</v>
      </c>
      <c r="BA43" s="27">
        <v>0</v>
      </c>
      <c r="BB43" s="29">
        <v>0</v>
      </c>
      <c r="BC43" s="30">
        <v>0</v>
      </c>
      <c r="BD43" s="24">
        <v>0</v>
      </c>
      <c r="BE43" s="30">
        <v>0</v>
      </c>
      <c r="BF43" s="24">
        <v>0</v>
      </c>
      <c r="BG43" s="30">
        <v>0</v>
      </c>
      <c r="BH43" s="24">
        <v>0</v>
      </c>
      <c r="BI43" s="30">
        <v>0</v>
      </c>
      <c r="BJ43" s="24">
        <v>0</v>
      </c>
      <c r="BK43" s="27">
        <v>0</v>
      </c>
      <c r="BL43" s="29">
        <v>0</v>
      </c>
      <c r="BM43" s="30">
        <v>12</v>
      </c>
      <c r="BN43" s="24">
        <v>7</v>
      </c>
      <c r="BO43" s="30">
        <v>10</v>
      </c>
      <c r="BP43" s="24">
        <v>3</v>
      </c>
      <c r="BQ43" s="30">
        <v>10</v>
      </c>
      <c r="BR43" s="24">
        <v>3</v>
      </c>
      <c r="BS43" s="30">
        <v>13</v>
      </c>
      <c r="BT43" s="31">
        <v>3</v>
      </c>
      <c r="BU43" s="46">
        <v>45</v>
      </c>
      <c r="BV43" s="47">
        <v>16</v>
      </c>
      <c r="BW43" s="21">
        <v>2</v>
      </c>
      <c r="BX43" s="24">
        <v>1</v>
      </c>
      <c r="BY43" s="21">
        <v>9</v>
      </c>
      <c r="BZ43" s="24">
        <v>2</v>
      </c>
      <c r="CA43" s="21">
        <v>15</v>
      </c>
      <c r="CB43" s="24">
        <v>5</v>
      </c>
      <c r="CC43" s="21">
        <v>0</v>
      </c>
      <c r="CD43" s="24">
        <v>0</v>
      </c>
      <c r="CE43" s="32">
        <f t="shared" si="8"/>
        <v>26</v>
      </c>
      <c r="CF43" s="32">
        <f t="shared" si="9"/>
        <v>8</v>
      </c>
      <c r="CG43" s="21">
        <v>2</v>
      </c>
      <c r="CH43" s="24">
        <v>0</v>
      </c>
      <c r="CI43" s="21">
        <v>2</v>
      </c>
      <c r="CJ43" s="24">
        <v>0</v>
      </c>
      <c r="CK43" s="64">
        <v>2</v>
      </c>
      <c r="CL43" s="64">
        <v>0</v>
      </c>
      <c r="CM43" s="22">
        <f t="shared" si="2"/>
        <v>4</v>
      </c>
      <c r="CN43" s="22">
        <f t="shared" si="3"/>
        <v>0</v>
      </c>
      <c r="CO43" s="25" t="str">
        <f t="shared" si="4"/>
        <v>Low</v>
      </c>
    </row>
    <row r="44" spans="1:93" ht="15" customHeight="1" thickBot="1" x14ac:dyDescent="0.3">
      <c r="A44" s="7" t="s">
        <v>203</v>
      </c>
      <c r="B44" s="7" t="s">
        <v>432</v>
      </c>
      <c r="C44" s="7" t="s">
        <v>203</v>
      </c>
      <c r="D44" s="7" t="s">
        <v>322</v>
      </c>
      <c r="E44" s="7" t="s">
        <v>323</v>
      </c>
      <c r="F44" s="8" t="s">
        <v>204</v>
      </c>
      <c r="G44" s="26">
        <v>2011</v>
      </c>
      <c r="H44" s="17">
        <v>16</v>
      </c>
      <c r="I44" s="9" t="s">
        <v>324</v>
      </c>
      <c r="J44" s="9" t="s">
        <v>642</v>
      </c>
      <c r="K44" s="7" t="s">
        <v>205</v>
      </c>
      <c r="L44" s="7" t="s">
        <v>206</v>
      </c>
      <c r="M44" s="7" t="s">
        <v>207</v>
      </c>
      <c r="N44" s="7" t="s">
        <v>433</v>
      </c>
      <c r="O44" s="7" t="s">
        <v>208</v>
      </c>
      <c r="P44" s="7" t="s">
        <v>209</v>
      </c>
      <c r="Q44" s="7" t="s">
        <v>434</v>
      </c>
      <c r="R44" s="8" t="s">
        <v>435</v>
      </c>
      <c r="S44" s="27">
        <v>0</v>
      </c>
      <c r="T44" s="28">
        <v>0</v>
      </c>
      <c r="U44" s="28">
        <v>0</v>
      </c>
      <c r="V44" s="28">
        <v>0</v>
      </c>
      <c r="W44" s="28">
        <v>0</v>
      </c>
      <c r="X44" s="29">
        <v>0</v>
      </c>
      <c r="Y44" s="34">
        <v>0</v>
      </c>
      <c r="Z44" s="35">
        <v>0</v>
      </c>
      <c r="AA44" s="34">
        <v>0</v>
      </c>
      <c r="AB44" s="35">
        <v>0</v>
      </c>
      <c r="AC44" s="34">
        <v>0</v>
      </c>
      <c r="AD44" s="35">
        <v>0</v>
      </c>
      <c r="AE44" s="34">
        <v>0</v>
      </c>
      <c r="AF44" s="35">
        <v>0</v>
      </c>
      <c r="AG44" s="27">
        <v>0</v>
      </c>
      <c r="AH44" s="29">
        <v>0</v>
      </c>
      <c r="AI44" s="34">
        <v>0</v>
      </c>
      <c r="AJ44" s="35">
        <v>0</v>
      </c>
      <c r="AK44" s="34">
        <v>0</v>
      </c>
      <c r="AL44" s="35">
        <v>0</v>
      </c>
      <c r="AM44" s="34">
        <v>0</v>
      </c>
      <c r="AN44" s="35">
        <v>0</v>
      </c>
      <c r="AO44" s="34">
        <v>0</v>
      </c>
      <c r="AP44" s="35">
        <v>0</v>
      </c>
      <c r="AQ44" s="27">
        <v>0</v>
      </c>
      <c r="AR44" s="29">
        <v>0</v>
      </c>
      <c r="AS44" s="34">
        <v>0</v>
      </c>
      <c r="AT44" s="35">
        <v>0</v>
      </c>
      <c r="AU44" s="34">
        <v>0</v>
      </c>
      <c r="AV44" s="35">
        <v>0</v>
      </c>
      <c r="AW44" s="34">
        <v>0</v>
      </c>
      <c r="AX44" s="35">
        <v>0</v>
      </c>
      <c r="AY44" s="34">
        <v>0</v>
      </c>
      <c r="AZ44" s="35">
        <v>0</v>
      </c>
      <c r="BA44" s="27">
        <v>0</v>
      </c>
      <c r="BB44" s="29">
        <v>0</v>
      </c>
      <c r="BC44" s="34">
        <v>0</v>
      </c>
      <c r="BD44" s="35">
        <v>0</v>
      </c>
      <c r="BE44" s="34">
        <v>0</v>
      </c>
      <c r="BF44" s="35">
        <v>0</v>
      </c>
      <c r="BG44" s="34">
        <v>22</v>
      </c>
      <c r="BH44" s="35">
        <v>3</v>
      </c>
      <c r="BI44" s="34">
        <v>11</v>
      </c>
      <c r="BJ44" s="35">
        <v>3</v>
      </c>
      <c r="BK44" s="27">
        <v>33</v>
      </c>
      <c r="BL44" s="29">
        <v>6</v>
      </c>
      <c r="BM44" s="30">
        <v>42</v>
      </c>
      <c r="BN44" s="35">
        <v>0</v>
      </c>
      <c r="BO44" s="30">
        <v>93</v>
      </c>
      <c r="BP44" s="35">
        <v>93</v>
      </c>
      <c r="BQ44" s="30">
        <v>79</v>
      </c>
      <c r="BR44" s="35">
        <v>79</v>
      </c>
      <c r="BS44" s="34">
        <v>46</v>
      </c>
      <c r="BT44" s="36">
        <v>46</v>
      </c>
      <c r="BU44" s="32">
        <v>260</v>
      </c>
      <c r="BV44" s="33">
        <v>218</v>
      </c>
      <c r="BW44" s="21">
        <v>33</v>
      </c>
      <c r="BX44" s="24">
        <v>0</v>
      </c>
      <c r="BY44" s="21">
        <v>69</v>
      </c>
      <c r="BZ44" s="24">
        <v>6</v>
      </c>
      <c r="CA44" s="21">
        <v>68</v>
      </c>
      <c r="CB44" s="24">
        <v>0</v>
      </c>
      <c r="CC44" s="21">
        <v>74</v>
      </c>
      <c r="CD44" s="24">
        <v>0</v>
      </c>
      <c r="CE44" s="32">
        <f t="shared" si="8"/>
        <v>244</v>
      </c>
      <c r="CF44" s="32">
        <f t="shared" si="9"/>
        <v>6</v>
      </c>
      <c r="CG44" s="21">
        <v>71</v>
      </c>
      <c r="CH44" s="24">
        <v>1</v>
      </c>
      <c r="CI44" s="21">
        <v>111</v>
      </c>
      <c r="CJ44" s="24">
        <v>1</v>
      </c>
      <c r="CK44" s="64">
        <v>96</v>
      </c>
      <c r="CL44" s="64">
        <v>0</v>
      </c>
      <c r="CM44" s="22">
        <f t="shared" si="2"/>
        <v>182</v>
      </c>
      <c r="CN44" s="22">
        <f t="shared" si="3"/>
        <v>2</v>
      </c>
      <c r="CO44" s="25" t="str">
        <f t="shared" si="4"/>
        <v>Medium</v>
      </c>
    </row>
    <row r="45" spans="1:93" ht="15" customHeight="1" thickBot="1" x14ac:dyDescent="0.3">
      <c r="A45" s="7" t="s">
        <v>210</v>
      </c>
      <c r="B45" s="7" t="s">
        <v>211</v>
      </c>
      <c r="C45" s="7" t="s">
        <v>210</v>
      </c>
      <c r="D45" s="7" t="s">
        <v>322</v>
      </c>
      <c r="E45" s="7" t="s">
        <v>390</v>
      </c>
      <c r="F45" s="8" t="s">
        <v>18</v>
      </c>
      <c r="G45" s="26">
        <v>2011</v>
      </c>
      <c r="H45" s="17">
        <v>18</v>
      </c>
      <c r="I45" s="9" t="s">
        <v>396</v>
      </c>
      <c r="J45" s="9" t="s">
        <v>694</v>
      </c>
      <c r="K45" s="7" t="s">
        <v>213</v>
      </c>
      <c r="L45" s="7" t="s">
        <v>212</v>
      </c>
      <c r="M45" s="7" t="s">
        <v>497</v>
      </c>
      <c r="N45" s="7" t="s">
        <v>326</v>
      </c>
      <c r="O45" s="7" t="s">
        <v>498</v>
      </c>
      <c r="P45" s="7" t="s">
        <v>499</v>
      </c>
      <c r="Q45" s="7" t="s">
        <v>500</v>
      </c>
      <c r="R45" s="8" t="s">
        <v>501</v>
      </c>
      <c r="S45" s="27">
        <v>0</v>
      </c>
      <c r="T45" s="28">
        <v>0</v>
      </c>
      <c r="U45" s="28">
        <v>0</v>
      </c>
      <c r="V45" s="28">
        <v>0</v>
      </c>
      <c r="W45" s="28">
        <v>0</v>
      </c>
      <c r="X45" s="29">
        <v>0</v>
      </c>
      <c r="Y45" s="30">
        <v>0</v>
      </c>
      <c r="Z45" s="24">
        <v>0</v>
      </c>
      <c r="AA45" s="30">
        <v>0</v>
      </c>
      <c r="AB45" s="24">
        <v>0</v>
      </c>
      <c r="AC45" s="30">
        <v>0</v>
      </c>
      <c r="AD45" s="24">
        <v>0</v>
      </c>
      <c r="AE45" s="30">
        <v>0</v>
      </c>
      <c r="AF45" s="24">
        <v>0</v>
      </c>
      <c r="AG45" s="27">
        <v>0</v>
      </c>
      <c r="AH45" s="29">
        <v>0</v>
      </c>
      <c r="AI45" s="30">
        <v>0</v>
      </c>
      <c r="AJ45" s="24">
        <v>0</v>
      </c>
      <c r="AK45" s="30">
        <v>0</v>
      </c>
      <c r="AL45" s="24">
        <v>0</v>
      </c>
      <c r="AM45" s="30">
        <v>0</v>
      </c>
      <c r="AN45" s="24">
        <v>0</v>
      </c>
      <c r="AO45" s="30">
        <v>0</v>
      </c>
      <c r="AP45" s="24">
        <v>0</v>
      </c>
      <c r="AQ45" s="27">
        <v>0</v>
      </c>
      <c r="AR45" s="29">
        <v>0</v>
      </c>
      <c r="AS45" s="30">
        <v>0</v>
      </c>
      <c r="AT45" s="24">
        <v>0</v>
      </c>
      <c r="AU45" s="30">
        <v>0</v>
      </c>
      <c r="AV45" s="24">
        <v>0</v>
      </c>
      <c r="AW45" s="30">
        <v>0</v>
      </c>
      <c r="AX45" s="24">
        <v>0</v>
      </c>
      <c r="AY45" s="30">
        <v>0</v>
      </c>
      <c r="AZ45" s="24">
        <v>0</v>
      </c>
      <c r="BA45" s="27">
        <v>0</v>
      </c>
      <c r="BB45" s="29">
        <v>0</v>
      </c>
      <c r="BC45" s="30">
        <v>1</v>
      </c>
      <c r="BD45" s="24">
        <v>0</v>
      </c>
      <c r="BE45" s="30">
        <v>6</v>
      </c>
      <c r="BF45" s="24">
        <v>0</v>
      </c>
      <c r="BG45" s="30">
        <v>8</v>
      </c>
      <c r="BH45" s="24">
        <v>6</v>
      </c>
      <c r="BI45" s="30">
        <v>12</v>
      </c>
      <c r="BJ45" s="24">
        <v>3</v>
      </c>
      <c r="BK45" s="27">
        <v>27</v>
      </c>
      <c r="BL45" s="29">
        <v>9</v>
      </c>
      <c r="BM45" s="30">
        <v>7</v>
      </c>
      <c r="BN45" s="24">
        <v>0</v>
      </c>
      <c r="BO45" s="30">
        <v>12</v>
      </c>
      <c r="BP45" s="24">
        <v>2</v>
      </c>
      <c r="BQ45" s="30">
        <v>10</v>
      </c>
      <c r="BR45" s="24">
        <v>3</v>
      </c>
      <c r="BS45" s="30">
        <v>19</v>
      </c>
      <c r="BT45" s="31">
        <v>1</v>
      </c>
      <c r="BU45" s="32">
        <v>48</v>
      </c>
      <c r="BV45" s="33">
        <v>7</v>
      </c>
      <c r="BW45" s="21">
        <v>10</v>
      </c>
      <c r="BX45" s="24">
        <v>3</v>
      </c>
      <c r="BY45" s="21">
        <v>20</v>
      </c>
      <c r="BZ45" s="24">
        <v>0</v>
      </c>
      <c r="CA45" s="21">
        <v>9</v>
      </c>
      <c r="CB45" s="24">
        <v>0</v>
      </c>
      <c r="CC45" s="21">
        <v>11</v>
      </c>
      <c r="CD45" s="24">
        <v>0</v>
      </c>
      <c r="CE45" s="32">
        <f t="shared" si="8"/>
        <v>50</v>
      </c>
      <c r="CF45" s="32">
        <f t="shared" si="9"/>
        <v>3</v>
      </c>
      <c r="CG45" s="21">
        <v>24</v>
      </c>
      <c r="CH45" s="24">
        <v>4</v>
      </c>
      <c r="CI45" s="21">
        <v>60</v>
      </c>
      <c r="CJ45" s="24">
        <v>2</v>
      </c>
      <c r="CK45" s="64">
        <v>30</v>
      </c>
      <c r="CL45" s="64">
        <v>5</v>
      </c>
      <c r="CM45" s="22">
        <f t="shared" si="2"/>
        <v>84</v>
      </c>
      <c r="CN45" s="22">
        <f t="shared" si="3"/>
        <v>6</v>
      </c>
      <c r="CO45" s="25" t="str">
        <f t="shared" si="4"/>
        <v>Low</v>
      </c>
    </row>
    <row r="46" spans="1:93" ht="15" customHeight="1" thickBot="1" x14ac:dyDescent="0.3">
      <c r="A46" s="7" t="s">
        <v>214</v>
      </c>
      <c r="B46" s="7" t="s">
        <v>215</v>
      </c>
      <c r="C46" s="7" t="s">
        <v>214</v>
      </c>
      <c r="D46" s="7" t="s">
        <v>322</v>
      </c>
      <c r="E46" s="7" t="s">
        <v>323</v>
      </c>
      <c r="F46" s="8" t="s">
        <v>139</v>
      </c>
      <c r="G46" s="26">
        <v>2005</v>
      </c>
      <c r="H46" s="17">
        <v>17</v>
      </c>
      <c r="I46" s="9" t="s">
        <v>324</v>
      </c>
      <c r="J46" s="9" t="s">
        <v>689</v>
      </c>
      <c r="K46" s="7" t="s">
        <v>216</v>
      </c>
      <c r="L46" s="7" t="s">
        <v>217</v>
      </c>
      <c r="M46" s="7" t="s">
        <v>218</v>
      </c>
      <c r="N46" s="7" t="s">
        <v>436</v>
      </c>
      <c r="O46" s="7" t="s">
        <v>437</v>
      </c>
      <c r="P46" s="7" t="s">
        <v>219</v>
      </c>
      <c r="Q46" s="7" t="s">
        <v>220</v>
      </c>
      <c r="R46" s="8" t="s">
        <v>326</v>
      </c>
      <c r="S46" s="27">
        <v>0</v>
      </c>
      <c r="T46" s="28">
        <v>0</v>
      </c>
      <c r="U46" s="28">
        <v>0</v>
      </c>
      <c r="V46" s="28">
        <v>0</v>
      </c>
      <c r="W46" s="28">
        <v>3</v>
      </c>
      <c r="X46" s="29">
        <v>0</v>
      </c>
      <c r="Y46" s="34">
        <v>0</v>
      </c>
      <c r="Z46" s="35">
        <v>0</v>
      </c>
      <c r="AA46" s="34">
        <v>0</v>
      </c>
      <c r="AB46" s="35">
        <v>0</v>
      </c>
      <c r="AC46" s="34">
        <v>0</v>
      </c>
      <c r="AD46" s="35">
        <v>0</v>
      </c>
      <c r="AE46" s="34">
        <v>3</v>
      </c>
      <c r="AF46" s="35">
        <v>0</v>
      </c>
      <c r="AG46" s="27">
        <v>3</v>
      </c>
      <c r="AH46" s="29">
        <v>0</v>
      </c>
      <c r="AI46" s="34">
        <v>0</v>
      </c>
      <c r="AJ46" s="35">
        <v>0</v>
      </c>
      <c r="AK46" s="34">
        <v>2</v>
      </c>
      <c r="AL46" s="35">
        <v>0</v>
      </c>
      <c r="AM46" s="34">
        <v>0</v>
      </c>
      <c r="AN46" s="35">
        <v>0</v>
      </c>
      <c r="AO46" s="34">
        <v>0</v>
      </c>
      <c r="AP46" s="35">
        <v>0</v>
      </c>
      <c r="AQ46" s="27">
        <v>2</v>
      </c>
      <c r="AR46" s="29">
        <v>0</v>
      </c>
      <c r="AS46" s="34">
        <v>0</v>
      </c>
      <c r="AT46" s="35">
        <v>0</v>
      </c>
      <c r="AU46" s="34">
        <v>0</v>
      </c>
      <c r="AV46" s="35">
        <v>0</v>
      </c>
      <c r="AW46" s="34">
        <v>0</v>
      </c>
      <c r="AX46" s="35">
        <v>5</v>
      </c>
      <c r="AY46" s="34">
        <v>1</v>
      </c>
      <c r="AZ46" s="35">
        <v>0</v>
      </c>
      <c r="BA46" s="27">
        <v>1</v>
      </c>
      <c r="BB46" s="29">
        <v>5</v>
      </c>
      <c r="BC46" s="34">
        <v>2</v>
      </c>
      <c r="BD46" s="35">
        <v>1</v>
      </c>
      <c r="BE46" s="34">
        <v>0</v>
      </c>
      <c r="BF46" s="35">
        <v>0</v>
      </c>
      <c r="BG46" s="34">
        <v>3</v>
      </c>
      <c r="BH46" s="35">
        <v>1</v>
      </c>
      <c r="BI46" s="34">
        <v>5</v>
      </c>
      <c r="BJ46" s="35">
        <v>0</v>
      </c>
      <c r="BK46" s="27">
        <v>10</v>
      </c>
      <c r="BL46" s="29">
        <v>2</v>
      </c>
      <c r="BM46" s="34"/>
      <c r="BN46" s="35"/>
      <c r="BO46" s="34">
        <v>95</v>
      </c>
      <c r="BP46" s="35">
        <v>18</v>
      </c>
      <c r="BQ46" s="34"/>
      <c r="BR46" s="35"/>
      <c r="BS46" s="34">
        <v>28</v>
      </c>
      <c r="BT46" s="36">
        <v>3</v>
      </c>
      <c r="BU46" s="32">
        <v>123</v>
      </c>
      <c r="BV46" s="33">
        <v>21</v>
      </c>
      <c r="BW46" s="21">
        <v>0</v>
      </c>
      <c r="BX46" s="24">
        <v>0</v>
      </c>
      <c r="BY46" s="21">
        <v>0</v>
      </c>
      <c r="BZ46" s="24">
        <v>0</v>
      </c>
      <c r="CA46" s="21">
        <v>0</v>
      </c>
      <c r="CB46" s="24">
        <v>0</v>
      </c>
      <c r="CC46" s="21">
        <v>110</v>
      </c>
      <c r="CD46" s="24">
        <v>0</v>
      </c>
      <c r="CE46" s="32">
        <f t="shared" si="8"/>
        <v>110</v>
      </c>
      <c r="CF46" s="32">
        <f t="shared" si="9"/>
        <v>0</v>
      </c>
      <c r="CG46" s="21">
        <v>0</v>
      </c>
      <c r="CH46" s="24">
        <v>0</v>
      </c>
      <c r="CI46" s="21">
        <v>0</v>
      </c>
      <c r="CJ46" s="24">
        <v>0</v>
      </c>
      <c r="CK46" s="64">
        <v>0</v>
      </c>
      <c r="CL46" s="64">
        <v>0</v>
      </c>
      <c r="CM46" s="22">
        <f t="shared" si="2"/>
        <v>0</v>
      </c>
      <c r="CN46" s="22">
        <f t="shared" si="3"/>
        <v>0</v>
      </c>
      <c r="CO46" s="25" t="str">
        <f t="shared" si="4"/>
        <v>Low</v>
      </c>
    </row>
    <row r="47" spans="1:93" ht="15" customHeight="1" thickBot="1" x14ac:dyDescent="0.3">
      <c r="A47" s="7" t="s">
        <v>221</v>
      </c>
      <c r="B47" s="7" t="s">
        <v>438</v>
      </c>
      <c r="C47" s="7" t="s">
        <v>221</v>
      </c>
      <c r="D47" s="7" t="s">
        <v>322</v>
      </c>
      <c r="E47" s="7" t="s">
        <v>341</v>
      </c>
      <c r="F47" s="8" t="s">
        <v>222</v>
      </c>
      <c r="G47" s="26">
        <v>2012</v>
      </c>
      <c r="H47" s="17">
        <v>15</v>
      </c>
      <c r="I47" s="9" t="s">
        <v>324</v>
      </c>
      <c r="J47" s="9" t="s">
        <v>438</v>
      </c>
      <c r="K47" s="7" t="s">
        <v>439</v>
      </c>
      <c r="L47" s="7" t="s">
        <v>223</v>
      </c>
      <c r="M47" s="7" t="s">
        <v>224</v>
      </c>
      <c r="N47" s="7" t="s">
        <v>326</v>
      </c>
      <c r="O47" s="7" t="s">
        <v>126</v>
      </c>
      <c r="P47" s="7" t="s">
        <v>225</v>
      </c>
      <c r="Q47" s="7" t="s">
        <v>440</v>
      </c>
      <c r="R47" s="8" t="s">
        <v>441</v>
      </c>
      <c r="S47" s="27">
        <v>0</v>
      </c>
      <c r="T47" s="28">
        <v>0</v>
      </c>
      <c r="U47" s="28">
        <v>0</v>
      </c>
      <c r="V47" s="28">
        <v>0</v>
      </c>
      <c r="W47" s="28">
        <v>0</v>
      </c>
      <c r="X47" s="29">
        <v>0</v>
      </c>
      <c r="Y47" s="34">
        <v>0</v>
      </c>
      <c r="Z47" s="35">
        <v>0</v>
      </c>
      <c r="AA47" s="34">
        <v>0</v>
      </c>
      <c r="AB47" s="35">
        <v>0</v>
      </c>
      <c r="AC47" s="34">
        <v>0</v>
      </c>
      <c r="AD47" s="35">
        <v>0</v>
      </c>
      <c r="AE47" s="34">
        <v>0</v>
      </c>
      <c r="AF47" s="35">
        <v>0</v>
      </c>
      <c r="AG47" s="27">
        <v>0</v>
      </c>
      <c r="AH47" s="29">
        <v>0</v>
      </c>
      <c r="AI47" s="34">
        <v>0</v>
      </c>
      <c r="AJ47" s="35">
        <v>0</v>
      </c>
      <c r="AK47" s="34">
        <v>0</v>
      </c>
      <c r="AL47" s="35">
        <v>0</v>
      </c>
      <c r="AM47" s="34">
        <v>0</v>
      </c>
      <c r="AN47" s="35">
        <v>0</v>
      </c>
      <c r="AO47" s="34">
        <v>0</v>
      </c>
      <c r="AP47" s="35">
        <v>0</v>
      </c>
      <c r="AQ47" s="27">
        <v>0</v>
      </c>
      <c r="AR47" s="29">
        <v>0</v>
      </c>
      <c r="AS47" s="34">
        <v>0</v>
      </c>
      <c r="AT47" s="35">
        <v>0</v>
      </c>
      <c r="AU47" s="34">
        <v>0</v>
      </c>
      <c r="AV47" s="35">
        <v>0</v>
      </c>
      <c r="AW47" s="34">
        <v>0</v>
      </c>
      <c r="AX47" s="35">
        <v>0</v>
      </c>
      <c r="AY47" s="34">
        <v>0</v>
      </c>
      <c r="AZ47" s="35">
        <v>0</v>
      </c>
      <c r="BA47" s="27">
        <v>0</v>
      </c>
      <c r="BB47" s="29">
        <v>0</v>
      </c>
      <c r="BC47" s="34">
        <v>0</v>
      </c>
      <c r="BD47" s="35">
        <v>0</v>
      </c>
      <c r="BE47" s="34">
        <v>0</v>
      </c>
      <c r="BF47" s="35">
        <v>0</v>
      </c>
      <c r="BG47" s="34">
        <v>0</v>
      </c>
      <c r="BH47" s="35">
        <v>0</v>
      </c>
      <c r="BI47" s="34">
        <v>0</v>
      </c>
      <c r="BJ47" s="35">
        <v>0</v>
      </c>
      <c r="BK47" s="27">
        <v>0</v>
      </c>
      <c r="BL47" s="29">
        <v>0</v>
      </c>
      <c r="BM47" s="34"/>
      <c r="BN47" s="35"/>
      <c r="BO47" s="34"/>
      <c r="BP47" s="35"/>
      <c r="BQ47" s="34">
        <v>1</v>
      </c>
      <c r="BR47" s="35"/>
      <c r="BS47" s="34">
        <v>1</v>
      </c>
      <c r="BT47" s="36"/>
      <c r="BU47" s="32">
        <v>2</v>
      </c>
      <c r="BV47" s="33">
        <v>0</v>
      </c>
      <c r="BW47" s="21">
        <v>5</v>
      </c>
      <c r="BX47" s="24">
        <v>1</v>
      </c>
      <c r="BY47" s="21">
        <v>8</v>
      </c>
      <c r="BZ47" s="24">
        <v>2</v>
      </c>
      <c r="CA47" s="21">
        <v>2</v>
      </c>
      <c r="CB47" s="24">
        <v>0</v>
      </c>
      <c r="CC47" s="21">
        <v>55</v>
      </c>
      <c r="CD47" s="24">
        <v>0</v>
      </c>
      <c r="CE47" s="32">
        <f t="shared" si="8"/>
        <v>70</v>
      </c>
      <c r="CF47" s="32">
        <f t="shared" si="9"/>
        <v>3</v>
      </c>
      <c r="CG47" s="21">
        <v>190</v>
      </c>
      <c r="CH47" s="24">
        <v>14</v>
      </c>
      <c r="CI47" s="21">
        <v>187</v>
      </c>
      <c r="CJ47" s="24">
        <v>18</v>
      </c>
      <c r="CK47" s="64">
        <v>447</v>
      </c>
      <c r="CL47" s="64">
        <v>33</v>
      </c>
      <c r="CM47" s="22">
        <f t="shared" si="2"/>
        <v>377</v>
      </c>
      <c r="CN47" s="22">
        <f t="shared" si="3"/>
        <v>32</v>
      </c>
      <c r="CO47" s="25" t="str">
        <f t="shared" si="4"/>
        <v>Medium</v>
      </c>
    </row>
    <row r="48" spans="1:93" ht="15" customHeight="1" thickBot="1" x14ac:dyDescent="0.3">
      <c r="A48" s="76"/>
      <c r="B48" s="76" t="s">
        <v>700</v>
      </c>
      <c r="C48" s="76"/>
      <c r="D48" s="76"/>
      <c r="E48" s="76"/>
      <c r="F48" s="79"/>
      <c r="G48" s="81"/>
      <c r="H48" s="83">
        <v>2125</v>
      </c>
      <c r="I48" s="85"/>
      <c r="J48" s="85"/>
      <c r="K48" s="76"/>
      <c r="L48" s="76"/>
      <c r="M48" s="76"/>
      <c r="N48" s="76"/>
      <c r="O48" s="76"/>
      <c r="P48" s="76"/>
      <c r="Q48" s="76"/>
      <c r="R48" s="79"/>
      <c r="S48" s="87">
        <f t="shared" ref="S48:AX48" si="10">SUM(S1:S47)</f>
        <v>0</v>
      </c>
      <c r="T48" s="89">
        <f t="shared" si="10"/>
        <v>0</v>
      </c>
      <c r="U48" s="89">
        <f t="shared" si="10"/>
        <v>0</v>
      </c>
      <c r="V48" s="89">
        <f t="shared" si="10"/>
        <v>0</v>
      </c>
      <c r="W48" s="89">
        <f t="shared" si="10"/>
        <v>12595</v>
      </c>
      <c r="X48" s="90">
        <f t="shared" si="10"/>
        <v>11435</v>
      </c>
      <c r="Y48" s="91">
        <f t="shared" si="10"/>
        <v>2600</v>
      </c>
      <c r="Z48" s="94">
        <f t="shared" si="10"/>
        <v>949</v>
      </c>
      <c r="AA48" s="91">
        <f t="shared" si="10"/>
        <v>2250</v>
      </c>
      <c r="AB48" s="94">
        <f t="shared" si="10"/>
        <v>821</v>
      </c>
      <c r="AC48" s="91">
        <f t="shared" si="10"/>
        <v>2628</v>
      </c>
      <c r="AD48" s="94">
        <f t="shared" si="10"/>
        <v>1070</v>
      </c>
      <c r="AE48" s="91">
        <f t="shared" si="10"/>
        <v>4912</v>
      </c>
      <c r="AF48" s="94">
        <f t="shared" si="10"/>
        <v>1254</v>
      </c>
      <c r="AG48" s="87">
        <f t="shared" si="10"/>
        <v>12390</v>
      </c>
      <c r="AH48" s="90">
        <f t="shared" si="10"/>
        <v>4094</v>
      </c>
      <c r="AI48" s="91">
        <f t="shared" si="10"/>
        <v>4033</v>
      </c>
      <c r="AJ48" s="94">
        <f t="shared" si="10"/>
        <v>1793</v>
      </c>
      <c r="AK48" s="91">
        <f t="shared" si="10"/>
        <v>5221</v>
      </c>
      <c r="AL48" s="94">
        <f t="shared" si="10"/>
        <v>2077</v>
      </c>
      <c r="AM48" s="91">
        <f t="shared" si="10"/>
        <v>5816</v>
      </c>
      <c r="AN48" s="94">
        <f t="shared" si="10"/>
        <v>2776</v>
      </c>
      <c r="AO48" s="91">
        <f t="shared" si="10"/>
        <v>7478</v>
      </c>
      <c r="AP48" s="94">
        <f t="shared" si="10"/>
        <v>2939</v>
      </c>
      <c r="AQ48" s="87">
        <f t="shared" si="10"/>
        <v>22548</v>
      </c>
      <c r="AR48" s="90">
        <f t="shared" si="10"/>
        <v>9585</v>
      </c>
      <c r="AS48" s="91">
        <f t="shared" si="10"/>
        <v>7806</v>
      </c>
      <c r="AT48" s="94">
        <f t="shared" si="10"/>
        <v>3429</v>
      </c>
      <c r="AU48" s="91">
        <f t="shared" si="10"/>
        <v>7579</v>
      </c>
      <c r="AV48" s="94">
        <f t="shared" si="10"/>
        <v>2996</v>
      </c>
      <c r="AW48" s="91">
        <f t="shared" si="10"/>
        <v>8018</v>
      </c>
      <c r="AX48" s="94">
        <f t="shared" si="10"/>
        <v>2723</v>
      </c>
      <c r="AY48" s="91">
        <f t="shared" ref="AY48:CD48" si="11">SUM(AY1:AY47)</f>
        <v>15787</v>
      </c>
      <c r="AZ48" s="94">
        <f t="shared" si="11"/>
        <v>3817</v>
      </c>
      <c r="BA48" s="87">
        <f t="shared" si="11"/>
        <v>39190</v>
      </c>
      <c r="BB48" s="90">
        <f t="shared" si="11"/>
        <v>12965</v>
      </c>
      <c r="BC48" s="91">
        <f t="shared" si="11"/>
        <v>16175</v>
      </c>
      <c r="BD48" s="94">
        <f t="shared" si="11"/>
        <v>4588</v>
      </c>
      <c r="BE48" s="91">
        <f t="shared" si="11"/>
        <v>14134</v>
      </c>
      <c r="BF48" s="94">
        <f t="shared" si="11"/>
        <v>3724</v>
      </c>
      <c r="BG48" s="91">
        <f t="shared" si="11"/>
        <v>13054</v>
      </c>
      <c r="BH48" s="94">
        <f t="shared" si="11"/>
        <v>4518</v>
      </c>
      <c r="BI48" s="91">
        <f t="shared" si="11"/>
        <v>15753</v>
      </c>
      <c r="BJ48" s="94">
        <f t="shared" si="11"/>
        <v>4945</v>
      </c>
      <c r="BK48" s="87">
        <f t="shared" si="11"/>
        <v>59116</v>
      </c>
      <c r="BL48" s="90">
        <f t="shared" si="11"/>
        <v>17775</v>
      </c>
      <c r="BM48" s="91">
        <f t="shared" si="11"/>
        <v>20671.5</v>
      </c>
      <c r="BN48" s="94">
        <f t="shared" si="11"/>
        <v>6018.5</v>
      </c>
      <c r="BO48" s="91">
        <f t="shared" si="11"/>
        <v>20436.5</v>
      </c>
      <c r="BP48" s="94">
        <f t="shared" si="11"/>
        <v>6624.5</v>
      </c>
      <c r="BQ48" s="91">
        <f t="shared" si="11"/>
        <v>16691</v>
      </c>
      <c r="BR48" s="94">
        <f t="shared" si="11"/>
        <v>6892.5</v>
      </c>
      <c r="BS48" s="91">
        <f t="shared" si="11"/>
        <v>18995.5</v>
      </c>
      <c r="BT48" s="98">
        <f t="shared" si="11"/>
        <v>6225</v>
      </c>
      <c r="BU48" s="99">
        <f t="shared" si="11"/>
        <v>76794.5</v>
      </c>
      <c r="BV48" s="101">
        <f t="shared" si="11"/>
        <v>25761.5</v>
      </c>
      <c r="BW48" s="102">
        <f t="shared" si="11"/>
        <v>19781</v>
      </c>
      <c r="BX48" s="94">
        <f t="shared" si="11"/>
        <v>7828</v>
      </c>
      <c r="BY48" s="102">
        <f t="shared" si="11"/>
        <v>18698</v>
      </c>
      <c r="BZ48" s="94">
        <f t="shared" si="11"/>
        <v>6952</v>
      </c>
      <c r="CA48" s="102">
        <f t="shared" si="11"/>
        <v>18033</v>
      </c>
      <c r="CB48" s="94">
        <f t="shared" si="11"/>
        <v>5818</v>
      </c>
      <c r="CC48" s="102">
        <f t="shared" si="11"/>
        <v>23094</v>
      </c>
      <c r="CD48" s="94">
        <f t="shared" si="11"/>
        <v>5892</v>
      </c>
      <c r="CE48" s="87">
        <f t="shared" ref="CE48:CJ48" si="12">SUM(CE1:CE47)</f>
        <v>79606</v>
      </c>
      <c r="CF48" s="87">
        <f t="shared" si="12"/>
        <v>26490</v>
      </c>
      <c r="CG48" s="102">
        <f t="shared" si="12"/>
        <v>21233</v>
      </c>
      <c r="CH48" s="94">
        <f t="shared" si="12"/>
        <v>6097</v>
      </c>
      <c r="CI48" s="102">
        <f t="shared" si="12"/>
        <v>21683</v>
      </c>
      <c r="CJ48" s="94">
        <f t="shared" si="12"/>
        <v>6785</v>
      </c>
      <c r="CK48" s="106"/>
      <c r="CL48" s="106"/>
      <c r="CM48" s="108">
        <f>SUM(CM1:CM47)</f>
        <v>42916</v>
      </c>
      <c r="CN48" s="108">
        <f>SUM(CN1:CN47)</f>
        <v>12882</v>
      </c>
      <c r="CO48" s="14"/>
    </row>
    <row r="49" spans="1:93" ht="15" customHeight="1" thickBot="1" x14ac:dyDescent="0.3">
      <c r="A49" s="7" t="s">
        <v>234</v>
      </c>
      <c r="B49" s="7" t="s">
        <v>442</v>
      </c>
      <c r="C49" s="7" t="s">
        <v>234</v>
      </c>
      <c r="D49" s="7" t="s">
        <v>322</v>
      </c>
      <c r="E49" s="7" t="s">
        <v>204</v>
      </c>
      <c r="F49" s="8" t="s">
        <v>235</v>
      </c>
      <c r="G49" s="26">
        <v>2009</v>
      </c>
      <c r="H49" s="17">
        <v>84</v>
      </c>
      <c r="I49" s="9" t="s">
        <v>324</v>
      </c>
      <c r="J49" s="9" t="s">
        <v>655</v>
      </c>
      <c r="K49" s="7" t="s">
        <v>236</v>
      </c>
      <c r="L49" s="7" t="s">
        <v>237</v>
      </c>
      <c r="M49" s="7" t="s">
        <v>238</v>
      </c>
      <c r="N49" s="7" t="s">
        <v>443</v>
      </c>
      <c r="O49" s="7" t="s">
        <v>326</v>
      </c>
      <c r="P49" s="7" t="s">
        <v>326</v>
      </c>
      <c r="Q49" s="7" t="s">
        <v>326</v>
      </c>
      <c r="R49" s="8" t="s">
        <v>326</v>
      </c>
      <c r="S49" s="27">
        <v>0</v>
      </c>
      <c r="T49" s="28">
        <v>0</v>
      </c>
      <c r="U49" s="28">
        <v>0</v>
      </c>
      <c r="V49" s="28">
        <v>0</v>
      </c>
      <c r="W49" s="28">
        <v>0</v>
      </c>
      <c r="X49" s="29">
        <v>0</v>
      </c>
      <c r="Y49" s="30">
        <v>0</v>
      </c>
      <c r="Z49" s="24">
        <v>0</v>
      </c>
      <c r="AA49" s="30">
        <v>0</v>
      </c>
      <c r="AB49" s="24">
        <v>0</v>
      </c>
      <c r="AC49" s="30">
        <v>0</v>
      </c>
      <c r="AD49" s="24">
        <v>0</v>
      </c>
      <c r="AE49" s="30">
        <v>0</v>
      </c>
      <c r="AF49" s="24">
        <v>0</v>
      </c>
      <c r="AG49" s="27">
        <v>0</v>
      </c>
      <c r="AH49" s="29">
        <v>0</v>
      </c>
      <c r="AI49" s="30">
        <v>0</v>
      </c>
      <c r="AJ49" s="24">
        <v>0</v>
      </c>
      <c r="AK49" s="30">
        <v>0</v>
      </c>
      <c r="AL49" s="24">
        <v>0</v>
      </c>
      <c r="AM49" s="30">
        <v>0</v>
      </c>
      <c r="AN49" s="24">
        <v>0</v>
      </c>
      <c r="AO49" s="30">
        <v>34</v>
      </c>
      <c r="AP49" s="24">
        <v>34</v>
      </c>
      <c r="AQ49" s="27">
        <v>34</v>
      </c>
      <c r="AR49" s="29">
        <v>34</v>
      </c>
      <c r="AS49" s="30">
        <v>6</v>
      </c>
      <c r="AT49" s="24">
        <v>6</v>
      </c>
      <c r="AU49" s="30">
        <v>11</v>
      </c>
      <c r="AV49" s="24">
        <v>11</v>
      </c>
      <c r="AW49" s="30">
        <v>47</v>
      </c>
      <c r="AX49" s="24">
        <v>47</v>
      </c>
      <c r="AY49" s="30">
        <v>55</v>
      </c>
      <c r="AZ49" s="24">
        <v>55</v>
      </c>
      <c r="BA49" s="27">
        <v>119</v>
      </c>
      <c r="BB49" s="29">
        <v>119</v>
      </c>
      <c r="BC49" s="30">
        <v>91</v>
      </c>
      <c r="BD49" s="24">
        <v>91</v>
      </c>
      <c r="BE49" s="30">
        <v>22</v>
      </c>
      <c r="BF49" s="24">
        <v>22</v>
      </c>
      <c r="BG49" s="30">
        <v>35</v>
      </c>
      <c r="BH49" s="24">
        <v>35</v>
      </c>
      <c r="BI49" s="30">
        <v>45</v>
      </c>
      <c r="BJ49" s="24">
        <v>45</v>
      </c>
      <c r="BK49" s="27">
        <v>193</v>
      </c>
      <c r="BL49" s="29">
        <v>193</v>
      </c>
      <c r="BM49" s="30">
        <v>0</v>
      </c>
      <c r="BN49" s="24">
        <v>44</v>
      </c>
      <c r="BO49" s="30">
        <v>30</v>
      </c>
      <c r="BP49" s="24">
        <v>0</v>
      </c>
      <c r="BQ49" s="30">
        <v>314</v>
      </c>
      <c r="BR49" s="24">
        <v>0</v>
      </c>
      <c r="BS49" s="30">
        <v>182</v>
      </c>
      <c r="BT49" s="31">
        <v>9</v>
      </c>
      <c r="BU49" s="43">
        <v>526</v>
      </c>
      <c r="BV49" s="49">
        <v>53</v>
      </c>
      <c r="BW49" s="21">
        <v>95</v>
      </c>
      <c r="BX49" s="24">
        <v>11</v>
      </c>
      <c r="BY49" s="21">
        <v>269</v>
      </c>
      <c r="BZ49" s="24">
        <v>11</v>
      </c>
      <c r="CA49" s="21">
        <v>95</v>
      </c>
      <c r="CB49" s="24"/>
      <c r="CC49" s="21">
        <v>107</v>
      </c>
      <c r="CD49" s="24">
        <v>17</v>
      </c>
      <c r="CE49" s="32">
        <f>BW49+BY49+CA49+CC49</f>
        <v>566</v>
      </c>
      <c r="CF49" s="32">
        <f>BX49+BZ49+CB49+CD49</f>
        <v>39</v>
      </c>
      <c r="CG49" s="21">
        <v>120</v>
      </c>
      <c r="CH49" s="24">
        <v>4</v>
      </c>
      <c r="CI49" s="21">
        <v>92</v>
      </c>
      <c r="CJ49" s="24">
        <v>28</v>
      </c>
      <c r="CK49" s="64">
        <v>80</v>
      </c>
      <c r="CL49" s="64">
        <v>10</v>
      </c>
      <c r="CM49" s="22">
        <f t="shared" ref="CM49:CM72" si="13">SUM(CG49,CI49)</f>
        <v>212</v>
      </c>
      <c r="CN49" s="22">
        <f t="shared" ref="CN49:CN72" si="14">SUM(CH49,CJ49)</f>
        <v>32</v>
      </c>
      <c r="CO49" s="25" t="str">
        <f t="shared" ref="CO49:CO72" si="15">IF((CI49+CG49)&gt;1000,"High",IF((CI49+CG49)&gt;100,"Medium", "Low"))</f>
        <v>Medium</v>
      </c>
    </row>
    <row r="50" spans="1:93" ht="15" hidden="1" customHeight="1" thickBot="1" x14ac:dyDescent="0.3">
      <c r="A50" s="7" t="s">
        <v>409</v>
      </c>
      <c r="B50" s="7" t="s">
        <v>410</v>
      </c>
      <c r="C50" s="7" t="s">
        <v>409</v>
      </c>
      <c r="D50" s="7" t="s">
        <v>504</v>
      </c>
      <c r="E50" s="7" t="s">
        <v>390</v>
      </c>
      <c r="F50" s="8" t="s">
        <v>391</v>
      </c>
      <c r="G50" s="26">
        <v>2010</v>
      </c>
      <c r="H50" s="17"/>
      <c r="I50" s="9" t="s">
        <v>324</v>
      </c>
      <c r="J50" s="9" t="s">
        <v>695</v>
      </c>
      <c r="K50" s="7" t="s">
        <v>392</v>
      </c>
      <c r="L50" s="7" t="s">
        <v>150</v>
      </c>
      <c r="M50" s="7" t="s">
        <v>151</v>
      </c>
      <c r="N50" s="7" t="s">
        <v>393</v>
      </c>
      <c r="O50" s="7" t="s">
        <v>411</v>
      </c>
      <c r="P50" s="7" t="s">
        <v>412</v>
      </c>
      <c r="Q50" s="7" t="s">
        <v>413</v>
      </c>
      <c r="R50" s="8" t="s">
        <v>326</v>
      </c>
      <c r="S50" s="27">
        <v>0</v>
      </c>
      <c r="T50" s="28">
        <v>0</v>
      </c>
      <c r="U50" s="28">
        <v>0</v>
      </c>
      <c r="V50" s="28">
        <v>0</v>
      </c>
      <c r="W50" s="28">
        <v>0</v>
      </c>
      <c r="X50" s="29">
        <v>0</v>
      </c>
      <c r="Y50" s="34">
        <v>0</v>
      </c>
      <c r="Z50" s="35">
        <v>0</v>
      </c>
      <c r="AA50" s="34">
        <v>0</v>
      </c>
      <c r="AB50" s="35">
        <v>0</v>
      </c>
      <c r="AC50" s="34">
        <v>0</v>
      </c>
      <c r="AD50" s="35">
        <v>0</v>
      </c>
      <c r="AE50" s="34">
        <v>0</v>
      </c>
      <c r="AF50" s="35">
        <v>0</v>
      </c>
      <c r="AG50" s="27">
        <v>0</v>
      </c>
      <c r="AH50" s="29">
        <v>0</v>
      </c>
      <c r="AI50" s="34">
        <v>0</v>
      </c>
      <c r="AJ50" s="35">
        <v>0</v>
      </c>
      <c r="AK50" s="34">
        <v>0</v>
      </c>
      <c r="AL50" s="35">
        <v>0</v>
      </c>
      <c r="AM50" s="34">
        <v>0</v>
      </c>
      <c r="AN50" s="35">
        <v>0</v>
      </c>
      <c r="AO50" s="34">
        <v>0</v>
      </c>
      <c r="AP50" s="35">
        <v>0</v>
      </c>
      <c r="AQ50" s="27">
        <v>0</v>
      </c>
      <c r="AR50" s="29">
        <v>0</v>
      </c>
      <c r="AS50" s="34">
        <v>0</v>
      </c>
      <c r="AT50" s="35">
        <v>0</v>
      </c>
      <c r="AU50" s="34">
        <v>0</v>
      </c>
      <c r="AV50" s="35">
        <v>0</v>
      </c>
      <c r="AW50" s="34">
        <v>0</v>
      </c>
      <c r="AX50" s="35">
        <v>0</v>
      </c>
      <c r="AY50" s="34">
        <v>4</v>
      </c>
      <c r="AZ50" s="35">
        <v>0</v>
      </c>
      <c r="BA50" s="27">
        <v>4</v>
      </c>
      <c r="BB50" s="29">
        <v>0</v>
      </c>
      <c r="BC50" s="34">
        <v>6</v>
      </c>
      <c r="BD50" s="35">
        <v>8</v>
      </c>
      <c r="BE50" s="34">
        <v>24</v>
      </c>
      <c r="BF50" s="35">
        <v>7</v>
      </c>
      <c r="BG50" s="34">
        <v>0</v>
      </c>
      <c r="BH50" s="35">
        <v>0</v>
      </c>
      <c r="BI50" s="34">
        <v>0</v>
      </c>
      <c r="BJ50" s="35">
        <v>0</v>
      </c>
      <c r="BK50" s="27">
        <v>30</v>
      </c>
      <c r="BL50" s="29">
        <v>15</v>
      </c>
      <c r="BM50" s="34"/>
      <c r="BN50" s="35"/>
      <c r="BO50" s="34">
        <v>8</v>
      </c>
      <c r="BP50" s="35">
        <v>8</v>
      </c>
      <c r="BQ50" s="34">
        <v>15</v>
      </c>
      <c r="BR50" s="35">
        <v>8</v>
      </c>
      <c r="BS50" s="34">
        <v>23</v>
      </c>
      <c r="BT50" s="36">
        <v>6</v>
      </c>
      <c r="BU50" s="32">
        <v>46</v>
      </c>
      <c r="BV50" s="33">
        <v>22</v>
      </c>
      <c r="BW50" s="21">
        <v>16</v>
      </c>
      <c r="BX50" s="24">
        <v>7</v>
      </c>
      <c r="BY50" s="21">
        <v>23</v>
      </c>
      <c r="BZ50" s="24">
        <v>10</v>
      </c>
      <c r="CA50" s="21">
        <v>31</v>
      </c>
      <c r="CB50" s="24">
        <v>13</v>
      </c>
      <c r="CC50" s="21">
        <v>10</v>
      </c>
      <c r="CD50" s="24">
        <v>6</v>
      </c>
      <c r="CE50" s="32">
        <f>BW50+BY50+CA50+CC50</f>
        <v>80</v>
      </c>
      <c r="CF50" s="32">
        <f>BX50+BZ50+CB50+CD50</f>
        <v>36</v>
      </c>
      <c r="CG50" s="21">
        <v>11</v>
      </c>
      <c r="CH50" s="24">
        <v>0</v>
      </c>
      <c r="CI50" s="21">
        <v>0</v>
      </c>
      <c r="CJ50" s="24">
        <v>0</v>
      </c>
      <c r="CK50" s="64">
        <v>0</v>
      </c>
      <c r="CL50" s="64">
        <v>0</v>
      </c>
      <c r="CM50" s="22">
        <f t="shared" si="13"/>
        <v>11</v>
      </c>
      <c r="CN50" s="22">
        <f t="shared" si="14"/>
        <v>0</v>
      </c>
      <c r="CO50" s="25" t="str">
        <f t="shared" si="15"/>
        <v>Low</v>
      </c>
    </row>
    <row r="51" spans="1:93" ht="15" hidden="1" customHeight="1" thickBot="1" x14ac:dyDescent="0.3">
      <c r="A51" s="7" t="s">
        <v>502</v>
      </c>
      <c r="B51" s="7" t="s">
        <v>503</v>
      </c>
      <c r="C51" s="7" t="s">
        <v>502</v>
      </c>
      <c r="D51" s="7" t="s">
        <v>504</v>
      </c>
      <c r="E51" s="7" t="s">
        <v>326</v>
      </c>
      <c r="F51" s="8" t="s">
        <v>326</v>
      </c>
      <c r="G51" s="26"/>
      <c r="H51" s="17"/>
      <c r="I51" s="9" t="s">
        <v>326</v>
      </c>
      <c r="J51" s="9"/>
      <c r="K51" s="7" t="s">
        <v>326</v>
      </c>
      <c r="L51" s="7" t="s">
        <v>326</v>
      </c>
      <c r="M51" s="7" t="s">
        <v>326</v>
      </c>
      <c r="N51" s="7" t="s">
        <v>326</v>
      </c>
      <c r="O51" s="7" t="s">
        <v>326</v>
      </c>
      <c r="P51" s="7" t="s">
        <v>326</v>
      </c>
      <c r="Q51" s="7" t="s">
        <v>326</v>
      </c>
      <c r="R51" s="8" t="s">
        <v>326</v>
      </c>
      <c r="S51" s="27">
        <v>531</v>
      </c>
      <c r="T51" s="28">
        <v>3304</v>
      </c>
      <c r="U51" s="28">
        <v>4825</v>
      </c>
      <c r="V51" s="28">
        <v>6990</v>
      </c>
      <c r="W51" s="28">
        <v>0</v>
      </c>
      <c r="X51" s="29">
        <v>0</v>
      </c>
      <c r="Y51" s="34">
        <v>0</v>
      </c>
      <c r="Z51" s="35">
        <v>0</v>
      </c>
      <c r="AA51" s="34">
        <v>0</v>
      </c>
      <c r="AB51" s="35">
        <v>0</v>
      </c>
      <c r="AC51" s="34">
        <v>0</v>
      </c>
      <c r="AD51" s="35">
        <v>0</v>
      </c>
      <c r="AE51" s="34">
        <v>0</v>
      </c>
      <c r="AF51" s="35">
        <v>0</v>
      </c>
      <c r="AG51" s="27">
        <v>0</v>
      </c>
      <c r="AH51" s="29">
        <v>0</v>
      </c>
      <c r="AI51" s="34">
        <v>0</v>
      </c>
      <c r="AJ51" s="35">
        <v>0</v>
      </c>
      <c r="AK51" s="34">
        <v>0</v>
      </c>
      <c r="AL51" s="35">
        <v>0</v>
      </c>
      <c r="AM51" s="34">
        <v>0</v>
      </c>
      <c r="AN51" s="35">
        <v>0</v>
      </c>
      <c r="AO51" s="34">
        <v>0</v>
      </c>
      <c r="AP51" s="35">
        <v>0</v>
      </c>
      <c r="AQ51" s="27">
        <v>0</v>
      </c>
      <c r="AR51" s="29">
        <v>0</v>
      </c>
      <c r="AS51" s="34">
        <v>0</v>
      </c>
      <c r="AT51" s="35">
        <v>0</v>
      </c>
      <c r="AU51" s="34">
        <v>0</v>
      </c>
      <c r="AV51" s="35">
        <v>0</v>
      </c>
      <c r="AW51" s="34">
        <v>0</v>
      </c>
      <c r="AX51" s="35">
        <v>0</v>
      </c>
      <c r="AY51" s="34">
        <v>0</v>
      </c>
      <c r="AZ51" s="35">
        <v>0</v>
      </c>
      <c r="BA51" s="27">
        <v>0</v>
      </c>
      <c r="BB51" s="29">
        <v>0</v>
      </c>
      <c r="BC51" s="34">
        <v>0</v>
      </c>
      <c r="BD51" s="35">
        <v>0</v>
      </c>
      <c r="BE51" s="34">
        <v>0</v>
      </c>
      <c r="BF51" s="35">
        <v>0</v>
      </c>
      <c r="BG51" s="34">
        <v>0</v>
      </c>
      <c r="BH51" s="35">
        <v>0</v>
      </c>
      <c r="BI51" s="34">
        <v>0</v>
      </c>
      <c r="BJ51" s="35">
        <v>0</v>
      </c>
      <c r="BK51" s="27">
        <v>0</v>
      </c>
      <c r="BL51" s="29">
        <v>0</v>
      </c>
      <c r="BM51" s="34">
        <v>0</v>
      </c>
      <c r="BN51" s="35">
        <v>0</v>
      </c>
      <c r="BO51" s="34">
        <v>0</v>
      </c>
      <c r="BP51" s="35">
        <v>0</v>
      </c>
      <c r="BQ51" s="34">
        <v>0</v>
      </c>
      <c r="BR51" s="35">
        <v>0</v>
      </c>
      <c r="BS51" s="34" t="s">
        <v>326</v>
      </c>
      <c r="BT51" s="36" t="s">
        <v>326</v>
      </c>
      <c r="BU51" s="32">
        <v>0</v>
      </c>
      <c r="BV51" s="33">
        <v>0</v>
      </c>
      <c r="BW51" s="21"/>
      <c r="BX51" s="24"/>
      <c r="BY51" s="21"/>
      <c r="BZ51" s="24"/>
      <c r="CA51" s="21"/>
      <c r="CB51" s="24"/>
      <c r="CC51" s="21"/>
      <c r="CD51" s="24"/>
      <c r="CE51" s="32"/>
      <c r="CF51" s="32"/>
      <c r="CG51" s="21"/>
      <c r="CH51" s="24"/>
      <c r="CI51" s="21"/>
      <c r="CJ51" s="24"/>
      <c r="CK51" s="64">
        <v>0</v>
      </c>
      <c r="CL51" s="64">
        <v>0</v>
      </c>
      <c r="CM51" s="22">
        <f t="shared" si="13"/>
        <v>0</v>
      </c>
      <c r="CN51" s="22">
        <f t="shared" si="14"/>
        <v>0</v>
      </c>
      <c r="CO51" s="25" t="str">
        <f t="shared" si="15"/>
        <v>Low</v>
      </c>
    </row>
    <row r="52" spans="1:93" ht="15" hidden="1" customHeight="1" thickBot="1" x14ac:dyDescent="0.3">
      <c r="A52" s="7" t="s">
        <v>505</v>
      </c>
      <c r="B52" s="7" t="s">
        <v>506</v>
      </c>
      <c r="C52" s="7" t="s">
        <v>505</v>
      </c>
      <c r="D52" s="7" t="s">
        <v>504</v>
      </c>
      <c r="E52" s="7" t="s">
        <v>341</v>
      </c>
      <c r="F52" s="8" t="s">
        <v>32</v>
      </c>
      <c r="G52" s="48"/>
      <c r="H52" s="17"/>
      <c r="I52" s="9" t="s">
        <v>326</v>
      </c>
      <c r="J52" s="9"/>
      <c r="K52" s="7" t="s">
        <v>326</v>
      </c>
      <c r="L52" s="7" t="s">
        <v>326</v>
      </c>
      <c r="M52" s="7" t="s">
        <v>326</v>
      </c>
      <c r="N52" s="7" t="s">
        <v>326</v>
      </c>
      <c r="O52" s="7" t="s">
        <v>326</v>
      </c>
      <c r="P52" s="7" t="s">
        <v>326</v>
      </c>
      <c r="Q52" s="7" t="s">
        <v>326</v>
      </c>
      <c r="R52" s="8" t="s">
        <v>326</v>
      </c>
      <c r="S52" s="27">
        <v>0</v>
      </c>
      <c r="T52" s="28">
        <v>0</v>
      </c>
      <c r="U52" s="28">
        <v>0</v>
      </c>
      <c r="V52" s="28">
        <v>0</v>
      </c>
      <c r="W52" s="28">
        <v>0</v>
      </c>
      <c r="X52" s="29">
        <v>3</v>
      </c>
      <c r="Y52" s="38">
        <v>0</v>
      </c>
      <c r="Z52" s="39">
        <v>0</v>
      </c>
      <c r="AA52" s="38">
        <v>0</v>
      </c>
      <c r="AB52" s="39">
        <v>0</v>
      </c>
      <c r="AC52" s="38">
        <v>0</v>
      </c>
      <c r="AD52" s="39">
        <v>0</v>
      </c>
      <c r="AE52" s="38">
        <v>0</v>
      </c>
      <c r="AF52" s="39">
        <v>0</v>
      </c>
      <c r="AG52" s="27">
        <v>0</v>
      </c>
      <c r="AH52" s="29">
        <v>0</v>
      </c>
      <c r="AI52" s="38">
        <v>0</v>
      </c>
      <c r="AJ52" s="39">
        <v>0</v>
      </c>
      <c r="AK52" s="38">
        <v>0</v>
      </c>
      <c r="AL52" s="39">
        <v>0</v>
      </c>
      <c r="AM52" s="38">
        <v>0</v>
      </c>
      <c r="AN52" s="39">
        <v>0</v>
      </c>
      <c r="AO52" s="38">
        <v>0</v>
      </c>
      <c r="AP52" s="39">
        <v>0</v>
      </c>
      <c r="AQ52" s="27">
        <v>0</v>
      </c>
      <c r="AR52" s="29">
        <v>0</v>
      </c>
      <c r="AS52" s="38">
        <v>0</v>
      </c>
      <c r="AT52" s="39">
        <v>0</v>
      </c>
      <c r="AU52" s="38">
        <v>0</v>
      </c>
      <c r="AV52" s="39">
        <v>0</v>
      </c>
      <c r="AW52" s="38">
        <v>0</v>
      </c>
      <c r="AX52" s="39">
        <v>0</v>
      </c>
      <c r="AY52" s="38">
        <v>0</v>
      </c>
      <c r="AZ52" s="39">
        <v>0</v>
      </c>
      <c r="BA52" s="27">
        <v>0</v>
      </c>
      <c r="BB52" s="29">
        <v>0</v>
      </c>
      <c r="BC52" s="38">
        <v>0</v>
      </c>
      <c r="BD52" s="39">
        <v>0</v>
      </c>
      <c r="BE52" s="38">
        <v>0</v>
      </c>
      <c r="BF52" s="39">
        <v>0</v>
      </c>
      <c r="BG52" s="38">
        <v>0</v>
      </c>
      <c r="BH52" s="39">
        <v>0</v>
      </c>
      <c r="BI52" s="38">
        <v>0</v>
      </c>
      <c r="BJ52" s="39">
        <v>0</v>
      </c>
      <c r="BK52" s="27">
        <v>0</v>
      </c>
      <c r="BL52" s="29">
        <v>0</v>
      </c>
      <c r="BM52" s="38">
        <v>0</v>
      </c>
      <c r="BN52" s="39">
        <v>0</v>
      </c>
      <c r="BO52" s="38">
        <v>0</v>
      </c>
      <c r="BP52" s="39">
        <v>0</v>
      </c>
      <c r="BQ52" s="38">
        <v>0</v>
      </c>
      <c r="BR52" s="39">
        <v>0</v>
      </c>
      <c r="BS52" s="38" t="s">
        <v>326</v>
      </c>
      <c r="BT52" s="40" t="s">
        <v>326</v>
      </c>
      <c r="BU52" s="41">
        <v>0</v>
      </c>
      <c r="BV52" s="42">
        <v>0</v>
      </c>
      <c r="BW52" s="21"/>
      <c r="BX52" s="24"/>
      <c r="BY52" s="21"/>
      <c r="BZ52" s="24"/>
      <c r="CA52" s="21"/>
      <c r="CB52" s="24"/>
      <c r="CC52" s="21"/>
      <c r="CD52" s="24"/>
      <c r="CE52" s="32"/>
      <c r="CF52" s="32"/>
      <c r="CG52" s="21"/>
      <c r="CH52" s="24"/>
      <c r="CI52" s="21"/>
      <c r="CJ52" s="24"/>
      <c r="CK52" s="64">
        <v>0</v>
      </c>
      <c r="CL52" s="64">
        <v>0</v>
      </c>
      <c r="CM52" s="22">
        <f t="shared" si="13"/>
        <v>0</v>
      </c>
      <c r="CN52" s="22">
        <f t="shared" si="14"/>
        <v>0</v>
      </c>
      <c r="CO52" s="25" t="str">
        <f t="shared" si="15"/>
        <v>Low</v>
      </c>
    </row>
    <row r="53" spans="1:93" ht="15" hidden="1" customHeight="1" thickBot="1" x14ac:dyDescent="0.3">
      <c r="A53" s="7" t="s">
        <v>507</v>
      </c>
      <c r="B53" s="7" t="s">
        <v>508</v>
      </c>
      <c r="C53" s="7" t="s">
        <v>507</v>
      </c>
      <c r="D53" s="7" t="s">
        <v>504</v>
      </c>
      <c r="E53" s="7" t="s">
        <v>204</v>
      </c>
      <c r="F53" s="8" t="s">
        <v>235</v>
      </c>
      <c r="G53" s="48"/>
      <c r="H53" s="17"/>
      <c r="I53" s="9" t="s">
        <v>326</v>
      </c>
      <c r="J53" s="9"/>
      <c r="K53" s="7" t="s">
        <v>326</v>
      </c>
      <c r="L53" s="7" t="s">
        <v>326</v>
      </c>
      <c r="M53" s="7" t="s">
        <v>326</v>
      </c>
      <c r="N53" s="7" t="s">
        <v>326</v>
      </c>
      <c r="O53" s="7" t="s">
        <v>326</v>
      </c>
      <c r="P53" s="7" t="s">
        <v>326</v>
      </c>
      <c r="Q53" s="7" t="s">
        <v>326</v>
      </c>
      <c r="R53" s="8" t="s">
        <v>326</v>
      </c>
      <c r="S53" s="27">
        <v>0</v>
      </c>
      <c r="T53" s="28">
        <v>0</v>
      </c>
      <c r="U53" s="28">
        <v>0</v>
      </c>
      <c r="V53" s="28">
        <v>0</v>
      </c>
      <c r="W53" s="28">
        <v>0</v>
      </c>
      <c r="X53" s="29">
        <v>0</v>
      </c>
      <c r="Y53" s="38">
        <v>0</v>
      </c>
      <c r="Z53" s="39">
        <v>0</v>
      </c>
      <c r="AA53" s="38">
        <v>0</v>
      </c>
      <c r="AB53" s="39">
        <v>0</v>
      </c>
      <c r="AC53" s="38">
        <v>0</v>
      </c>
      <c r="AD53" s="39">
        <v>0</v>
      </c>
      <c r="AE53" s="38">
        <v>0</v>
      </c>
      <c r="AF53" s="39">
        <v>0</v>
      </c>
      <c r="AG53" s="27">
        <v>0</v>
      </c>
      <c r="AH53" s="29">
        <v>0</v>
      </c>
      <c r="AI53" s="38">
        <v>0</v>
      </c>
      <c r="AJ53" s="39">
        <v>0</v>
      </c>
      <c r="AK53" s="38">
        <v>0</v>
      </c>
      <c r="AL53" s="39">
        <v>0</v>
      </c>
      <c r="AM53" s="38">
        <v>0</v>
      </c>
      <c r="AN53" s="39">
        <v>0</v>
      </c>
      <c r="AO53" s="38">
        <v>0</v>
      </c>
      <c r="AP53" s="39">
        <v>0</v>
      </c>
      <c r="AQ53" s="27">
        <v>0</v>
      </c>
      <c r="AR53" s="29">
        <v>0</v>
      </c>
      <c r="AS53" s="38">
        <v>0</v>
      </c>
      <c r="AT53" s="39">
        <v>0</v>
      </c>
      <c r="AU53" s="38">
        <v>1</v>
      </c>
      <c r="AV53" s="39">
        <v>1</v>
      </c>
      <c r="AW53" s="38">
        <v>2</v>
      </c>
      <c r="AX53" s="39">
        <v>0</v>
      </c>
      <c r="AY53" s="38">
        <v>10</v>
      </c>
      <c r="AZ53" s="39">
        <v>1</v>
      </c>
      <c r="BA53" s="27">
        <v>13</v>
      </c>
      <c r="BB53" s="29">
        <v>2</v>
      </c>
      <c r="BC53" s="38">
        <v>5</v>
      </c>
      <c r="BD53" s="39">
        <v>2</v>
      </c>
      <c r="BE53" s="38">
        <v>0</v>
      </c>
      <c r="BF53" s="39">
        <v>0</v>
      </c>
      <c r="BG53" s="38">
        <v>5</v>
      </c>
      <c r="BH53" s="39">
        <v>0</v>
      </c>
      <c r="BI53" s="38">
        <v>17</v>
      </c>
      <c r="BJ53" s="39">
        <v>3</v>
      </c>
      <c r="BK53" s="27">
        <v>27</v>
      </c>
      <c r="BL53" s="29">
        <v>5</v>
      </c>
      <c r="BM53" s="38">
        <v>0</v>
      </c>
      <c r="BN53" s="39">
        <v>0</v>
      </c>
      <c r="BO53" s="38">
        <v>0</v>
      </c>
      <c r="BP53" s="39">
        <v>0</v>
      </c>
      <c r="BQ53" s="38">
        <v>0</v>
      </c>
      <c r="BR53" s="39">
        <v>0</v>
      </c>
      <c r="BS53" s="38" t="s">
        <v>326</v>
      </c>
      <c r="BT53" s="40" t="s">
        <v>326</v>
      </c>
      <c r="BU53" s="41">
        <v>0</v>
      </c>
      <c r="BV53" s="42">
        <v>0</v>
      </c>
      <c r="BW53" s="21"/>
      <c r="BX53" s="24"/>
      <c r="BY53" s="21"/>
      <c r="BZ53" s="24"/>
      <c r="CA53" s="21"/>
      <c r="CB53" s="24"/>
      <c r="CC53" s="21"/>
      <c r="CD53" s="24"/>
      <c r="CE53" s="32"/>
      <c r="CF53" s="32"/>
      <c r="CG53" s="21"/>
      <c r="CH53" s="24"/>
      <c r="CI53" s="21"/>
      <c r="CJ53" s="24"/>
      <c r="CK53" s="64">
        <v>0</v>
      </c>
      <c r="CL53" s="64">
        <v>0</v>
      </c>
      <c r="CM53" s="22">
        <f t="shared" si="13"/>
        <v>0</v>
      </c>
      <c r="CN53" s="22">
        <f t="shared" si="14"/>
        <v>0</v>
      </c>
      <c r="CO53" s="25" t="str">
        <f t="shared" si="15"/>
        <v>Low</v>
      </c>
    </row>
    <row r="54" spans="1:93" ht="15" hidden="1" customHeight="1" thickBot="1" x14ac:dyDescent="0.3">
      <c r="A54" s="7" t="s">
        <v>21</v>
      </c>
      <c r="B54" s="7" t="s">
        <v>337</v>
      </c>
      <c r="C54" s="7" t="s">
        <v>21</v>
      </c>
      <c r="D54" s="7" t="s">
        <v>504</v>
      </c>
      <c r="E54" s="7" t="s">
        <v>338</v>
      </c>
      <c r="F54" s="8" t="s">
        <v>22</v>
      </c>
      <c r="G54" s="48">
        <v>2009</v>
      </c>
      <c r="H54" s="17"/>
      <c r="I54" s="9" t="s">
        <v>324</v>
      </c>
      <c r="J54" s="9" t="s">
        <v>696</v>
      </c>
      <c r="K54" s="7" t="s">
        <v>23</v>
      </c>
      <c r="L54" s="7" t="s">
        <v>24</v>
      </c>
      <c r="M54" s="7" t="s">
        <v>25</v>
      </c>
      <c r="N54" s="7" t="s">
        <v>26</v>
      </c>
      <c r="O54" s="7" t="s">
        <v>27</v>
      </c>
      <c r="P54" s="7" t="s">
        <v>28</v>
      </c>
      <c r="Q54" s="7" t="s">
        <v>29</v>
      </c>
      <c r="R54" s="8" t="s">
        <v>339</v>
      </c>
      <c r="S54" s="27">
        <v>0</v>
      </c>
      <c r="T54" s="28">
        <v>0</v>
      </c>
      <c r="U54" s="28">
        <v>0</v>
      </c>
      <c r="V54" s="28">
        <v>0</v>
      </c>
      <c r="W54" s="28">
        <v>0</v>
      </c>
      <c r="X54" s="29">
        <v>0</v>
      </c>
      <c r="Y54" s="38">
        <v>0</v>
      </c>
      <c r="Z54" s="39">
        <v>0</v>
      </c>
      <c r="AA54" s="38">
        <v>0</v>
      </c>
      <c r="AB54" s="39">
        <v>0</v>
      </c>
      <c r="AC54" s="38">
        <v>0</v>
      </c>
      <c r="AD54" s="39">
        <v>0</v>
      </c>
      <c r="AE54" s="38">
        <v>0</v>
      </c>
      <c r="AF54" s="39">
        <v>0</v>
      </c>
      <c r="AG54" s="27">
        <v>0</v>
      </c>
      <c r="AH54" s="29">
        <v>0</v>
      </c>
      <c r="AI54" s="38">
        <v>0</v>
      </c>
      <c r="AJ54" s="39">
        <v>0</v>
      </c>
      <c r="AK54" s="38">
        <v>0</v>
      </c>
      <c r="AL54" s="39">
        <v>0</v>
      </c>
      <c r="AM54" s="38">
        <v>0</v>
      </c>
      <c r="AN54" s="39">
        <v>0</v>
      </c>
      <c r="AO54" s="38">
        <v>0</v>
      </c>
      <c r="AP54" s="39">
        <v>0</v>
      </c>
      <c r="AQ54" s="27">
        <v>0</v>
      </c>
      <c r="AR54" s="29">
        <v>0</v>
      </c>
      <c r="AS54" s="38">
        <v>0</v>
      </c>
      <c r="AT54" s="39">
        <v>0</v>
      </c>
      <c r="AU54" s="38">
        <v>0</v>
      </c>
      <c r="AV54" s="39">
        <v>0</v>
      </c>
      <c r="AW54" s="38">
        <v>0</v>
      </c>
      <c r="AX54" s="39">
        <v>0</v>
      </c>
      <c r="AY54" s="38">
        <v>0</v>
      </c>
      <c r="AZ54" s="39">
        <v>1</v>
      </c>
      <c r="BA54" s="27">
        <v>0</v>
      </c>
      <c r="BB54" s="29">
        <v>1</v>
      </c>
      <c r="BC54" s="38">
        <v>1</v>
      </c>
      <c r="BD54" s="39">
        <v>1</v>
      </c>
      <c r="BE54" s="38">
        <v>0</v>
      </c>
      <c r="BF54" s="39">
        <v>0</v>
      </c>
      <c r="BG54" s="38">
        <v>0</v>
      </c>
      <c r="BH54" s="39">
        <v>0</v>
      </c>
      <c r="BI54" s="38">
        <v>5</v>
      </c>
      <c r="BJ54" s="39">
        <v>0</v>
      </c>
      <c r="BK54" s="27">
        <v>6</v>
      </c>
      <c r="BL54" s="29">
        <v>1</v>
      </c>
      <c r="BM54" s="38">
        <v>0</v>
      </c>
      <c r="BN54" s="39"/>
      <c r="BO54" s="38">
        <v>0</v>
      </c>
      <c r="BP54" s="39"/>
      <c r="BQ54" s="38">
        <v>0</v>
      </c>
      <c r="BR54" s="39"/>
      <c r="BS54" s="38">
        <v>0</v>
      </c>
      <c r="BT54" s="40"/>
      <c r="BU54" s="41">
        <v>0</v>
      </c>
      <c r="BV54" s="42">
        <v>0</v>
      </c>
      <c r="BW54" s="21">
        <v>3</v>
      </c>
      <c r="BX54" s="24">
        <v>0</v>
      </c>
      <c r="BY54" s="21">
        <v>6</v>
      </c>
      <c r="BZ54" s="24">
        <v>0</v>
      </c>
      <c r="CA54" s="21">
        <v>5</v>
      </c>
      <c r="CB54" s="24">
        <v>1</v>
      </c>
      <c r="CC54" s="21"/>
      <c r="CD54" s="24"/>
      <c r="CE54" s="32">
        <v>14</v>
      </c>
      <c r="CF54" s="32">
        <v>1</v>
      </c>
      <c r="CG54" s="21"/>
      <c r="CH54" s="24"/>
      <c r="CI54" s="21"/>
      <c r="CJ54" s="24"/>
      <c r="CK54" s="64">
        <v>0</v>
      </c>
      <c r="CL54" s="64">
        <v>0</v>
      </c>
      <c r="CM54" s="22">
        <f t="shared" si="13"/>
        <v>0</v>
      </c>
      <c r="CN54" s="22">
        <f t="shared" si="14"/>
        <v>0</v>
      </c>
      <c r="CO54" s="25" t="str">
        <f t="shared" si="15"/>
        <v>Low</v>
      </c>
    </row>
    <row r="55" spans="1:93" ht="15" hidden="1" customHeight="1" thickBot="1" x14ac:dyDescent="0.3">
      <c r="A55" s="7" t="s">
        <v>35</v>
      </c>
      <c r="B55" s="7" t="s">
        <v>36</v>
      </c>
      <c r="C55" s="7" t="s">
        <v>35</v>
      </c>
      <c r="D55" s="7" t="s">
        <v>504</v>
      </c>
      <c r="E55" s="7" t="s">
        <v>204</v>
      </c>
      <c r="F55" s="8" t="s">
        <v>329</v>
      </c>
      <c r="G55" s="26">
        <v>2012</v>
      </c>
      <c r="H55" s="17"/>
      <c r="I55" s="9" t="s">
        <v>324</v>
      </c>
      <c r="J55" s="9" t="s">
        <v>697</v>
      </c>
      <c r="K55" s="7" t="s">
        <v>348</v>
      </c>
      <c r="L55" s="7" t="s">
        <v>349</v>
      </c>
      <c r="M55" s="7" t="s">
        <v>350</v>
      </c>
      <c r="N55" s="7" t="s">
        <v>326</v>
      </c>
      <c r="O55" s="7" t="s">
        <v>351</v>
      </c>
      <c r="P55" s="7" t="s">
        <v>38</v>
      </c>
      <c r="Q55" s="7" t="s">
        <v>39</v>
      </c>
      <c r="R55" s="8" t="s">
        <v>326</v>
      </c>
      <c r="S55" s="27">
        <v>0</v>
      </c>
      <c r="T55" s="28">
        <v>0</v>
      </c>
      <c r="U55" s="28">
        <v>0</v>
      </c>
      <c r="V55" s="28">
        <v>0</v>
      </c>
      <c r="W55" s="28">
        <v>0</v>
      </c>
      <c r="X55" s="29">
        <v>0</v>
      </c>
      <c r="Y55" s="30">
        <v>0</v>
      </c>
      <c r="Z55" s="35">
        <v>0</v>
      </c>
      <c r="AA55" s="30">
        <v>0</v>
      </c>
      <c r="AB55" s="35">
        <v>0</v>
      </c>
      <c r="AC55" s="30">
        <v>0</v>
      </c>
      <c r="AD55" s="35">
        <v>0</v>
      </c>
      <c r="AE55" s="30">
        <v>0</v>
      </c>
      <c r="AF55" s="35">
        <v>0</v>
      </c>
      <c r="AG55" s="27">
        <v>0</v>
      </c>
      <c r="AH55" s="29">
        <v>0</v>
      </c>
      <c r="AI55" s="30">
        <v>0</v>
      </c>
      <c r="AJ55" s="35">
        <v>0</v>
      </c>
      <c r="AK55" s="30">
        <v>0</v>
      </c>
      <c r="AL55" s="35">
        <v>0</v>
      </c>
      <c r="AM55" s="30">
        <v>0</v>
      </c>
      <c r="AN55" s="35">
        <v>0</v>
      </c>
      <c r="AO55" s="30">
        <v>0</v>
      </c>
      <c r="AP55" s="35">
        <v>0</v>
      </c>
      <c r="AQ55" s="27">
        <v>0</v>
      </c>
      <c r="AR55" s="29">
        <v>0</v>
      </c>
      <c r="AS55" s="30">
        <v>0</v>
      </c>
      <c r="AT55" s="35">
        <v>0</v>
      </c>
      <c r="AU55" s="30">
        <v>0</v>
      </c>
      <c r="AV55" s="35">
        <v>0</v>
      </c>
      <c r="AW55" s="30">
        <v>0</v>
      </c>
      <c r="AX55" s="35">
        <v>0</v>
      </c>
      <c r="AY55" s="30">
        <v>0</v>
      </c>
      <c r="AZ55" s="35">
        <v>0</v>
      </c>
      <c r="BA55" s="27">
        <v>0</v>
      </c>
      <c r="BB55" s="29">
        <v>0</v>
      </c>
      <c r="BC55" s="30">
        <v>0</v>
      </c>
      <c r="BD55" s="35">
        <v>0</v>
      </c>
      <c r="BE55" s="30">
        <v>0</v>
      </c>
      <c r="BF55" s="35">
        <v>0</v>
      </c>
      <c r="BG55" s="30">
        <v>0</v>
      </c>
      <c r="BH55" s="35">
        <v>0</v>
      </c>
      <c r="BI55" s="30">
        <v>0</v>
      </c>
      <c r="BJ55" s="35">
        <v>0</v>
      </c>
      <c r="BK55" s="27">
        <v>0</v>
      </c>
      <c r="BL55" s="29">
        <v>0</v>
      </c>
      <c r="BM55" s="30">
        <v>0</v>
      </c>
      <c r="BN55" s="35">
        <v>0</v>
      </c>
      <c r="BO55" s="30">
        <v>0</v>
      </c>
      <c r="BP55" s="35">
        <v>0</v>
      </c>
      <c r="BQ55" s="30">
        <v>0</v>
      </c>
      <c r="BR55" s="35">
        <v>0</v>
      </c>
      <c r="BS55" s="30">
        <v>1</v>
      </c>
      <c r="BT55" s="36">
        <v>1</v>
      </c>
      <c r="BU55" s="32">
        <v>1</v>
      </c>
      <c r="BV55" s="33">
        <v>1</v>
      </c>
      <c r="BW55" s="21">
        <v>0</v>
      </c>
      <c r="BX55" s="24">
        <v>0</v>
      </c>
      <c r="BY55" s="21">
        <v>26</v>
      </c>
      <c r="BZ55" s="24">
        <v>14</v>
      </c>
      <c r="CA55" s="21">
        <v>16</v>
      </c>
      <c r="CB55" s="24">
        <v>14</v>
      </c>
      <c r="CC55" s="21">
        <v>11</v>
      </c>
      <c r="CD55" s="24">
        <v>13</v>
      </c>
      <c r="CE55" s="32">
        <v>53</v>
      </c>
      <c r="CF55" s="32">
        <v>41</v>
      </c>
      <c r="CG55" s="21"/>
      <c r="CH55" s="24"/>
      <c r="CI55" s="21"/>
      <c r="CJ55" s="24"/>
      <c r="CK55" s="64">
        <v>0</v>
      </c>
      <c r="CL55" s="64">
        <v>0</v>
      </c>
      <c r="CM55" s="22">
        <f t="shared" si="13"/>
        <v>0</v>
      </c>
      <c r="CN55" s="22">
        <f t="shared" si="14"/>
        <v>0</v>
      </c>
      <c r="CO55" s="25" t="str">
        <f t="shared" si="15"/>
        <v>Low</v>
      </c>
    </row>
    <row r="56" spans="1:93" ht="15" hidden="1" customHeight="1" thickBot="1" x14ac:dyDescent="0.3">
      <c r="A56" s="7" t="s">
        <v>511</v>
      </c>
      <c r="B56" s="7" t="s">
        <v>512</v>
      </c>
      <c r="C56" s="7" t="s">
        <v>511</v>
      </c>
      <c r="D56" s="7" t="s">
        <v>504</v>
      </c>
      <c r="E56" s="7" t="s">
        <v>390</v>
      </c>
      <c r="F56" s="8" t="s">
        <v>11</v>
      </c>
      <c r="G56" s="26"/>
      <c r="H56" s="17"/>
      <c r="I56" s="9" t="s">
        <v>326</v>
      </c>
      <c r="J56" s="9"/>
      <c r="K56" s="7" t="s">
        <v>326</v>
      </c>
      <c r="L56" s="7" t="s">
        <v>326</v>
      </c>
      <c r="M56" s="7" t="s">
        <v>326</v>
      </c>
      <c r="N56" s="7" t="s">
        <v>326</v>
      </c>
      <c r="O56" s="7" t="s">
        <v>326</v>
      </c>
      <c r="P56" s="7" t="s">
        <v>326</v>
      </c>
      <c r="Q56" s="7" t="s">
        <v>326</v>
      </c>
      <c r="R56" s="8" t="s">
        <v>326</v>
      </c>
      <c r="S56" s="27">
        <v>0</v>
      </c>
      <c r="T56" s="28">
        <v>0</v>
      </c>
      <c r="U56" s="28">
        <v>0</v>
      </c>
      <c r="V56" s="28">
        <v>0</v>
      </c>
      <c r="W56" s="28">
        <v>0</v>
      </c>
      <c r="X56" s="29">
        <v>0</v>
      </c>
      <c r="Y56" s="30">
        <v>0</v>
      </c>
      <c r="Z56" s="24">
        <v>0</v>
      </c>
      <c r="AA56" s="30">
        <v>1</v>
      </c>
      <c r="AB56" s="24">
        <v>0</v>
      </c>
      <c r="AC56" s="30">
        <v>1</v>
      </c>
      <c r="AD56" s="24">
        <v>0</v>
      </c>
      <c r="AE56" s="30">
        <v>1</v>
      </c>
      <c r="AF56" s="24">
        <v>0</v>
      </c>
      <c r="AG56" s="27">
        <v>3</v>
      </c>
      <c r="AH56" s="29">
        <v>0</v>
      </c>
      <c r="AI56" s="30">
        <v>0</v>
      </c>
      <c r="AJ56" s="24">
        <v>0</v>
      </c>
      <c r="AK56" s="30">
        <v>0</v>
      </c>
      <c r="AL56" s="24">
        <v>0</v>
      </c>
      <c r="AM56" s="30">
        <v>0</v>
      </c>
      <c r="AN56" s="24">
        <v>0</v>
      </c>
      <c r="AO56" s="30">
        <v>0</v>
      </c>
      <c r="AP56" s="24">
        <v>0</v>
      </c>
      <c r="AQ56" s="27">
        <v>0</v>
      </c>
      <c r="AR56" s="29">
        <v>0</v>
      </c>
      <c r="AS56" s="30">
        <v>0</v>
      </c>
      <c r="AT56" s="24">
        <v>0</v>
      </c>
      <c r="AU56" s="30">
        <v>0</v>
      </c>
      <c r="AV56" s="24">
        <v>0</v>
      </c>
      <c r="AW56" s="30">
        <v>0</v>
      </c>
      <c r="AX56" s="24">
        <v>0</v>
      </c>
      <c r="AY56" s="30">
        <v>0</v>
      </c>
      <c r="AZ56" s="24">
        <v>0</v>
      </c>
      <c r="BA56" s="27">
        <v>0</v>
      </c>
      <c r="BB56" s="29">
        <v>0</v>
      </c>
      <c r="BC56" s="30">
        <v>0</v>
      </c>
      <c r="BD56" s="24">
        <v>0</v>
      </c>
      <c r="BE56" s="30">
        <v>0</v>
      </c>
      <c r="BF56" s="24">
        <v>0</v>
      </c>
      <c r="BG56" s="30">
        <v>0</v>
      </c>
      <c r="BH56" s="24">
        <v>0</v>
      </c>
      <c r="BI56" s="30">
        <v>0</v>
      </c>
      <c r="BJ56" s="24">
        <v>0</v>
      </c>
      <c r="BK56" s="27">
        <v>0</v>
      </c>
      <c r="BL56" s="29">
        <v>0</v>
      </c>
      <c r="BM56" s="30">
        <v>0</v>
      </c>
      <c r="BN56" s="24">
        <v>0</v>
      </c>
      <c r="BO56" s="30">
        <v>0</v>
      </c>
      <c r="BP56" s="24">
        <v>0</v>
      </c>
      <c r="BQ56" s="30">
        <v>0</v>
      </c>
      <c r="BR56" s="24">
        <v>0</v>
      </c>
      <c r="BS56" s="30" t="s">
        <v>326</v>
      </c>
      <c r="BT56" s="31" t="s">
        <v>326</v>
      </c>
      <c r="BU56" s="32">
        <v>0</v>
      </c>
      <c r="BV56" s="33">
        <v>0</v>
      </c>
      <c r="BW56" s="21"/>
      <c r="BX56" s="24"/>
      <c r="BY56" s="21"/>
      <c r="BZ56" s="24"/>
      <c r="CA56" s="21"/>
      <c r="CB56" s="24"/>
      <c r="CC56" s="21"/>
      <c r="CD56" s="24"/>
      <c r="CE56" s="32"/>
      <c r="CF56" s="32"/>
      <c r="CG56" s="21"/>
      <c r="CH56" s="24"/>
      <c r="CI56" s="21"/>
      <c r="CJ56" s="24"/>
      <c r="CK56" s="64">
        <v>0</v>
      </c>
      <c r="CL56" s="64">
        <v>0</v>
      </c>
      <c r="CM56" s="22">
        <f t="shared" si="13"/>
        <v>0</v>
      </c>
      <c r="CN56" s="22">
        <f t="shared" si="14"/>
        <v>0</v>
      </c>
      <c r="CO56" s="25" t="str">
        <f t="shared" si="15"/>
        <v>Low</v>
      </c>
    </row>
    <row r="57" spans="1:93" ht="15" hidden="1" customHeight="1" thickBot="1" x14ac:dyDescent="0.3">
      <c r="A57" s="7" t="s">
        <v>513</v>
      </c>
      <c r="B57" s="7" t="s">
        <v>514</v>
      </c>
      <c r="C57" s="7" t="s">
        <v>513</v>
      </c>
      <c r="D57" s="7" t="s">
        <v>504</v>
      </c>
      <c r="E57" s="7" t="s">
        <v>338</v>
      </c>
      <c r="F57" s="8" t="s">
        <v>72</v>
      </c>
      <c r="G57" s="48"/>
      <c r="H57" s="17"/>
      <c r="I57" s="9" t="s">
        <v>326</v>
      </c>
      <c r="J57" s="9"/>
      <c r="K57" s="7" t="s">
        <v>326</v>
      </c>
      <c r="L57" s="7" t="s">
        <v>326</v>
      </c>
      <c r="M57" s="7" t="s">
        <v>326</v>
      </c>
      <c r="N57" s="7" t="s">
        <v>326</v>
      </c>
      <c r="O57" s="7" t="s">
        <v>326</v>
      </c>
      <c r="P57" s="7" t="s">
        <v>326</v>
      </c>
      <c r="Q57" s="7" t="s">
        <v>326</v>
      </c>
      <c r="R57" s="8" t="s">
        <v>326</v>
      </c>
      <c r="S57" s="27">
        <v>0</v>
      </c>
      <c r="T57" s="28">
        <v>0</v>
      </c>
      <c r="U57" s="28">
        <v>0</v>
      </c>
      <c r="V57" s="28">
        <v>0</v>
      </c>
      <c r="W57" s="28">
        <v>0</v>
      </c>
      <c r="X57" s="29">
        <v>0</v>
      </c>
      <c r="Y57" s="38">
        <v>6</v>
      </c>
      <c r="Z57" s="39"/>
      <c r="AA57" s="38">
        <v>6</v>
      </c>
      <c r="AB57" s="39">
        <v>8</v>
      </c>
      <c r="AC57" s="38">
        <v>2</v>
      </c>
      <c r="AD57" s="39">
        <v>5</v>
      </c>
      <c r="AE57" s="38">
        <v>16</v>
      </c>
      <c r="AF57" s="39">
        <v>15</v>
      </c>
      <c r="AG57" s="27">
        <v>30</v>
      </c>
      <c r="AH57" s="29">
        <v>28</v>
      </c>
      <c r="AI57" s="38">
        <v>9</v>
      </c>
      <c r="AJ57" s="39"/>
      <c r="AK57" s="38">
        <v>41</v>
      </c>
      <c r="AL57" s="39">
        <v>8</v>
      </c>
      <c r="AM57" s="38">
        <v>0</v>
      </c>
      <c r="AN57" s="39">
        <v>0</v>
      </c>
      <c r="AO57" s="38">
        <v>0</v>
      </c>
      <c r="AP57" s="39">
        <v>0</v>
      </c>
      <c r="AQ57" s="27">
        <v>50</v>
      </c>
      <c r="AR57" s="29">
        <v>8</v>
      </c>
      <c r="AS57" s="38">
        <v>0</v>
      </c>
      <c r="AT57" s="39">
        <v>0</v>
      </c>
      <c r="AU57" s="38">
        <v>0</v>
      </c>
      <c r="AV57" s="39">
        <v>0</v>
      </c>
      <c r="AW57" s="38">
        <v>0</v>
      </c>
      <c r="AX57" s="39">
        <v>0</v>
      </c>
      <c r="AY57" s="38">
        <v>0</v>
      </c>
      <c r="AZ57" s="39">
        <v>0</v>
      </c>
      <c r="BA57" s="27">
        <v>0</v>
      </c>
      <c r="BB57" s="29">
        <v>0</v>
      </c>
      <c r="BC57" s="38">
        <v>0</v>
      </c>
      <c r="BD57" s="39">
        <v>0</v>
      </c>
      <c r="BE57" s="38">
        <v>0</v>
      </c>
      <c r="BF57" s="39">
        <v>0</v>
      </c>
      <c r="BG57" s="38">
        <v>0</v>
      </c>
      <c r="BH57" s="39">
        <v>0</v>
      </c>
      <c r="BI57" s="38">
        <v>0</v>
      </c>
      <c r="BJ57" s="39">
        <v>0</v>
      </c>
      <c r="BK57" s="27">
        <v>0</v>
      </c>
      <c r="BL57" s="29">
        <v>0</v>
      </c>
      <c r="BM57" s="38">
        <v>0</v>
      </c>
      <c r="BN57" s="39">
        <v>0</v>
      </c>
      <c r="BO57" s="38">
        <v>0</v>
      </c>
      <c r="BP57" s="39">
        <v>0</v>
      </c>
      <c r="BQ57" s="38">
        <v>0</v>
      </c>
      <c r="BR57" s="39">
        <v>0</v>
      </c>
      <c r="BS57" s="38" t="s">
        <v>326</v>
      </c>
      <c r="BT57" s="40" t="s">
        <v>326</v>
      </c>
      <c r="BU57" s="41">
        <v>0</v>
      </c>
      <c r="BV57" s="42">
        <v>0</v>
      </c>
      <c r="BW57" s="21"/>
      <c r="BX57" s="24"/>
      <c r="BY57" s="21"/>
      <c r="BZ57" s="24"/>
      <c r="CA57" s="21"/>
      <c r="CB57" s="24"/>
      <c r="CC57" s="21"/>
      <c r="CD57" s="24"/>
      <c r="CE57" s="32"/>
      <c r="CF57" s="32"/>
      <c r="CG57" s="21"/>
      <c r="CH57" s="24"/>
      <c r="CI57" s="21"/>
      <c r="CJ57" s="24"/>
      <c r="CK57" s="64">
        <v>0</v>
      </c>
      <c r="CL57" s="64">
        <v>0</v>
      </c>
      <c r="CM57" s="22">
        <f t="shared" si="13"/>
        <v>0</v>
      </c>
      <c r="CN57" s="22">
        <f t="shared" si="14"/>
        <v>0</v>
      </c>
      <c r="CO57" s="25" t="str">
        <f t="shared" si="15"/>
        <v>Low</v>
      </c>
    </row>
    <row r="58" spans="1:93" ht="15" hidden="1" customHeight="1" thickBot="1" x14ac:dyDescent="0.3">
      <c r="A58" s="7" t="s">
        <v>515</v>
      </c>
      <c r="B58" s="7" t="s">
        <v>516</v>
      </c>
      <c r="C58" s="7" t="s">
        <v>515</v>
      </c>
      <c r="D58" s="7" t="s">
        <v>504</v>
      </c>
      <c r="E58" s="7" t="s">
        <v>390</v>
      </c>
      <c r="F58" s="8" t="s">
        <v>391</v>
      </c>
      <c r="G58" s="48">
        <v>2011</v>
      </c>
      <c r="H58" s="17"/>
      <c r="I58" s="9" t="s">
        <v>326</v>
      </c>
      <c r="J58" s="9"/>
      <c r="K58" s="7" t="s">
        <v>326</v>
      </c>
      <c r="L58" s="7" t="s">
        <v>326</v>
      </c>
      <c r="M58" s="7" t="s">
        <v>326</v>
      </c>
      <c r="N58" s="7" t="s">
        <v>326</v>
      </c>
      <c r="O58" s="7" t="s">
        <v>326</v>
      </c>
      <c r="P58" s="7" t="s">
        <v>326</v>
      </c>
      <c r="Q58" s="7" t="s">
        <v>326</v>
      </c>
      <c r="R58" s="8" t="s">
        <v>326</v>
      </c>
      <c r="S58" s="27">
        <v>0</v>
      </c>
      <c r="T58" s="28">
        <v>0</v>
      </c>
      <c r="U58" s="28">
        <v>0</v>
      </c>
      <c r="V58" s="28">
        <v>0</v>
      </c>
      <c r="W58" s="28">
        <v>0</v>
      </c>
      <c r="X58" s="29">
        <v>0</v>
      </c>
      <c r="Y58" s="38">
        <v>0</v>
      </c>
      <c r="Z58" s="39">
        <v>0</v>
      </c>
      <c r="AA58" s="38">
        <v>0</v>
      </c>
      <c r="AB58" s="39">
        <v>0</v>
      </c>
      <c r="AC58" s="38">
        <v>0</v>
      </c>
      <c r="AD58" s="39">
        <v>0</v>
      </c>
      <c r="AE58" s="38">
        <v>0</v>
      </c>
      <c r="AF58" s="39">
        <v>0</v>
      </c>
      <c r="AG58" s="27">
        <v>0</v>
      </c>
      <c r="AH58" s="29">
        <v>0</v>
      </c>
      <c r="AI58" s="38">
        <v>0</v>
      </c>
      <c r="AJ58" s="39">
        <v>0</v>
      </c>
      <c r="AK58" s="38">
        <v>0</v>
      </c>
      <c r="AL58" s="39">
        <v>0</v>
      </c>
      <c r="AM58" s="38">
        <v>0</v>
      </c>
      <c r="AN58" s="39">
        <v>0</v>
      </c>
      <c r="AO58" s="38">
        <v>0</v>
      </c>
      <c r="AP58" s="39">
        <v>0</v>
      </c>
      <c r="AQ58" s="27">
        <v>0</v>
      </c>
      <c r="AR58" s="29">
        <v>0</v>
      </c>
      <c r="AS58" s="38">
        <v>0</v>
      </c>
      <c r="AT58" s="39">
        <v>0</v>
      </c>
      <c r="AU58" s="38">
        <v>0</v>
      </c>
      <c r="AV58" s="39">
        <v>0</v>
      </c>
      <c r="AW58" s="38">
        <v>0</v>
      </c>
      <c r="AX58" s="39">
        <v>0</v>
      </c>
      <c r="AY58" s="38">
        <v>0</v>
      </c>
      <c r="AZ58" s="39">
        <v>0</v>
      </c>
      <c r="BA58" s="27">
        <v>0</v>
      </c>
      <c r="BB58" s="29">
        <v>0</v>
      </c>
      <c r="BC58" s="38">
        <v>0</v>
      </c>
      <c r="BD58" s="39">
        <v>0</v>
      </c>
      <c r="BE58" s="38">
        <v>0</v>
      </c>
      <c r="BF58" s="39">
        <v>0</v>
      </c>
      <c r="BG58" s="38">
        <v>1</v>
      </c>
      <c r="BH58" s="39">
        <v>0</v>
      </c>
      <c r="BI58" s="38">
        <v>4</v>
      </c>
      <c r="BJ58" s="39">
        <v>0</v>
      </c>
      <c r="BK58" s="27">
        <v>5</v>
      </c>
      <c r="BL58" s="29">
        <v>0</v>
      </c>
      <c r="BM58" s="38">
        <v>20</v>
      </c>
      <c r="BN58" s="39">
        <v>0</v>
      </c>
      <c r="BO58" s="38">
        <v>57</v>
      </c>
      <c r="BP58" s="39">
        <v>4</v>
      </c>
      <c r="BQ58" s="38">
        <v>0</v>
      </c>
      <c r="BR58" s="39">
        <v>0</v>
      </c>
      <c r="BS58" s="38" t="s">
        <v>326</v>
      </c>
      <c r="BT58" s="40" t="s">
        <v>326</v>
      </c>
      <c r="BU58" s="41">
        <v>77</v>
      </c>
      <c r="BV58" s="42">
        <v>4</v>
      </c>
      <c r="BW58" s="21"/>
      <c r="BX58" s="24"/>
      <c r="BY58" s="21"/>
      <c r="BZ58" s="24"/>
      <c r="CA58" s="21"/>
      <c r="CB58" s="24"/>
      <c r="CC58" s="21"/>
      <c r="CD58" s="24"/>
      <c r="CE58" s="32"/>
      <c r="CF58" s="32"/>
      <c r="CG58" s="21"/>
      <c r="CH58" s="24"/>
      <c r="CI58" s="21"/>
      <c r="CJ58" s="24"/>
      <c r="CK58" s="64">
        <v>0</v>
      </c>
      <c r="CL58" s="64">
        <v>0</v>
      </c>
      <c r="CM58" s="22">
        <f t="shared" si="13"/>
        <v>0</v>
      </c>
      <c r="CN58" s="22">
        <f t="shared" si="14"/>
        <v>0</v>
      </c>
      <c r="CO58" s="25" t="str">
        <f t="shared" si="15"/>
        <v>Low</v>
      </c>
    </row>
    <row r="59" spans="1:93" ht="15" hidden="1" customHeight="1" thickBot="1" x14ac:dyDescent="0.3">
      <c r="A59" s="7" t="s">
        <v>517</v>
      </c>
      <c r="B59" s="7" t="s">
        <v>518</v>
      </c>
      <c r="C59" s="7" t="s">
        <v>517</v>
      </c>
      <c r="D59" s="7" t="s">
        <v>504</v>
      </c>
      <c r="E59" s="7" t="s">
        <v>323</v>
      </c>
      <c r="F59" s="8" t="s">
        <v>139</v>
      </c>
      <c r="G59" s="48"/>
      <c r="H59" s="17"/>
      <c r="I59" s="9" t="s">
        <v>326</v>
      </c>
      <c r="J59" s="9"/>
      <c r="K59" s="7" t="s">
        <v>326</v>
      </c>
      <c r="L59" s="7" t="s">
        <v>326</v>
      </c>
      <c r="M59" s="7" t="s">
        <v>326</v>
      </c>
      <c r="N59" s="7" t="s">
        <v>326</v>
      </c>
      <c r="O59" s="7" t="s">
        <v>326</v>
      </c>
      <c r="P59" s="7" t="s">
        <v>326</v>
      </c>
      <c r="Q59" s="7" t="s">
        <v>326</v>
      </c>
      <c r="R59" s="8" t="s">
        <v>326</v>
      </c>
      <c r="S59" s="27">
        <v>0</v>
      </c>
      <c r="T59" s="28">
        <v>0</v>
      </c>
      <c r="U59" s="28">
        <v>0</v>
      </c>
      <c r="V59" s="28">
        <v>0</v>
      </c>
      <c r="W59" s="28">
        <v>0</v>
      </c>
      <c r="X59" s="29">
        <v>0</v>
      </c>
      <c r="Y59" s="38">
        <v>0</v>
      </c>
      <c r="Z59" s="39">
        <v>0</v>
      </c>
      <c r="AA59" s="38">
        <v>0</v>
      </c>
      <c r="AB59" s="39">
        <v>0</v>
      </c>
      <c r="AC59" s="38">
        <v>0</v>
      </c>
      <c r="AD59" s="39">
        <v>0</v>
      </c>
      <c r="AE59" s="38">
        <v>7</v>
      </c>
      <c r="AF59" s="39"/>
      <c r="AG59" s="27">
        <v>7</v>
      </c>
      <c r="AH59" s="29">
        <v>0</v>
      </c>
      <c r="AI59" s="38">
        <v>4</v>
      </c>
      <c r="AJ59" s="39">
        <v>0</v>
      </c>
      <c r="AK59" s="38">
        <v>8</v>
      </c>
      <c r="AL59" s="39">
        <v>0</v>
      </c>
      <c r="AM59" s="38">
        <v>14</v>
      </c>
      <c r="AN59" s="39">
        <v>2</v>
      </c>
      <c r="AO59" s="38">
        <v>15</v>
      </c>
      <c r="AP59" s="39">
        <v>4</v>
      </c>
      <c r="AQ59" s="27">
        <v>41</v>
      </c>
      <c r="AR59" s="29">
        <v>6</v>
      </c>
      <c r="AS59" s="38">
        <v>41</v>
      </c>
      <c r="AT59" s="39">
        <v>4</v>
      </c>
      <c r="AU59" s="38">
        <v>33</v>
      </c>
      <c r="AV59" s="39">
        <v>0</v>
      </c>
      <c r="AW59" s="38">
        <v>34</v>
      </c>
      <c r="AX59" s="39">
        <v>11</v>
      </c>
      <c r="AY59" s="38">
        <v>87</v>
      </c>
      <c r="AZ59" s="39">
        <v>11</v>
      </c>
      <c r="BA59" s="27">
        <v>195</v>
      </c>
      <c r="BB59" s="29">
        <v>26</v>
      </c>
      <c r="BC59" s="38">
        <v>5</v>
      </c>
      <c r="BD59" s="39">
        <v>0</v>
      </c>
      <c r="BE59" s="38">
        <v>41</v>
      </c>
      <c r="BF59" s="39">
        <v>8</v>
      </c>
      <c r="BG59" s="38">
        <v>0</v>
      </c>
      <c r="BH59" s="39">
        <v>0</v>
      </c>
      <c r="BI59" s="38">
        <v>0</v>
      </c>
      <c r="BJ59" s="39">
        <v>0</v>
      </c>
      <c r="BK59" s="27">
        <v>46</v>
      </c>
      <c r="BL59" s="29">
        <v>8</v>
      </c>
      <c r="BM59" s="38">
        <v>0</v>
      </c>
      <c r="BN59" s="39">
        <v>0</v>
      </c>
      <c r="BO59" s="38">
        <v>0</v>
      </c>
      <c r="BP59" s="39">
        <v>0</v>
      </c>
      <c r="BQ59" s="38">
        <v>0</v>
      </c>
      <c r="BR59" s="39">
        <v>0</v>
      </c>
      <c r="BS59" s="38" t="s">
        <v>326</v>
      </c>
      <c r="BT59" s="40" t="s">
        <v>326</v>
      </c>
      <c r="BU59" s="41">
        <v>0</v>
      </c>
      <c r="BV59" s="42">
        <v>0</v>
      </c>
      <c r="BW59" s="21"/>
      <c r="BX59" s="24"/>
      <c r="BY59" s="21"/>
      <c r="BZ59" s="24"/>
      <c r="CA59" s="21"/>
      <c r="CB59" s="24"/>
      <c r="CC59" s="21"/>
      <c r="CD59" s="24"/>
      <c r="CE59" s="32"/>
      <c r="CF59" s="32"/>
      <c r="CG59" s="21"/>
      <c r="CH59" s="24"/>
      <c r="CI59" s="21"/>
      <c r="CJ59" s="24"/>
      <c r="CK59" s="64">
        <v>0</v>
      </c>
      <c r="CL59" s="64">
        <v>0</v>
      </c>
      <c r="CM59" s="22">
        <f t="shared" si="13"/>
        <v>0</v>
      </c>
      <c r="CN59" s="22">
        <f t="shared" si="14"/>
        <v>0</v>
      </c>
      <c r="CO59" s="25" t="str">
        <f t="shared" si="15"/>
        <v>Low</v>
      </c>
    </row>
    <row r="60" spans="1:93" ht="15" hidden="1" customHeight="1" thickBot="1" x14ac:dyDescent="0.3">
      <c r="A60" s="7" t="s">
        <v>519</v>
      </c>
      <c r="B60" s="7" t="s">
        <v>520</v>
      </c>
      <c r="C60" s="7" t="s">
        <v>519</v>
      </c>
      <c r="D60" s="7" t="s">
        <v>504</v>
      </c>
      <c r="E60" s="7" t="s">
        <v>458</v>
      </c>
      <c r="F60" s="8" t="s">
        <v>521</v>
      </c>
      <c r="G60" s="48"/>
      <c r="H60" s="17"/>
      <c r="I60" s="9" t="s">
        <v>326</v>
      </c>
      <c r="J60" s="9"/>
      <c r="K60" s="7" t="s">
        <v>326</v>
      </c>
      <c r="L60" s="7" t="s">
        <v>326</v>
      </c>
      <c r="M60" s="7" t="s">
        <v>326</v>
      </c>
      <c r="N60" s="7" t="s">
        <v>326</v>
      </c>
      <c r="O60" s="7" t="s">
        <v>326</v>
      </c>
      <c r="P60" s="7" t="s">
        <v>326</v>
      </c>
      <c r="Q60" s="7" t="s">
        <v>326</v>
      </c>
      <c r="R60" s="8" t="s">
        <v>326</v>
      </c>
      <c r="S60" s="27">
        <v>0</v>
      </c>
      <c r="T60" s="28">
        <v>0</v>
      </c>
      <c r="U60" s="28">
        <v>0</v>
      </c>
      <c r="V60" s="28">
        <v>0</v>
      </c>
      <c r="W60" s="28">
        <v>0</v>
      </c>
      <c r="X60" s="29">
        <v>32</v>
      </c>
      <c r="Y60" s="38">
        <v>0</v>
      </c>
      <c r="Z60" s="39">
        <v>0</v>
      </c>
      <c r="AA60" s="38">
        <v>0</v>
      </c>
      <c r="AB60" s="39">
        <v>0</v>
      </c>
      <c r="AC60" s="38">
        <v>0</v>
      </c>
      <c r="AD60" s="39">
        <v>0</v>
      </c>
      <c r="AE60" s="38">
        <v>0</v>
      </c>
      <c r="AF60" s="39">
        <v>0</v>
      </c>
      <c r="AG60" s="27">
        <v>0</v>
      </c>
      <c r="AH60" s="29">
        <v>0</v>
      </c>
      <c r="AI60" s="38">
        <v>0</v>
      </c>
      <c r="AJ60" s="39">
        <v>0</v>
      </c>
      <c r="AK60" s="38">
        <v>0</v>
      </c>
      <c r="AL60" s="39">
        <v>0</v>
      </c>
      <c r="AM60" s="38">
        <v>0</v>
      </c>
      <c r="AN60" s="39">
        <v>0</v>
      </c>
      <c r="AO60" s="38">
        <v>4</v>
      </c>
      <c r="AP60" s="39">
        <v>0</v>
      </c>
      <c r="AQ60" s="27">
        <v>4</v>
      </c>
      <c r="AR60" s="29">
        <v>0</v>
      </c>
      <c r="AS60" s="38">
        <v>6</v>
      </c>
      <c r="AT60" s="39">
        <v>4</v>
      </c>
      <c r="AU60" s="38">
        <v>5</v>
      </c>
      <c r="AV60" s="39">
        <v>1</v>
      </c>
      <c r="AW60" s="38">
        <v>0</v>
      </c>
      <c r="AX60" s="39">
        <v>0</v>
      </c>
      <c r="AY60" s="38">
        <v>0</v>
      </c>
      <c r="AZ60" s="39">
        <v>0</v>
      </c>
      <c r="BA60" s="27">
        <v>11</v>
      </c>
      <c r="BB60" s="29">
        <v>5</v>
      </c>
      <c r="BC60" s="38">
        <v>0</v>
      </c>
      <c r="BD60" s="39">
        <v>0</v>
      </c>
      <c r="BE60" s="38">
        <v>0</v>
      </c>
      <c r="BF60" s="39">
        <v>0</v>
      </c>
      <c r="BG60" s="38">
        <v>0</v>
      </c>
      <c r="BH60" s="39">
        <v>0</v>
      </c>
      <c r="BI60" s="38">
        <v>0</v>
      </c>
      <c r="BJ60" s="39">
        <v>0</v>
      </c>
      <c r="BK60" s="27">
        <v>0</v>
      </c>
      <c r="BL60" s="29">
        <v>0</v>
      </c>
      <c r="BM60" s="38">
        <v>0</v>
      </c>
      <c r="BN60" s="39">
        <v>0</v>
      </c>
      <c r="BO60" s="38">
        <v>0</v>
      </c>
      <c r="BP60" s="39">
        <v>0</v>
      </c>
      <c r="BQ60" s="38">
        <v>0</v>
      </c>
      <c r="BR60" s="39">
        <v>0</v>
      </c>
      <c r="BS60" s="38" t="s">
        <v>326</v>
      </c>
      <c r="BT60" s="40" t="s">
        <v>326</v>
      </c>
      <c r="BU60" s="41">
        <v>0</v>
      </c>
      <c r="BV60" s="42">
        <v>0</v>
      </c>
      <c r="BW60" s="21"/>
      <c r="BX60" s="24"/>
      <c r="BY60" s="21"/>
      <c r="BZ60" s="24"/>
      <c r="CA60" s="21"/>
      <c r="CB60" s="24"/>
      <c r="CC60" s="21"/>
      <c r="CD60" s="24"/>
      <c r="CE60" s="32"/>
      <c r="CF60" s="32"/>
      <c r="CG60" s="21"/>
      <c r="CH60" s="24"/>
      <c r="CI60" s="21"/>
      <c r="CJ60" s="24"/>
      <c r="CK60" s="64">
        <v>0</v>
      </c>
      <c r="CL60" s="64">
        <v>0</v>
      </c>
      <c r="CM60" s="22">
        <f t="shared" si="13"/>
        <v>0</v>
      </c>
      <c r="CN60" s="22">
        <f t="shared" si="14"/>
        <v>0</v>
      </c>
      <c r="CO60" s="25" t="str">
        <f t="shared" si="15"/>
        <v>Low</v>
      </c>
    </row>
    <row r="61" spans="1:93" ht="15" hidden="1" customHeight="1" thickBot="1" x14ac:dyDescent="0.3">
      <c r="A61" s="7" t="s">
        <v>379</v>
      </c>
      <c r="B61" s="7" t="s">
        <v>380</v>
      </c>
      <c r="C61" s="7" t="s">
        <v>379</v>
      </c>
      <c r="D61" s="7" t="s">
        <v>504</v>
      </c>
      <c r="E61" s="7" t="s">
        <v>338</v>
      </c>
      <c r="F61" s="8" t="s">
        <v>22</v>
      </c>
      <c r="G61" s="48">
        <v>2009</v>
      </c>
      <c r="H61" s="17"/>
      <c r="I61" s="9" t="s">
        <v>324</v>
      </c>
      <c r="J61" s="9" t="s">
        <v>698</v>
      </c>
      <c r="K61" s="7" t="s">
        <v>381</v>
      </c>
      <c r="L61" s="7" t="s">
        <v>382</v>
      </c>
      <c r="M61" s="7" t="s">
        <v>383</v>
      </c>
      <c r="N61" s="7" t="s">
        <v>326</v>
      </c>
      <c r="O61" s="7" t="s">
        <v>326</v>
      </c>
      <c r="P61" s="7" t="s">
        <v>326</v>
      </c>
      <c r="Q61" s="7" t="s">
        <v>326</v>
      </c>
      <c r="R61" s="8" t="s">
        <v>326</v>
      </c>
      <c r="S61" s="27">
        <v>0</v>
      </c>
      <c r="T61" s="28">
        <v>0</v>
      </c>
      <c r="U61" s="28">
        <v>0</v>
      </c>
      <c r="V61" s="28">
        <v>0</v>
      </c>
      <c r="W61" s="28">
        <v>0</v>
      </c>
      <c r="X61" s="29">
        <v>0</v>
      </c>
      <c r="Y61" s="38">
        <v>0</v>
      </c>
      <c r="Z61" s="39">
        <v>0</v>
      </c>
      <c r="AA61" s="38">
        <v>0</v>
      </c>
      <c r="AB61" s="39">
        <v>0</v>
      </c>
      <c r="AC61" s="38">
        <v>0</v>
      </c>
      <c r="AD61" s="39">
        <v>0</v>
      </c>
      <c r="AE61" s="38">
        <v>0</v>
      </c>
      <c r="AF61" s="39">
        <v>0</v>
      </c>
      <c r="AG61" s="27">
        <v>0</v>
      </c>
      <c r="AH61" s="29">
        <v>0</v>
      </c>
      <c r="AI61" s="38">
        <v>0</v>
      </c>
      <c r="AJ61" s="39">
        <v>0</v>
      </c>
      <c r="AK61" s="38">
        <v>0</v>
      </c>
      <c r="AL61" s="39">
        <v>0</v>
      </c>
      <c r="AM61" s="38">
        <v>0</v>
      </c>
      <c r="AN61" s="39">
        <v>0</v>
      </c>
      <c r="AO61" s="38">
        <v>0</v>
      </c>
      <c r="AP61" s="39">
        <v>0</v>
      </c>
      <c r="AQ61" s="27">
        <v>0</v>
      </c>
      <c r="AR61" s="29">
        <v>0</v>
      </c>
      <c r="AS61" s="38">
        <v>0</v>
      </c>
      <c r="AT61" s="39">
        <v>0</v>
      </c>
      <c r="AU61" s="38">
        <v>0</v>
      </c>
      <c r="AV61" s="39">
        <v>0</v>
      </c>
      <c r="AW61" s="38">
        <v>0</v>
      </c>
      <c r="AX61" s="39">
        <v>0</v>
      </c>
      <c r="AY61" s="38">
        <v>1</v>
      </c>
      <c r="AZ61" s="39">
        <v>0</v>
      </c>
      <c r="BA61" s="27">
        <v>1</v>
      </c>
      <c r="BB61" s="29">
        <v>0</v>
      </c>
      <c r="BC61" s="38">
        <v>3</v>
      </c>
      <c r="BD61" s="39">
        <v>0</v>
      </c>
      <c r="BE61" s="38">
        <v>0</v>
      </c>
      <c r="BF61" s="39">
        <v>0</v>
      </c>
      <c r="BG61" s="38">
        <v>3</v>
      </c>
      <c r="BH61" s="39">
        <v>0</v>
      </c>
      <c r="BI61" s="38">
        <v>5</v>
      </c>
      <c r="BJ61" s="39">
        <v>0</v>
      </c>
      <c r="BK61" s="27">
        <v>11</v>
      </c>
      <c r="BL61" s="29">
        <v>0</v>
      </c>
      <c r="BM61" s="38">
        <v>4</v>
      </c>
      <c r="BN61" s="39"/>
      <c r="BO61" s="38">
        <v>3</v>
      </c>
      <c r="BP61" s="39"/>
      <c r="BQ61" s="38">
        <v>4</v>
      </c>
      <c r="BR61" s="39"/>
      <c r="BS61" s="38"/>
      <c r="BT61" s="40"/>
      <c r="BU61" s="41">
        <v>11</v>
      </c>
      <c r="BV61" s="42">
        <v>0</v>
      </c>
      <c r="BW61" s="21">
        <v>0</v>
      </c>
      <c r="BX61" s="24">
        <v>0</v>
      </c>
      <c r="BY61" s="21"/>
      <c r="BZ61" s="24"/>
      <c r="CA61" s="21"/>
      <c r="CB61" s="24"/>
      <c r="CC61" s="21">
        <v>1</v>
      </c>
      <c r="CD61" s="24">
        <v>0</v>
      </c>
      <c r="CE61" s="32">
        <v>1</v>
      </c>
      <c r="CF61" s="41">
        <v>0</v>
      </c>
      <c r="CG61" s="21"/>
      <c r="CH61" s="24"/>
      <c r="CI61" s="21"/>
      <c r="CJ61" s="24"/>
      <c r="CK61" s="64">
        <v>0</v>
      </c>
      <c r="CL61" s="64">
        <v>0</v>
      </c>
      <c r="CM61" s="22">
        <f t="shared" si="13"/>
        <v>0</v>
      </c>
      <c r="CN61" s="22">
        <f t="shared" si="14"/>
        <v>0</v>
      </c>
      <c r="CO61" s="25" t="str">
        <f t="shared" si="15"/>
        <v>Low</v>
      </c>
    </row>
    <row r="62" spans="1:93" ht="15" hidden="1" customHeight="1" thickBot="1" x14ac:dyDescent="0.3">
      <c r="A62" s="7" t="s">
        <v>522</v>
      </c>
      <c r="B62" s="7" t="s">
        <v>523</v>
      </c>
      <c r="C62" s="7" t="s">
        <v>522</v>
      </c>
      <c r="D62" s="7" t="s">
        <v>504</v>
      </c>
      <c r="E62" s="7" t="s">
        <v>447</v>
      </c>
      <c r="F62" s="8" t="s">
        <v>524</v>
      </c>
      <c r="G62" s="26"/>
      <c r="H62" s="17"/>
      <c r="I62" s="9" t="s">
        <v>326</v>
      </c>
      <c r="J62" s="9"/>
      <c r="K62" s="7" t="s">
        <v>326</v>
      </c>
      <c r="L62" s="7" t="s">
        <v>326</v>
      </c>
      <c r="M62" s="7" t="s">
        <v>326</v>
      </c>
      <c r="N62" s="7" t="s">
        <v>326</v>
      </c>
      <c r="O62" s="7" t="s">
        <v>326</v>
      </c>
      <c r="P62" s="7" t="s">
        <v>326</v>
      </c>
      <c r="Q62" s="7" t="s">
        <v>326</v>
      </c>
      <c r="R62" s="8" t="s">
        <v>326</v>
      </c>
      <c r="S62" s="27">
        <v>0</v>
      </c>
      <c r="T62" s="28">
        <v>0</v>
      </c>
      <c r="U62" s="28">
        <v>0</v>
      </c>
      <c r="V62" s="28">
        <v>0</v>
      </c>
      <c r="W62" s="28">
        <v>0</v>
      </c>
      <c r="X62" s="29">
        <v>38</v>
      </c>
      <c r="Y62" s="30">
        <v>0</v>
      </c>
      <c r="Z62" s="35">
        <v>0</v>
      </c>
      <c r="AA62" s="30">
        <v>0</v>
      </c>
      <c r="AB62" s="35">
        <v>0</v>
      </c>
      <c r="AC62" s="30">
        <v>0</v>
      </c>
      <c r="AD62" s="35">
        <v>0</v>
      </c>
      <c r="AE62" s="30">
        <v>8</v>
      </c>
      <c r="AF62" s="35">
        <v>0</v>
      </c>
      <c r="AG62" s="27">
        <v>8</v>
      </c>
      <c r="AH62" s="29">
        <v>0</v>
      </c>
      <c r="AI62" s="30">
        <v>0</v>
      </c>
      <c r="AJ62" s="35">
        <v>0</v>
      </c>
      <c r="AK62" s="30">
        <v>2</v>
      </c>
      <c r="AL62" s="35">
        <v>0</v>
      </c>
      <c r="AM62" s="30">
        <v>0</v>
      </c>
      <c r="AN62" s="35">
        <v>0</v>
      </c>
      <c r="AO62" s="30">
        <v>0</v>
      </c>
      <c r="AP62" s="35">
        <v>0</v>
      </c>
      <c r="AQ62" s="27">
        <v>2</v>
      </c>
      <c r="AR62" s="29">
        <v>0</v>
      </c>
      <c r="AS62" s="30">
        <v>0</v>
      </c>
      <c r="AT62" s="35">
        <v>0</v>
      </c>
      <c r="AU62" s="30">
        <v>0</v>
      </c>
      <c r="AV62" s="35">
        <v>0</v>
      </c>
      <c r="AW62" s="30">
        <v>0</v>
      </c>
      <c r="AX62" s="35">
        <v>0</v>
      </c>
      <c r="AY62" s="30">
        <v>0</v>
      </c>
      <c r="AZ62" s="35">
        <v>0</v>
      </c>
      <c r="BA62" s="27">
        <v>0</v>
      </c>
      <c r="BB62" s="29">
        <v>0</v>
      </c>
      <c r="BC62" s="30">
        <v>0</v>
      </c>
      <c r="BD62" s="35">
        <v>0</v>
      </c>
      <c r="BE62" s="30">
        <v>0</v>
      </c>
      <c r="BF62" s="35">
        <v>0</v>
      </c>
      <c r="BG62" s="30">
        <v>0</v>
      </c>
      <c r="BH62" s="35">
        <v>0</v>
      </c>
      <c r="BI62" s="30">
        <v>0</v>
      </c>
      <c r="BJ62" s="35">
        <v>0</v>
      </c>
      <c r="BK62" s="27">
        <v>0</v>
      </c>
      <c r="BL62" s="29">
        <v>0</v>
      </c>
      <c r="BM62" s="30">
        <v>0</v>
      </c>
      <c r="BN62" s="35">
        <v>0</v>
      </c>
      <c r="BO62" s="30">
        <v>0</v>
      </c>
      <c r="BP62" s="35">
        <v>0</v>
      </c>
      <c r="BQ62" s="30">
        <v>0</v>
      </c>
      <c r="BR62" s="35">
        <v>0</v>
      </c>
      <c r="BS62" s="30" t="s">
        <v>326</v>
      </c>
      <c r="BT62" s="36" t="s">
        <v>326</v>
      </c>
      <c r="BU62" s="32">
        <v>0</v>
      </c>
      <c r="BV62" s="33">
        <v>0</v>
      </c>
      <c r="BW62" s="21"/>
      <c r="BX62" s="24"/>
      <c r="BY62" s="21"/>
      <c r="BZ62" s="24"/>
      <c r="CA62" s="21"/>
      <c r="CB62" s="24"/>
      <c r="CC62" s="21"/>
      <c r="CD62" s="24"/>
      <c r="CE62" s="32"/>
      <c r="CF62" s="32"/>
      <c r="CG62" s="21"/>
      <c r="CH62" s="24"/>
      <c r="CI62" s="21"/>
      <c r="CJ62" s="24"/>
      <c r="CK62" s="64">
        <v>0</v>
      </c>
      <c r="CL62" s="64">
        <v>0</v>
      </c>
      <c r="CM62" s="22">
        <f t="shared" si="13"/>
        <v>0</v>
      </c>
      <c r="CN62" s="22">
        <f t="shared" si="14"/>
        <v>0</v>
      </c>
      <c r="CO62" s="25" t="str">
        <f t="shared" si="15"/>
        <v>Low</v>
      </c>
    </row>
    <row r="63" spans="1:93" ht="15" hidden="1" customHeight="1" thickBot="1" x14ac:dyDescent="0.3">
      <c r="A63" s="7" t="s">
        <v>525</v>
      </c>
      <c r="B63" s="7" t="s">
        <v>526</v>
      </c>
      <c r="C63" s="7" t="s">
        <v>525</v>
      </c>
      <c r="D63" s="7" t="s">
        <v>504</v>
      </c>
      <c r="E63" s="7" t="s">
        <v>390</v>
      </c>
      <c r="F63" s="8" t="s">
        <v>18</v>
      </c>
      <c r="G63" s="48"/>
      <c r="H63" s="17"/>
      <c r="I63" s="9" t="s">
        <v>326</v>
      </c>
      <c r="J63" s="9"/>
      <c r="K63" s="7" t="s">
        <v>326</v>
      </c>
      <c r="L63" s="7" t="s">
        <v>326</v>
      </c>
      <c r="M63" s="7" t="s">
        <v>326</v>
      </c>
      <c r="N63" s="7" t="s">
        <v>326</v>
      </c>
      <c r="O63" s="7" t="s">
        <v>326</v>
      </c>
      <c r="P63" s="7" t="s">
        <v>326</v>
      </c>
      <c r="Q63" s="7" t="s">
        <v>326</v>
      </c>
      <c r="R63" s="8" t="s">
        <v>326</v>
      </c>
      <c r="S63" s="27">
        <v>0</v>
      </c>
      <c r="T63" s="28">
        <v>0</v>
      </c>
      <c r="U63" s="28">
        <v>0</v>
      </c>
      <c r="V63" s="28">
        <v>0</v>
      </c>
      <c r="W63" s="28">
        <v>0</v>
      </c>
      <c r="X63" s="29">
        <v>0</v>
      </c>
      <c r="Y63" s="38">
        <v>5</v>
      </c>
      <c r="Z63" s="39">
        <v>4</v>
      </c>
      <c r="AA63" s="38">
        <v>5</v>
      </c>
      <c r="AB63" s="39">
        <v>2</v>
      </c>
      <c r="AC63" s="38">
        <v>66</v>
      </c>
      <c r="AD63" s="39">
        <v>3</v>
      </c>
      <c r="AE63" s="38">
        <v>100</v>
      </c>
      <c r="AF63" s="39">
        <v>16</v>
      </c>
      <c r="AG63" s="27">
        <v>176</v>
      </c>
      <c r="AH63" s="29">
        <v>25</v>
      </c>
      <c r="AI63" s="38">
        <v>71</v>
      </c>
      <c r="AJ63" s="39">
        <v>15</v>
      </c>
      <c r="AK63" s="38">
        <v>127</v>
      </c>
      <c r="AL63" s="39">
        <v>10</v>
      </c>
      <c r="AM63" s="38">
        <v>40</v>
      </c>
      <c r="AN63" s="39">
        <v>0</v>
      </c>
      <c r="AO63" s="38">
        <v>110</v>
      </c>
      <c r="AP63" s="39">
        <v>5</v>
      </c>
      <c r="AQ63" s="27">
        <v>348</v>
      </c>
      <c r="AR63" s="29">
        <v>30</v>
      </c>
      <c r="AS63" s="38">
        <v>112</v>
      </c>
      <c r="AT63" s="39">
        <v>3</v>
      </c>
      <c r="AU63" s="38">
        <v>1</v>
      </c>
      <c r="AV63" s="39">
        <v>1</v>
      </c>
      <c r="AW63" s="38">
        <v>17</v>
      </c>
      <c r="AX63" s="39">
        <v>0</v>
      </c>
      <c r="AY63" s="38">
        <v>31</v>
      </c>
      <c r="AZ63" s="39">
        <v>0</v>
      </c>
      <c r="BA63" s="27">
        <v>161</v>
      </c>
      <c r="BB63" s="29">
        <v>4</v>
      </c>
      <c r="BC63" s="38">
        <v>24</v>
      </c>
      <c r="BD63" s="39">
        <v>0</v>
      </c>
      <c r="BE63" s="38">
        <v>51</v>
      </c>
      <c r="BF63" s="39">
        <v>0</v>
      </c>
      <c r="BG63" s="38">
        <v>72</v>
      </c>
      <c r="BH63" s="39">
        <v>6</v>
      </c>
      <c r="BI63" s="38">
        <v>44</v>
      </c>
      <c r="BJ63" s="39">
        <v>2</v>
      </c>
      <c r="BK63" s="27">
        <v>191</v>
      </c>
      <c r="BL63" s="29">
        <v>8</v>
      </c>
      <c r="BM63" s="38">
        <v>0</v>
      </c>
      <c r="BN63" s="39">
        <v>0</v>
      </c>
      <c r="BO63" s="38">
        <v>0</v>
      </c>
      <c r="BP63" s="39">
        <v>0</v>
      </c>
      <c r="BQ63" s="38">
        <v>0</v>
      </c>
      <c r="BR63" s="39">
        <v>0</v>
      </c>
      <c r="BS63" s="38" t="s">
        <v>326</v>
      </c>
      <c r="BT63" s="40" t="s">
        <v>326</v>
      </c>
      <c r="BU63" s="41">
        <v>0</v>
      </c>
      <c r="BV63" s="42">
        <v>0</v>
      </c>
      <c r="BW63" s="21"/>
      <c r="BX63" s="24"/>
      <c r="BY63" s="21"/>
      <c r="BZ63" s="24"/>
      <c r="CA63" s="21"/>
      <c r="CB63" s="24"/>
      <c r="CC63" s="21"/>
      <c r="CD63" s="24"/>
      <c r="CE63" s="32"/>
      <c r="CF63" s="32"/>
      <c r="CG63" s="21"/>
      <c r="CH63" s="24"/>
      <c r="CI63" s="21"/>
      <c r="CJ63" s="24"/>
      <c r="CK63" s="64">
        <v>0</v>
      </c>
      <c r="CL63" s="64">
        <v>0</v>
      </c>
      <c r="CM63" s="22">
        <f t="shared" si="13"/>
        <v>0</v>
      </c>
      <c r="CN63" s="22">
        <f t="shared" si="14"/>
        <v>0</v>
      </c>
      <c r="CO63" s="25" t="str">
        <f t="shared" si="15"/>
        <v>Low</v>
      </c>
    </row>
    <row r="64" spans="1:93" ht="15" hidden="1" customHeight="1" thickBot="1" x14ac:dyDescent="0.3">
      <c r="A64" s="7" t="s">
        <v>162</v>
      </c>
      <c r="B64" s="7" t="s">
        <v>406</v>
      </c>
      <c r="C64" s="7" t="s">
        <v>162</v>
      </c>
      <c r="D64" s="7" t="s">
        <v>504</v>
      </c>
      <c r="E64" s="7" t="s">
        <v>338</v>
      </c>
      <c r="F64" s="8" t="s">
        <v>22</v>
      </c>
      <c r="G64" s="48">
        <v>2011</v>
      </c>
      <c r="H64" s="17"/>
      <c r="I64" s="9" t="s">
        <v>324</v>
      </c>
      <c r="J64" s="9" t="s">
        <v>699</v>
      </c>
      <c r="K64" s="7" t="s">
        <v>163</v>
      </c>
      <c r="L64" s="7" t="s">
        <v>164</v>
      </c>
      <c r="M64" s="7" t="s">
        <v>407</v>
      </c>
      <c r="N64" s="7" t="s">
        <v>408</v>
      </c>
      <c r="O64" s="7" t="s">
        <v>27</v>
      </c>
      <c r="P64" s="7" t="s">
        <v>28</v>
      </c>
      <c r="Q64" s="7" t="s">
        <v>29</v>
      </c>
      <c r="R64" s="8" t="s">
        <v>339</v>
      </c>
      <c r="S64" s="27">
        <v>0</v>
      </c>
      <c r="T64" s="28">
        <v>0</v>
      </c>
      <c r="U64" s="28">
        <v>0</v>
      </c>
      <c r="V64" s="28">
        <v>0</v>
      </c>
      <c r="W64" s="28">
        <v>0</v>
      </c>
      <c r="X64" s="29">
        <v>0</v>
      </c>
      <c r="Y64" s="38">
        <v>0</v>
      </c>
      <c r="Z64" s="39">
        <v>0</v>
      </c>
      <c r="AA64" s="38">
        <v>0</v>
      </c>
      <c r="AB64" s="39">
        <v>0</v>
      </c>
      <c r="AC64" s="38">
        <v>0</v>
      </c>
      <c r="AD64" s="39">
        <v>0</v>
      </c>
      <c r="AE64" s="38">
        <v>0</v>
      </c>
      <c r="AF64" s="39">
        <v>0</v>
      </c>
      <c r="AG64" s="27">
        <v>0</v>
      </c>
      <c r="AH64" s="29">
        <v>0</v>
      </c>
      <c r="AI64" s="38">
        <v>0</v>
      </c>
      <c r="AJ64" s="39">
        <v>0</v>
      </c>
      <c r="AK64" s="38">
        <v>0</v>
      </c>
      <c r="AL64" s="39">
        <v>0</v>
      </c>
      <c r="AM64" s="38">
        <v>0</v>
      </c>
      <c r="AN64" s="39">
        <v>0</v>
      </c>
      <c r="AO64" s="38">
        <v>0</v>
      </c>
      <c r="AP64" s="39">
        <v>0</v>
      </c>
      <c r="AQ64" s="27">
        <v>0</v>
      </c>
      <c r="AR64" s="29">
        <v>0</v>
      </c>
      <c r="AS64" s="38">
        <v>0</v>
      </c>
      <c r="AT64" s="39">
        <v>0</v>
      </c>
      <c r="AU64" s="38">
        <v>0</v>
      </c>
      <c r="AV64" s="39">
        <v>0</v>
      </c>
      <c r="AW64" s="38">
        <v>0</v>
      </c>
      <c r="AX64" s="39">
        <v>0</v>
      </c>
      <c r="AY64" s="38">
        <v>0</v>
      </c>
      <c r="AZ64" s="39">
        <v>0</v>
      </c>
      <c r="BA64" s="27">
        <v>0</v>
      </c>
      <c r="BB64" s="29">
        <v>0</v>
      </c>
      <c r="BC64" s="38">
        <v>0</v>
      </c>
      <c r="BD64" s="39">
        <v>0</v>
      </c>
      <c r="BE64" s="38">
        <v>0</v>
      </c>
      <c r="BF64" s="39">
        <v>0</v>
      </c>
      <c r="BG64" s="38">
        <v>0</v>
      </c>
      <c r="BH64" s="39">
        <v>0</v>
      </c>
      <c r="BI64" s="38">
        <v>3</v>
      </c>
      <c r="BJ64" s="39">
        <v>1</v>
      </c>
      <c r="BK64" s="27">
        <v>3</v>
      </c>
      <c r="BL64" s="29">
        <v>1</v>
      </c>
      <c r="BM64" s="38">
        <v>2</v>
      </c>
      <c r="BN64" s="39">
        <v>2</v>
      </c>
      <c r="BO64" s="38">
        <v>0</v>
      </c>
      <c r="BP64" s="39">
        <v>0</v>
      </c>
      <c r="BQ64" s="38">
        <v>0</v>
      </c>
      <c r="BR64" s="39">
        <v>0</v>
      </c>
      <c r="BS64" s="38">
        <v>0</v>
      </c>
      <c r="BT64" s="40">
        <v>1</v>
      </c>
      <c r="BU64" s="41">
        <v>2</v>
      </c>
      <c r="BV64" s="42">
        <v>3</v>
      </c>
      <c r="BW64" s="21">
        <v>0</v>
      </c>
      <c r="BX64" s="24">
        <v>0</v>
      </c>
      <c r="BY64" s="21">
        <v>0</v>
      </c>
      <c r="BZ64" s="24">
        <v>0</v>
      </c>
      <c r="CA64" s="21">
        <v>0</v>
      </c>
      <c r="CB64" s="24"/>
      <c r="CC64" s="21">
        <v>1</v>
      </c>
      <c r="CD64" s="24">
        <v>1</v>
      </c>
      <c r="CE64" s="32">
        <v>1</v>
      </c>
      <c r="CF64" s="32">
        <v>1</v>
      </c>
      <c r="CG64" s="21"/>
      <c r="CH64" s="24"/>
      <c r="CI64" s="21"/>
      <c r="CJ64" s="24"/>
      <c r="CK64" s="64">
        <v>0</v>
      </c>
      <c r="CL64" s="64">
        <v>0</v>
      </c>
      <c r="CM64" s="22">
        <f t="shared" si="13"/>
        <v>0</v>
      </c>
      <c r="CN64" s="22">
        <f t="shared" si="14"/>
        <v>0</v>
      </c>
      <c r="CO64" s="25" t="str">
        <f t="shared" si="15"/>
        <v>Low</v>
      </c>
    </row>
    <row r="65" spans="1:93" ht="15" hidden="1" customHeight="1" thickBot="1" x14ac:dyDescent="0.3">
      <c r="A65" s="7" t="s">
        <v>527</v>
      </c>
      <c r="B65" s="7" t="s">
        <v>528</v>
      </c>
      <c r="C65" s="7" t="s">
        <v>527</v>
      </c>
      <c r="D65" s="7" t="s">
        <v>504</v>
      </c>
      <c r="E65" s="7" t="s">
        <v>204</v>
      </c>
      <c r="F65" s="8" t="s">
        <v>329</v>
      </c>
      <c r="G65" s="26">
        <v>2008</v>
      </c>
      <c r="H65" s="17"/>
      <c r="I65" s="9" t="s">
        <v>326</v>
      </c>
      <c r="J65" s="9"/>
      <c r="K65" s="7" t="s">
        <v>326</v>
      </c>
      <c r="L65" s="7" t="s">
        <v>326</v>
      </c>
      <c r="M65" s="7" t="s">
        <v>326</v>
      </c>
      <c r="N65" s="7" t="s">
        <v>326</v>
      </c>
      <c r="O65" s="7" t="s">
        <v>326</v>
      </c>
      <c r="P65" s="7" t="s">
        <v>326</v>
      </c>
      <c r="Q65" s="7" t="s">
        <v>326</v>
      </c>
      <c r="R65" s="8" t="s">
        <v>326</v>
      </c>
      <c r="S65" s="27">
        <v>0</v>
      </c>
      <c r="T65" s="28">
        <v>0</v>
      </c>
      <c r="U65" s="28">
        <v>0</v>
      </c>
      <c r="V65" s="28">
        <v>0</v>
      </c>
      <c r="W65" s="28">
        <v>0</v>
      </c>
      <c r="X65" s="29">
        <v>0</v>
      </c>
      <c r="Y65" s="30">
        <v>0</v>
      </c>
      <c r="Z65" s="24">
        <v>0</v>
      </c>
      <c r="AA65" s="30">
        <v>0</v>
      </c>
      <c r="AB65" s="24">
        <v>0</v>
      </c>
      <c r="AC65" s="30">
        <v>0</v>
      </c>
      <c r="AD65" s="24">
        <v>0</v>
      </c>
      <c r="AE65" s="30">
        <v>0</v>
      </c>
      <c r="AF65" s="24">
        <v>0</v>
      </c>
      <c r="AG65" s="27">
        <v>0</v>
      </c>
      <c r="AH65" s="29">
        <v>0</v>
      </c>
      <c r="AI65" s="30">
        <v>0</v>
      </c>
      <c r="AJ65" s="24">
        <v>0</v>
      </c>
      <c r="AK65" s="30">
        <v>0</v>
      </c>
      <c r="AL65" s="24">
        <v>0</v>
      </c>
      <c r="AM65" s="30">
        <v>0</v>
      </c>
      <c r="AN65" s="24">
        <v>0</v>
      </c>
      <c r="AO65" s="30">
        <v>23</v>
      </c>
      <c r="AP65" s="24">
        <v>13</v>
      </c>
      <c r="AQ65" s="27">
        <v>23</v>
      </c>
      <c r="AR65" s="29">
        <v>13</v>
      </c>
      <c r="AS65" s="30">
        <v>52</v>
      </c>
      <c r="AT65" s="24">
        <v>9</v>
      </c>
      <c r="AU65" s="30">
        <v>162</v>
      </c>
      <c r="AV65" s="24">
        <v>0</v>
      </c>
      <c r="AW65" s="30">
        <v>216</v>
      </c>
      <c r="AX65" s="24">
        <v>10</v>
      </c>
      <c r="AY65" s="30">
        <v>128</v>
      </c>
      <c r="AZ65" s="24">
        <v>29</v>
      </c>
      <c r="BA65" s="27">
        <v>558</v>
      </c>
      <c r="BB65" s="29">
        <v>48</v>
      </c>
      <c r="BC65" s="30">
        <v>120</v>
      </c>
      <c r="BD65" s="24">
        <v>17</v>
      </c>
      <c r="BE65" s="30">
        <v>64</v>
      </c>
      <c r="BF65" s="24">
        <v>3</v>
      </c>
      <c r="BG65" s="30">
        <v>320</v>
      </c>
      <c r="BH65" s="24">
        <v>18</v>
      </c>
      <c r="BI65" s="30">
        <v>343</v>
      </c>
      <c r="BJ65" s="24">
        <v>55</v>
      </c>
      <c r="BK65" s="27">
        <v>847</v>
      </c>
      <c r="BL65" s="29">
        <v>93</v>
      </c>
      <c r="BM65" s="30">
        <v>78</v>
      </c>
      <c r="BN65" s="24">
        <v>12</v>
      </c>
      <c r="BO65" s="30">
        <v>205</v>
      </c>
      <c r="BP65" s="24">
        <v>23</v>
      </c>
      <c r="BQ65" s="30">
        <v>105</v>
      </c>
      <c r="BR65" s="24">
        <v>11</v>
      </c>
      <c r="BS65" s="30" t="s">
        <v>326</v>
      </c>
      <c r="BT65" s="31" t="s">
        <v>326</v>
      </c>
      <c r="BU65" s="32">
        <v>388</v>
      </c>
      <c r="BV65" s="33">
        <v>46</v>
      </c>
      <c r="BW65" s="21"/>
      <c r="BX65" s="24"/>
      <c r="BY65" s="21"/>
      <c r="BZ65" s="24"/>
      <c r="CA65" s="21"/>
      <c r="CB65" s="24"/>
      <c r="CC65" s="21"/>
      <c r="CD65" s="24"/>
      <c r="CE65" s="32"/>
      <c r="CF65" s="32"/>
      <c r="CG65" s="21"/>
      <c r="CH65" s="24"/>
      <c r="CI65" s="21"/>
      <c r="CJ65" s="24"/>
      <c r="CK65" s="64">
        <v>0</v>
      </c>
      <c r="CL65" s="64">
        <v>0</v>
      </c>
      <c r="CM65" s="22">
        <f t="shared" si="13"/>
        <v>0</v>
      </c>
      <c r="CN65" s="22">
        <f t="shared" si="14"/>
        <v>0</v>
      </c>
      <c r="CO65" s="25" t="str">
        <f t="shared" si="15"/>
        <v>Low</v>
      </c>
    </row>
    <row r="66" spans="1:93" ht="15" hidden="1" customHeight="1" thickBot="1" x14ac:dyDescent="0.3">
      <c r="A66" s="7" t="s">
        <v>529</v>
      </c>
      <c r="B66" s="7" t="s">
        <v>530</v>
      </c>
      <c r="C66" s="7" t="s">
        <v>529</v>
      </c>
      <c r="D66" s="7" t="s">
        <v>504</v>
      </c>
      <c r="E66" s="7" t="s">
        <v>341</v>
      </c>
      <c r="F66" s="8" t="s">
        <v>32</v>
      </c>
      <c r="G66" s="26"/>
      <c r="H66" s="17"/>
      <c r="I66" s="9" t="s">
        <v>326</v>
      </c>
      <c r="J66" s="9"/>
      <c r="K66" s="7" t="s">
        <v>326</v>
      </c>
      <c r="L66" s="7" t="s">
        <v>326</v>
      </c>
      <c r="M66" s="7" t="s">
        <v>326</v>
      </c>
      <c r="N66" s="7" t="s">
        <v>326</v>
      </c>
      <c r="O66" s="7" t="s">
        <v>326</v>
      </c>
      <c r="P66" s="7" t="s">
        <v>326</v>
      </c>
      <c r="Q66" s="7" t="s">
        <v>326</v>
      </c>
      <c r="R66" s="8" t="s">
        <v>326</v>
      </c>
      <c r="S66" s="27">
        <v>0</v>
      </c>
      <c r="T66" s="28">
        <v>0</v>
      </c>
      <c r="U66" s="28">
        <v>0</v>
      </c>
      <c r="V66" s="28">
        <v>0</v>
      </c>
      <c r="W66" s="28">
        <v>0</v>
      </c>
      <c r="X66" s="29">
        <v>0</v>
      </c>
      <c r="Y66" s="38">
        <v>0</v>
      </c>
      <c r="Z66" s="39">
        <v>0</v>
      </c>
      <c r="AA66" s="38">
        <v>0</v>
      </c>
      <c r="AB66" s="39">
        <v>0</v>
      </c>
      <c r="AC66" s="38">
        <v>0</v>
      </c>
      <c r="AD66" s="39">
        <v>0</v>
      </c>
      <c r="AE66" s="38">
        <v>0</v>
      </c>
      <c r="AF66" s="39">
        <v>0</v>
      </c>
      <c r="AG66" s="27">
        <v>0</v>
      </c>
      <c r="AH66" s="29">
        <v>0</v>
      </c>
      <c r="AI66" s="38">
        <v>0</v>
      </c>
      <c r="AJ66" s="39">
        <v>0</v>
      </c>
      <c r="AK66" s="38">
        <v>0</v>
      </c>
      <c r="AL66" s="39">
        <v>0</v>
      </c>
      <c r="AM66" s="38">
        <v>0</v>
      </c>
      <c r="AN66" s="39">
        <v>0</v>
      </c>
      <c r="AO66" s="38">
        <v>0</v>
      </c>
      <c r="AP66" s="39">
        <v>0</v>
      </c>
      <c r="AQ66" s="27">
        <v>0</v>
      </c>
      <c r="AR66" s="29">
        <v>0</v>
      </c>
      <c r="AS66" s="38">
        <v>0</v>
      </c>
      <c r="AT66" s="39">
        <v>0</v>
      </c>
      <c r="AU66" s="38">
        <v>0</v>
      </c>
      <c r="AV66" s="39">
        <v>0</v>
      </c>
      <c r="AW66" s="38">
        <v>0</v>
      </c>
      <c r="AX66" s="39">
        <v>0</v>
      </c>
      <c r="AY66" s="38">
        <v>0</v>
      </c>
      <c r="AZ66" s="39">
        <v>0</v>
      </c>
      <c r="BA66" s="27">
        <v>0</v>
      </c>
      <c r="BB66" s="29">
        <v>0</v>
      </c>
      <c r="BC66" s="38">
        <v>0</v>
      </c>
      <c r="BD66" s="39">
        <v>0</v>
      </c>
      <c r="BE66" s="38">
        <v>0</v>
      </c>
      <c r="BF66" s="39">
        <v>0</v>
      </c>
      <c r="BG66" s="38">
        <v>0</v>
      </c>
      <c r="BH66" s="39">
        <v>0</v>
      </c>
      <c r="BI66" s="38">
        <v>0</v>
      </c>
      <c r="BJ66" s="39">
        <v>0</v>
      </c>
      <c r="BK66" s="27">
        <v>0</v>
      </c>
      <c r="BL66" s="29">
        <v>0</v>
      </c>
      <c r="BM66" s="38">
        <v>0</v>
      </c>
      <c r="BN66" s="39">
        <v>0</v>
      </c>
      <c r="BO66" s="38">
        <v>0</v>
      </c>
      <c r="BP66" s="39">
        <v>0</v>
      </c>
      <c r="BQ66" s="38">
        <v>0</v>
      </c>
      <c r="BR66" s="39">
        <v>0</v>
      </c>
      <c r="BS66" s="38" t="s">
        <v>326</v>
      </c>
      <c r="BT66" s="40" t="s">
        <v>326</v>
      </c>
      <c r="BU66" s="41">
        <v>0</v>
      </c>
      <c r="BV66" s="42">
        <v>0</v>
      </c>
      <c r="BW66" s="21"/>
      <c r="BX66" s="24"/>
      <c r="BY66" s="21"/>
      <c r="BZ66" s="24"/>
      <c r="CA66" s="21"/>
      <c r="CB66" s="24"/>
      <c r="CC66" s="21"/>
      <c r="CD66" s="24"/>
      <c r="CE66" s="32"/>
      <c r="CF66" s="32"/>
      <c r="CG66" s="21"/>
      <c r="CH66" s="24"/>
      <c r="CI66" s="21"/>
      <c r="CJ66" s="24"/>
      <c r="CK66" s="64">
        <v>0</v>
      </c>
      <c r="CL66" s="64">
        <v>0</v>
      </c>
      <c r="CM66" s="22">
        <f t="shared" si="13"/>
        <v>0</v>
      </c>
      <c r="CN66" s="22">
        <f t="shared" si="14"/>
        <v>0</v>
      </c>
      <c r="CO66" s="25" t="str">
        <f t="shared" si="15"/>
        <v>Low</v>
      </c>
    </row>
    <row r="67" spans="1:93" ht="15" hidden="1" customHeight="1" thickBot="1" x14ac:dyDescent="0.3">
      <c r="A67" s="7" t="s">
        <v>531</v>
      </c>
      <c r="B67" s="7" t="s">
        <v>532</v>
      </c>
      <c r="C67" s="7" t="s">
        <v>531</v>
      </c>
      <c r="D67" s="7" t="s">
        <v>504</v>
      </c>
      <c r="E67" s="7" t="s">
        <v>204</v>
      </c>
      <c r="F67" s="8" t="s">
        <v>235</v>
      </c>
      <c r="G67" s="48"/>
      <c r="H67" s="17"/>
      <c r="I67" s="9" t="s">
        <v>326</v>
      </c>
      <c r="J67" s="9"/>
      <c r="K67" s="7" t="s">
        <v>326</v>
      </c>
      <c r="L67" s="7" t="s">
        <v>326</v>
      </c>
      <c r="M67" s="7" t="s">
        <v>326</v>
      </c>
      <c r="N67" s="7" t="s">
        <v>326</v>
      </c>
      <c r="O67" s="7" t="s">
        <v>326</v>
      </c>
      <c r="P67" s="7" t="s">
        <v>326</v>
      </c>
      <c r="Q67" s="7" t="s">
        <v>326</v>
      </c>
      <c r="R67" s="8" t="s">
        <v>326</v>
      </c>
      <c r="S67" s="27">
        <v>0</v>
      </c>
      <c r="T67" s="28">
        <v>0</v>
      </c>
      <c r="U67" s="28">
        <v>0</v>
      </c>
      <c r="V67" s="28">
        <v>0</v>
      </c>
      <c r="W67" s="28">
        <v>26</v>
      </c>
      <c r="X67" s="29">
        <v>46</v>
      </c>
      <c r="Y67" s="38">
        <v>0</v>
      </c>
      <c r="Z67" s="39">
        <v>0</v>
      </c>
      <c r="AA67" s="38">
        <v>0</v>
      </c>
      <c r="AB67" s="39">
        <v>0</v>
      </c>
      <c r="AC67" s="38">
        <v>0</v>
      </c>
      <c r="AD67" s="39">
        <v>0</v>
      </c>
      <c r="AE67" s="38">
        <v>0</v>
      </c>
      <c r="AF67" s="39">
        <v>0</v>
      </c>
      <c r="AG67" s="27">
        <v>0</v>
      </c>
      <c r="AH67" s="29">
        <v>0</v>
      </c>
      <c r="AI67" s="38">
        <v>0</v>
      </c>
      <c r="AJ67" s="39">
        <v>0</v>
      </c>
      <c r="AK67" s="38">
        <v>0</v>
      </c>
      <c r="AL67" s="39">
        <v>0</v>
      </c>
      <c r="AM67" s="38">
        <v>0</v>
      </c>
      <c r="AN67" s="39">
        <v>0</v>
      </c>
      <c r="AO67" s="38">
        <v>0</v>
      </c>
      <c r="AP67" s="39">
        <v>0</v>
      </c>
      <c r="AQ67" s="27">
        <v>0</v>
      </c>
      <c r="AR67" s="29">
        <v>0</v>
      </c>
      <c r="AS67" s="38">
        <v>0</v>
      </c>
      <c r="AT67" s="39">
        <v>0</v>
      </c>
      <c r="AU67" s="38">
        <v>0</v>
      </c>
      <c r="AV67" s="39">
        <v>0</v>
      </c>
      <c r="AW67" s="38">
        <v>0</v>
      </c>
      <c r="AX67" s="39">
        <v>0</v>
      </c>
      <c r="AY67" s="38">
        <v>0</v>
      </c>
      <c r="AZ67" s="39">
        <v>0</v>
      </c>
      <c r="BA67" s="27">
        <v>0</v>
      </c>
      <c r="BB67" s="29">
        <v>0</v>
      </c>
      <c r="BC67" s="38">
        <v>0</v>
      </c>
      <c r="BD67" s="39">
        <v>0</v>
      </c>
      <c r="BE67" s="38">
        <v>0</v>
      </c>
      <c r="BF67" s="39">
        <v>0</v>
      </c>
      <c r="BG67" s="38">
        <v>0</v>
      </c>
      <c r="BH67" s="39">
        <v>0</v>
      </c>
      <c r="BI67" s="38">
        <v>0</v>
      </c>
      <c r="BJ67" s="39">
        <v>0</v>
      </c>
      <c r="BK67" s="27">
        <v>0</v>
      </c>
      <c r="BL67" s="29">
        <v>0</v>
      </c>
      <c r="BM67" s="38">
        <v>0</v>
      </c>
      <c r="BN67" s="39">
        <v>0</v>
      </c>
      <c r="BO67" s="38">
        <v>0</v>
      </c>
      <c r="BP67" s="39">
        <v>0</v>
      </c>
      <c r="BQ67" s="38">
        <v>0</v>
      </c>
      <c r="BR67" s="39">
        <v>0</v>
      </c>
      <c r="BS67" s="38" t="s">
        <v>326</v>
      </c>
      <c r="BT67" s="40" t="s">
        <v>326</v>
      </c>
      <c r="BU67" s="41">
        <v>0</v>
      </c>
      <c r="BV67" s="42">
        <v>0</v>
      </c>
      <c r="BW67" s="21"/>
      <c r="BX67" s="24"/>
      <c r="BY67" s="21"/>
      <c r="BZ67" s="24"/>
      <c r="CA67" s="21"/>
      <c r="CB67" s="24"/>
      <c r="CC67" s="21"/>
      <c r="CD67" s="24"/>
      <c r="CE67" s="32"/>
      <c r="CF67" s="32"/>
      <c r="CG67" s="21"/>
      <c r="CH67" s="24"/>
      <c r="CI67" s="21"/>
      <c r="CJ67" s="24"/>
      <c r="CK67" s="64">
        <v>0</v>
      </c>
      <c r="CL67" s="64">
        <v>0</v>
      </c>
      <c r="CM67" s="22">
        <f t="shared" si="13"/>
        <v>0</v>
      </c>
      <c r="CN67" s="22">
        <f t="shared" si="14"/>
        <v>0</v>
      </c>
      <c r="CO67" s="25" t="str">
        <f t="shared" si="15"/>
        <v>Low</v>
      </c>
    </row>
    <row r="68" spans="1:93" ht="15" hidden="1" customHeight="1" thickBot="1" x14ac:dyDescent="0.3">
      <c r="A68" s="7" t="s">
        <v>533</v>
      </c>
      <c r="B68" s="7" t="s">
        <v>534</v>
      </c>
      <c r="C68" s="7" t="s">
        <v>533</v>
      </c>
      <c r="D68" s="7" t="s">
        <v>504</v>
      </c>
      <c r="E68" s="7" t="s">
        <v>338</v>
      </c>
      <c r="F68" s="8" t="s">
        <v>130</v>
      </c>
      <c r="G68" s="48"/>
      <c r="H68" s="17"/>
      <c r="I68" s="9" t="s">
        <v>326</v>
      </c>
      <c r="J68" s="9"/>
      <c r="K68" s="7" t="s">
        <v>326</v>
      </c>
      <c r="L68" s="7" t="s">
        <v>326</v>
      </c>
      <c r="M68" s="7" t="s">
        <v>326</v>
      </c>
      <c r="N68" s="7" t="s">
        <v>326</v>
      </c>
      <c r="O68" s="7" t="s">
        <v>326</v>
      </c>
      <c r="P68" s="7" t="s">
        <v>326</v>
      </c>
      <c r="Q68" s="7" t="s">
        <v>326</v>
      </c>
      <c r="R68" s="8" t="s">
        <v>326</v>
      </c>
      <c r="S68" s="27">
        <v>0</v>
      </c>
      <c r="T68" s="28">
        <v>0</v>
      </c>
      <c r="U68" s="28">
        <v>0</v>
      </c>
      <c r="V68" s="28">
        <v>0</v>
      </c>
      <c r="W68" s="28">
        <v>13</v>
      </c>
      <c r="X68" s="29">
        <v>44</v>
      </c>
      <c r="Y68" s="38">
        <v>0</v>
      </c>
      <c r="Z68" s="39">
        <v>0</v>
      </c>
      <c r="AA68" s="38">
        <v>0</v>
      </c>
      <c r="AB68" s="39">
        <v>0</v>
      </c>
      <c r="AC68" s="38">
        <v>0</v>
      </c>
      <c r="AD68" s="39">
        <v>0</v>
      </c>
      <c r="AE68" s="38">
        <v>19</v>
      </c>
      <c r="AF68" s="39">
        <v>0</v>
      </c>
      <c r="AG68" s="27">
        <v>19</v>
      </c>
      <c r="AH68" s="29">
        <v>0</v>
      </c>
      <c r="AI68" s="38">
        <v>0</v>
      </c>
      <c r="AJ68" s="39">
        <v>0</v>
      </c>
      <c r="AK68" s="38">
        <v>0</v>
      </c>
      <c r="AL68" s="39">
        <v>0</v>
      </c>
      <c r="AM68" s="38">
        <v>0</v>
      </c>
      <c r="AN68" s="39">
        <v>0</v>
      </c>
      <c r="AO68" s="38">
        <v>0</v>
      </c>
      <c r="AP68" s="39">
        <v>0</v>
      </c>
      <c r="AQ68" s="27">
        <v>0</v>
      </c>
      <c r="AR68" s="29">
        <v>0</v>
      </c>
      <c r="AS68" s="38">
        <v>0</v>
      </c>
      <c r="AT68" s="39">
        <v>0</v>
      </c>
      <c r="AU68" s="38">
        <v>0</v>
      </c>
      <c r="AV68" s="39">
        <v>0</v>
      </c>
      <c r="AW68" s="38">
        <v>0</v>
      </c>
      <c r="AX68" s="39">
        <v>0</v>
      </c>
      <c r="AY68" s="38">
        <v>0</v>
      </c>
      <c r="AZ68" s="39">
        <v>0</v>
      </c>
      <c r="BA68" s="27">
        <v>0</v>
      </c>
      <c r="BB68" s="29">
        <v>0</v>
      </c>
      <c r="BC68" s="38">
        <v>0</v>
      </c>
      <c r="BD68" s="39">
        <v>0</v>
      </c>
      <c r="BE68" s="38">
        <v>0</v>
      </c>
      <c r="BF68" s="39">
        <v>0</v>
      </c>
      <c r="BG68" s="38">
        <v>0</v>
      </c>
      <c r="BH68" s="39">
        <v>0</v>
      </c>
      <c r="BI68" s="38">
        <v>0</v>
      </c>
      <c r="BJ68" s="39">
        <v>0</v>
      </c>
      <c r="BK68" s="27">
        <v>0</v>
      </c>
      <c r="BL68" s="29">
        <v>0</v>
      </c>
      <c r="BM68" s="38">
        <v>0</v>
      </c>
      <c r="BN68" s="39">
        <v>0</v>
      </c>
      <c r="BO68" s="38">
        <v>0</v>
      </c>
      <c r="BP68" s="39">
        <v>0</v>
      </c>
      <c r="BQ68" s="38">
        <v>0</v>
      </c>
      <c r="BR68" s="39">
        <v>0</v>
      </c>
      <c r="BS68" s="38" t="s">
        <v>326</v>
      </c>
      <c r="BT68" s="40" t="s">
        <v>326</v>
      </c>
      <c r="BU68" s="41">
        <v>0</v>
      </c>
      <c r="BV68" s="42">
        <v>0</v>
      </c>
      <c r="BW68" s="21"/>
      <c r="BX68" s="24"/>
      <c r="BY68" s="21"/>
      <c r="BZ68" s="24"/>
      <c r="CA68" s="21"/>
      <c r="CB68" s="24"/>
      <c r="CC68" s="21"/>
      <c r="CD68" s="24"/>
      <c r="CE68" s="32"/>
      <c r="CF68" s="32"/>
      <c r="CG68" s="21"/>
      <c r="CH68" s="24"/>
      <c r="CI68" s="21"/>
      <c r="CJ68" s="24"/>
      <c r="CK68" s="64">
        <v>0</v>
      </c>
      <c r="CL68" s="64">
        <v>0</v>
      </c>
      <c r="CM68" s="22">
        <f t="shared" si="13"/>
        <v>0</v>
      </c>
      <c r="CN68" s="22">
        <f t="shared" si="14"/>
        <v>0</v>
      </c>
      <c r="CO68" s="25" t="str">
        <f t="shared" si="15"/>
        <v>Low</v>
      </c>
    </row>
    <row r="69" spans="1:93" ht="15" hidden="1" customHeight="1" thickBot="1" x14ac:dyDescent="0.3">
      <c r="A69" s="7" t="s">
        <v>535</v>
      </c>
      <c r="B69" s="7" t="s">
        <v>536</v>
      </c>
      <c r="C69" s="7" t="s">
        <v>535</v>
      </c>
      <c r="D69" s="7" t="s">
        <v>504</v>
      </c>
      <c r="E69" s="7" t="s">
        <v>341</v>
      </c>
      <c r="F69" s="8" t="s">
        <v>537</v>
      </c>
      <c r="G69" s="48">
        <v>2010</v>
      </c>
      <c r="H69" s="17"/>
      <c r="I69" s="9" t="s">
        <v>326</v>
      </c>
      <c r="J69" s="9"/>
      <c r="K69" s="7" t="s">
        <v>326</v>
      </c>
      <c r="L69" s="7" t="s">
        <v>326</v>
      </c>
      <c r="M69" s="7" t="s">
        <v>326</v>
      </c>
      <c r="N69" s="7" t="s">
        <v>326</v>
      </c>
      <c r="O69" s="7" t="s">
        <v>326</v>
      </c>
      <c r="P69" s="7" t="s">
        <v>326</v>
      </c>
      <c r="Q69" s="7" t="s">
        <v>326</v>
      </c>
      <c r="R69" s="8" t="s">
        <v>326</v>
      </c>
      <c r="S69" s="27">
        <v>0</v>
      </c>
      <c r="T69" s="28">
        <v>0</v>
      </c>
      <c r="U69" s="28">
        <v>0</v>
      </c>
      <c r="V69" s="28">
        <v>0</v>
      </c>
      <c r="W69" s="28">
        <v>0</v>
      </c>
      <c r="X69" s="29">
        <v>0</v>
      </c>
      <c r="Y69" s="38">
        <v>0</v>
      </c>
      <c r="Z69" s="39">
        <v>0</v>
      </c>
      <c r="AA69" s="38">
        <v>0</v>
      </c>
      <c r="AB69" s="39">
        <v>0</v>
      </c>
      <c r="AC69" s="38">
        <v>0</v>
      </c>
      <c r="AD69" s="39">
        <v>0</v>
      </c>
      <c r="AE69" s="38">
        <v>0</v>
      </c>
      <c r="AF69" s="39">
        <v>0</v>
      </c>
      <c r="AG69" s="27">
        <v>0</v>
      </c>
      <c r="AH69" s="29">
        <v>0</v>
      </c>
      <c r="AI69" s="38">
        <v>0</v>
      </c>
      <c r="AJ69" s="39">
        <v>0</v>
      </c>
      <c r="AK69" s="38">
        <v>0</v>
      </c>
      <c r="AL69" s="39">
        <v>0</v>
      </c>
      <c r="AM69" s="38">
        <v>0</v>
      </c>
      <c r="AN69" s="39">
        <v>0</v>
      </c>
      <c r="AO69" s="38">
        <v>0</v>
      </c>
      <c r="AP69" s="39">
        <v>0</v>
      </c>
      <c r="AQ69" s="27">
        <v>0</v>
      </c>
      <c r="AR69" s="29">
        <v>0</v>
      </c>
      <c r="AS69" s="38">
        <v>0</v>
      </c>
      <c r="AT69" s="39">
        <v>0</v>
      </c>
      <c r="AU69" s="38">
        <v>0</v>
      </c>
      <c r="AV69" s="39">
        <v>0</v>
      </c>
      <c r="AW69" s="38">
        <v>0</v>
      </c>
      <c r="AX69" s="39">
        <v>0</v>
      </c>
      <c r="AY69" s="38">
        <v>29</v>
      </c>
      <c r="AZ69" s="39">
        <v>7</v>
      </c>
      <c r="BA69" s="27">
        <v>29</v>
      </c>
      <c r="BB69" s="29">
        <v>7</v>
      </c>
      <c r="BC69" s="38">
        <v>60</v>
      </c>
      <c r="BD69" s="39">
        <v>45</v>
      </c>
      <c r="BE69" s="38">
        <v>250</v>
      </c>
      <c r="BF69" s="39">
        <v>38</v>
      </c>
      <c r="BG69" s="38">
        <v>374</v>
      </c>
      <c r="BH69" s="39">
        <v>102</v>
      </c>
      <c r="BI69" s="38">
        <v>371</v>
      </c>
      <c r="BJ69" s="39">
        <v>48</v>
      </c>
      <c r="BK69" s="27">
        <v>1055</v>
      </c>
      <c r="BL69" s="29">
        <v>233</v>
      </c>
      <c r="BM69" s="38">
        <v>184</v>
      </c>
      <c r="BN69" s="39">
        <v>0</v>
      </c>
      <c r="BO69" s="38">
        <v>0</v>
      </c>
      <c r="BP69" s="39">
        <v>0</v>
      </c>
      <c r="BQ69" s="38">
        <v>0</v>
      </c>
      <c r="BR69" s="39">
        <v>0</v>
      </c>
      <c r="BS69" s="38" t="s">
        <v>326</v>
      </c>
      <c r="BT69" s="40" t="s">
        <v>326</v>
      </c>
      <c r="BU69" s="41">
        <v>184</v>
      </c>
      <c r="BV69" s="42">
        <v>0</v>
      </c>
      <c r="BW69" s="21"/>
      <c r="BX69" s="24"/>
      <c r="BY69" s="21"/>
      <c r="BZ69" s="24"/>
      <c r="CA69" s="21"/>
      <c r="CB69" s="24"/>
      <c r="CC69" s="21"/>
      <c r="CD69" s="24"/>
      <c r="CE69" s="32"/>
      <c r="CF69" s="32"/>
      <c r="CG69" s="21"/>
      <c r="CH69" s="24"/>
      <c r="CI69" s="21"/>
      <c r="CJ69" s="24"/>
      <c r="CK69" s="64">
        <v>0</v>
      </c>
      <c r="CL69" s="64">
        <v>0</v>
      </c>
      <c r="CM69" s="22">
        <f t="shared" si="13"/>
        <v>0</v>
      </c>
      <c r="CN69" s="22">
        <f t="shared" si="14"/>
        <v>0</v>
      </c>
      <c r="CO69" s="25" t="str">
        <f t="shared" si="15"/>
        <v>Low</v>
      </c>
    </row>
    <row r="70" spans="1:93" ht="15" hidden="1" customHeight="1" thickBot="1" x14ac:dyDescent="0.3">
      <c r="A70" s="7" t="s">
        <v>538</v>
      </c>
      <c r="B70" s="7" t="s">
        <v>539</v>
      </c>
      <c r="C70" s="7" t="s">
        <v>538</v>
      </c>
      <c r="D70" s="7" t="s">
        <v>504</v>
      </c>
      <c r="E70" s="7" t="s">
        <v>390</v>
      </c>
      <c r="F70" s="8" t="s">
        <v>11</v>
      </c>
      <c r="G70" s="48"/>
      <c r="H70" s="17"/>
      <c r="I70" s="9" t="s">
        <v>326</v>
      </c>
      <c r="J70" s="9"/>
      <c r="K70" s="7" t="s">
        <v>326</v>
      </c>
      <c r="L70" s="7" t="s">
        <v>326</v>
      </c>
      <c r="M70" s="7" t="s">
        <v>326</v>
      </c>
      <c r="N70" s="7" t="s">
        <v>326</v>
      </c>
      <c r="O70" s="7" t="s">
        <v>326</v>
      </c>
      <c r="P70" s="7" t="s">
        <v>326</v>
      </c>
      <c r="Q70" s="7" t="s">
        <v>326</v>
      </c>
      <c r="R70" s="8" t="s">
        <v>326</v>
      </c>
      <c r="S70" s="27">
        <v>0</v>
      </c>
      <c r="T70" s="28">
        <v>0</v>
      </c>
      <c r="U70" s="28">
        <v>0</v>
      </c>
      <c r="V70" s="28">
        <v>0</v>
      </c>
      <c r="W70" s="28">
        <v>0</v>
      </c>
      <c r="X70" s="29">
        <v>0</v>
      </c>
      <c r="Y70" s="38">
        <v>1</v>
      </c>
      <c r="Z70" s="39">
        <v>0</v>
      </c>
      <c r="AA70" s="38">
        <v>3</v>
      </c>
      <c r="AB70" s="39">
        <v>0</v>
      </c>
      <c r="AC70" s="38">
        <v>3</v>
      </c>
      <c r="AD70" s="39">
        <v>0</v>
      </c>
      <c r="AE70" s="38">
        <v>18</v>
      </c>
      <c r="AF70" s="39">
        <v>4</v>
      </c>
      <c r="AG70" s="27">
        <v>25</v>
      </c>
      <c r="AH70" s="29">
        <v>4</v>
      </c>
      <c r="AI70" s="38">
        <v>7</v>
      </c>
      <c r="AJ70" s="39">
        <v>0</v>
      </c>
      <c r="AK70" s="38">
        <v>8</v>
      </c>
      <c r="AL70" s="39">
        <v>0</v>
      </c>
      <c r="AM70" s="38">
        <v>74</v>
      </c>
      <c r="AN70" s="39">
        <v>0</v>
      </c>
      <c r="AO70" s="38">
        <v>26</v>
      </c>
      <c r="AP70" s="39">
        <v>8</v>
      </c>
      <c r="AQ70" s="27">
        <v>115</v>
      </c>
      <c r="AR70" s="29">
        <v>8</v>
      </c>
      <c r="AS70" s="38">
        <v>34</v>
      </c>
      <c r="AT70" s="39">
        <v>3</v>
      </c>
      <c r="AU70" s="38">
        <v>9</v>
      </c>
      <c r="AV70" s="39">
        <v>8</v>
      </c>
      <c r="AW70" s="38">
        <v>14</v>
      </c>
      <c r="AX70" s="39">
        <v>0</v>
      </c>
      <c r="AY70" s="38">
        <v>16</v>
      </c>
      <c r="AZ70" s="39">
        <v>1</v>
      </c>
      <c r="BA70" s="27">
        <v>73</v>
      </c>
      <c r="BB70" s="29">
        <v>12</v>
      </c>
      <c r="BC70" s="38">
        <v>9</v>
      </c>
      <c r="BD70" s="39">
        <v>8</v>
      </c>
      <c r="BE70" s="38">
        <v>25</v>
      </c>
      <c r="BF70" s="39">
        <v>22</v>
      </c>
      <c r="BG70" s="38">
        <v>30</v>
      </c>
      <c r="BH70" s="39">
        <v>18</v>
      </c>
      <c r="BI70" s="38">
        <v>0</v>
      </c>
      <c r="BJ70" s="39">
        <v>0</v>
      </c>
      <c r="BK70" s="27">
        <v>64</v>
      </c>
      <c r="BL70" s="29">
        <v>48</v>
      </c>
      <c r="BM70" s="38">
        <v>0</v>
      </c>
      <c r="BN70" s="39">
        <v>0</v>
      </c>
      <c r="BO70" s="38">
        <v>0</v>
      </c>
      <c r="BP70" s="39">
        <v>0</v>
      </c>
      <c r="BQ70" s="38">
        <v>0</v>
      </c>
      <c r="BR70" s="39">
        <v>0</v>
      </c>
      <c r="BS70" s="38" t="s">
        <v>326</v>
      </c>
      <c r="BT70" s="40" t="s">
        <v>326</v>
      </c>
      <c r="BU70" s="41">
        <v>0</v>
      </c>
      <c r="BV70" s="42">
        <v>0</v>
      </c>
      <c r="BW70" s="21"/>
      <c r="BX70" s="24"/>
      <c r="BY70" s="21"/>
      <c r="BZ70" s="24"/>
      <c r="CA70" s="21"/>
      <c r="CB70" s="24"/>
      <c r="CC70" s="21"/>
      <c r="CD70" s="24"/>
      <c r="CE70" s="32"/>
      <c r="CF70" s="32"/>
      <c r="CG70" s="21"/>
      <c r="CH70" s="24"/>
      <c r="CI70" s="21"/>
      <c r="CJ70" s="24"/>
      <c r="CK70" s="64">
        <v>0</v>
      </c>
      <c r="CL70" s="64">
        <v>0</v>
      </c>
      <c r="CM70" s="22">
        <f t="shared" si="13"/>
        <v>0</v>
      </c>
      <c r="CN70" s="22">
        <f t="shared" si="14"/>
        <v>0</v>
      </c>
      <c r="CO70" s="25" t="str">
        <f t="shared" si="15"/>
        <v>Low</v>
      </c>
    </row>
    <row r="71" spans="1:93" ht="15" hidden="1" customHeight="1" thickBot="1" x14ac:dyDescent="0.3">
      <c r="A71" s="50" t="s">
        <v>540</v>
      </c>
      <c r="B71" s="50" t="s">
        <v>541</v>
      </c>
      <c r="C71" s="50" t="s">
        <v>540</v>
      </c>
      <c r="D71" s="50" t="s">
        <v>504</v>
      </c>
      <c r="E71" s="50" t="s">
        <v>3</v>
      </c>
      <c r="F71" s="51" t="s">
        <v>542</v>
      </c>
      <c r="G71" s="52"/>
      <c r="H71" s="17"/>
      <c r="I71" s="53" t="s">
        <v>326</v>
      </c>
      <c r="J71" s="53"/>
      <c r="K71" s="50" t="s">
        <v>326</v>
      </c>
      <c r="L71" s="50" t="s">
        <v>326</v>
      </c>
      <c r="M71" s="50" t="s">
        <v>326</v>
      </c>
      <c r="N71" s="50" t="s">
        <v>326</v>
      </c>
      <c r="O71" s="50" t="s">
        <v>326</v>
      </c>
      <c r="P71" s="50" t="s">
        <v>326</v>
      </c>
      <c r="Q71" s="50" t="s">
        <v>326</v>
      </c>
      <c r="R71" s="51" t="s">
        <v>326</v>
      </c>
      <c r="S71" s="54">
        <v>0</v>
      </c>
      <c r="T71" s="55">
        <v>0</v>
      </c>
      <c r="U71" s="55">
        <v>0</v>
      </c>
      <c r="V71" s="55">
        <v>0</v>
      </c>
      <c r="W71" s="55">
        <v>15</v>
      </c>
      <c r="X71" s="56">
        <v>0</v>
      </c>
      <c r="Y71" s="57">
        <v>0</v>
      </c>
      <c r="Z71" s="58">
        <v>0</v>
      </c>
      <c r="AA71" s="57">
        <v>0</v>
      </c>
      <c r="AB71" s="58">
        <v>0</v>
      </c>
      <c r="AC71" s="57">
        <v>0</v>
      </c>
      <c r="AD71" s="58">
        <v>0</v>
      </c>
      <c r="AE71" s="57">
        <v>15</v>
      </c>
      <c r="AF71" s="58">
        <v>0</v>
      </c>
      <c r="AG71" s="54">
        <v>15</v>
      </c>
      <c r="AH71" s="56">
        <v>0</v>
      </c>
      <c r="AI71" s="57">
        <v>5</v>
      </c>
      <c r="AJ71" s="58">
        <v>0</v>
      </c>
      <c r="AK71" s="57">
        <v>9</v>
      </c>
      <c r="AL71" s="58">
        <v>0</v>
      </c>
      <c r="AM71" s="57">
        <v>10</v>
      </c>
      <c r="AN71" s="58">
        <v>1</v>
      </c>
      <c r="AO71" s="57">
        <v>9</v>
      </c>
      <c r="AP71" s="58">
        <v>0</v>
      </c>
      <c r="AQ71" s="54">
        <v>33</v>
      </c>
      <c r="AR71" s="56">
        <v>1</v>
      </c>
      <c r="AS71" s="57">
        <v>3</v>
      </c>
      <c r="AT71" s="58">
        <v>0</v>
      </c>
      <c r="AU71" s="57">
        <v>9</v>
      </c>
      <c r="AV71" s="58">
        <v>9</v>
      </c>
      <c r="AW71" s="57">
        <v>3</v>
      </c>
      <c r="AX71" s="58">
        <v>0</v>
      </c>
      <c r="AY71" s="57">
        <v>1</v>
      </c>
      <c r="AZ71" s="58">
        <v>0</v>
      </c>
      <c r="BA71" s="54">
        <v>16</v>
      </c>
      <c r="BB71" s="56">
        <v>9</v>
      </c>
      <c r="BC71" s="57">
        <v>0</v>
      </c>
      <c r="BD71" s="58">
        <v>0</v>
      </c>
      <c r="BE71" s="57">
        <v>0</v>
      </c>
      <c r="BF71" s="58">
        <v>0</v>
      </c>
      <c r="BG71" s="57">
        <v>0</v>
      </c>
      <c r="BH71" s="58">
        <v>0</v>
      </c>
      <c r="BI71" s="57">
        <v>0</v>
      </c>
      <c r="BJ71" s="58">
        <v>0</v>
      </c>
      <c r="BK71" s="54">
        <v>0</v>
      </c>
      <c r="BL71" s="56">
        <v>0</v>
      </c>
      <c r="BM71" s="57">
        <v>0</v>
      </c>
      <c r="BN71" s="58">
        <v>0</v>
      </c>
      <c r="BO71" s="57">
        <v>0</v>
      </c>
      <c r="BP71" s="58">
        <v>0</v>
      </c>
      <c r="BQ71" s="57">
        <v>0</v>
      </c>
      <c r="BR71" s="58">
        <v>0</v>
      </c>
      <c r="BS71" s="57" t="s">
        <v>326</v>
      </c>
      <c r="BT71" s="59" t="s">
        <v>326</v>
      </c>
      <c r="BU71" s="60">
        <v>0</v>
      </c>
      <c r="BV71" s="61">
        <v>0</v>
      </c>
      <c r="BW71" s="62"/>
      <c r="BX71" s="63"/>
      <c r="BY71" s="62"/>
      <c r="BZ71" s="63"/>
      <c r="CA71" s="62"/>
      <c r="CB71" s="63"/>
      <c r="CC71" s="62"/>
      <c r="CD71" s="63"/>
      <c r="CE71" s="46"/>
      <c r="CF71" s="46"/>
      <c r="CG71" s="62"/>
      <c r="CH71" s="63"/>
      <c r="CI71" s="21"/>
      <c r="CJ71" s="24"/>
      <c r="CK71" s="64">
        <v>0</v>
      </c>
      <c r="CL71" s="64">
        <v>0</v>
      </c>
      <c r="CM71" s="22">
        <f t="shared" si="13"/>
        <v>0</v>
      </c>
      <c r="CN71" s="22">
        <f t="shared" si="14"/>
        <v>0</v>
      </c>
      <c r="CO71" s="25" t="str">
        <f t="shared" si="15"/>
        <v>Low</v>
      </c>
    </row>
    <row r="72" spans="1:93" ht="15" customHeight="1" thickBot="1" x14ac:dyDescent="0.3">
      <c r="A72" s="77" t="s">
        <v>240</v>
      </c>
      <c r="B72" s="78" t="s">
        <v>444</v>
      </c>
      <c r="C72" s="77" t="s">
        <v>240</v>
      </c>
      <c r="D72" s="78" t="s">
        <v>322</v>
      </c>
      <c r="E72" s="78" t="s">
        <v>338</v>
      </c>
      <c r="F72" s="80" t="s">
        <v>241</v>
      </c>
      <c r="G72" s="82">
        <v>2006</v>
      </c>
      <c r="H72" s="84">
        <v>1</v>
      </c>
      <c r="I72" s="86" t="s">
        <v>324</v>
      </c>
      <c r="J72" s="86" t="s">
        <v>691</v>
      </c>
      <c r="K72" s="78" t="s">
        <v>445</v>
      </c>
      <c r="L72" s="78" t="s">
        <v>242</v>
      </c>
      <c r="M72" s="78" t="s">
        <v>243</v>
      </c>
      <c r="N72" s="78" t="s">
        <v>326</v>
      </c>
      <c r="O72" s="78" t="s">
        <v>326</v>
      </c>
      <c r="P72" s="78" t="s">
        <v>326</v>
      </c>
      <c r="Q72" s="78" t="s">
        <v>326</v>
      </c>
      <c r="R72" s="80" t="s">
        <v>326</v>
      </c>
      <c r="S72" s="88">
        <v>0</v>
      </c>
      <c r="T72" s="88">
        <v>0</v>
      </c>
      <c r="U72" s="88">
        <v>0</v>
      </c>
      <c r="V72" s="88">
        <v>0</v>
      </c>
      <c r="W72" s="88">
        <v>0</v>
      </c>
      <c r="X72" s="88">
        <v>49</v>
      </c>
      <c r="Y72" s="92">
        <v>0</v>
      </c>
      <c r="Z72" s="95">
        <v>0</v>
      </c>
      <c r="AA72" s="92">
        <v>0</v>
      </c>
      <c r="AB72" s="95">
        <v>0</v>
      </c>
      <c r="AC72" s="92">
        <v>0</v>
      </c>
      <c r="AD72" s="95">
        <v>0</v>
      </c>
      <c r="AE72" s="92">
        <v>32</v>
      </c>
      <c r="AF72" s="95">
        <v>0</v>
      </c>
      <c r="AG72" s="96">
        <v>32</v>
      </c>
      <c r="AH72" s="96">
        <v>0</v>
      </c>
      <c r="AI72" s="92">
        <v>18</v>
      </c>
      <c r="AJ72" s="95">
        <v>18</v>
      </c>
      <c r="AK72" s="92">
        <v>17</v>
      </c>
      <c r="AL72" s="95">
        <v>17</v>
      </c>
      <c r="AM72" s="92">
        <v>34</v>
      </c>
      <c r="AN72" s="95">
        <v>34</v>
      </c>
      <c r="AO72" s="92">
        <v>57</v>
      </c>
      <c r="AP72" s="95">
        <v>57</v>
      </c>
      <c r="AQ72" s="96">
        <v>126</v>
      </c>
      <c r="AR72" s="96">
        <v>126</v>
      </c>
      <c r="AS72" s="92">
        <v>18</v>
      </c>
      <c r="AT72" s="95">
        <v>18</v>
      </c>
      <c r="AU72" s="92">
        <v>5</v>
      </c>
      <c r="AV72" s="95">
        <v>5</v>
      </c>
      <c r="AW72" s="92">
        <v>10</v>
      </c>
      <c r="AX72" s="95">
        <v>10</v>
      </c>
      <c r="AY72" s="92">
        <v>50</v>
      </c>
      <c r="AZ72" s="95">
        <v>50</v>
      </c>
      <c r="BA72" s="96">
        <v>83</v>
      </c>
      <c r="BB72" s="96">
        <v>83</v>
      </c>
      <c r="BC72" s="92">
        <v>57</v>
      </c>
      <c r="BD72" s="95">
        <v>57</v>
      </c>
      <c r="BE72" s="92">
        <v>38</v>
      </c>
      <c r="BF72" s="95">
        <v>38</v>
      </c>
      <c r="BG72" s="92">
        <v>70</v>
      </c>
      <c r="BH72" s="95">
        <v>70</v>
      </c>
      <c r="BI72" s="92">
        <v>43</v>
      </c>
      <c r="BJ72" s="95">
        <v>43</v>
      </c>
      <c r="BK72" s="96">
        <v>208</v>
      </c>
      <c r="BL72" s="96">
        <v>208</v>
      </c>
      <c r="BM72" s="92">
        <v>38</v>
      </c>
      <c r="BN72" s="95">
        <v>38</v>
      </c>
      <c r="BO72" s="92">
        <v>28</v>
      </c>
      <c r="BP72" s="95">
        <v>28</v>
      </c>
      <c r="BQ72" s="92">
        <v>30</v>
      </c>
      <c r="BR72" s="95">
        <v>30</v>
      </c>
      <c r="BS72" s="92">
        <v>139</v>
      </c>
      <c r="BT72" s="95">
        <v>139</v>
      </c>
      <c r="BU72" s="100">
        <v>235</v>
      </c>
      <c r="BV72" s="100">
        <v>235</v>
      </c>
      <c r="BW72" s="103">
        <v>28</v>
      </c>
      <c r="BX72" s="104">
        <v>28</v>
      </c>
      <c r="BY72" s="103">
        <v>32</v>
      </c>
      <c r="BZ72" s="104">
        <v>32</v>
      </c>
      <c r="CA72" s="103">
        <v>26</v>
      </c>
      <c r="CB72" s="104">
        <v>26</v>
      </c>
      <c r="CC72" s="103">
        <v>62</v>
      </c>
      <c r="CD72" s="104">
        <v>62</v>
      </c>
      <c r="CE72" s="105">
        <f>BW72+BY72+CA72+CC72</f>
        <v>148</v>
      </c>
      <c r="CF72" s="105">
        <f>BX72+BZ72+CB72+CD72</f>
        <v>148</v>
      </c>
      <c r="CG72" s="103">
        <v>22</v>
      </c>
      <c r="CH72" s="104">
        <v>22</v>
      </c>
      <c r="CI72" s="103">
        <v>27</v>
      </c>
      <c r="CJ72" s="104">
        <v>27</v>
      </c>
      <c r="CK72" s="107">
        <v>31</v>
      </c>
      <c r="CL72" s="107">
        <v>31</v>
      </c>
      <c r="CM72" s="105">
        <f t="shared" si="13"/>
        <v>49</v>
      </c>
      <c r="CN72" s="105">
        <f t="shared" si="14"/>
        <v>49</v>
      </c>
      <c r="CO72" s="84" t="str">
        <f t="shared" si="15"/>
        <v>Low</v>
      </c>
    </row>
    <row r="1048540" spans="84:84" ht="15.75" thickBot="1" x14ac:dyDescent="0.3"/>
    <row r="1048541" spans="84:84" ht="15.75" thickBot="1" x14ac:dyDescent="0.3">
      <c r="CF1048541" s="2"/>
    </row>
    <row r="1048542" spans="84:84" x14ac:dyDescent="0.25">
      <c r="CF1048542" s="22"/>
    </row>
    <row r="1048543" spans="84:84" x14ac:dyDescent="0.25">
      <c r="CF1048543" s="32"/>
    </row>
    <row r="1048544" spans="84:84" x14ac:dyDescent="0.25">
      <c r="CF1048544" s="32"/>
    </row>
    <row r="1048545" spans="83:92" x14ac:dyDescent="0.25">
      <c r="CF1048545" s="32"/>
    </row>
    <row r="1048546" spans="83:92" x14ac:dyDescent="0.25">
      <c r="CF1048546" s="32"/>
    </row>
    <row r="1048547" spans="83:92" x14ac:dyDescent="0.25">
      <c r="CF1048547" s="32"/>
    </row>
    <row r="1048548" spans="83:92" x14ac:dyDescent="0.25">
      <c r="CF1048548" s="32"/>
    </row>
    <row r="1048549" spans="83:92" x14ac:dyDescent="0.25">
      <c r="CF1048549" s="32"/>
    </row>
    <row r="1048550" spans="83:92" x14ac:dyDescent="0.25">
      <c r="CF1048550" s="32"/>
    </row>
    <row r="1048551" spans="83:92" x14ac:dyDescent="0.25">
      <c r="CF1048551" s="32"/>
    </row>
    <row r="1048552" spans="83:92" x14ac:dyDescent="0.25">
      <c r="CF1048552" s="32"/>
    </row>
    <row r="1048553" spans="83:92" x14ac:dyDescent="0.25">
      <c r="CF1048553" s="32"/>
    </row>
    <row r="1048554" spans="83:92" ht="15.75" thickBot="1" x14ac:dyDescent="0.3">
      <c r="CF1048554" s="32"/>
    </row>
    <row r="1048555" spans="83:92" ht="15.75" thickBot="1" x14ac:dyDescent="0.3">
      <c r="CF1048555" s="32"/>
      <c r="CM1048555" s="2"/>
      <c r="CN1048555" s="2"/>
    </row>
    <row r="1048556" spans="83:92" x14ac:dyDescent="0.25">
      <c r="CF1048556" s="32"/>
      <c r="CM1048556" s="22"/>
      <c r="CN1048556" s="22"/>
    </row>
    <row r="1048557" spans="83:92" x14ac:dyDescent="0.25">
      <c r="CF1048557" s="32"/>
      <c r="CM1048557" s="32"/>
      <c r="CN1048557" s="32"/>
    </row>
    <row r="1048558" spans="83:92" ht="15.75" thickBot="1" x14ac:dyDescent="0.3">
      <c r="CF1048558" s="32"/>
      <c r="CM1048558" s="32"/>
      <c r="CN1048558" s="32"/>
    </row>
    <row r="1048559" spans="83:92" ht="15.75" thickBot="1" x14ac:dyDescent="0.3">
      <c r="CE1048559" s="2"/>
      <c r="CF1048559" s="2"/>
      <c r="CM1048559" s="32"/>
      <c r="CN1048559" s="32"/>
    </row>
    <row r="1048560" spans="83:92" x14ac:dyDescent="0.25">
      <c r="CE1048560" s="22"/>
      <c r="CF1048560" s="22"/>
      <c r="CM1048560" s="32"/>
      <c r="CN1048560" s="32"/>
    </row>
    <row r="1048561" spans="83:92" x14ac:dyDescent="0.25">
      <c r="CE1048561" s="32"/>
      <c r="CF1048561" s="32"/>
      <c r="CM1048561" s="32"/>
      <c r="CN1048561" s="32"/>
    </row>
    <row r="1048562" spans="83:92" x14ac:dyDescent="0.25">
      <c r="CE1048562" s="32"/>
      <c r="CF1048562" s="32"/>
      <c r="CM1048562" s="32"/>
      <c r="CN1048562" s="32"/>
    </row>
    <row r="1048563" spans="83:92" x14ac:dyDescent="0.25">
      <c r="CE1048563" s="32"/>
      <c r="CF1048563" s="32"/>
      <c r="CM1048563" s="32"/>
      <c r="CN1048563" s="32"/>
    </row>
    <row r="1048564" spans="83:92" x14ac:dyDescent="0.25">
      <c r="CE1048564" s="32"/>
      <c r="CF1048564" s="32"/>
      <c r="CM1048564" s="32"/>
      <c r="CN1048564" s="32"/>
    </row>
    <row r="1048565" spans="83:92" x14ac:dyDescent="0.25">
      <c r="CE1048565" s="32"/>
      <c r="CF1048565" s="32"/>
      <c r="CM1048565" s="32"/>
      <c r="CN1048565" s="32"/>
    </row>
    <row r="1048566" spans="83:92" x14ac:dyDescent="0.25">
      <c r="CE1048566" s="32"/>
      <c r="CF1048566" s="32"/>
      <c r="CM1048566" s="32"/>
      <c r="CN1048566" s="32"/>
    </row>
    <row r="1048567" spans="83:92" x14ac:dyDescent="0.25">
      <c r="CE1048567" s="32"/>
      <c r="CF1048567" s="32"/>
      <c r="CM1048567" s="32"/>
      <c r="CN1048567" s="32"/>
    </row>
    <row r="1048568" spans="83:92" x14ac:dyDescent="0.25">
      <c r="CE1048568" s="32"/>
      <c r="CF1048568" s="32"/>
      <c r="CM1048568" s="32"/>
      <c r="CN1048568" s="32"/>
    </row>
    <row r="1048569" spans="83:92" x14ac:dyDescent="0.25">
      <c r="CE1048569" s="32"/>
      <c r="CF1048569" s="32"/>
      <c r="CM1048569" s="32"/>
      <c r="CN1048569" s="32"/>
    </row>
    <row r="1048570" spans="83:92" x14ac:dyDescent="0.25">
      <c r="CE1048570" s="32"/>
      <c r="CF1048570" s="32"/>
      <c r="CM1048570" s="32"/>
      <c r="CN1048570" s="32"/>
    </row>
    <row r="1048571" spans="83:92" x14ac:dyDescent="0.25">
      <c r="CE1048571" s="32"/>
      <c r="CF1048571" s="32"/>
      <c r="CM1048571" s="32"/>
      <c r="CN1048571" s="32"/>
    </row>
    <row r="1048572" spans="83:92" x14ac:dyDescent="0.25">
      <c r="CE1048572" s="32"/>
      <c r="CF1048572" s="32"/>
      <c r="CM1048572" s="32"/>
      <c r="CN1048572" s="32"/>
    </row>
    <row r="1048573" spans="83:92" x14ac:dyDescent="0.25">
      <c r="CE1048573" s="32"/>
      <c r="CF1048573" s="32"/>
    </row>
    <row r="1048574" spans="83:92" x14ac:dyDescent="0.25">
      <c r="CE1048574" s="32"/>
      <c r="CF1048574" s="32"/>
    </row>
    <row r="1048575" spans="83:92" x14ac:dyDescent="0.25">
      <c r="CE1048575" s="32"/>
      <c r="CF1048575" s="32"/>
    </row>
    <row r="1048576" spans="83:92" x14ac:dyDescent="0.25">
      <c r="CE1048576" s="32"/>
      <c r="CF1048576" s="32"/>
    </row>
  </sheetData>
  <autoFilter ref="A1:CO72">
    <sortState ref="A2:CO72">
      <sortCondition ref="B1:B72"/>
    </sortState>
  </autoFilter>
  <hyperlinks>
    <hyperlink ref="M42" r:id="rId1"/>
    <hyperlink ref="M35" r:id="rId2"/>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105"/>
  <sheetViews>
    <sheetView topLeftCell="A35" workbookViewId="0">
      <selection activeCell="A46" sqref="A1:XFD1048576"/>
    </sheetView>
  </sheetViews>
  <sheetFormatPr defaultColWidth="9.140625" defaultRowHeight="21" x14ac:dyDescent="0.35"/>
  <cols>
    <col min="1" max="16384" width="9.140625" style="110"/>
  </cols>
  <sheetData>
    <row r="1" spans="1:5" x14ac:dyDescent="0.35">
      <c r="A1" s="110" t="s">
        <v>554</v>
      </c>
      <c r="E1" s="110" t="s">
        <v>796</v>
      </c>
    </row>
    <row r="2" spans="1:5" x14ac:dyDescent="0.35">
      <c r="A2" s="110" t="s">
        <v>553</v>
      </c>
    </row>
    <row r="3" spans="1:5" x14ac:dyDescent="0.35">
      <c r="A3" s="110" t="s">
        <v>551</v>
      </c>
    </row>
    <row r="4" spans="1:5" x14ac:dyDescent="0.35">
      <c r="A4" s="110" t="s">
        <v>556</v>
      </c>
    </row>
    <row r="5" spans="1:5" x14ac:dyDescent="0.35">
      <c r="A5" s="110" t="s">
        <v>555</v>
      </c>
    </row>
    <row r="6" spans="1:5" x14ac:dyDescent="0.35">
      <c r="A6" s="110" t="s">
        <v>550</v>
      </c>
    </row>
    <row r="7" spans="1:5" x14ac:dyDescent="0.35">
      <c r="A7" s="110" t="s">
        <v>552</v>
      </c>
    </row>
    <row r="8" spans="1:5" x14ac:dyDescent="0.35">
      <c r="A8" s="110" t="s">
        <v>55</v>
      </c>
    </row>
    <row r="11" spans="1:5" x14ac:dyDescent="0.35">
      <c r="A11" s="110" t="s">
        <v>766</v>
      </c>
      <c r="E11" s="110" t="s">
        <v>797</v>
      </c>
    </row>
    <row r="12" spans="1:5" x14ac:dyDescent="0.35">
      <c r="A12" s="110" t="s">
        <v>570</v>
      </c>
    </row>
    <row r="13" spans="1:5" x14ac:dyDescent="0.35">
      <c r="A13" s="110" t="s">
        <v>774</v>
      </c>
    </row>
    <row r="15" spans="1:5" x14ac:dyDescent="0.35">
      <c r="A15" s="110" t="s">
        <v>9</v>
      </c>
    </row>
    <row r="16" spans="1:5" x14ac:dyDescent="0.35">
      <c r="A16" s="110" t="s">
        <v>8</v>
      </c>
    </row>
    <row r="17" spans="1:4" x14ac:dyDescent="0.35">
      <c r="A17" s="110" t="s">
        <v>572</v>
      </c>
    </row>
    <row r="19" spans="1:4" x14ac:dyDescent="0.35">
      <c r="A19" s="110" t="s">
        <v>731</v>
      </c>
    </row>
    <row r="20" spans="1:4" x14ac:dyDescent="0.35">
      <c r="A20" s="110" t="s">
        <v>730</v>
      </c>
    </row>
    <row r="21" spans="1:4" x14ac:dyDescent="0.35">
      <c r="A21" s="110" t="s">
        <v>729</v>
      </c>
    </row>
    <row r="22" spans="1:4" x14ac:dyDescent="0.35">
      <c r="A22" s="110" t="s">
        <v>732</v>
      </c>
    </row>
    <row r="24" spans="1:4" x14ac:dyDescent="0.35">
      <c r="A24" s="111"/>
    </row>
    <row r="25" spans="1:4" x14ac:dyDescent="0.35">
      <c r="A25" s="111"/>
    </row>
    <row r="26" spans="1:4" x14ac:dyDescent="0.35">
      <c r="A26" s="111"/>
    </row>
    <row r="27" spans="1:4" x14ac:dyDescent="0.35">
      <c r="A27" s="111" t="s">
        <v>548</v>
      </c>
    </row>
    <row r="30" spans="1:4" x14ac:dyDescent="0.35">
      <c r="A30" s="110" t="s">
        <v>595</v>
      </c>
    </row>
    <row r="31" spans="1:4" x14ac:dyDescent="0.35">
      <c r="A31" s="110" t="s">
        <v>9</v>
      </c>
      <c r="C31" s="110">
        <v>1</v>
      </c>
      <c r="D31" s="110" t="s">
        <v>596</v>
      </c>
    </row>
    <row r="32" spans="1:4" x14ac:dyDescent="0.35">
      <c r="A32" s="110" t="s">
        <v>8</v>
      </c>
    </row>
    <row r="36" spans="1:1" x14ac:dyDescent="0.35">
      <c r="A36" s="112" t="s">
        <v>791</v>
      </c>
    </row>
    <row r="37" spans="1:1" x14ac:dyDescent="0.35">
      <c r="A37" s="112" t="s">
        <v>763</v>
      </c>
    </row>
    <row r="38" spans="1:1" x14ac:dyDescent="0.35">
      <c r="A38" s="112" t="s">
        <v>604</v>
      </c>
    </row>
    <row r="39" spans="1:1" x14ac:dyDescent="0.35">
      <c r="A39" s="112" t="s">
        <v>602</v>
      </c>
    </row>
    <row r="40" spans="1:1" x14ac:dyDescent="0.35">
      <c r="A40" s="112" t="s">
        <v>600</v>
      </c>
    </row>
    <row r="41" spans="1:1" x14ac:dyDescent="0.35">
      <c r="A41" s="112" t="s">
        <v>40</v>
      </c>
    </row>
    <row r="42" spans="1:1" x14ac:dyDescent="0.35">
      <c r="A42" s="112" t="s">
        <v>603</v>
      </c>
    </row>
    <row r="43" spans="1:1" x14ac:dyDescent="0.35">
      <c r="A43" s="112" t="s">
        <v>601</v>
      </c>
    </row>
    <row r="44" spans="1:1" x14ac:dyDescent="0.35">
      <c r="A44" s="110" t="s">
        <v>605</v>
      </c>
    </row>
    <row r="46" spans="1:1" x14ac:dyDescent="0.35">
      <c r="A46" s="112" t="s">
        <v>607</v>
      </c>
    </row>
    <row r="47" spans="1:1" x14ac:dyDescent="0.35">
      <c r="A47" s="113" t="s">
        <v>618</v>
      </c>
    </row>
    <row r="48" spans="1:1" x14ac:dyDescent="0.35">
      <c r="A48" s="112" t="s">
        <v>40</v>
      </c>
    </row>
    <row r="49" spans="1:4" x14ac:dyDescent="0.35">
      <c r="A49" s="112" t="s">
        <v>606</v>
      </c>
    </row>
    <row r="50" spans="1:4" x14ac:dyDescent="0.35">
      <c r="A50" s="112" t="s">
        <v>608</v>
      </c>
    </row>
    <row r="51" spans="1:4" x14ac:dyDescent="0.35">
      <c r="A51" s="110" t="s">
        <v>605</v>
      </c>
    </row>
    <row r="54" spans="1:4" x14ac:dyDescent="0.35">
      <c r="A54" s="112" t="s">
        <v>609</v>
      </c>
      <c r="D54" s="110" t="s">
        <v>798</v>
      </c>
    </row>
    <row r="55" spans="1:4" x14ac:dyDescent="0.35">
      <c r="A55" s="112" t="s">
        <v>610</v>
      </c>
    </row>
    <row r="56" spans="1:4" x14ac:dyDescent="0.35">
      <c r="A56" s="112" t="s">
        <v>611</v>
      </c>
    </row>
    <row r="57" spans="1:4" x14ac:dyDescent="0.35">
      <c r="A57" s="112" t="s">
        <v>612</v>
      </c>
    </row>
    <row r="58" spans="1:4" x14ac:dyDescent="0.35">
      <c r="A58" s="112" t="s">
        <v>599</v>
      </c>
    </row>
    <row r="59" spans="1:4" x14ac:dyDescent="0.35">
      <c r="A59" s="112" t="s">
        <v>40</v>
      </c>
    </row>
    <row r="60" spans="1:4" x14ac:dyDescent="0.35">
      <c r="A60" s="112" t="s">
        <v>613</v>
      </c>
    </row>
    <row r="61" spans="1:4" x14ac:dyDescent="0.35">
      <c r="A61" s="112" t="s">
        <v>614</v>
      </c>
    </row>
    <row r="62" spans="1:4" x14ac:dyDescent="0.35">
      <c r="A62" s="112" t="s">
        <v>794</v>
      </c>
    </row>
    <row r="63" spans="1:4" x14ac:dyDescent="0.35">
      <c r="A63" s="112" t="s">
        <v>605</v>
      </c>
    </row>
    <row r="65" spans="1:1" x14ac:dyDescent="0.35">
      <c r="A65" s="114" t="s">
        <v>781</v>
      </c>
    </row>
    <row r="66" spans="1:1" x14ac:dyDescent="0.35">
      <c r="A66" s="114" t="s">
        <v>782</v>
      </c>
    </row>
    <row r="67" spans="1:1" x14ac:dyDescent="0.35">
      <c r="A67" s="114" t="s">
        <v>616</v>
      </c>
    </row>
    <row r="68" spans="1:1" x14ac:dyDescent="0.35">
      <c r="A68" s="114" t="s">
        <v>615</v>
      </c>
    </row>
    <row r="69" spans="1:1" x14ac:dyDescent="0.35">
      <c r="A69" s="112" t="s">
        <v>574</v>
      </c>
    </row>
    <row r="73" spans="1:1" x14ac:dyDescent="0.35">
      <c r="A73" s="110" t="s">
        <v>624</v>
      </c>
    </row>
    <row r="74" spans="1:1" x14ac:dyDescent="0.35">
      <c r="A74" s="110" t="s">
        <v>625</v>
      </c>
    </row>
    <row r="76" spans="1:1" x14ac:dyDescent="0.35">
      <c r="A76" s="110" t="s">
        <v>735</v>
      </c>
    </row>
    <row r="77" spans="1:1" x14ac:dyDescent="0.35">
      <c r="A77" s="112" t="s">
        <v>784</v>
      </c>
    </row>
    <row r="78" spans="1:1" x14ac:dyDescent="0.35">
      <c r="A78" s="112" t="s">
        <v>734</v>
      </c>
    </row>
    <row r="79" spans="1:1" x14ac:dyDescent="0.35">
      <c r="A79" s="112" t="s">
        <v>783</v>
      </c>
    </row>
    <row r="81" spans="1:1" x14ac:dyDescent="0.35">
      <c r="A81" s="112" t="s">
        <v>752</v>
      </c>
    </row>
    <row r="82" spans="1:1" x14ac:dyDescent="0.35">
      <c r="A82" s="112" t="s">
        <v>753</v>
      </c>
    </row>
    <row r="83" spans="1:1" x14ac:dyDescent="0.35">
      <c r="A83" s="112" t="s">
        <v>754</v>
      </c>
    </row>
    <row r="84" spans="1:1" x14ac:dyDescent="0.35">
      <c r="A84" s="110" t="s">
        <v>755</v>
      </c>
    </row>
    <row r="88" spans="1:1" x14ac:dyDescent="0.35">
      <c r="A88" s="110" t="s">
        <v>548</v>
      </c>
    </row>
    <row r="91" spans="1:1" x14ac:dyDescent="0.35">
      <c r="A91" s="110" t="s">
        <v>813</v>
      </c>
    </row>
    <row r="92" spans="1:1" x14ac:dyDescent="0.35">
      <c r="A92" s="110" t="s">
        <v>770</v>
      </c>
    </row>
    <row r="93" spans="1:1" x14ac:dyDescent="0.35">
      <c r="A93" s="110" t="s">
        <v>767</v>
      </c>
    </row>
    <row r="94" spans="1:1" x14ac:dyDescent="0.35">
      <c r="A94" s="110" t="s">
        <v>598</v>
      </c>
    </row>
    <row r="95" spans="1:1" x14ac:dyDescent="0.35">
      <c r="A95" s="110" t="s">
        <v>617</v>
      </c>
    </row>
    <row r="96" spans="1:1" x14ac:dyDescent="0.35">
      <c r="A96" s="110" t="s">
        <v>772</v>
      </c>
    </row>
    <row r="97" spans="1:1" x14ac:dyDescent="0.35">
      <c r="A97" s="110" t="s">
        <v>769</v>
      </c>
    </row>
    <row r="98" spans="1:1" x14ac:dyDescent="0.35">
      <c r="A98" s="110" t="s">
        <v>771</v>
      </c>
    </row>
    <row r="99" spans="1:1" x14ac:dyDescent="0.35">
      <c r="A99" s="110" t="s">
        <v>768</v>
      </c>
    </row>
    <row r="100" spans="1:1" x14ac:dyDescent="0.35">
      <c r="A100" s="110" t="s">
        <v>773</v>
      </c>
    </row>
    <row r="103" spans="1:1" x14ac:dyDescent="0.35">
      <c r="A103" s="110" t="s">
        <v>775</v>
      </c>
    </row>
    <row r="104" spans="1:1" x14ac:dyDescent="0.35">
      <c r="A104" s="110" t="s">
        <v>777</v>
      </c>
    </row>
    <row r="105" spans="1:1" x14ac:dyDescent="0.35">
      <c r="A105" s="110" t="s">
        <v>8</v>
      </c>
    </row>
  </sheetData>
  <sortState ref="A102:A103">
    <sortCondition ref="A91"/>
  </sortState>
  <hyperlinks>
    <hyperlink ref="A65" location="_Supporting_Definitions" display="_Supporting_Definitions"/>
    <hyperlink ref="A66" location="_Supporting_Definitions" display="_Supporting_Definitions"/>
    <hyperlink ref="A67" location="_Supporting_Definitions" display="_Supporting_Definitions"/>
    <hyperlink ref="A68" location="_Supporting_Definitions" display="_Supporting_Definitions"/>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F2"/>
  <sheetViews>
    <sheetView topLeftCell="CB1" workbookViewId="0">
      <selection activeCell="CS2" sqref="CS2"/>
    </sheetView>
  </sheetViews>
  <sheetFormatPr defaultRowHeight="15" x14ac:dyDescent="0.25"/>
  <cols>
    <col min="1" max="3" width="15.42578125" customWidth="1"/>
    <col min="4" max="4" width="9.140625" style="66"/>
    <col min="12" max="12" width="15.42578125" customWidth="1"/>
    <col min="146" max="146" width="12.5703125" customWidth="1"/>
    <col min="147" max="147" width="13.42578125" customWidth="1"/>
    <col min="148" max="148" width="14.42578125" customWidth="1"/>
    <col min="149" max="149" width="12.42578125" customWidth="1"/>
    <col min="182" max="182" width="10.5703125" customWidth="1"/>
    <col min="263" max="263" width="9.140625" style="11"/>
  </cols>
  <sheetData>
    <row r="1" spans="1:266" s="10" customFormat="1" ht="105" x14ac:dyDescent="0.25">
      <c r="A1" s="10" t="s">
        <v>546</v>
      </c>
      <c r="B1" s="10" t="s">
        <v>0</v>
      </c>
      <c r="C1" s="10" t="s">
        <v>800</v>
      </c>
      <c r="D1" s="65" t="s">
        <v>743</v>
      </c>
      <c r="E1" s="10" t="s">
        <v>799</v>
      </c>
      <c r="F1" s="10" t="s">
        <v>549</v>
      </c>
      <c r="G1" s="10" t="s">
        <v>1028</v>
      </c>
      <c r="H1" s="10" t="s">
        <v>251</v>
      </c>
      <c r="I1" s="10" t="s">
        <v>557</v>
      </c>
      <c r="J1" s="10" t="s">
        <v>558</v>
      </c>
      <c r="K1" s="10" t="s">
        <v>569</v>
      </c>
      <c r="L1" s="10" t="s">
        <v>559</v>
      </c>
      <c r="M1" s="10" t="s">
        <v>560</v>
      </c>
      <c r="N1" s="10" t="s">
        <v>561</v>
      </c>
      <c r="O1" s="10" t="s">
        <v>562</v>
      </c>
      <c r="P1" s="10" t="s">
        <v>567</v>
      </c>
      <c r="Q1" s="10" t="s">
        <v>563</v>
      </c>
      <c r="R1" s="10" t="s">
        <v>564</v>
      </c>
      <c r="S1" s="10" t="s">
        <v>565</v>
      </c>
      <c r="T1" s="10" t="s">
        <v>566</v>
      </c>
      <c r="U1" s="10" t="s">
        <v>568</v>
      </c>
      <c r="V1" s="10" t="s">
        <v>712</v>
      </c>
      <c r="W1" s="10" t="s">
        <v>713</v>
      </c>
      <c r="X1" s="10" t="s">
        <v>714</v>
      </c>
      <c r="Y1" s="10" t="s">
        <v>715</v>
      </c>
      <c r="Z1" s="10" t="s">
        <v>716</v>
      </c>
      <c r="AA1" s="10" t="s">
        <v>717</v>
      </c>
      <c r="AB1" s="10" t="s">
        <v>718</v>
      </c>
      <c r="AC1" s="10" t="s">
        <v>719</v>
      </c>
      <c r="AD1" s="10" t="s">
        <v>720</v>
      </c>
      <c r="AE1" s="10" t="s">
        <v>721</v>
      </c>
      <c r="AF1" s="10" t="s">
        <v>722</v>
      </c>
      <c r="AG1" s="10" t="s">
        <v>723</v>
      </c>
      <c r="AH1" s="10" t="s">
        <v>716</v>
      </c>
      <c r="AI1" s="10" t="s">
        <v>717</v>
      </c>
      <c r="AJ1" s="10" t="s">
        <v>718</v>
      </c>
      <c r="AK1" s="10" t="s">
        <v>719</v>
      </c>
      <c r="AL1" s="10" t="s">
        <v>720</v>
      </c>
      <c r="AM1" s="10" t="s">
        <v>721</v>
      </c>
      <c r="AN1" s="10" t="s">
        <v>722</v>
      </c>
      <c r="AO1" s="10" t="s">
        <v>723</v>
      </c>
      <c r="AP1" s="10" t="s">
        <v>724</v>
      </c>
      <c r="AQ1" s="10" t="s">
        <v>725</v>
      </c>
      <c r="AR1" s="10" t="s">
        <v>726</v>
      </c>
      <c r="AS1" s="10" t="s">
        <v>727</v>
      </c>
      <c r="AT1" s="10" t="s">
        <v>728</v>
      </c>
      <c r="AU1" s="10" t="s">
        <v>801</v>
      </c>
      <c r="AV1" s="10" t="s">
        <v>803</v>
      </c>
      <c r="AW1" s="10" t="s">
        <v>802</v>
      </c>
      <c r="AX1" s="10" t="s">
        <v>811</v>
      </c>
      <c r="AY1" s="10" t="s">
        <v>805</v>
      </c>
      <c r="AZ1" s="10" t="s">
        <v>804</v>
      </c>
      <c r="BA1" s="10" t="s">
        <v>806</v>
      </c>
      <c r="BB1" s="10" t="s">
        <v>807</v>
      </c>
      <c r="BC1" s="10" t="s">
        <v>808</v>
      </c>
      <c r="BD1" s="10" t="s">
        <v>809</v>
      </c>
      <c r="BE1" s="10" t="s">
        <v>810</v>
      </c>
      <c r="BF1" s="10" t="s">
        <v>814</v>
      </c>
      <c r="BG1" s="10" t="s">
        <v>815</v>
      </c>
      <c r="BH1" s="10" t="s">
        <v>816</v>
      </c>
      <c r="BI1" s="10" t="s">
        <v>817</v>
      </c>
      <c r="BJ1" s="10" t="s">
        <v>818</v>
      </c>
      <c r="BK1" s="10" t="s">
        <v>819</v>
      </c>
      <c r="BL1" s="10" t="s">
        <v>820</v>
      </c>
      <c r="BM1" s="10" t="s">
        <v>821</v>
      </c>
      <c r="BN1" s="10" t="s">
        <v>822</v>
      </c>
      <c r="BO1" s="10" t="s">
        <v>823</v>
      </c>
      <c r="BP1" s="10" t="s">
        <v>824</v>
      </c>
      <c r="BQ1" s="10" t="s">
        <v>825</v>
      </c>
      <c r="BR1" s="10" t="s">
        <v>826</v>
      </c>
      <c r="BS1" s="10" t="s">
        <v>827</v>
      </c>
      <c r="BT1" s="10" t="s">
        <v>828</v>
      </c>
      <c r="BU1" s="10" t="s">
        <v>832</v>
      </c>
      <c r="BV1" s="10" t="s">
        <v>829</v>
      </c>
      <c r="BW1" s="10" t="s">
        <v>830</v>
      </c>
      <c r="BX1" s="10" t="s">
        <v>831</v>
      </c>
      <c r="BY1" s="10" t="s">
        <v>833</v>
      </c>
      <c r="BZ1" s="10" t="s">
        <v>834</v>
      </c>
      <c r="CA1" s="10" t="s">
        <v>835</v>
      </c>
      <c r="CB1" s="10" t="s">
        <v>836</v>
      </c>
      <c r="CC1" s="10" t="s">
        <v>837</v>
      </c>
      <c r="CD1" s="10" t="s">
        <v>838</v>
      </c>
      <c r="CE1" s="10" t="s">
        <v>839</v>
      </c>
      <c r="CF1" s="10" t="s">
        <v>840</v>
      </c>
      <c r="CG1" s="10" t="s">
        <v>841</v>
      </c>
      <c r="CH1" s="10" t="s">
        <v>843</v>
      </c>
      <c r="CI1" s="10" t="s">
        <v>844</v>
      </c>
      <c r="CJ1" s="10" t="s">
        <v>845</v>
      </c>
      <c r="CK1" s="10" t="s">
        <v>846</v>
      </c>
      <c r="CL1" s="10" t="s">
        <v>847</v>
      </c>
      <c r="CM1" s="10" t="s">
        <v>848</v>
      </c>
      <c r="CN1" s="10" t="s">
        <v>849</v>
      </c>
      <c r="CO1" s="10" t="s">
        <v>850</v>
      </c>
      <c r="CP1" s="10" t="s">
        <v>851</v>
      </c>
      <c r="CQ1" s="10" t="s">
        <v>842</v>
      </c>
      <c r="CR1" s="10" t="s">
        <v>852</v>
      </c>
      <c r="CS1" s="10" t="s">
        <v>853</v>
      </c>
      <c r="CT1" s="10" t="s">
        <v>854</v>
      </c>
      <c r="CU1" s="10" t="s">
        <v>855</v>
      </c>
      <c r="CV1" s="10" t="s">
        <v>856</v>
      </c>
      <c r="CW1" s="10" t="s">
        <v>857</v>
      </c>
      <c r="CX1" s="10" t="s">
        <v>858</v>
      </c>
      <c r="CY1" s="10" t="s">
        <v>859</v>
      </c>
      <c r="CZ1" s="10" t="s">
        <v>860</v>
      </c>
      <c r="DA1" s="10" t="s">
        <v>861</v>
      </c>
      <c r="DB1" s="10" t="s">
        <v>862</v>
      </c>
      <c r="DC1" s="10" t="s">
        <v>863</v>
      </c>
      <c r="DD1" s="10" t="s">
        <v>864</v>
      </c>
      <c r="DE1" s="10" t="s">
        <v>865</v>
      </c>
      <c r="DF1" s="10" t="s">
        <v>866</v>
      </c>
      <c r="DG1" s="10" t="s">
        <v>867</v>
      </c>
      <c r="DH1" s="10" t="s">
        <v>868</v>
      </c>
      <c r="DI1" s="10" t="s">
        <v>869</v>
      </c>
      <c r="DJ1" s="10" t="s">
        <v>870</v>
      </c>
      <c r="DK1" s="10" t="s">
        <v>871</v>
      </c>
      <c r="DL1" s="10" t="s">
        <v>873</v>
      </c>
      <c r="DM1" s="10" t="s">
        <v>872</v>
      </c>
      <c r="DN1" s="10" t="s">
        <v>874</v>
      </c>
      <c r="DO1" s="10" t="s">
        <v>875</v>
      </c>
      <c r="DP1" s="10" t="s">
        <v>876</v>
      </c>
      <c r="DQ1" s="10" t="s">
        <v>877</v>
      </c>
      <c r="DR1" s="10" t="s">
        <v>878</v>
      </c>
      <c r="DS1" s="10" t="s">
        <v>879</v>
      </c>
      <c r="DT1" s="10" t="s">
        <v>880</v>
      </c>
      <c r="DU1" s="10" t="s">
        <v>881</v>
      </c>
      <c r="DV1" s="10" t="s">
        <v>882</v>
      </c>
      <c r="DW1" s="10" t="s">
        <v>883</v>
      </c>
      <c r="DX1" s="10" t="s">
        <v>884</v>
      </c>
      <c r="DY1" s="10" t="s">
        <v>885</v>
      </c>
      <c r="DZ1" s="10" t="s">
        <v>886</v>
      </c>
      <c r="EA1" s="10" t="s">
        <v>887</v>
      </c>
      <c r="EB1" s="10" t="s">
        <v>890</v>
      </c>
      <c r="EC1" s="10" t="s">
        <v>888</v>
      </c>
      <c r="ED1" s="10" t="s">
        <v>889</v>
      </c>
      <c r="EE1" s="10" t="s">
        <v>891</v>
      </c>
      <c r="EF1" s="10" t="s">
        <v>892</v>
      </c>
      <c r="EG1" s="10" t="s">
        <v>893</v>
      </c>
      <c r="EH1" s="10" t="s">
        <v>894</v>
      </c>
      <c r="EI1" s="10" t="s">
        <v>895</v>
      </c>
      <c r="EJ1" s="10" t="s">
        <v>896</v>
      </c>
      <c r="EK1" s="10" t="s">
        <v>897</v>
      </c>
      <c r="EL1" s="10" t="s">
        <v>898</v>
      </c>
      <c r="EM1" s="10" t="s">
        <v>899</v>
      </c>
      <c r="EN1" s="10" t="s">
        <v>900</v>
      </c>
      <c r="EO1" s="10" t="s">
        <v>901</v>
      </c>
      <c r="EP1" s="10" t="s">
        <v>902</v>
      </c>
      <c r="EQ1" s="10" t="s">
        <v>903</v>
      </c>
      <c r="ER1" s="10" t="s">
        <v>904</v>
      </c>
      <c r="ES1" s="10" t="s">
        <v>905</v>
      </c>
      <c r="ET1" s="10" t="s">
        <v>906</v>
      </c>
      <c r="EU1" s="10" t="s">
        <v>907</v>
      </c>
      <c r="EV1" s="10" t="s">
        <v>908</v>
      </c>
      <c r="EW1" s="10" t="s">
        <v>909</v>
      </c>
      <c r="EX1" s="10" t="s">
        <v>910</v>
      </c>
      <c r="EY1" s="10" t="s">
        <v>911</v>
      </c>
      <c r="EZ1" s="10" t="s">
        <v>912</v>
      </c>
      <c r="FA1" s="10" t="s">
        <v>913</v>
      </c>
      <c r="FB1" s="10" t="s">
        <v>914</v>
      </c>
      <c r="FC1" s="10" t="s">
        <v>915</v>
      </c>
      <c r="FD1" s="10" t="s">
        <v>916</v>
      </c>
      <c r="FE1" s="10" t="s">
        <v>917</v>
      </c>
      <c r="FF1" s="10" t="s">
        <v>918</v>
      </c>
      <c r="FG1" s="10" t="s">
        <v>919</v>
      </c>
      <c r="FH1" s="10" t="s">
        <v>920</v>
      </c>
      <c r="FI1" s="10" t="s">
        <v>921</v>
      </c>
      <c r="FJ1" s="10" t="s">
        <v>922</v>
      </c>
      <c r="FK1" s="10" t="s">
        <v>923</v>
      </c>
      <c r="FL1" s="10" t="s">
        <v>924</v>
      </c>
      <c r="FM1" s="10" t="s">
        <v>925</v>
      </c>
      <c r="FN1" s="10" t="s">
        <v>926</v>
      </c>
      <c r="FO1" s="10" t="s">
        <v>927</v>
      </c>
      <c r="FP1" s="10" t="s">
        <v>928</v>
      </c>
      <c r="FQ1" s="10" t="s">
        <v>929</v>
      </c>
      <c r="FR1" s="10" t="s">
        <v>930</v>
      </c>
      <c r="FS1" s="10" t="s">
        <v>931</v>
      </c>
      <c r="FT1" s="10" t="s">
        <v>932</v>
      </c>
      <c r="FU1" s="10" t="s">
        <v>933</v>
      </c>
      <c r="FV1" s="10" t="s">
        <v>934</v>
      </c>
      <c r="FW1" s="10" t="s">
        <v>935</v>
      </c>
      <c r="FX1" s="10" t="s">
        <v>936</v>
      </c>
      <c r="FY1" s="10" t="s">
        <v>937</v>
      </c>
      <c r="FZ1" s="10" t="s">
        <v>938</v>
      </c>
      <c r="GA1" s="10" t="s">
        <v>939</v>
      </c>
      <c r="GB1" s="10" t="s">
        <v>940</v>
      </c>
      <c r="GC1" s="10" t="s">
        <v>941</v>
      </c>
      <c r="GD1" s="10" t="s">
        <v>942</v>
      </c>
      <c r="GE1" s="10" t="s">
        <v>943</v>
      </c>
      <c r="GF1" s="10" t="s">
        <v>944</v>
      </c>
      <c r="GG1" s="10" t="s">
        <v>945</v>
      </c>
      <c r="GH1" s="10" t="s">
        <v>946</v>
      </c>
      <c r="GI1" s="10" t="s">
        <v>947</v>
      </c>
      <c r="GJ1" s="10" t="s">
        <v>948</v>
      </c>
      <c r="GK1" s="10" t="s">
        <v>949</v>
      </c>
      <c r="GL1" s="10" t="s">
        <v>950</v>
      </c>
      <c r="GM1" s="10" t="s">
        <v>951</v>
      </c>
      <c r="GN1" s="10" t="s">
        <v>952</v>
      </c>
      <c r="GO1" s="10" t="s">
        <v>953</v>
      </c>
      <c r="GP1" s="10" t="s">
        <v>954</v>
      </c>
      <c r="GQ1" s="10" t="s">
        <v>955</v>
      </c>
      <c r="GR1" s="10" t="s">
        <v>956</v>
      </c>
      <c r="GS1" s="10" t="s">
        <v>957</v>
      </c>
      <c r="GT1" s="10" t="s">
        <v>958</v>
      </c>
      <c r="GU1" s="10" t="s">
        <v>959</v>
      </c>
      <c r="GV1" s="10" t="s">
        <v>960</v>
      </c>
      <c r="GW1" s="10" t="s">
        <v>961</v>
      </c>
      <c r="GX1" s="10" t="s">
        <v>962</v>
      </c>
      <c r="GY1" s="10" t="s">
        <v>963</v>
      </c>
      <c r="GZ1" s="10" t="s">
        <v>964</v>
      </c>
      <c r="HA1" s="10" t="s">
        <v>965</v>
      </c>
      <c r="HB1" s="10" t="s">
        <v>966</v>
      </c>
      <c r="HC1" s="10" t="s">
        <v>967</v>
      </c>
      <c r="HD1" s="10" t="s">
        <v>968</v>
      </c>
      <c r="HE1" s="10" t="s">
        <v>969</v>
      </c>
      <c r="HF1" s="10" t="s">
        <v>970</v>
      </c>
      <c r="HG1" s="10" t="s">
        <v>971</v>
      </c>
      <c r="HH1" s="10" t="s">
        <v>972</v>
      </c>
      <c r="HI1" s="10" t="s">
        <v>973</v>
      </c>
      <c r="HJ1" s="10" t="s">
        <v>974</v>
      </c>
      <c r="HK1" s="10" t="s">
        <v>975</v>
      </c>
      <c r="HL1" s="10" t="s">
        <v>976</v>
      </c>
      <c r="HM1" s="10" t="s">
        <v>977</v>
      </c>
      <c r="HN1" s="10" t="s">
        <v>978</v>
      </c>
      <c r="HO1" s="10" t="s">
        <v>979</v>
      </c>
      <c r="HP1" s="10" t="s">
        <v>980</v>
      </c>
      <c r="HQ1" s="10" t="s">
        <v>981</v>
      </c>
      <c r="HR1" s="10" t="s">
        <v>982</v>
      </c>
      <c r="HS1" s="10" t="s">
        <v>983</v>
      </c>
      <c r="HT1" s="10" t="s">
        <v>984</v>
      </c>
      <c r="HU1" s="10" t="s">
        <v>985</v>
      </c>
      <c r="HV1" s="10" t="s">
        <v>986</v>
      </c>
      <c r="HW1" s="10" t="s">
        <v>987</v>
      </c>
      <c r="HX1" s="10" t="s">
        <v>988</v>
      </c>
      <c r="HY1" s="10" t="s">
        <v>989</v>
      </c>
      <c r="HZ1" s="10" t="s">
        <v>990</v>
      </c>
      <c r="IA1" s="10" t="s">
        <v>991</v>
      </c>
      <c r="IB1" s="10" t="s">
        <v>992</v>
      </c>
      <c r="IC1" s="10" t="s">
        <v>993</v>
      </c>
      <c r="ID1" s="10" t="s">
        <v>994</v>
      </c>
      <c r="IE1" s="10" t="s">
        <v>995</v>
      </c>
      <c r="IF1" s="10" t="s">
        <v>996</v>
      </c>
      <c r="IG1" s="10" t="s">
        <v>997</v>
      </c>
      <c r="IH1" s="10" t="s">
        <v>998</v>
      </c>
      <c r="II1" s="10" t="s">
        <v>999</v>
      </c>
      <c r="IJ1" s="10" t="s">
        <v>1000</v>
      </c>
      <c r="IK1" s="10" t="s">
        <v>1001</v>
      </c>
      <c r="IL1" s="10" t="s">
        <v>1002</v>
      </c>
      <c r="IM1" s="10" t="s">
        <v>1003</v>
      </c>
      <c r="IN1" s="10" t="s">
        <v>1004</v>
      </c>
      <c r="IO1" s="10" t="s">
        <v>1005</v>
      </c>
      <c r="IP1" s="10" t="s">
        <v>1006</v>
      </c>
      <c r="IQ1" s="10" t="s">
        <v>1007</v>
      </c>
      <c r="IR1" s="10" t="s">
        <v>1008</v>
      </c>
      <c r="IS1" s="10" t="s">
        <v>1009</v>
      </c>
      <c r="IT1" s="10" t="s">
        <v>1010</v>
      </c>
      <c r="IU1" s="10" t="s">
        <v>1011</v>
      </c>
      <c r="IV1" s="10" t="s">
        <v>1012</v>
      </c>
      <c r="IW1" s="10" t="s">
        <v>1013</v>
      </c>
      <c r="IX1" s="10" t="s">
        <v>1014</v>
      </c>
      <c r="IY1" s="10" t="s">
        <v>1015</v>
      </c>
      <c r="IZ1" s="10" t="s">
        <v>1016</v>
      </c>
      <c r="JA1" s="10" t="s">
        <v>1017</v>
      </c>
      <c r="JB1" s="10" t="s">
        <v>1018</v>
      </c>
      <c r="JC1" s="116" t="s">
        <v>1020</v>
      </c>
      <c r="JD1" s="10" t="s">
        <v>1019</v>
      </c>
      <c r="JE1" s="10" t="s">
        <v>1021</v>
      </c>
      <c r="JF1" s="10" t="s">
        <v>1022</v>
      </c>
    </row>
    <row r="2" spans="1:266" ht="56.25" customHeight="1" x14ac:dyDescent="0.25">
      <c r="A2" t="str">
        <f>'2. Annual Report '!B5</f>
        <v>Alaska Housing Finance Corporation</v>
      </c>
      <c r="B2" t="e">
        <f>'2. Annual Report '!H5</f>
        <v>#REF!</v>
      </c>
      <c r="C2">
        <f>'2. Annual Report '!B7</f>
        <v>0</v>
      </c>
      <c r="D2" s="67">
        <f>'2. Annual Report '!C7</f>
        <v>0</v>
      </c>
      <c r="E2" s="11" t="e">
        <f>'2. Annual Report '!#REF!</f>
        <v>#REF!</v>
      </c>
      <c r="F2" s="11">
        <f>'2. Annual Report '!R7</f>
        <v>0</v>
      </c>
      <c r="G2" s="11">
        <f>SUM('2. Annual Report '!L7:N7)</f>
        <v>0</v>
      </c>
      <c r="H2">
        <f>'2. Annual Report '!D10</f>
        <v>0</v>
      </c>
      <c r="I2">
        <f>'2. Annual Report '!D11</f>
        <v>0</v>
      </c>
      <c r="J2">
        <f>'2. Annual Report '!D12</f>
        <v>0</v>
      </c>
      <c r="K2">
        <f>'2. Annual Report '!L12</f>
        <v>0</v>
      </c>
      <c r="L2">
        <f>'2. Annual Report '!D13</f>
        <v>0</v>
      </c>
      <c r="M2">
        <f>'2. Annual Report '!H13</f>
        <v>0</v>
      </c>
      <c r="N2">
        <f>'2. Annual Report '!J13</f>
        <v>0</v>
      </c>
      <c r="O2">
        <f>'2. Annual Report '!L13</f>
        <v>0</v>
      </c>
      <c r="P2">
        <f>'2. Annual Report '!N13</f>
        <v>0</v>
      </c>
      <c r="Q2">
        <f>'2. Annual Report '!D14</f>
        <v>0</v>
      </c>
      <c r="R2">
        <f>'2. Annual Report '!H14</f>
        <v>0</v>
      </c>
      <c r="S2">
        <f>'2. Annual Report '!J14</f>
        <v>0</v>
      </c>
      <c r="T2">
        <f>'2. Annual Report '!L14</f>
        <v>0</v>
      </c>
      <c r="U2">
        <f>'2. Annual Report '!N14</f>
        <v>0</v>
      </c>
      <c r="V2">
        <f>'2. Annual Report '!D17</f>
        <v>0</v>
      </c>
      <c r="W2">
        <f>'2. Annual Report '!F17</f>
        <v>0</v>
      </c>
      <c r="X2">
        <f>'2. Annual Report '!J17</f>
        <v>0</v>
      </c>
      <c r="Y2">
        <f>'2. Annual Report '!M17</f>
        <v>0</v>
      </c>
      <c r="Z2">
        <f>'2. Annual Report '!D18</f>
        <v>0</v>
      </c>
      <c r="AA2">
        <f>'2. Annual Report '!F18</f>
        <v>0</v>
      </c>
      <c r="AB2">
        <f>'2. Annual Report '!J18</f>
        <v>0</v>
      </c>
      <c r="AC2">
        <f>'2. Annual Report '!M18</f>
        <v>0</v>
      </c>
      <c r="AD2">
        <f>'2. Annual Report '!D19</f>
        <v>0</v>
      </c>
      <c r="AE2">
        <f>'2. Annual Report '!F19</f>
        <v>0</v>
      </c>
      <c r="AF2">
        <f>'2. Annual Report '!J19</f>
        <v>0</v>
      </c>
      <c r="AG2">
        <f>'2. Annual Report '!M19</f>
        <v>0</v>
      </c>
      <c r="AH2">
        <f>'2. Annual Report '!D20</f>
        <v>0</v>
      </c>
      <c r="AI2">
        <f>'2. Annual Report '!F20</f>
        <v>0</v>
      </c>
      <c r="AJ2">
        <f>'2. Annual Report '!J20</f>
        <v>0</v>
      </c>
      <c r="AK2">
        <f>'2. Annual Report '!M20</f>
        <v>0</v>
      </c>
      <c r="AL2">
        <f>'2. Annual Report '!D21</f>
        <v>0</v>
      </c>
      <c r="AM2">
        <f>'2. Annual Report '!F21</f>
        <v>0</v>
      </c>
      <c r="AN2">
        <f>'2. Annual Report '!J21</f>
        <v>0</v>
      </c>
      <c r="AO2">
        <f>'2. Annual Report '!M21</f>
        <v>0</v>
      </c>
      <c r="AP2">
        <f>'2. Annual Report '!D22</f>
        <v>0</v>
      </c>
      <c r="AQ2">
        <f>'2. Annual Report '!D25</f>
        <v>0</v>
      </c>
      <c r="AR2">
        <f>'2. Annual Report '!D27</f>
        <v>0</v>
      </c>
      <c r="AS2">
        <f>'2. Annual Report '!D28</f>
        <v>0</v>
      </c>
      <c r="AT2">
        <f>'2. Annual Report '!D29</f>
        <v>0</v>
      </c>
      <c r="AU2">
        <f>'2. Annual Report '!K33</f>
        <v>0</v>
      </c>
      <c r="AV2" t="e">
        <f>'2. Annual Report '!#REF!</f>
        <v>#REF!</v>
      </c>
      <c r="AW2">
        <f>'2. Annual Report '!K35</f>
        <v>0</v>
      </c>
      <c r="AX2" s="68">
        <f>'2. Annual Report '!I36</f>
        <v>0</v>
      </c>
      <c r="AY2">
        <f>'2. Annual Report '!K36</f>
        <v>0</v>
      </c>
      <c r="AZ2" t="e">
        <f>'2. Annual Report '!#REF!</f>
        <v>#REF!</v>
      </c>
      <c r="BA2">
        <f>'2. Annual Report '!M33</f>
        <v>0</v>
      </c>
      <c r="BB2" t="e">
        <f>'2. Annual Report '!#REF!</f>
        <v>#REF!</v>
      </c>
      <c r="BC2">
        <f>'2. Annual Report '!M35</f>
        <v>0</v>
      </c>
      <c r="BD2">
        <f>'2. Annual Report '!M36</f>
        <v>0</v>
      </c>
      <c r="BE2" t="e">
        <f>'2. Annual Report '!#REF!</f>
        <v>#REF!</v>
      </c>
      <c r="BF2" t="e">
        <f>'2. Annual Report '!#REF!</f>
        <v>#REF!</v>
      </c>
      <c r="BG2" t="e">
        <f>'2. Annual Report '!#REF!</f>
        <v>#REF!</v>
      </c>
      <c r="BH2" t="e">
        <f>'2. Annual Report '!#REF!</f>
        <v>#REF!</v>
      </c>
      <c r="BI2" t="e">
        <f>'2. Annual Report '!#REF!</f>
        <v>#REF!</v>
      </c>
      <c r="BJ2" t="e">
        <f>'2. Annual Report '!#REF!</f>
        <v>#REF!</v>
      </c>
      <c r="BK2" t="e">
        <f>'2. Annual Report '!#REF!</f>
        <v>#REF!</v>
      </c>
      <c r="BL2" s="11">
        <f>'2. Annual Report '!K40</f>
        <v>0</v>
      </c>
      <c r="BM2" s="11" t="e">
        <f>'2. Annual Report '!#REF!</f>
        <v>#REF!</v>
      </c>
      <c r="BN2" s="11" t="e">
        <f>'2. Annual Report '!#REF!</f>
        <v>#REF!</v>
      </c>
      <c r="BO2" s="11" t="e">
        <f>'2. Annual Report '!#REF!</f>
        <v>#REF!</v>
      </c>
      <c r="BP2" s="11" t="e">
        <f>'2. Annual Report '!#REF!</f>
        <v>#REF!</v>
      </c>
      <c r="BQ2" s="11" t="e">
        <f>'2. Annual Report '!#REF!</f>
        <v>#REF!</v>
      </c>
      <c r="BR2" s="11">
        <f>'2. Annual Report '!$G43</f>
        <v>0</v>
      </c>
      <c r="BS2" s="11">
        <f>'2. Annual Report '!$G44</f>
        <v>0</v>
      </c>
      <c r="BT2" s="11">
        <f>'2. Annual Report '!$G46</f>
        <v>0</v>
      </c>
      <c r="BU2" s="11" t="e">
        <f>'2. Annual Report '!#REF!</f>
        <v>#REF!</v>
      </c>
      <c r="BV2" s="11" t="e">
        <f>'2. Annual Report '!#REF!</f>
        <v>#REF!</v>
      </c>
      <c r="BW2" s="11">
        <f>'2. Annual Report '!$G47</f>
        <v>0</v>
      </c>
      <c r="BX2" s="11" t="e">
        <f>'2. Annual Report '!#REF!</f>
        <v>#REF!</v>
      </c>
      <c r="BY2" s="11" t="e">
        <f>'2. Annual Report '!#REF!</f>
        <v>#REF!</v>
      </c>
      <c r="BZ2" s="11">
        <f>'2. Annual Report '!$J52</f>
        <v>0</v>
      </c>
      <c r="CA2" s="11">
        <f>'2. Annual Report '!$J53</f>
        <v>0</v>
      </c>
      <c r="CB2" s="11">
        <f>'2. Annual Report '!$J58</f>
        <v>0</v>
      </c>
      <c r="CC2" s="11" t="e">
        <f>'2. Annual Report '!#REF!</f>
        <v>#REF!</v>
      </c>
      <c r="CD2" s="11" t="e">
        <f>'2. Annual Report '!#REF!</f>
        <v>#REF!</v>
      </c>
      <c r="CE2" s="11">
        <f>'2. Annual Report '!$J61</f>
        <v>0</v>
      </c>
      <c r="CF2" s="11">
        <f>'2. Annual Report '!$H61</f>
        <v>0</v>
      </c>
      <c r="CG2" s="11" t="e">
        <f>'2. Annual Report '!#REF!</f>
        <v>#REF!</v>
      </c>
      <c r="CH2" s="11" t="e">
        <f>'2. Annual Report '!#REF!</f>
        <v>#REF!</v>
      </c>
      <c r="CI2" s="11" t="e">
        <f>'2. Annual Report '!#REF!</f>
        <v>#REF!</v>
      </c>
      <c r="CJ2" s="11" t="e">
        <f>'2. Annual Report '!#REF!</f>
        <v>#REF!</v>
      </c>
      <c r="CK2" s="11" t="e">
        <f>'2. Annual Report '!#REF!</f>
        <v>#REF!</v>
      </c>
      <c r="CL2" s="11" t="e">
        <f>'2. Annual Report '!#REF!</f>
        <v>#REF!</v>
      </c>
      <c r="CM2" s="11" t="e">
        <f>'2. Annual Report '!#REF!</f>
        <v>#REF!</v>
      </c>
      <c r="CN2" s="11" t="e">
        <f>'2. Annual Report '!#REF!</f>
        <v>#REF!</v>
      </c>
      <c r="CO2" s="11" t="e">
        <f>'2. Annual Report '!#REF!</f>
        <v>#REF!</v>
      </c>
      <c r="CP2" s="11" t="e">
        <f>'2. Annual Report '!#REF!</f>
        <v>#REF!</v>
      </c>
      <c r="CQ2" s="11" t="e">
        <f>'2. Annual Report '!#REF!</f>
        <v>#REF!</v>
      </c>
      <c r="CR2" s="11" t="e">
        <f>'2. Annual Report '!#REF!</f>
        <v>#REF!</v>
      </c>
      <c r="CS2" s="11" t="e">
        <f>'2. Annual Report '!#REF!</f>
        <v>#REF!</v>
      </c>
      <c r="CT2" s="11" t="e">
        <f>'2. Annual Report '!#REF!</f>
        <v>#REF!</v>
      </c>
      <c r="CU2" s="11" t="e">
        <f>'2. Annual Report '!#REF!</f>
        <v>#REF!</v>
      </c>
      <c r="CV2" s="11" t="e">
        <f>'2. Annual Report '!#REF!</f>
        <v>#REF!</v>
      </c>
      <c r="CW2" s="11" t="e">
        <f>'2. Annual Report '!#REF!</f>
        <v>#REF!</v>
      </c>
      <c r="CX2" s="11" t="e">
        <f>'2. Annual Report '!#REF!</f>
        <v>#REF!</v>
      </c>
      <c r="CY2" s="11" t="e">
        <f>'2. Annual Report '!#REF!</f>
        <v>#REF!</v>
      </c>
      <c r="CZ2" s="11" t="e">
        <f>'2. Annual Report '!#REF!</f>
        <v>#REF!</v>
      </c>
      <c r="DA2" s="11" t="e">
        <f>'2. Annual Report '!#REF!</f>
        <v>#REF!</v>
      </c>
      <c r="DB2" s="11" t="e">
        <f>'2. Annual Report '!#REF!</f>
        <v>#REF!</v>
      </c>
      <c r="DC2" s="11" t="e">
        <f>'2. Annual Report '!#REF!</f>
        <v>#REF!</v>
      </c>
      <c r="DD2" s="11" t="e">
        <f>'2. Annual Report '!#REF!</f>
        <v>#REF!</v>
      </c>
      <c r="DE2" s="11" t="e">
        <f>'2. Annual Report '!#REF!</f>
        <v>#REF!</v>
      </c>
      <c r="DF2" s="11" t="e">
        <f>'2. Annual Report '!#REF!</f>
        <v>#REF!</v>
      </c>
      <c r="DG2" s="11" t="e">
        <f>'2. Annual Report '!#REF!</f>
        <v>#REF!</v>
      </c>
      <c r="DH2" s="11" t="e">
        <f>'2. Annual Report '!#REF!</f>
        <v>#REF!</v>
      </c>
      <c r="DI2" s="11">
        <f>'2. Annual Report '!$G62</f>
        <v>0</v>
      </c>
      <c r="DJ2" s="11" t="e">
        <f>'2. Annual Report '!#REF!</f>
        <v>#REF!</v>
      </c>
      <c r="DK2" s="11" t="e">
        <f>'2. Annual Report '!#REF!</f>
        <v>#REF!</v>
      </c>
      <c r="DL2" s="11" t="e">
        <f>'2. Annual Report '!#REF!</f>
        <v>#REF!</v>
      </c>
      <c r="DM2" s="11" t="e">
        <f>'2. Annual Report '!#REF!</f>
        <v>#REF!</v>
      </c>
      <c r="DN2" s="11">
        <f>'2. Annual Report '!$G63</f>
        <v>0</v>
      </c>
      <c r="DO2" s="11" t="e">
        <f>'2. Annual Report '!#REF!</f>
        <v>#REF!</v>
      </c>
      <c r="DP2" s="11" t="e">
        <f>'2. Annual Report '!#REF!</f>
        <v>#REF!</v>
      </c>
      <c r="DQ2" s="11" t="e">
        <f>'2. Annual Report '!#REF!</f>
        <v>#REF!</v>
      </c>
      <c r="DR2" s="11" t="e">
        <f>'2. Annual Report '!#REF!</f>
        <v>#REF!</v>
      </c>
      <c r="DS2" s="11" t="e">
        <f>'2. Annual Report '!#REF!</f>
        <v>#REF!</v>
      </c>
      <c r="DT2" s="11" t="e">
        <f>'2. Annual Report '!#REF!</f>
        <v>#REF!</v>
      </c>
      <c r="DU2" s="11" t="e">
        <f>'2. Annual Report '!#REF!</f>
        <v>#REF!</v>
      </c>
      <c r="DV2" s="11" t="e">
        <f>'2. Annual Report '!#REF!</f>
        <v>#REF!</v>
      </c>
      <c r="DW2" s="11" t="e">
        <f>'2. Annual Report '!#REF!</f>
        <v>#REF!</v>
      </c>
      <c r="DX2" s="11" t="e">
        <f>'2. Annual Report '!#REF!</f>
        <v>#REF!</v>
      </c>
      <c r="DY2" s="11" t="e">
        <f>'2. Annual Report '!#REF!</f>
        <v>#REF!</v>
      </c>
      <c r="DZ2" s="11">
        <f>'2. Annual Report '!$J70</f>
        <v>0</v>
      </c>
      <c r="EA2" s="11" t="e">
        <f>'2. Annual Report '!#REF!</f>
        <v>#REF!</v>
      </c>
      <c r="EB2" s="11" t="e">
        <f>'2. Annual Report '!#REF!</f>
        <v>#REF!</v>
      </c>
      <c r="EC2" s="11" t="e">
        <f>'2. Annual Report '!#REF!</f>
        <v>#REF!</v>
      </c>
      <c r="ED2" s="11">
        <f>'2. Annual Report '!$G71</f>
        <v>0</v>
      </c>
      <c r="EE2" s="11" t="e">
        <f>'2. Annual Report '!#REF!</f>
        <v>#REF!</v>
      </c>
      <c r="EF2" s="11" t="e">
        <f>'2. Annual Report '!#REF!</f>
        <v>#REF!</v>
      </c>
      <c r="EG2" s="11" t="e">
        <f>'2. Annual Report '!#REF!</f>
        <v>#REF!</v>
      </c>
      <c r="EH2" s="11" t="e">
        <f>'2. Annual Report '!#REF!</f>
        <v>#REF!</v>
      </c>
      <c r="EI2" s="11" t="e">
        <f>'2. Annual Report '!#REF!</f>
        <v>#REF!</v>
      </c>
      <c r="EJ2" s="11" t="e">
        <f>'2. Annual Report '!#REF!</f>
        <v>#REF!</v>
      </c>
      <c r="EK2" s="11">
        <f>'2. Annual Report '!$G75</f>
        <v>0</v>
      </c>
      <c r="EL2" s="11" t="e">
        <f>'2. Annual Report '!#REF!</f>
        <v>#REF!</v>
      </c>
      <c r="EM2" s="11" t="e">
        <f>'2. Annual Report '!#REF!</f>
        <v>#REF!</v>
      </c>
      <c r="EN2" s="11" t="e">
        <f>'2. Annual Report '!#REF!</f>
        <v>#REF!</v>
      </c>
      <c r="EO2" s="11">
        <f>'2. Annual Report '!$G76</f>
        <v>0</v>
      </c>
      <c r="EP2" s="11" t="e">
        <f>'2. Annual Report '!#REF!</f>
        <v>#REF!</v>
      </c>
      <c r="EQ2" s="11" t="e">
        <f>'2. Annual Report '!#REF!</f>
        <v>#REF!</v>
      </c>
      <c r="ER2" s="11" t="e">
        <f>'2. Annual Report '!#REF!</f>
        <v>#REF!</v>
      </c>
      <c r="ES2" s="11" t="e">
        <f>'2. Annual Report '!#REF!</f>
        <v>#REF!</v>
      </c>
      <c r="ET2" s="11">
        <f>'2. Annual Report '!$G78</f>
        <v>0</v>
      </c>
      <c r="EU2" s="11" t="e">
        <f>'2. Annual Report '!#REF!</f>
        <v>#REF!</v>
      </c>
      <c r="EV2" s="11" t="e">
        <f>'2. Annual Report '!#REF!</f>
        <v>#REF!</v>
      </c>
      <c r="EW2" s="11" t="e">
        <f>'2. Annual Report '!#REF!</f>
        <v>#REF!</v>
      </c>
      <c r="EX2" s="11" t="e">
        <f>'2. Annual Report '!#REF!</f>
        <v>#REF!</v>
      </c>
      <c r="EY2" s="11" t="e">
        <f>'2. Annual Report '!#REF!</f>
        <v>#REF!</v>
      </c>
      <c r="EZ2" s="11" t="e">
        <f>'2. Annual Report '!#REF!</f>
        <v>#REF!</v>
      </c>
      <c r="FA2" s="11" t="e">
        <f>'2. Annual Report '!#REF!</f>
        <v>#REF!</v>
      </c>
      <c r="FB2" s="11" t="e">
        <f>'2. Annual Report '!#REF!</f>
        <v>#REF!</v>
      </c>
      <c r="FC2" s="11" t="e">
        <f>'2. Annual Report '!#REF!</f>
        <v>#REF!</v>
      </c>
      <c r="FD2" s="11" t="e">
        <f>'2. Annual Report '!#REF!</f>
        <v>#REF!</v>
      </c>
      <c r="FE2" s="11" t="e">
        <f>'2. Annual Report '!#REF!</f>
        <v>#REF!</v>
      </c>
      <c r="FF2" s="11" t="e">
        <f>'2. Annual Report '!#REF!</f>
        <v>#REF!</v>
      </c>
      <c r="FG2" s="11" t="e">
        <f>'2. Annual Report '!#REF!</f>
        <v>#REF!</v>
      </c>
      <c r="FH2" s="11" t="e">
        <f>'2. Annual Report '!#REF!</f>
        <v>#REF!</v>
      </c>
      <c r="FI2" s="11" t="e">
        <f>'2. Annual Report '!#REF!</f>
        <v>#REF!</v>
      </c>
      <c r="FJ2" s="11" t="e">
        <f>'2. Annual Report '!#REF!</f>
        <v>#REF!</v>
      </c>
      <c r="FK2" s="11" t="e">
        <f>'2. Annual Report '!#REF!</f>
        <v>#REF!</v>
      </c>
      <c r="FL2" s="11" t="e">
        <f>'2. Annual Report '!#REF!</f>
        <v>#REF!</v>
      </c>
      <c r="FM2" s="11" t="e">
        <f>'2. Annual Report '!#REF!</f>
        <v>#REF!</v>
      </c>
      <c r="FN2" s="11" t="e">
        <f>'2. Annual Report '!#REF!</f>
        <v>#REF!</v>
      </c>
      <c r="FO2" s="11" t="e">
        <f>'2. Annual Report '!#REF!</f>
        <v>#REF!</v>
      </c>
      <c r="FP2" s="11" t="e">
        <f>'2. Annual Report '!#REF!</f>
        <v>#REF!</v>
      </c>
      <c r="FQ2" s="11" t="e">
        <f>'2. Annual Report '!#REF!</f>
        <v>#REF!</v>
      </c>
      <c r="FR2" s="11" t="e">
        <f>'2. Annual Report '!#REF!</f>
        <v>#REF!</v>
      </c>
      <c r="FS2" s="11" t="e">
        <f>'2. Annual Report '!#REF!</f>
        <v>#REF!</v>
      </c>
      <c r="FT2" s="11" t="e">
        <f>'2. Annual Report '!#REF!</f>
        <v>#REF!</v>
      </c>
      <c r="FU2" s="11" t="e">
        <f>'2. Annual Report '!#REF!</f>
        <v>#REF!</v>
      </c>
      <c r="FV2" s="11" t="e">
        <f>'2. Annual Report '!#REF!</f>
        <v>#REF!</v>
      </c>
      <c r="FW2" s="11" t="e">
        <f>'2. Annual Report '!#REF!</f>
        <v>#REF!</v>
      </c>
      <c r="FX2" s="11" t="e">
        <f>'2. Annual Report '!#REF!</f>
        <v>#REF!</v>
      </c>
      <c r="FY2" s="11" t="e">
        <f>'2. Annual Report '!#REF!</f>
        <v>#REF!</v>
      </c>
      <c r="FZ2" s="11" t="e">
        <f>'2. Annual Report '!#REF!</f>
        <v>#REF!</v>
      </c>
      <c r="GA2" s="11" t="e">
        <f>'2. Annual Report '!#REF!</f>
        <v>#REF!</v>
      </c>
      <c r="GB2" s="11" t="e">
        <f>'2. Annual Report '!#REF!</f>
        <v>#REF!</v>
      </c>
      <c r="GC2" s="11" t="e">
        <f>'2. Annual Report '!#REF!</f>
        <v>#REF!</v>
      </c>
      <c r="GD2" s="11" t="e">
        <f>'2. Annual Report '!#REF!</f>
        <v>#REF!</v>
      </c>
      <c r="GE2" s="11" t="e">
        <f>'2. Annual Report '!#REF!</f>
        <v>#REF!</v>
      </c>
      <c r="GF2" s="11" t="e">
        <f>'2. Annual Report '!#REF!</f>
        <v>#REF!</v>
      </c>
      <c r="GG2" s="11" t="e">
        <f>'2. Annual Report '!#REF!</f>
        <v>#REF!</v>
      </c>
      <c r="GH2" s="11" t="e">
        <f>'2. Annual Report '!#REF!</f>
        <v>#REF!</v>
      </c>
      <c r="GI2" s="11" t="e">
        <f>'2. Annual Report '!#REF!</f>
        <v>#REF!</v>
      </c>
      <c r="GJ2" s="11" t="e">
        <f>'2. Annual Report '!#REF!</f>
        <v>#REF!</v>
      </c>
      <c r="GK2" s="11" t="e">
        <f>'2. Annual Report '!#REF!</f>
        <v>#REF!</v>
      </c>
      <c r="GL2" s="11" t="e">
        <f>'2. Annual Report '!#REF!</f>
        <v>#REF!</v>
      </c>
      <c r="GM2" s="11" t="e">
        <f>'2. Annual Report '!#REF!</f>
        <v>#REF!</v>
      </c>
      <c r="GN2" s="11" t="e">
        <f>'2. Annual Report '!#REF!</f>
        <v>#REF!</v>
      </c>
      <c r="GO2" s="11" t="e">
        <f>'2. Annual Report '!#REF!</f>
        <v>#REF!</v>
      </c>
      <c r="GP2" s="11" t="e">
        <f>'2. Annual Report '!#REF!</f>
        <v>#REF!</v>
      </c>
      <c r="GQ2" s="11" t="e">
        <f>'2. Annual Report '!#REF!</f>
        <v>#REF!</v>
      </c>
      <c r="GR2" s="11" t="e">
        <f>'2. Annual Report '!#REF!</f>
        <v>#REF!</v>
      </c>
      <c r="GS2" s="11" t="e">
        <f>'2. Annual Report '!#REF!</f>
        <v>#REF!</v>
      </c>
      <c r="GT2" s="11" t="e">
        <f>'2. Annual Report '!#REF!</f>
        <v>#REF!</v>
      </c>
      <c r="GU2" s="11" t="e">
        <f>'2. Annual Report '!#REF!</f>
        <v>#REF!</v>
      </c>
      <c r="GV2" s="11" t="e">
        <f>'2. Annual Report '!#REF!</f>
        <v>#REF!</v>
      </c>
      <c r="GW2" s="11" t="e">
        <f>'2. Annual Report '!#REF!</f>
        <v>#REF!</v>
      </c>
      <c r="GX2" s="11" t="e">
        <f>'2. Annual Report '!#REF!</f>
        <v>#REF!</v>
      </c>
      <c r="GY2" s="11" t="e">
        <f>'2. Annual Report '!#REF!</f>
        <v>#REF!</v>
      </c>
      <c r="GZ2" s="11" t="e">
        <f>'2. Annual Report '!#REF!</f>
        <v>#REF!</v>
      </c>
      <c r="HA2" s="11" t="e">
        <f>'2. Annual Report '!#REF!</f>
        <v>#REF!</v>
      </c>
      <c r="HB2" s="11" t="e">
        <f>'2. Annual Report '!#REF!</f>
        <v>#REF!</v>
      </c>
      <c r="HC2" s="11" t="e">
        <f>'2. Annual Report '!#REF!</f>
        <v>#REF!</v>
      </c>
      <c r="HD2" s="11" t="e">
        <f>'2. Annual Report '!#REF!</f>
        <v>#REF!</v>
      </c>
      <c r="HE2" s="11" t="e">
        <f>'2. Annual Report '!#REF!</f>
        <v>#REF!</v>
      </c>
      <c r="HF2" s="11" t="e">
        <f>'2. Annual Report '!#REF!</f>
        <v>#REF!</v>
      </c>
      <c r="HG2" s="11" t="e">
        <f>'2. Annual Report '!#REF!</f>
        <v>#REF!</v>
      </c>
      <c r="HH2" s="11" t="e">
        <f>'2. Annual Report '!#REF!</f>
        <v>#REF!</v>
      </c>
      <c r="HI2" s="11" t="e">
        <f>'2. Annual Report '!#REF!</f>
        <v>#REF!</v>
      </c>
      <c r="HJ2" s="11" t="e">
        <f>'2. Annual Report '!#REF!</f>
        <v>#REF!</v>
      </c>
      <c r="HK2" s="11" t="e">
        <f>'2. Annual Report '!#REF!</f>
        <v>#REF!</v>
      </c>
      <c r="HL2" s="11" t="e">
        <f>'2. Annual Report '!#REF!</f>
        <v>#REF!</v>
      </c>
      <c r="HM2" s="11" t="e">
        <f>'2. Annual Report '!#REF!</f>
        <v>#REF!</v>
      </c>
      <c r="HN2" s="11" t="e">
        <f>'2. Annual Report '!#REF!</f>
        <v>#REF!</v>
      </c>
      <c r="HO2" s="11" t="e">
        <f>'2. Annual Report '!#REF!</f>
        <v>#REF!</v>
      </c>
      <c r="HP2" s="11" t="e">
        <f>'2. Annual Report '!#REF!</f>
        <v>#REF!</v>
      </c>
      <c r="HQ2" s="11" t="e">
        <f>'2. Annual Report '!#REF!</f>
        <v>#REF!</v>
      </c>
      <c r="HR2" s="11" t="e">
        <f>'2. Annual Report '!#REF!</f>
        <v>#REF!</v>
      </c>
      <c r="HS2" s="11" t="e">
        <f>'2. Annual Report '!#REF!</f>
        <v>#REF!</v>
      </c>
      <c r="HT2" s="11" t="e">
        <f>'2. Annual Report '!#REF!</f>
        <v>#REF!</v>
      </c>
      <c r="HU2" s="11" t="e">
        <f>'2. Annual Report '!#REF!</f>
        <v>#REF!</v>
      </c>
      <c r="HV2" s="11" t="e">
        <f>'2. Annual Report '!#REF!</f>
        <v>#REF!</v>
      </c>
      <c r="HW2" s="11" t="e">
        <f>'2. Annual Report '!#REF!</f>
        <v>#REF!</v>
      </c>
      <c r="HX2" s="11" t="e">
        <f>'2. Annual Report '!#REF!</f>
        <v>#REF!</v>
      </c>
      <c r="HY2" s="11" t="e">
        <f>'2. Annual Report '!#REF!</f>
        <v>#REF!</v>
      </c>
      <c r="HZ2" s="11" t="e">
        <f>'2. Annual Report '!#REF!</f>
        <v>#REF!</v>
      </c>
      <c r="IA2" s="11" t="e">
        <f>'2. Annual Report '!#REF!</f>
        <v>#REF!</v>
      </c>
      <c r="IB2" s="11" t="e">
        <f>'2. Annual Report '!#REF!</f>
        <v>#REF!</v>
      </c>
      <c r="IC2" s="11" t="e">
        <f>'2. Annual Report '!#REF!</f>
        <v>#REF!</v>
      </c>
      <c r="ID2" s="11" t="e">
        <f>'2. Annual Report '!#REF!</f>
        <v>#REF!</v>
      </c>
      <c r="IE2" s="11" t="e">
        <f>'2. Annual Report '!#REF!</f>
        <v>#REF!</v>
      </c>
      <c r="IF2" s="11" t="e">
        <f>'2. Annual Report '!#REF!</f>
        <v>#REF!</v>
      </c>
      <c r="IG2" s="11" t="e">
        <f>'2. Annual Report '!#REF!</f>
        <v>#REF!</v>
      </c>
      <c r="IH2" s="11" t="e">
        <f>'2. Annual Report '!#REF!</f>
        <v>#REF!</v>
      </c>
      <c r="II2" s="11" t="e">
        <f>'2. Annual Report '!#REF!</f>
        <v>#REF!</v>
      </c>
      <c r="IJ2" s="11" t="e">
        <f>'2. Annual Report '!#REF!</f>
        <v>#REF!</v>
      </c>
      <c r="IK2" s="11" t="e">
        <f>'2. Annual Report '!#REF!</f>
        <v>#REF!</v>
      </c>
      <c r="IL2" s="11" t="e">
        <f>'2. Annual Report '!#REF!</f>
        <v>#REF!</v>
      </c>
      <c r="IM2" s="11" t="e">
        <f>'2. Annual Report '!#REF!</f>
        <v>#REF!</v>
      </c>
      <c r="IN2" s="11" t="e">
        <f>'2. Annual Report '!#REF!</f>
        <v>#REF!</v>
      </c>
      <c r="IO2" s="11" t="e">
        <f>'2. Annual Report '!#REF!</f>
        <v>#REF!</v>
      </c>
      <c r="IP2" s="11" t="e">
        <f>'2. Annual Report '!#REF!</f>
        <v>#REF!</v>
      </c>
      <c r="IQ2" t="e">
        <f>#REF!</f>
        <v>#REF!</v>
      </c>
      <c r="IR2" t="e">
        <f>#REF!</f>
        <v>#REF!</v>
      </c>
      <c r="IS2" t="e">
        <f>#REF!</f>
        <v>#REF!</v>
      </c>
      <c r="IT2" t="e">
        <f>#REF!</f>
        <v>#REF!</v>
      </c>
      <c r="IU2" s="11" t="e">
        <f>#REF!</f>
        <v>#REF!</v>
      </c>
      <c r="IV2" s="11" t="e">
        <f>#REF!</f>
        <v>#REF!</v>
      </c>
      <c r="IW2" s="11" t="e">
        <f>#REF!</f>
        <v>#REF!</v>
      </c>
      <c r="IX2" s="11" t="e">
        <f>#REF!</f>
        <v>#REF!</v>
      </c>
      <c r="IY2" s="11" t="e">
        <f>#REF!</f>
        <v>#REF!</v>
      </c>
      <c r="IZ2" s="11" t="e">
        <f>#REF!</f>
        <v>#REF!</v>
      </c>
      <c r="JA2" s="11" t="e">
        <f>#REF!</f>
        <v>#REF!</v>
      </c>
      <c r="JB2" s="69" t="e">
        <f>#REF!</f>
        <v>#REF!</v>
      </c>
      <c r="JC2" s="11" t="e">
        <f>#REF!</f>
        <v>#REF!</v>
      </c>
      <c r="JD2" s="69" t="e">
        <f>#REF!</f>
        <v>#REF!</v>
      </c>
      <c r="JE2" s="69" t="e">
        <f>#REF!</f>
        <v>#REF!</v>
      </c>
      <c r="JF2" s="69" t="e">
        <f>#REF!</f>
        <v>#REF!</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16</vt:i4>
      </vt:variant>
    </vt:vector>
  </HeadingPairs>
  <TitlesOfParts>
    <vt:vector size="20" baseType="lpstr">
      <vt:lpstr>1. Read Me First</vt:lpstr>
      <vt:lpstr>2. Annual Report </vt:lpstr>
      <vt:lpstr>3. V1.5 Compliance Report</vt:lpstr>
      <vt:lpstr>Quarterly</vt:lpstr>
      <vt:lpstr>Air_sealing</vt:lpstr>
      <vt:lpstr>Con.incentives</vt:lpstr>
      <vt:lpstr>Dimeasures</vt:lpstr>
      <vt:lpstr>EnergySaving</vt:lpstr>
      <vt:lpstr>Enrollment</vt:lpstr>
      <vt:lpstr>Gannat</vt:lpstr>
      <vt:lpstr>Gannate</vt:lpstr>
      <vt:lpstr>Hom.Incentives</vt:lpstr>
      <vt:lpstr>Incentives</vt:lpstr>
      <vt:lpstr>NA</vt:lpstr>
      <vt:lpstr>Program_type</vt:lpstr>
      <vt:lpstr>QA</vt:lpstr>
      <vt:lpstr>QA.timing</vt:lpstr>
      <vt:lpstr>QC</vt:lpstr>
      <vt:lpstr>Workforce</vt:lpstr>
      <vt:lpstr>YN</vt:lpstr>
    </vt:vector>
  </TitlesOfParts>
  <Company>SRA International,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KhowailedG</dc:creator>
  <cp:lastModifiedBy>Chris Early</cp:lastModifiedBy>
  <cp:lastPrinted>2017-10-12T20:34:54Z</cp:lastPrinted>
  <dcterms:created xsi:type="dcterms:W3CDTF">2013-05-20T11:55:43Z</dcterms:created>
  <dcterms:modified xsi:type="dcterms:W3CDTF">2019-11-07T12:53:03Z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83d0bc79-7643-457d-95a6-65ac7717f193</vt:lpwstr>
  </property>
</Properties>
</file>