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dc.gov\private\M103\cpk2\LDrive\"/>
    </mc:Choice>
  </mc:AlternateContent>
  <bookViews>
    <workbookView xWindow="0" yWindow="0" windowWidth="25200" windowHeight="11988" tabRatio="741" firstSheet="2" activeTab="2"/>
  </bookViews>
  <sheets>
    <sheet name="Config" sheetId="12" state="hidden" r:id="rId1"/>
    <sheet name="Export" sheetId="13" state="hidden" r:id="rId2"/>
    <sheet name="Home Page" sheetId="11" r:id="rId3"/>
    <sheet name="Summary" sheetId="10" r:id="rId4"/>
    <sheet name="Personnel Salary and Fringe" sheetId="2" r:id="rId5"/>
    <sheet name="Contracts" sheetId="3" r:id="rId6"/>
    <sheet name="Consultants" sheetId="4" r:id="rId7"/>
    <sheet name="Equipment" sheetId="14" r:id="rId8"/>
    <sheet name="Supplies" sheetId="15" r:id="rId9"/>
    <sheet name="Travel" sheetId="16" r:id="rId10"/>
    <sheet name="Other" sheetId="17" r:id="rId11"/>
    <sheet name="In-Kind" sheetId="21" r:id="rId12"/>
  </sheets>
  <definedNames>
    <definedName name="Allocation1">Config!$B$22</definedName>
    <definedName name="Allocation2">Config!$B$23</definedName>
    <definedName name="Awardee" comment="OrgName that Awardee has selected on home page">'Home Page'!$D$6</definedName>
    <definedName name="Offset_Consultants">Config!$E$15</definedName>
    <definedName name="Offset_Contracts">Config!$E$14</definedName>
    <definedName name="Offset_Personnel">Config!$E$13</definedName>
    <definedName name="OrgName" comment="List of organization names">Config!$I$9:$I$60</definedName>
    <definedName name="_xlnm.Print_Area" localSheetId="6">Consultants!$B$2:$L$642</definedName>
    <definedName name="_xlnm.Print_Area" localSheetId="5">Contracts!$B$2:$L$643</definedName>
    <definedName name="_xlnm.Print_Area" localSheetId="7">Equipment!$B$2:$J$45</definedName>
    <definedName name="_xlnm.Print_Area" localSheetId="2">'Home Page'!$B$2:$H$25</definedName>
    <definedName name="_xlnm.Print_Area" localSheetId="11">'In-Kind'!$B$2:$H$33</definedName>
    <definedName name="_xlnm.Print_Area" localSheetId="10">Other!$B$2:$J$44</definedName>
    <definedName name="_xlnm.Print_Area" localSheetId="4">'Personnel Salary and Fringe'!$B$2:$G$482</definedName>
    <definedName name="_xlnm.Print_Area" localSheetId="3">Summary!$B$2:$H$24</definedName>
    <definedName name="_xlnm.Print_Area" localSheetId="8">Supplies!$B$2:$K$44</definedName>
    <definedName name="_xlnm.Print_Area" localSheetId="9">Travel!$B$2:$L$44</definedName>
    <definedName name="_xlnm.Print_Titles" localSheetId="7">Equipment!$4:$4</definedName>
    <definedName name="_xlnm.Print_Titles" localSheetId="10">Other!$3:$3</definedName>
    <definedName name="_xlnm.Print_Titles" localSheetId="8">Supplies!$3:$3</definedName>
    <definedName name="_xlnm.Print_Titles" localSheetId="9">Travel!$3:$3</definedName>
    <definedName name="ReportWriterLookup" comment="If a budget report writer is created it can use this table to define the name and order of output.">Config!$A$31:$B$38</definedName>
    <definedName name="rngSummary">Summary!$B$4:$E$19</definedName>
    <definedName name="tblBudgetExport" comment="Export table, including headers">Export!$A$3:$C$51</definedName>
    <definedName name="tblEquipment">Equipment!$B$4:$J$44</definedName>
    <definedName name="tblOther">Other!$B$3:$J$43</definedName>
    <definedName name="tblSupplies">Supplies!$B$3:$K$43</definedName>
    <definedName name="tblTravel">Travel!$B$3:$L$43</definedName>
    <definedName name="TemplateType">Config!$B$20</definedName>
    <definedName name="TemplateVersion">Config!$B$21</definedName>
    <definedName name="Title1">Config!$B$25</definedName>
    <definedName name="Title2">Config!$B$26</definedName>
    <definedName name="Tolerance_Pcts" comment="Used to compare target to actual pct and give some leeway in conditional formatting">Config!$E$8</definedName>
    <definedName name="Z_7CD38D30_378B_4F82_84EA_B9D30A1B9308_.wvu.Cols" localSheetId="0" hidden="1">Config!$P:$XFD</definedName>
    <definedName name="Z_7CD38D30_378B_4F82_84EA_B9D30A1B9308_.wvu.Cols" localSheetId="6" hidden="1">Consultants!$N:$XFD</definedName>
    <definedName name="Z_7CD38D30_378B_4F82_84EA_B9D30A1B9308_.wvu.Cols" localSheetId="5" hidden="1">Contracts!$N:$XFD</definedName>
    <definedName name="Z_7CD38D30_378B_4F82_84EA_B9D30A1B9308_.wvu.Cols" localSheetId="2" hidden="1">'Home Page'!$J:$XFD</definedName>
    <definedName name="Z_7CD38D30_378B_4F82_84EA_B9D30A1B9308_.wvu.Cols" localSheetId="11" hidden="1">'In-Kind'!$J:$XFD</definedName>
    <definedName name="Z_7CD38D30_378B_4F82_84EA_B9D30A1B9308_.wvu.Cols" localSheetId="10" hidden="1">Other!$L:$XFD</definedName>
    <definedName name="Z_7CD38D30_378B_4F82_84EA_B9D30A1B9308_.wvu.Cols" localSheetId="4" hidden="1">'Personnel Salary and Fringe'!$I:$XFD</definedName>
    <definedName name="Z_7CD38D30_378B_4F82_84EA_B9D30A1B9308_.wvu.Cols" localSheetId="3" hidden="1">Summary!$J:$XFC</definedName>
    <definedName name="Z_7CD38D30_378B_4F82_84EA_B9D30A1B9308_.wvu.Cols" localSheetId="8" hidden="1">Supplies!$M:$XFD</definedName>
    <definedName name="Z_7CD38D30_378B_4F82_84EA_B9D30A1B9308_.wvu.Cols" localSheetId="9" hidden="1">Travel!$N:$XFD</definedName>
    <definedName name="Z_7CD38D30_378B_4F82_84EA_B9D30A1B9308_.wvu.Rows" localSheetId="6" hidden="1">Consultants!$691:$1048576,Consultants!$644:$690</definedName>
    <definedName name="Z_7CD38D30_378B_4F82_84EA_B9D30A1B9308_.wvu.Rows" localSheetId="5" hidden="1">Contracts!$644:$1048576</definedName>
    <definedName name="Z_7CD38D30_378B_4F82_84EA_B9D30A1B9308_.wvu.Rows" localSheetId="7" hidden="1">Equipment!$46:$1048576</definedName>
    <definedName name="Z_7CD38D30_378B_4F82_84EA_B9D30A1B9308_.wvu.Rows" localSheetId="2" hidden="1">'Home Page'!$32:$1048576</definedName>
    <definedName name="Z_7CD38D30_378B_4F82_84EA_B9D30A1B9308_.wvu.Rows" localSheetId="10" hidden="1">Other!$45:$1048576</definedName>
    <definedName name="Z_7CD38D30_378B_4F82_84EA_B9D30A1B9308_.wvu.Rows" localSheetId="3" hidden="1">Summary!$32:$1048576,Summary!#REF!,Summary!$26:$31</definedName>
    <definedName name="Z_7CD38D30_378B_4F82_84EA_B9D30A1B9308_.wvu.Rows" localSheetId="8" hidden="1">Supplies!$45:$1048576</definedName>
    <definedName name="Z_7CD38D30_378B_4F82_84EA_B9D30A1B9308_.wvu.Rows" localSheetId="9" hidden="1">Travel!$45:$1048576</definedName>
  </definedNames>
  <calcPr calcId="152511" calcOnSave="0"/>
  <customWorkbookViews>
    <customWorkbookView name="Main" guid="{7CD38D30-378B-4F82-84EA-B9D30A1B9308}" includePrintSettings="0" maximized="1" xWindow="-9" yWindow="-9" windowWidth="1938" windowHeight="1050" tabRatio="741" activeSheetId="1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0" l="1"/>
  <c r="K642" i="4" l="1"/>
  <c r="K626" i="4"/>
  <c r="K610" i="4"/>
  <c r="K594" i="4"/>
  <c r="K578" i="4"/>
  <c r="K562" i="4"/>
  <c r="K546" i="4"/>
  <c r="K530" i="4"/>
  <c r="K514" i="4"/>
  <c r="K498" i="4"/>
  <c r="K482" i="4"/>
  <c r="K466" i="4"/>
  <c r="K450" i="4"/>
  <c r="K370" i="4"/>
  <c r="K354" i="4"/>
  <c r="K338" i="4"/>
  <c r="K640" i="3" l="1"/>
  <c r="K642" i="3" s="1"/>
  <c r="F638" i="3"/>
  <c r="E638" i="3"/>
  <c r="D638" i="3"/>
  <c r="C638" i="3"/>
  <c r="K624" i="3"/>
  <c r="K626" i="3" s="1"/>
  <c r="F622" i="3"/>
  <c r="E622" i="3"/>
  <c r="D622" i="3"/>
  <c r="C622" i="3"/>
  <c r="K608" i="3"/>
  <c r="K610" i="3" s="1"/>
  <c r="F606" i="3"/>
  <c r="E606" i="3"/>
  <c r="D606" i="3"/>
  <c r="C606" i="3"/>
  <c r="K592" i="3"/>
  <c r="K594" i="3" s="1"/>
  <c r="F590" i="3"/>
  <c r="E590" i="3"/>
  <c r="D590" i="3"/>
  <c r="C590" i="3"/>
  <c r="K576" i="3"/>
  <c r="K578" i="3" s="1"/>
  <c r="F574" i="3"/>
  <c r="E574" i="3"/>
  <c r="D574" i="3"/>
  <c r="C574" i="3"/>
  <c r="K560" i="3"/>
  <c r="K562" i="3" s="1"/>
  <c r="F558" i="3"/>
  <c r="E558" i="3"/>
  <c r="D558" i="3"/>
  <c r="C558" i="3"/>
  <c r="K544" i="3"/>
  <c r="K546" i="3" s="1"/>
  <c r="F542" i="3"/>
  <c r="E542" i="3"/>
  <c r="D542" i="3"/>
  <c r="C542" i="3"/>
  <c r="A532" i="3"/>
  <c r="A548" i="3" s="1"/>
  <c r="A564" i="3" s="1"/>
  <c r="A580" i="3" s="1"/>
  <c r="A596" i="3" s="1"/>
  <c r="A612" i="3" s="1"/>
  <c r="A628" i="3" s="1"/>
  <c r="K528" i="3"/>
  <c r="K530" i="3" s="1"/>
  <c r="F526" i="3"/>
  <c r="E526" i="3"/>
  <c r="D526" i="3"/>
  <c r="C526" i="3"/>
  <c r="K512" i="3"/>
  <c r="K514" i="3" s="1"/>
  <c r="F510" i="3"/>
  <c r="E510" i="3"/>
  <c r="D510" i="3"/>
  <c r="C510" i="3"/>
  <c r="K496" i="3"/>
  <c r="K498" i="3" s="1"/>
  <c r="F494" i="3"/>
  <c r="E494" i="3"/>
  <c r="D494" i="3"/>
  <c r="C494" i="3"/>
  <c r="K480" i="3"/>
  <c r="K482" i="3" s="1"/>
  <c r="F478" i="3"/>
  <c r="E478" i="3"/>
  <c r="D478" i="3"/>
  <c r="C478" i="3"/>
  <c r="K464" i="3"/>
  <c r="K466" i="3" s="1"/>
  <c r="F462" i="3"/>
  <c r="E462" i="3"/>
  <c r="D462" i="3"/>
  <c r="C462" i="3"/>
  <c r="K448" i="3"/>
  <c r="K450" i="3" s="1"/>
  <c r="F446" i="3"/>
  <c r="E446" i="3"/>
  <c r="D446" i="3"/>
  <c r="C446" i="3"/>
  <c r="K432" i="3"/>
  <c r="K434" i="3" s="1"/>
  <c r="F430" i="3"/>
  <c r="E430" i="3"/>
  <c r="D430" i="3"/>
  <c r="C430" i="3"/>
  <c r="K416" i="3"/>
  <c r="K418" i="3" s="1"/>
  <c r="F414" i="3"/>
  <c r="E414" i="3"/>
  <c r="D414" i="3"/>
  <c r="C414" i="3"/>
  <c r="A404" i="3"/>
  <c r="A420" i="3" s="1"/>
  <c r="A436" i="3" s="1"/>
  <c r="A452" i="3" s="1"/>
  <c r="A468" i="3" s="1"/>
  <c r="A484" i="3" s="1"/>
  <c r="A500" i="3" s="1"/>
  <c r="A516" i="3" s="1"/>
  <c r="K400" i="3"/>
  <c r="K402" i="3" s="1"/>
  <c r="F398" i="3"/>
  <c r="E398" i="3"/>
  <c r="D398" i="3"/>
  <c r="C398" i="3"/>
  <c r="K384" i="3"/>
  <c r="K386" i="3" s="1"/>
  <c r="F382" i="3"/>
  <c r="E382" i="3"/>
  <c r="D382" i="3"/>
  <c r="C382" i="3"/>
  <c r="K368" i="3"/>
  <c r="K370" i="3" s="1"/>
  <c r="F366" i="3"/>
  <c r="E366" i="3"/>
  <c r="D366" i="3"/>
  <c r="C366" i="3"/>
  <c r="K352" i="3"/>
  <c r="K354" i="3" s="1"/>
  <c r="F350" i="3"/>
  <c r="E350" i="3"/>
  <c r="D350" i="3"/>
  <c r="C350" i="3"/>
  <c r="K336" i="3"/>
  <c r="K338" i="3" s="1"/>
  <c r="F334" i="3"/>
  <c r="E334" i="3"/>
  <c r="D334" i="3"/>
  <c r="C334" i="3"/>
  <c r="K320" i="3"/>
  <c r="K322" i="3" s="1"/>
  <c r="F318" i="3"/>
  <c r="E318" i="3"/>
  <c r="D318" i="3"/>
  <c r="C318" i="3"/>
  <c r="K304" i="3"/>
  <c r="K306" i="3" s="1"/>
  <c r="F302" i="3"/>
  <c r="E302" i="3"/>
  <c r="D302" i="3"/>
  <c r="C302" i="3"/>
  <c r="K288" i="3"/>
  <c r="K290" i="3" s="1"/>
  <c r="F286" i="3"/>
  <c r="E286" i="3"/>
  <c r="D286" i="3"/>
  <c r="C286" i="3"/>
  <c r="A276" i="3"/>
  <c r="A292" i="3" s="1"/>
  <c r="A308" i="3" s="1"/>
  <c r="A324" i="3" s="1"/>
  <c r="A340" i="3" s="1"/>
  <c r="A356" i="3" s="1"/>
  <c r="A372" i="3" s="1"/>
  <c r="A388" i="3" s="1"/>
  <c r="K272" i="3"/>
  <c r="K274" i="3" s="1"/>
  <c r="F270" i="3"/>
  <c r="E270" i="3"/>
  <c r="D270" i="3"/>
  <c r="C270" i="3"/>
  <c r="K256" i="3"/>
  <c r="K258" i="3" s="1"/>
  <c r="F254" i="3"/>
  <c r="E254" i="3"/>
  <c r="D254" i="3"/>
  <c r="C254" i="3"/>
  <c r="K240" i="3"/>
  <c r="K242" i="3" s="1"/>
  <c r="F238" i="3"/>
  <c r="E238" i="3"/>
  <c r="D238" i="3"/>
  <c r="C238" i="3"/>
  <c r="K224" i="3"/>
  <c r="K226" i="3" s="1"/>
  <c r="F222" i="3"/>
  <c r="E222" i="3"/>
  <c r="D222" i="3"/>
  <c r="C222" i="3"/>
  <c r="K208" i="3"/>
  <c r="K210" i="3" s="1"/>
  <c r="F206" i="3"/>
  <c r="E206" i="3"/>
  <c r="D206" i="3"/>
  <c r="C206" i="3"/>
  <c r="K192" i="3"/>
  <c r="K194" i="3" s="1"/>
  <c r="F190" i="3"/>
  <c r="E190" i="3"/>
  <c r="D190" i="3"/>
  <c r="C190" i="3"/>
  <c r="K176" i="3"/>
  <c r="K178" i="3" s="1"/>
  <c r="F174" i="3"/>
  <c r="E174" i="3"/>
  <c r="D174" i="3"/>
  <c r="C174" i="3"/>
  <c r="K160" i="3"/>
  <c r="K162" i="3" s="1"/>
  <c r="F158" i="3"/>
  <c r="E158" i="3"/>
  <c r="D158" i="3"/>
  <c r="C158" i="3"/>
  <c r="A148" i="3"/>
  <c r="A164" i="3" s="1"/>
  <c r="A180" i="3" s="1"/>
  <c r="A196" i="3" s="1"/>
  <c r="A212" i="3" s="1"/>
  <c r="A228" i="3" s="1"/>
  <c r="A244" i="3" s="1"/>
  <c r="A260" i="3" s="1"/>
  <c r="K144" i="3"/>
  <c r="K146" i="3" s="1"/>
  <c r="F142" i="3"/>
  <c r="E142" i="3"/>
  <c r="D142" i="3"/>
  <c r="C142" i="3"/>
  <c r="A132" i="3"/>
  <c r="K128" i="3"/>
  <c r="K130" i="3" s="1"/>
  <c r="F126" i="3"/>
  <c r="E126" i="3"/>
  <c r="D126" i="3"/>
  <c r="C126" i="3"/>
  <c r="A116" i="3"/>
  <c r="K114" i="3"/>
  <c r="E111" i="3" s="1"/>
  <c r="K112" i="3"/>
  <c r="F111" i="3"/>
  <c r="O113" i="3" s="1"/>
  <c r="F110" i="3"/>
  <c r="E110" i="3"/>
  <c r="D110" i="3"/>
  <c r="C110" i="3"/>
  <c r="A100" i="3"/>
  <c r="K98" i="3"/>
  <c r="E95" i="3" s="1"/>
  <c r="K96" i="3"/>
  <c r="F95" i="3"/>
  <c r="O97" i="3" s="1"/>
  <c r="F94" i="3"/>
  <c r="E94" i="3"/>
  <c r="D94" i="3"/>
  <c r="C94" i="3"/>
  <c r="A84" i="3"/>
  <c r="K80" i="3"/>
  <c r="K82" i="3" s="1"/>
  <c r="F78" i="3"/>
  <c r="E78" i="3"/>
  <c r="D78" i="3"/>
  <c r="C78" i="3"/>
  <c r="A68" i="3"/>
  <c r="K64" i="3"/>
  <c r="K66" i="3" s="1"/>
  <c r="F62" i="3"/>
  <c r="E62" i="3"/>
  <c r="D62" i="3"/>
  <c r="C62" i="3"/>
  <c r="A52" i="3"/>
  <c r="K50" i="3"/>
  <c r="E47" i="3" s="1"/>
  <c r="K48" i="3"/>
  <c r="F47" i="3"/>
  <c r="O49" i="3" s="1"/>
  <c r="F46" i="3"/>
  <c r="E46" i="3"/>
  <c r="D46" i="3"/>
  <c r="C46" i="3"/>
  <c r="A36" i="3"/>
  <c r="K32" i="3"/>
  <c r="K34" i="3" s="1"/>
  <c r="F30" i="3"/>
  <c r="E30" i="3"/>
  <c r="D30" i="3"/>
  <c r="C30" i="3"/>
  <c r="F591" i="3" l="1"/>
  <c r="O593" i="3" s="1"/>
  <c r="E591" i="3"/>
  <c r="F543" i="3"/>
  <c r="O545" i="3" s="1"/>
  <c r="E543" i="3"/>
  <c r="F607" i="3"/>
  <c r="O609" i="3" s="1"/>
  <c r="E607" i="3"/>
  <c r="F559" i="3"/>
  <c r="O561" i="3" s="1"/>
  <c r="E559" i="3"/>
  <c r="F623" i="3"/>
  <c r="O625" i="3" s="1"/>
  <c r="E623" i="3"/>
  <c r="F575" i="3"/>
  <c r="O577" i="3" s="1"/>
  <c r="E575" i="3"/>
  <c r="F639" i="3"/>
  <c r="O641" i="3" s="1"/>
  <c r="E639" i="3"/>
  <c r="F415" i="3"/>
  <c r="O417" i="3" s="1"/>
  <c r="E415" i="3"/>
  <c r="F479" i="3"/>
  <c r="O481" i="3" s="1"/>
  <c r="E479" i="3"/>
  <c r="F431" i="3"/>
  <c r="O433" i="3" s="1"/>
  <c r="E431" i="3"/>
  <c r="F495" i="3"/>
  <c r="O497" i="3" s="1"/>
  <c r="E495" i="3"/>
  <c r="F447" i="3"/>
  <c r="O449" i="3" s="1"/>
  <c r="E447" i="3"/>
  <c r="F511" i="3"/>
  <c r="O513" i="3" s="1"/>
  <c r="E511" i="3"/>
  <c r="F463" i="3"/>
  <c r="O465" i="3" s="1"/>
  <c r="E463" i="3"/>
  <c r="F527" i="3"/>
  <c r="O529" i="3" s="1"/>
  <c r="E527" i="3"/>
  <c r="F287" i="3"/>
  <c r="O289" i="3" s="1"/>
  <c r="E287" i="3"/>
  <c r="F351" i="3"/>
  <c r="O353" i="3" s="1"/>
  <c r="E351" i="3"/>
  <c r="F303" i="3"/>
  <c r="O305" i="3" s="1"/>
  <c r="E303" i="3"/>
  <c r="F367" i="3"/>
  <c r="O369" i="3" s="1"/>
  <c r="E367" i="3"/>
  <c r="F319" i="3"/>
  <c r="O321" i="3" s="1"/>
  <c r="E319" i="3"/>
  <c r="F383" i="3"/>
  <c r="O385" i="3" s="1"/>
  <c r="E383" i="3"/>
  <c r="F335" i="3"/>
  <c r="O337" i="3" s="1"/>
  <c r="E335" i="3"/>
  <c r="F399" i="3"/>
  <c r="O401" i="3" s="1"/>
  <c r="E399" i="3"/>
  <c r="F159" i="3"/>
  <c r="O161" i="3" s="1"/>
  <c r="E159" i="3"/>
  <c r="F223" i="3"/>
  <c r="O225" i="3" s="1"/>
  <c r="E223" i="3"/>
  <c r="F175" i="3"/>
  <c r="O177" i="3" s="1"/>
  <c r="E175" i="3"/>
  <c r="F239" i="3"/>
  <c r="O241" i="3" s="1"/>
  <c r="E239" i="3"/>
  <c r="F191" i="3"/>
  <c r="O193" i="3" s="1"/>
  <c r="E191" i="3"/>
  <c r="F255" i="3"/>
  <c r="O257" i="3" s="1"/>
  <c r="E255" i="3"/>
  <c r="F207" i="3"/>
  <c r="O209" i="3" s="1"/>
  <c r="E207" i="3"/>
  <c r="F271" i="3"/>
  <c r="O273" i="3" s="1"/>
  <c r="E271" i="3"/>
  <c r="F143" i="3"/>
  <c r="O145" i="3" s="1"/>
  <c r="E143" i="3"/>
  <c r="F127" i="3"/>
  <c r="O129" i="3" s="1"/>
  <c r="E127" i="3"/>
  <c r="N113" i="3"/>
  <c r="G111" i="3"/>
  <c r="N97" i="3"/>
  <c r="G95" i="3"/>
  <c r="F79" i="3"/>
  <c r="O81" i="3" s="1"/>
  <c r="E79" i="3"/>
  <c r="F63" i="3"/>
  <c r="O65" i="3" s="1"/>
  <c r="E63" i="3"/>
  <c r="N49" i="3"/>
  <c r="G47" i="3"/>
  <c r="F31" i="3"/>
  <c r="O33" i="3" s="1"/>
  <c r="E31" i="3"/>
  <c r="G16" i="21"/>
  <c r="F16" i="21"/>
  <c r="E16" i="21"/>
  <c r="D16" i="21"/>
  <c r="C16" i="21"/>
  <c r="H15" i="21"/>
  <c r="H14" i="21"/>
  <c r="H13" i="21"/>
  <c r="H12" i="21"/>
  <c r="H11" i="21"/>
  <c r="H10" i="21"/>
  <c r="H9" i="21"/>
  <c r="H8" i="21"/>
  <c r="G575" i="3" l="1"/>
  <c r="N577" i="3"/>
  <c r="G559" i="3"/>
  <c r="N561" i="3"/>
  <c r="G543" i="3"/>
  <c r="N545" i="3"/>
  <c r="G639" i="3"/>
  <c r="N641" i="3"/>
  <c r="G623" i="3"/>
  <c r="N625" i="3"/>
  <c r="G607" i="3"/>
  <c r="N609" i="3"/>
  <c r="G591" i="3"/>
  <c r="N593" i="3"/>
  <c r="G463" i="3"/>
  <c r="N465" i="3"/>
  <c r="G447" i="3"/>
  <c r="N449" i="3"/>
  <c r="G431" i="3"/>
  <c r="N433" i="3"/>
  <c r="G415" i="3"/>
  <c r="N417" i="3"/>
  <c r="G527" i="3"/>
  <c r="N529" i="3"/>
  <c r="G511" i="3"/>
  <c r="N513" i="3"/>
  <c r="G495" i="3"/>
  <c r="N497" i="3"/>
  <c r="G479" i="3"/>
  <c r="N481" i="3"/>
  <c r="G399" i="3"/>
  <c r="N401" i="3"/>
  <c r="G383" i="3"/>
  <c r="N385" i="3"/>
  <c r="G367" i="3"/>
  <c r="N369" i="3"/>
  <c r="G351" i="3"/>
  <c r="N353" i="3"/>
  <c r="G335" i="3"/>
  <c r="N337" i="3"/>
  <c r="G319" i="3"/>
  <c r="N321" i="3"/>
  <c r="G303" i="3"/>
  <c r="N305" i="3"/>
  <c r="G287" i="3"/>
  <c r="N289" i="3"/>
  <c r="G271" i="3"/>
  <c r="N273" i="3"/>
  <c r="G255" i="3"/>
  <c r="N257" i="3"/>
  <c r="G239" i="3"/>
  <c r="N241" i="3"/>
  <c r="G223" i="3"/>
  <c r="N225" i="3"/>
  <c r="G207" i="3"/>
  <c r="N209" i="3"/>
  <c r="G191" i="3"/>
  <c r="N193" i="3"/>
  <c r="G175" i="3"/>
  <c r="N177" i="3"/>
  <c r="G159" i="3"/>
  <c r="N161" i="3"/>
  <c r="G143" i="3"/>
  <c r="N145" i="3"/>
  <c r="G127" i="3"/>
  <c r="N129" i="3"/>
  <c r="G79" i="3"/>
  <c r="N81" i="3"/>
  <c r="G63" i="3"/>
  <c r="N65" i="3"/>
  <c r="G31" i="3"/>
  <c r="N33" i="3"/>
  <c r="H16" i="21"/>
  <c r="K194" i="4" l="1"/>
  <c r="M48" i="4"/>
  <c r="M47" i="4"/>
  <c r="M46" i="4"/>
  <c r="M45" i="4"/>
  <c r="C442" i="2" l="1"/>
  <c r="C394" i="2"/>
  <c r="C250" i="2"/>
  <c r="C46" i="2"/>
  <c r="K7" i="4"/>
  <c r="E15" i="10" l="1"/>
  <c r="F478" i="2" l="1"/>
  <c r="E478" i="2"/>
  <c r="D478" i="2"/>
  <c r="C478" i="2"/>
  <c r="G474" i="2"/>
  <c r="F476" i="2" s="1"/>
  <c r="G476" i="2" s="1"/>
  <c r="A472" i="2"/>
  <c r="F466" i="2"/>
  <c r="E466" i="2"/>
  <c r="D466" i="2"/>
  <c r="C466" i="2"/>
  <c r="G462" i="2"/>
  <c r="F464" i="2" s="1"/>
  <c r="G464" i="2" s="1"/>
  <c r="A460" i="2"/>
  <c r="F454" i="2"/>
  <c r="E454" i="2"/>
  <c r="D454" i="2"/>
  <c r="C454" i="2"/>
  <c r="G450" i="2"/>
  <c r="F452" i="2" s="1"/>
  <c r="G452" i="2" s="1"/>
  <c r="A448" i="2"/>
  <c r="F442" i="2"/>
  <c r="E442" i="2"/>
  <c r="D442" i="2"/>
  <c r="G438" i="2"/>
  <c r="F440" i="2" s="1"/>
  <c r="G440" i="2" s="1"/>
  <c r="A436" i="2"/>
  <c r="F430" i="2"/>
  <c r="E430" i="2"/>
  <c r="D430" i="2"/>
  <c r="C430" i="2"/>
  <c r="G426" i="2"/>
  <c r="F428" i="2" s="1"/>
  <c r="G428" i="2" s="1"/>
  <c r="A424" i="2"/>
  <c r="F418" i="2"/>
  <c r="E418" i="2"/>
  <c r="D418" i="2"/>
  <c r="C418" i="2"/>
  <c r="G414" i="2"/>
  <c r="F416" i="2" s="1"/>
  <c r="G416" i="2" s="1"/>
  <c r="A412" i="2"/>
  <c r="F406" i="2"/>
  <c r="E406" i="2"/>
  <c r="D406" i="2"/>
  <c r="C406" i="2"/>
  <c r="G402" i="2"/>
  <c r="F404" i="2" s="1"/>
  <c r="G404" i="2" s="1"/>
  <c r="A400" i="2"/>
  <c r="F394" i="2"/>
  <c r="E394" i="2"/>
  <c r="D394" i="2"/>
  <c r="G390" i="2"/>
  <c r="F392" i="2" s="1"/>
  <c r="G392" i="2" s="1"/>
  <c r="A388" i="2"/>
  <c r="F382" i="2"/>
  <c r="E382" i="2"/>
  <c r="D382" i="2"/>
  <c r="C382" i="2"/>
  <c r="G378" i="2"/>
  <c r="F380" i="2" s="1"/>
  <c r="G380" i="2" s="1"/>
  <c r="A376" i="2"/>
  <c r="F370" i="2"/>
  <c r="E370" i="2"/>
  <c r="D370" i="2"/>
  <c r="C370" i="2"/>
  <c r="G366" i="2"/>
  <c r="F368" i="2" s="1"/>
  <c r="G368" i="2" s="1"/>
  <c r="A364" i="2"/>
  <c r="F358" i="2"/>
  <c r="E358" i="2"/>
  <c r="D358" i="2"/>
  <c r="C358" i="2"/>
  <c r="G354" i="2"/>
  <c r="F356" i="2" s="1"/>
  <c r="G356" i="2" s="1"/>
  <c r="A352" i="2"/>
  <c r="F346" i="2"/>
  <c r="E346" i="2"/>
  <c r="D346" i="2"/>
  <c r="C346" i="2"/>
  <c r="G342" i="2"/>
  <c r="F344" i="2" s="1"/>
  <c r="G344" i="2" s="1"/>
  <c r="A340" i="2"/>
  <c r="F334" i="2"/>
  <c r="E334" i="2"/>
  <c r="D334" i="2"/>
  <c r="C334" i="2"/>
  <c r="G330" i="2"/>
  <c r="F332" i="2" s="1"/>
  <c r="G332" i="2" s="1"/>
  <c r="A328" i="2"/>
  <c r="F322" i="2"/>
  <c r="E322" i="2"/>
  <c r="D322" i="2"/>
  <c r="C322" i="2"/>
  <c r="G320" i="2"/>
  <c r="F323" i="2" s="1"/>
  <c r="F320" i="2"/>
  <c r="G318" i="2"/>
  <c r="A316" i="2"/>
  <c r="F310" i="2"/>
  <c r="E310" i="2"/>
  <c r="D310" i="2"/>
  <c r="C310" i="2"/>
  <c r="G306" i="2"/>
  <c r="F308" i="2" s="1"/>
  <c r="G308" i="2" s="1"/>
  <c r="A304" i="2"/>
  <c r="F298" i="2"/>
  <c r="E298" i="2"/>
  <c r="D298" i="2"/>
  <c r="C298" i="2"/>
  <c r="G294" i="2"/>
  <c r="F296" i="2" s="1"/>
  <c r="G296" i="2" s="1"/>
  <c r="A292" i="2"/>
  <c r="F286" i="2"/>
  <c r="E286" i="2"/>
  <c r="D286" i="2"/>
  <c r="C286" i="2"/>
  <c r="G284" i="2"/>
  <c r="F287" i="2" s="1"/>
  <c r="F284" i="2"/>
  <c r="G282" i="2"/>
  <c r="A280" i="2"/>
  <c r="F274" i="2"/>
  <c r="E274" i="2"/>
  <c r="D274" i="2"/>
  <c r="C274" i="2"/>
  <c r="G270" i="2"/>
  <c r="F272" i="2" s="1"/>
  <c r="G272" i="2" s="1"/>
  <c r="A268" i="2"/>
  <c r="F262" i="2"/>
  <c r="E262" i="2"/>
  <c r="D262" i="2"/>
  <c r="C262" i="2"/>
  <c r="G260" i="2"/>
  <c r="F263" i="2" s="1"/>
  <c r="F260" i="2"/>
  <c r="G258" i="2"/>
  <c r="A256" i="2"/>
  <c r="F250" i="2"/>
  <c r="E250" i="2"/>
  <c r="D250" i="2"/>
  <c r="G246" i="2"/>
  <c r="F248" i="2" s="1"/>
  <c r="G248" i="2" s="1"/>
  <c r="A244" i="2"/>
  <c r="F238" i="2"/>
  <c r="E238" i="2"/>
  <c r="D238" i="2"/>
  <c r="C238" i="2"/>
  <c r="G234" i="2"/>
  <c r="F236" i="2" s="1"/>
  <c r="G236" i="2" s="1"/>
  <c r="A232" i="2"/>
  <c r="F226" i="2"/>
  <c r="E226" i="2"/>
  <c r="D226" i="2"/>
  <c r="C226" i="2"/>
  <c r="G222" i="2"/>
  <c r="F224" i="2" s="1"/>
  <c r="G224" i="2" s="1"/>
  <c r="A220" i="2"/>
  <c r="F214" i="2"/>
  <c r="E214" i="2"/>
  <c r="D214" i="2"/>
  <c r="C214" i="2"/>
  <c r="G212" i="2"/>
  <c r="F215" i="2" s="1"/>
  <c r="F212" i="2"/>
  <c r="G210" i="2"/>
  <c r="A208" i="2"/>
  <c r="F202" i="2"/>
  <c r="E202" i="2"/>
  <c r="D202" i="2"/>
  <c r="C202" i="2"/>
  <c r="G198" i="2"/>
  <c r="F200" i="2" s="1"/>
  <c r="G200" i="2" s="1"/>
  <c r="A196" i="2"/>
  <c r="F190" i="2"/>
  <c r="E190" i="2"/>
  <c r="D190" i="2"/>
  <c r="C190" i="2"/>
  <c r="G186" i="2"/>
  <c r="F188" i="2" s="1"/>
  <c r="G188" i="2" s="1"/>
  <c r="A184" i="2"/>
  <c r="F178" i="2"/>
  <c r="E178" i="2"/>
  <c r="D178" i="2"/>
  <c r="C178" i="2"/>
  <c r="G176" i="2"/>
  <c r="F179" i="2" s="1"/>
  <c r="F176" i="2"/>
  <c r="G174" i="2"/>
  <c r="A172" i="2"/>
  <c r="F166" i="2"/>
  <c r="E166" i="2"/>
  <c r="D166" i="2"/>
  <c r="C166" i="2"/>
  <c r="G162" i="2"/>
  <c r="F164" i="2" s="1"/>
  <c r="G164" i="2" s="1"/>
  <c r="A160" i="2"/>
  <c r="F154" i="2"/>
  <c r="E154" i="2"/>
  <c r="D154" i="2"/>
  <c r="C154" i="2"/>
  <c r="G150" i="2"/>
  <c r="F152" i="2" s="1"/>
  <c r="G152" i="2" s="1"/>
  <c r="A148" i="2"/>
  <c r="F142" i="2"/>
  <c r="E142" i="2"/>
  <c r="D142" i="2"/>
  <c r="C142" i="2"/>
  <c r="G138" i="2"/>
  <c r="F140" i="2" s="1"/>
  <c r="G140" i="2" s="1"/>
  <c r="A136" i="2"/>
  <c r="F130" i="2"/>
  <c r="E130" i="2"/>
  <c r="D130" i="2"/>
  <c r="C130" i="2"/>
  <c r="G126" i="2"/>
  <c r="F128" i="2" s="1"/>
  <c r="G128" i="2" s="1"/>
  <c r="A124" i="2"/>
  <c r="F118" i="2"/>
  <c r="E118" i="2"/>
  <c r="D118" i="2"/>
  <c r="C118" i="2"/>
  <c r="G114" i="2"/>
  <c r="F116" i="2" s="1"/>
  <c r="G116" i="2" s="1"/>
  <c r="A112" i="2"/>
  <c r="F106" i="2"/>
  <c r="E106" i="2"/>
  <c r="D106" i="2"/>
  <c r="C106" i="2"/>
  <c r="G102" i="2"/>
  <c r="F104" i="2" s="1"/>
  <c r="G104" i="2" s="1"/>
  <c r="A100" i="2"/>
  <c r="F94" i="2"/>
  <c r="E94" i="2"/>
  <c r="D94" i="2"/>
  <c r="C94" i="2"/>
  <c r="G90" i="2"/>
  <c r="F92" i="2" s="1"/>
  <c r="G92" i="2" s="1"/>
  <c r="A88" i="2"/>
  <c r="F82" i="2"/>
  <c r="E82" i="2"/>
  <c r="D82" i="2"/>
  <c r="C82" i="2"/>
  <c r="G80" i="2"/>
  <c r="F83" i="2" s="1"/>
  <c r="F80" i="2"/>
  <c r="G78" i="2"/>
  <c r="A76" i="2"/>
  <c r="F70" i="2"/>
  <c r="E70" i="2"/>
  <c r="D70" i="2"/>
  <c r="C70" i="2"/>
  <c r="G66" i="2"/>
  <c r="F68" i="2" s="1"/>
  <c r="G68" i="2" s="1"/>
  <c r="A64" i="2"/>
  <c r="F58" i="2"/>
  <c r="E58" i="2"/>
  <c r="D58" i="2"/>
  <c r="C58" i="2"/>
  <c r="G54" i="2"/>
  <c r="F56" i="2" s="1"/>
  <c r="G56" i="2" s="1"/>
  <c r="A52" i="2"/>
  <c r="F46" i="2"/>
  <c r="E46" i="2"/>
  <c r="D46" i="2"/>
  <c r="G42" i="2"/>
  <c r="F44" i="2" s="1"/>
  <c r="G44" i="2" s="1"/>
  <c r="A40" i="2"/>
  <c r="F34" i="2"/>
  <c r="E34" i="2"/>
  <c r="D34" i="2"/>
  <c r="C34" i="2"/>
  <c r="G30" i="2"/>
  <c r="F32" i="2" s="1"/>
  <c r="G32" i="2" s="1"/>
  <c r="A28" i="2"/>
  <c r="G23" i="2"/>
  <c r="F23" i="2"/>
  <c r="E23" i="2"/>
  <c r="E4" i="17"/>
  <c r="H4" i="17" s="1"/>
  <c r="G4" i="16"/>
  <c r="K4" i="16" s="1"/>
  <c r="F4" i="15"/>
  <c r="J4" i="15" s="1"/>
  <c r="E5" i="14"/>
  <c r="K16" i="3"/>
  <c r="K641" i="4"/>
  <c r="F635" i="4"/>
  <c r="E635" i="4"/>
  <c r="D635" i="4"/>
  <c r="C635" i="4"/>
  <c r="K631" i="4"/>
  <c r="K625" i="4"/>
  <c r="F619" i="4"/>
  <c r="E619" i="4"/>
  <c r="D619" i="4"/>
  <c r="C619" i="4"/>
  <c r="K615" i="4"/>
  <c r="K609" i="4"/>
  <c r="F603" i="4"/>
  <c r="E603" i="4"/>
  <c r="D603" i="4"/>
  <c r="C603" i="4"/>
  <c r="K599" i="4"/>
  <c r="K593" i="4"/>
  <c r="F587" i="4"/>
  <c r="E587" i="4"/>
  <c r="D587" i="4"/>
  <c r="C587" i="4"/>
  <c r="K583" i="4"/>
  <c r="K577" i="4"/>
  <c r="F571" i="4"/>
  <c r="E571" i="4"/>
  <c r="D571" i="4"/>
  <c r="C571" i="4"/>
  <c r="K567" i="4"/>
  <c r="K561" i="4"/>
  <c r="F555" i="4"/>
  <c r="E555" i="4"/>
  <c r="D555" i="4"/>
  <c r="C555" i="4"/>
  <c r="K551" i="4"/>
  <c r="K545" i="4"/>
  <c r="F539" i="4"/>
  <c r="E539" i="4"/>
  <c r="D539" i="4"/>
  <c r="C539" i="4"/>
  <c r="K535" i="4"/>
  <c r="K529" i="4"/>
  <c r="F523" i="4"/>
  <c r="E523" i="4"/>
  <c r="D523" i="4"/>
  <c r="C523" i="4"/>
  <c r="K519" i="4"/>
  <c r="K513" i="4"/>
  <c r="F507" i="4"/>
  <c r="E507" i="4"/>
  <c r="D507" i="4"/>
  <c r="C507" i="4"/>
  <c r="K503" i="4"/>
  <c r="K497" i="4"/>
  <c r="F491" i="4"/>
  <c r="E491" i="4"/>
  <c r="D491" i="4"/>
  <c r="C491" i="4"/>
  <c r="K487" i="4"/>
  <c r="K481" i="4"/>
  <c r="F475" i="4"/>
  <c r="E475" i="4"/>
  <c r="D475" i="4"/>
  <c r="C475" i="4"/>
  <c r="K471" i="4"/>
  <c r="K465" i="4"/>
  <c r="F459" i="4"/>
  <c r="E459" i="4"/>
  <c r="D459" i="4"/>
  <c r="C459" i="4"/>
  <c r="K455" i="4"/>
  <c r="K449" i="4"/>
  <c r="F443" i="4"/>
  <c r="E443" i="4"/>
  <c r="D443" i="4"/>
  <c r="C443" i="4"/>
  <c r="K439" i="4"/>
  <c r="K433" i="4"/>
  <c r="K434" i="4" s="1"/>
  <c r="F427" i="4"/>
  <c r="E427" i="4"/>
  <c r="D427" i="4"/>
  <c r="C427" i="4"/>
  <c r="K423" i="4"/>
  <c r="K417" i="4"/>
  <c r="K418" i="4" s="1"/>
  <c r="F411" i="4"/>
  <c r="E411" i="4"/>
  <c r="D411" i="4"/>
  <c r="C411" i="4"/>
  <c r="K407" i="4"/>
  <c r="K401" i="4"/>
  <c r="K402" i="4" s="1"/>
  <c r="F395" i="4"/>
  <c r="E395" i="4"/>
  <c r="D395" i="4"/>
  <c r="C395" i="4"/>
  <c r="K391" i="4"/>
  <c r="K385" i="4"/>
  <c r="F379" i="4"/>
  <c r="E379" i="4"/>
  <c r="D379" i="4"/>
  <c r="C379" i="4"/>
  <c r="K375" i="4"/>
  <c r="K386" i="4" s="1"/>
  <c r="K369" i="4"/>
  <c r="F363" i="4"/>
  <c r="E363" i="4"/>
  <c r="D363" i="4"/>
  <c r="C363" i="4"/>
  <c r="K359" i="4"/>
  <c r="K353" i="4"/>
  <c r="F347" i="4"/>
  <c r="E347" i="4"/>
  <c r="D347" i="4"/>
  <c r="C347" i="4"/>
  <c r="K343" i="4"/>
  <c r="K337" i="4"/>
  <c r="F331" i="4"/>
  <c r="E331" i="4"/>
  <c r="D331" i="4"/>
  <c r="C331" i="4"/>
  <c r="K322" i="4"/>
  <c r="K306" i="4"/>
  <c r="K290" i="4"/>
  <c r="K274" i="4"/>
  <c r="K258" i="4"/>
  <c r="K242" i="4"/>
  <c r="K226" i="4"/>
  <c r="K210" i="4"/>
  <c r="K178" i="4"/>
  <c r="K114" i="4"/>
  <c r="G6" i="2"/>
  <c r="K18" i="3" l="1"/>
  <c r="F479" i="2"/>
  <c r="E479" i="2"/>
  <c r="G479" i="2" s="1"/>
  <c r="F467" i="2"/>
  <c r="E467" i="2"/>
  <c r="G467" i="2" s="1"/>
  <c r="E455" i="2"/>
  <c r="F455" i="2"/>
  <c r="F443" i="2"/>
  <c r="E443" i="2"/>
  <c r="F431" i="2"/>
  <c r="E431" i="2"/>
  <c r="G431" i="2" s="1"/>
  <c r="F419" i="2"/>
  <c r="E419" i="2"/>
  <c r="G419" i="2" s="1"/>
  <c r="E407" i="2"/>
  <c r="G407" i="2" s="1"/>
  <c r="F407" i="2"/>
  <c r="F395" i="2"/>
  <c r="E395" i="2"/>
  <c r="G395" i="2" s="1"/>
  <c r="F383" i="2"/>
  <c r="E383" i="2"/>
  <c r="F371" i="2"/>
  <c r="E371" i="2"/>
  <c r="G371" i="2" s="1"/>
  <c r="F359" i="2"/>
  <c r="E359" i="2"/>
  <c r="G359" i="2" s="1"/>
  <c r="F347" i="2"/>
  <c r="E347" i="2"/>
  <c r="F335" i="2"/>
  <c r="E335" i="2"/>
  <c r="G335" i="2" s="1"/>
  <c r="E323" i="2"/>
  <c r="G323" i="2" s="1"/>
  <c r="F311" i="2"/>
  <c r="E311" i="2"/>
  <c r="G311" i="2" s="1"/>
  <c r="F299" i="2"/>
  <c r="E299" i="2"/>
  <c r="G299" i="2" s="1"/>
  <c r="E287" i="2"/>
  <c r="G287" i="2" s="1"/>
  <c r="F275" i="2"/>
  <c r="E275" i="2"/>
  <c r="G275" i="2" s="1"/>
  <c r="E263" i="2"/>
  <c r="G263" i="2" s="1"/>
  <c r="F251" i="2"/>
  <c r="E251" i="2"/>
  <c r="G251" i="2" s="1"/>
  <c r="F239" i="2"/>
  <c r="E239" i="2"/>
  <c r="G239" i="2" s="1"/>
  <c r="F227" i="2"/>
  <c r="E227" i="2"/>
  <c r="G227" i="2" s="1"/>
  <c r="E215" i="2"/>
  <c r="G215" i="2" s="1"/>
  <c r="F203" i="2"/>
  <c r="E203" i="2"/>
  <c r="F191" i="2"/>
  <c r="E191" i="2"/>
  <c r="G191" i="2" s="1"/>
  <c r="E179" i="2"/>
  <c r="G179" i="2" s="1"/>
  <c r="F167" i="2"/>
  <c r="E167" i="2"/>
  <c r="G167" i="2" s="1"/>
  <c r="F155" i="2"/>
  <c r="E155" i="2"/>
  <c r="G155" i="2" s="1"/>
  <c r="F143" i="2"/>
  <c r="E143" i="2"/>
  <c r="G143" i="2" s="1"/>
  <c r="F131" i="2"/>
  <c r="E131" i="2"/>
  <c r="G131" i="2" s="1"/>
  <c r="F119" i="2"/>
  <c r="E119" i="2"/>
  <c r="G119" i="2" s="1"/>
  <c r="F107" i="2"/>
  <c r="E107" i="2"/>
  <c r="F95" i="2"/>
  <c r="E95" i="2"/>
  <c r="G95" i="2" s="1"/>
  <c r="E83" i="2"/>
  <c r="G83" i="2" s="1"/>
  <c r="F71" i="2"/>
  <c r="E71" i="2"/>
  <c r="G71" i="2" s="1"/>
  <c r="F59" i="2"/>
  <c r="E59" i="2"/>
  <c r="G59" i="2" s="1"/>
  <c r="F47" i="2"/>
  <c r="E47" i="2"/>
  <c r="G47" i="2" s="1"/>
  <c r="F35" i="2"/>
  <c r="E35" i="2"/>
  <c r="G35" i="2" s="1"/>
  <c r="I4" i="17"/>
  <c r="J4" i="16"/>
  <c r="I4" i="15"/>
  <c r="F396" i="4"/>
  <c r="E396" i="4"/>
  <c r="G396" i="4" s="1"/>
  <c r="F460" i="4"/>
  <c r="O466" i="4" s="1"/>
  <c r="E460" i="4"/>
  <c r="F492" i="4"/>
  <c r="O498" i="4" s="1"/>
  <c r="E492" i="4"/>
  <c r="F524" i="4"/>
  <c r="O530" i="4" s="1"/>
  <c r="E524" i="4"/>
  <c r="F556" i="4"/>
  <c r="O562" i="4" s="1"/>
  <c r="E556" i="4"/>
  <c r="F588" i="4"/>
  <c r="O594" i="4" s="1"/>
  <c r="E588" i="4"/>
  <c r="F620" i="4"/>
  <c r="O626" i="4" s="1"/>
  <c r="E620" i="4"/>
  <c r="F364" i="4"/>
  <c r="E364" i="4"/>
  <c r="G364" i="4" s="1"/>
  <c r="F428" i="4"/>
  <c r="E428" i="4"/>
  <c r="G428" i="4" s="1"/>
  <c r="E380" i="4"/>
  <c r="F380" i="4"/>
  <c r="E348" i="4"/>
  <c r="N354" i="4" s="1"/>
  <c r="F348" i="4"/>
  <c r="O354" i="4" s="1"/>
  <c r="E412" i="4"/>
  <c r="F412" i="4"/>
  <c r="E444" i="4"/>
  <c r="N450" i="4" s="1"/>
  <c r="F444" i="4"/>
  <c r="O450" i="4" s="1"/>
  <c r="E476" i="4"/>
  <c r="N482" i="4" s="1"/>
  <c r="F476" i="4"/>
  <c r="O482" i="4" s="1"/>
  <c r="E508" i="4"/>
  <c r="N514" i="4" s="1"/>
  <c r="F508" i="4"/>
  <c r="O514" i="4" s="1"/>
  <c r="E540" i="4"/>
  <c r="N546" i="4" s="1"/>
  <c r="F540" i="4"/>
  <c r="O546" i="4" s="1"/>
  <c r="E572" i="4"/>
  <c r="N578" i="4" s="1"/>
  <c r="F572" i="4"/>
  <c r="O578" i="4" s="1"/>
  <c r="E604" i="4"/>
  <c r="N610" i="4" s="1"/>
  <c r="F604" i="4"/>
  <c r="O610" i="4" s="1"/>
  <c r="E636" i="4"/>
  <c r="F636" i="4"/>
  <c r="O642" i="4" s="1"/>
  <c r="E4" i="11"/>
  <c r="E3" i="11"/>
  <c r="F15" i="3" l="1"/>
  <c r="E15" i="3"/>
  <c r="G15" i="3" s="1"/>
  <c r="G455" i="2"/>
  <c r="G443" i="2"/>
  <c r="G383" i="2"/>
  <c r="G347" i="2"/>
  <c r="G203" i="2"/>
  <c r="G107" i="2"/>
  <c r="G636" i="4"/>
  <c r="N642" i="4"/>
  <c r="G620" i="4"/>
  <c r="N626" i="4"/>
  <c r="G588" i="4"/>
  <c r="N594" i="4"/>
  <c r="G556" i="4"/>
  <c r="N562" i="4"/>
  <c r="G524" i="4"/>
  <c r="N530" i="4"/>
  <c r="G492" i="4"/>
  <c r="N498" i="4"/>
  <c r="G460" i="4"/>
  <c r="N466" i="4"/>
  <c r="G604" i="4"/>
  <c r="G540" i="4"/>
  <c r="G476" i="4"/>
  <c r="G412" i="4"/>
  <c r="G380" i="4"/>
  <c r="G572" i="4"/>
  <c r="G508" i="4"/>
  <c r="G444" i="4"/>
  <c r="G348" i="4"/>
  <c r="K690" i="4" l="1"/>
  <c r="E684" i="4" s="1"/>
  <c r="K689" i="4"/>
  <c r="M688" i="4"/>
  <c r="M687" i="4"/>
  <c r="M686" i="4"/>
  <c r="M685" i="4"/>
  <c r="M684" i="4"/>
  <c r="F684" i="4"/>
  <c r="O690" i="4" s="1"/>
  <c r="M683" i="4"/>
  <c r="F683" i="4"/>
  <c r="E683" i="4"/>
  <c r="D683" i="4"/>
  <c r="C683" i="4"/>
  <c r="M682" i="4"/>
  <c r="M681" i="4"/>
  <c r="M680" i="4"/>
  <c r="K679" i="4"/>
  <c r="M678" i="4"/>
  <c r="M677" i="4"/>
  <c r="M689" i="4" s="1"/>
  <c r="K674" i="4"/>
  <c r="E668" i="4" s="1"/>
  <c r="K673" i="4"/>
  <c r="M672" i="4"/>
  <c r="M671" i="4"/>
  <c r="M670" i="4"/>
  <c r="M669" i="4"/>
  <c r="M668" i="4"/>
  <c r="F668" i="4"/>
  <c r="O674" i="4" s="1"/>
  <c r="M667" i="4"/>
  <c r="F667" i="4"/>
  <c r="E667" i="4"/>
  <c r="D667" i="4"/>
  <c r="C667" i="4"/>
  <c r="M666" i="4"/>
  <c r="M665" i="4"/>
  <c r="M664" i="4"/>
  <c r="K663" i="4"/>
  <c r="M662" i="4"/>
  <c r="M661" i="4"/>
  <c r="M673" i="4" s="1"/>
  <c r="K658" i="4"/>
  <c r="E652" i="4" s="1"/>
  <c r="K657" i="4"/>
  <c r="M656" i="4"/>
  <c r="M655" i="4"/>
  <c r="M654" i="4"/>
  <c r="M653" i="4"/>
  <c r="M652" i="4"/>
  <c r="F652" i="4"/>
  <c r="O658" i="4" s="1"/>
  <c r="M651" i="4"/>
  <c r="F651" i="4"/>
  <c r="E651" i="4"/>
  <c r="D651" i="4"/>
  <c r="C651" i="4"/>
  <c r="M650" i="4"/>
  <c r="M649" i="4"/>
  <c r="M648" i="4"/>
  <c r="K647" i="4"/>
  <c r="M646" i="4"/>
  <c r="M645" i="4"/>
  <c r="M657" i="4" s="1"/>
  <c r="M640" i="4"/>
  <c r="M639" i="4"/>
  <c r="M638" i="4"/>
  <c r="M637" i="4"/>
  <c r="M636" i="4"/>
  <c r="M635" i="4"/>
  <c r="M634" i="4"/>
  <c r="M633" i="4"/>
  <c r="M632" i="4"/>
  <c r="M630" i="4"/>
  <c r="M629" i="4"/>
  <c r="M624" i="4"/>
  <c r="M623" i="4"/>
  <c r="M622" i="4"/>
  <c r="M621" i="4"/>
  <c r="M620" i="4"/>
  <c r="M619" i="4"/>
  <c r="M618" i="4"/>
  <c r="M617" i="4"/>
  <c r="M616" i="4"/>
  <c r="M614" i="4"/>
  <c r="M613" i="4"/>
  <c r="M608" i="4"/>
  <c r="M607" i="4"/>
  <c r="M606" i="4"/>
  <c r="M605" i="4"/>
  <c r="M604" i="4"/>
  <c r="M603" i="4"/>
  <c r="M602" i="4"/>
  <c r="M601" i="4"/>
  <c r="M600" i="4"/>
  <c r="M598" i="4"/>
  <c r="M597" i="4"/>
  <c r="M592" i="4"/>
  <c r="M591" i="4"/>
  <c r="M590" i="4"/>
  <c r="M589" i="4"/>
  <c r="M588" i="4"/>
  <c r="M587" i="4"/>
  <c r="M586" i="4"/>
  <c r="M585" i="4"/>
  <c r="M584" i="4"/>
  <c r="M582" i="4"/>
  <c r="M581" i="4"/>
  <c r="M576" i="4"/>
  <c r="M575" i="4"/>
  <c r="M574" i="4"/>
  <c r="M573" i="4"/>
  <c r="M572" i="4"/>
  <c r="M571" i="4"/>
  <c r="M570" i="4"/>
  <c r="M569" i="4"/>
  <c r="M568" i="4"/>
  <c r="M566" i="4"/>
  <c r="M565" i="4"/>
  <c r="M577" i="4" s="1"/>
  <c r="M560" i="4"/>
  <c r="M559" i="4"/>
  <c r="M558" i="4"/>
  <c r="M557" i="4"/>
  <c r="M556" i="4"/>
  <c r="M555" i="4"/>
  <c r="M554" i="4"/>
  <c r="M553" i="4"/>
  <c r="M552" i="4"/>
  <c r="M550" i="4"/>
  <c r="M549" i="4"/>
  <c r="M544" i="4"/>
  <c r="M543" i="4"/>
  <c r="M542" i="4"/>
  <c r="M541" i="4"/>
  <c r="M540" i="4"/>
  <c r="M539" i="4"/>
  <c r="M538" i="4"/>
  <c r="M537" i="4"/>
  <c r="M536" i="4"/>
  <c r="M534" i="4"/>
  <c r="M533" i="4"/>
  <c r="M528" i="4"/>
  <c r="M527" i="4"/>
  <c r="M526" i="4"/>
  <c r="M525" i="4"/>
  <c r="M524" i="4"/>
  <c r="M523" i="4"/>
  <c r="M522" i="4"/>
  <c r="M521" i="4"/>
  <c r="M520" i="4"/>
  <c r="M518" i="4"/>
  <c r="M517" i="4"/>
  <c r="M512" i="4"/>
  <c r="M511" i="4"/>
  <c r="M510" i="4"/>
  <c r="M509" i="4"/>
  <c r="M508" i="4"/>
  <c r="M507" i="4"/>
  <c r="M506" i="4"/>
  <c r="M505" i="4"/>
  <c r="M504" i="4"/>
  <c r="M502" i="4"/>
  <c r="M501" i="4"/>
  <c r="M513" i="4" s="1"/>
  <c r="M496" i="4"/>
  <c r="M495" i="4"/>
  <c r="M494" i="4"/>
  <c r="M493" i="4"/>
  <c r="M492" i="4"/>
  <c r="M491" i="4"/>
  <c r="M490" i="4"/>
  <c r="M489" i="4"/>
  <c r="M488" i="4"/>
  <c r="M486" i="4"/>
  <c r="M485" i="4"/>
  <c r="M480" i="4"/>
  <c r="M479" i="4"/>
  <c r="M478" i="4"/>
  <c r="M477" i="4"/>
  <c r="M476" i="4"/>
  <c r="M475" i="4"/>
  <c r="M474" i="4"/>
  <c r="M473" i="4"/>
  <c r="M472" i="4"/>
  <c r="M470" i="4"/>
  <c r="M469" i="4"/>
  <c r="M464" i="4"/>
  <c r="M463" i="4"/>
  <c r="M462" i="4"/>
  <c r="M461" i="4"/>
  <c r="M460" i="4"/>
  <c r="M459" i="4"/>
  <c r="M458" i="4"/>
  <c r="M457" i="4"/>
  <c r="M456" i="4"/>
  <c r="M454" i="4"/>
  <c r="M453" i="4"/>
  <c r="M448" i="4"/>
  <c r="M447" i="4"/>
  <c r="M446" i="4"/>
  <c r="M445" i="4"/>
  <c r="M444" i="4"/>
  <c r="M443" i="4"/>
  <c r="M442" i="4"/>
  <c r="M441" i="4"/>
  <c r="M440" i="4"/>
  <c r="M438" i="4"/>
  <c r="M437" i="4"/>
  <c r="M449" i="4" s="1"/>
  <c r="M432" i="4"/>
  <c r="M431" i="4"/>
  <c r="M430" i="4"/>
  <c r="M429" i="4"/>
  <c r="M428" i="4"/>
  <c r="M427" i="4"/>
  <c r="M426" i="4"/>
  <c r="M425" i="4"/>
  <c r="M424" i="4"/>
  <c r="M422" i="4"/>
  <c r="M421" i="4"/>
  <c r="M416" i="4"/>
  <c r="M415" i="4"/>
  <c r="M414" i="4"/>
  <c r="M413" i="4"/>
  <c r="M412" i="4"/>
  <c r="M411" i="4"/>
  <c r="M410" i="4"/>
  <c r="M409" i="4"/>
  <c r="M408" i="4"/>
  <c r="M406" i="4"/>
  <c r="M405" i="4"/>
  <c r="M400" i="4"/>
  <c r="M399" i="4"/>
  <c r="M398" i="4"/>
  <c r="M397" i="4"/>
  <c r="M396" i="4"/>
  <c r="M395" i="4"/>
  <c r="M394" i="4"/>
  <c r="M393" i="4"/>
  <c r="M392" i="4"/>
  <c r="M390" i="4"/>
  <c r="M389" i="4"/>
  <c r="M384" i="4"/>
  <c r="M383" i="4"/>
  <c r="M382" i="4"/>
  <c r="M381" i="4"/>
  <c r="M380" i="4"/>
  <c r="M379" i="4"/>
  <c r="M378" i="4"/>
  <c r="M377" i="4"/>
  <c r="M376" i="4"/>
  <c r="M374" i="4"/>
  <c r="M373" i="4"/>
  <c r="M385" i="4" s="1"/>
  <c r="M368" i="4"/>
  <c r="M367" i="4"/>
  <c r="M366" i="4"/>
  <c r="M365" i="4"/>
  <c r="M364" i="4"/>
  <c r="M363" i="4"/>
  <c r="M362" i="4"/>
  <c r="M361" i="4"/>
  <c r="M360" i="4"/>
  <c r="M358" i="4"/>
  <c r="M357" i="4"/>
  <c r="M352" i="4"/>
  <c r="M351" i="4"/>
  <c r="M350" i="4"/>
  <c r="M349" i="4"/>
  <c r="M348" i="4"/>
  <c r="M347" i="4"/>
  <c r="M346" i="4"/>
  <c r="M345" i="4"/>
  <c r="M344" i="4"/>
  <c r="M342" i="4"/>
  <c r="M341" i="4"/>
  <c r="M336" i="4"/>
  <c r="M335" i="4"/>
  <c r="M334" i="4"/>
  <c r="M333" i="4"/>
  <c r="M332" i="4"/>
  <c r="M331" i="4"/>
  <c r="M330" i="4"/>
  <c r="M329" i="4"/>
  <c r="M328" i="4"/>
  <c r="M326" i="4"/>
  <c r="M325" i="4"/>
  <c r="K321" i="4"/>
  <c r="M320" i="4"/>
  <c r="M319" i="4"/>
  <c r="M318" i="4"/>
  <c r="M317" i="4"/>
  <c r="M316" i="4"/>
  <c r="M315" i="4"/>
  <c r="F315" i="4"/>
  <c r="E315" i="4"/>
  <c r="D315" i="4"/>
  <c r="C315" i="4"/>
  <c r="M314" i="4"/>
  <c r="M313" i="4"/>
  <c r="M312" i="4"/>
  <c r="K311" i="4"/>
  <c r="M310" i="4"/>
  <c r="M309" i="4"/>
  <c r="M321" i="4" s="1"/>
  <c r="E300" i="4"/>
  <c r="N306" i="4" s="1"/>
  <c r="K305" i="4"/>
  <c r="M304" i="4"/>
  <c r="M303" i="4"/>
  <c r="M302" i="4"/>
  <c r="M301" i="4"/>
  <c r="M300" i="4"/>
  <c r="F300" i="4"/>
  <c r="O306" i="4" s="1"/>
  <c r="M299" i="4"/>
  <c r="F299" i="4"/>
  <c r="E299" i="4"/>
  <c r="D299" i="4"/>
  <c r="C299" i="4"/>
  <c r="M298" i="4"/>
  <c r="M297" i="4"/>
  <c r="M296" i="4"/>
  <c r="K295" i="4"/>
  <c r="M294" i="4"/>
  <c r="M293" i="4"/>
  <c r="M305" i="4" s="1"/>
  <c r="E284" i="4"/>
  <c r="N290" i="4" s="1"/>
  <c r="K289" i="4"/>
  <c r="M288" i="4"/>
  <c r="M287" i="4"/>
  <c r="M286" i="4"/>
  <c r="M285" i="4"/>
  <c r="M284" i="4"/>
  <c r="F284" i="4"/>
  <c r="O290" i="4" s="1"/>
  <c r="M283" i="4"/>
  <c r="F283" i="4"/>
  <c r="E283" i="4"/>
  <c r="D283" i="4"/>
  <c r="C283" i="4"/>
  <c r="M282" i="4"/>
  <c r="M281" i="4"/>
  <c r="M280" i="4"/>
  <c r="K279" i="4"/>
  <c r="M278" i="4"/>
  <c r="M277" i="4"/>
  <c r="M289" i="4" s="1"/>
  <c r="E268" i="4"/>
  <c r="N274" i="4" s="1"/>
  <c r="K273" i="4"/>
  <c r="M272" i="4"/>
  <c r="M271" i="4"/>
  <c r="M270" i="4"/>
  <c r="M269" i="4"/>
  <c r="M268" i="4"/>
  <c r="F268" i="4"/>
  <c r="O274" i="4" s="1"/>
  <c r="M267" i="4"/>
  <c r="F267" i="4"/>
  <c r="E267" i="4"/>
  <c r="D267" i="4"/>
  <c r="C267" i="4"/>
  <c r="M266" i="4"/>
  <c r="M265" i="4"/>
  <c r="M264" i="4"/>
  <c r="K263" i="4"/>
  <c r="M262" i="4"/>
  <c r="M261" i="4"/>
  <c r="M273" i="4" s="1"/>
  <c r="E252" i="4"/>
  <c r="N258" i="4" s="1"/>
  <c r="K257" i="4"/>
  <c r="M256" i="4"/>
  <c r="M255" i="4"/>
  <c r="M254" i="4"/>
  <c r="M253" i="4"/>
  <c r="M252" i="4"/>
  <c r="F252" i="4"/>
  <c r="O258" i="4" s="1"/>
  <c r="M251" i="4"/>
  <c r="F251" i="4"/>
  <c r="E251" i="4"/>
  <c r="D251" i="4"/>
  <c r="C251" i="4"/>
  <c r="M250" i="4"/>
  <c r="M249" i="4"/>
  <c r="M248" i="4"/>
  <c r="K247" i="4"/>
  <c r="M246" i="4"/>
  <c r="M245" i="4"/>
  <c r="M257" i="4" s="1"/>
  <c r="E236" i="4"/>
  <c r="N242" i="4" s="1"/>
  <c r="K241" i="4"/>
  <c r="M240" i="4"/>
  <c r="M239" i="4"/>
  <c r="M238" i="4"/>
  <c r="M237" i="4"/>
  <c r="M236" i="4"/>
  <c r="F236" i="4"/>
  <c r="O242" i="4" s="1"/>
  <c r="M235" i="4"/>
  <c r="F235" i="4"/>
  <c r="E235" i="4"/>
  <c r="D235" i="4"/>
  <c r="C235" i="4"/>
  <c r="M234" i="4"/>
  <c r="M233" i="4"/>
  <c r="M232" i="4"/>
  <c r="K231" i="4"/>
  <c r="M230" i="4"/>
  <c r="M229" i="4"/>
  <c r="M241" i="4" s="1"/>
  <c r="E220" i="4"/>
  <c r="N226" i="4" s="1"/>
  <c r="K225" i="4"/>
  <c r="M224" i="4"/>
  <c r="M223" i="4"/>
  <c r="M222" i="4"/>
  <c r="M221" i="4"/>
  <c r="M220" i="4"/>
  <c r="F220" i="4"/>
  <c r="O226" i="4" s="1"/>
  <c r="M219" i="4"/>
  <c r="F219" i="4"/>
  <c r="E219" i="4"/>
  <c r="D219" i="4"/>
  <c r="C219" i="4"/>
  <c r="M218" i="4"/>
  <c r="M217" i="4"/>
  <c r="M216" i="4"/>
  <c r="K215" i="4"/>
  <c r="M214" i="4"/>
  <c r="M213" i="4"/>
  <c r="M225" i="4" s="1"/>
  <c r="K209" i="4"/>
  <c r="M208" i="4"/>
  <c r="M207" i="4"/>
  <c r="M206" i="4"/>
  <c r="M205" i="4"/>
  <c r="M204" i="4"/>
  <c r="M203" i="4"/>
  <c r="F203" i="4"/>
  <c r="E203" i="4"/>
  <c r="D203" i="4"/>
  <c r="C203" i="4"/>
  <c r="M202" i="4"/>
  <c r="M201" i="4"/>
  <c r="M200" i="4"/>
  <c r="K199" i="4"/>
  <c r="M198" i="4"/>
  <c r="M197" i="4"/>
  <c r="M209" i="4" s="1"/>
  <c r="K193" i="4"/>
  <c r="M192" i="4"/>
  <c r="M191" i="4"/>
  <c r="M190" i="4"/>
  <c r="M189" i="4"/>
  <c r="M188" i="4"/>
  <c r="M187" i="4"/>
  <c r="F187" i="4"/>
  <c r="E187" i="4"/>
  <c r="D187" i="4"/>
  <c r="C187" i="4"/>
  <c r="M186" i="4"/>
  <c r="M185" i="4"/>
  <c r="M184" i="4"/>
  <c r="K183" i="4"/>
  <c r="M182" i="4"/>
  <c r="M181" i="4"/>
  <c r="M193" i="4" s="1"/>
  <c r="K177" i="4"/>
  <c r="M176" i="4"/>
  <c r="M175" i="4"/>
  <c r="M174" i="4"/>
  <c r="M173" i="4"/>
  <c r="M172" i="4"/>
  <c r="M171" i="4"/>
  <c r="F171" i="4"/>
  <c r="E171" i="4"/>
  <c r="D171" i="4"/>
  <c r="C171" i="4"/>
  <c r="M170" i="4"/>
  <c r="M169" i="4"/>
  <c r="M168" i="4"/>
  <c r="K167" i="4"/>
  <c r="M166" i="4"/>
  <c r="M165" i="4"/>
  <c r="M177" i="4" s="1"/>
  <c r="K161" i="4"/>
  <c r="M160" i="4"/>
  <c r="M159" i="4"/>
  <c r="M158" i="4"/>
  <c r="M157" i="4"/>
  <c r="M156" i="4"/>
  <c r="M155" i="4"/>
  <c r="F155" i="4"/>
  <c r="E155" i="4"/>
  <c r="D155" i="4"/>
  <c r="C155" i="4"/>
  <c r="M154" i="4"/>
  <c r="M153" i="4"/>
  <c r="M152" i="4"/>
  <c r="K151" i="4"/>
  <c r="K162" i="4" s="1"/>
  <c r="M150" i="4"/>
  <c r="M149" i="4"/>
  <c r="M161" i="4" s="1"/>
  <c r="K145" i="4"/>
  <c r="K146" i="4" s="1"/>
  <c r="M144" i="4"/>
  <c r="M143" i="4"/>
  <c r="M142" i="4"/>
  <c r="M141" i="4"/>
  <c r="M140" i="4"/>
  <c r="M139" i="4"/>
  <c r="F139" i="4"/>
  <c r="E139" i="4"/>
  <c r="D139" i="4"/>
  <c r="C139" i="4"/>
  <c r="M138" i="4"/>
  <c r="M137" i="4"/>
  <c r="M136" i="4"/>
  <c r="K135" i="4"/>
  <c r="M134" i="4"/>
  <c r="M133" i="4"/>
  <c r="M145" i="4" s="1"/>
  <c r="K129" i="4"/>
  <c r="K130" i="4" s="1"/>
  <c r="M128" i="4"/>
  <c r="M127" i="4"/>
  <c r="M126" i="4"/>
  <c r="M125" i="4"/>
  <c r="M124" i="4"/>
  <c r="M123" i="4"/>
  <c r="F123" i="4"/>
  <c r="E123" i="4"/>
  <c r="D123" i="4"/>
  <c r="C123" i="4"/>
  <c r="M122" i="4"/>
  <c r="M121" i="4"/>
  <c r="M120" i="4"/>
  <c r="K119" i="4"/>
  <c r="M118" i="4"/>
  <c r="M117" i="4"/>
  <c r="M129" i="4" s="1"/>
  <c r="E108" i="4"/>
  <c r="N114" i="4" s="1"/>
  <c r="K113" i="4"/>
  <c r="M112" i="4"/>
  <c r="M111" i="4"/>
  <c r="M110" i="4"/>
  <c r="M109" i="4"/>
  <c r="M108" i="4"/>
  <c r="F108" i="4"/>
  <c r="O114" i="4" s="1"/>
  <c r="M107" i="4"/>
  <c r="F107" i="4"/>
  <c r="E107" i="4"/>
  <c r="D107" i="4"/>
  <c r="C107" i="4"/>
  <c r="M106" i="4"/>
  <c r="M105" i="4"/>
  <c r="M104" i="4"/>
  <c r="K103" i="4"/>
  <c r="M102" i="4"/>
  <c r="M101" i="4"/>
  <c r="M113" i="4" s="1"/>
  <c r="K97" i="4"/>
  <c r="M96" i="4"/>
  <c r="M95" i="4"/>
  <c r="M94" i="4"/>
  <c r="M93" i="4"/>
  <c r="M92" i="4"/>
  <c r="M91" i="4"/>
  <c r="F91" i="4"/>
  <c r="E91" i="4"/>
  <c r="D91" i="4"/>
  <c r="C91" i="4"/>
  <c r="M90" i="4"/>
  <c r="M89" i="4"/>
  <c r="M88" i="4"/>
  <c r="K87" i="4"/>
  <c r="K98" i="4" s="1"/>
  <c r="M86" i="4"/>
  <c r="M85" i="4"/>
  <c r="M97" i="4" s="1"/>
  <c r="K82" i="4"/>
  <c r="E76" i="4" s="1"/>
  <c r="K81" i="4"/>
  <c r="M80" i="4"/>
  <c r="M79" i="4"/>
  <c r="M78" i="4"/>
  <c r="M77" i="4"/>
  <c r="M76" i="4"/>
  <c r="F76" i="4"/>
  <c r="O82" i="4" s="1"/>
  <c r="M75" i="4"/>
  <c r="F75" i="4"/>
  <c r="E75" i="4"/>
  <c r="D75" i="4"/>
  <c r="C75" i="4"/>
  <c r="M74" i="4"/>
  <c r="M73" i="4"/>
  <c r="M72" i="4"/>
  <c r="K71" i="4"/>
  <c r="M70" i="4"/>
  <c r="M69" i="4"/>
  <c r="M81" i="4" s="1"/>
  <c r="K65" i="4"/>
  <c r="M64" i="4"/>
  <c r="M63" i="4"/>
  <c r="M62" i="4"/>
  <c r="M61" i="4"/>
  <c r="M60" i="4"/>
  <c r="M59" i="4"/>
  <c r="F59" i="4"/>
  <c r="E59" i="4"/>
  <c r="D59" i="4"/>
  <c r="C59" i="4"/>
  <c r="M58" i="4"/>
  <c r="M57" i="4"/>
  <c r="M56" i="4"/>
  <c r="K55" i="4"/>
  <c r="K66" i="4" s="1"/>
  <c r="M54" i="4"/>
  <c r="M53" i="4"/>
  <c r="M65" i="4" s="1"/>
  <c r="K49" i="4"/>
  <c r="K50" i="4" s="1"/>
  <c r="M44" i="4"/>
  <c r="M43" i="4"/>
  <c r="F43" i="4"/>
  <c r="E43" i="4"/>
  <c r="D43" i="4"/>
  <c r="C43" i="4"/>
  <c r="M42" i="4"/>
  <c r="M41" i="4"/>
  <c r="M40" i="4"/>
  <c r="K39" i="4"/>
  <c r="M38" i="4"/>
  <c r="M37" i="4"/>
  <c r="M49" i="4" s="1"/>
  <c r="A52" i="4"/>
  <c r="A68" i="4" s="1"/>
  <c r="A84" i="4" s="1"/>
  <c r="A100" i="4" s="1"/>
  <c r="A116" i="4" s="1"/>
  <c r="A132" i="4" s="1"/>
  <c r="A148" i="4" s="1"/>
  <c r="A164" i="4" s="1"/>
  <c r="A180" i="4" s="1"/>
  <c r="A196" i="4" s="1"/>
  <c r="A212" i="4" s="1"/>
  <c r="A228" i="4" s="1"/>
  <c r="A244" i="4" s="1"/>
  <c r="A260" i="4" s="1"/>
  <c r="A276" i="4" s="1"/>
  <c r="A292" i="4" s="1"/>
  <c r="A308" i="4" s="1"/>
  <c r="A324" i="4" s="1"/>
  <c r="A340" i="4" s="1"/>
  <c r="A356" i="4" s="1"/>
  <c r="A372" i="4" s="1"/>
  <c r="A388" i="4" s="1"/>
  <c r="A404" i="4" s="1"/>
  <c r="A420" i="4" s="1"/>
  <c r="A436" i="4" s="1"/>
  <c r="A452" i="4" s="1"/>
  <c r="A468" i="4" s="1"/>
  <c r="A484" i="4" s="1"/>
  <c r="A500" i="4" s="1"/>
  <c r="A516" i="4" s="1"/>
  <c r="A532" i="4" s="1"/>
  <c r="A548" i="4" s="1"/>
  <c r="A564" i="4" s="1"/>
  <c r="A580" i="4" s="1"/>
  <c r="A596" i="4" s="1"/>
  <c r="A612" i="4" s="1"/>
  <c r="A628" i="4" s="1"/>
  <c r="A36" i="4"/>
  <c r="I481" i="2"/>
  <c r="I469" i="2"/>
  <c r="I457" i="2"/>
  <c r="I445" i="2"/>
  <c r="J434" i="2"/>
  <c r="I434" i="2"/>
  <c r="J433" i="2"/>
  <c r="J422" i="2"/>
  <c r="J421" i="2"/>
  <c r="I409" i="2"/>
  <c r="I397" i="2"/>
  <c r="J386" i="2"/>
  <c r="I386" i="2"/>
  <c r="J385" i="2"/>
  <c r="I374" i="2"/>
  <c r="J373" i="2"/>
  <c r="I361" i="2"/>
  <c r="I349" i="2"/>
  <c r="J338" i="2"/>
  <c r="I338" i="2"/>
  <c r="J337" i="2"/>
  <c r="J326" i="2"/>
  <c r="J325" i="2"/>
  <c r="I313" i="2"/>
  <c r="I301" i="2"/>
  <c r="J290" i="2"/>
  <c r="I290" i="2"/>
  <c r="J289" i="2"/>
  <c r="J278" i="2"/>
  <c r="J277" i="2"/>
  <c r="I265" i="2"/>
  <c r="J254" i="2"/>
  <c r="I253" i="2"/>
  <c r="I254" i="2"/>
  <c r="J253" i="2"/>
  <c r="J242" i="2"/>
  <c r="I242" i="2"/>
  <c r="J241" i="2"/>
  <c r="I229" i="2"/>
  <c r="J218" i="2"/>
  <c r="I218" i="2"/>
  <c r="J217" i="2"/>
  <c r="I206" i="2"/>
  <c r="J205" i="2"/>
  <c r="I193" i="2"/>
  <c r="I181" i="2"/>
  <c r="J182" i="2"/>
  <c r="J181" i="2"/>
  <c r="J158" i="2"/>
  <c r="J157" i="2"/>
  <c r="I145" i="2"/>
  <c r="I133" i="2"/>
  <c r="J134" i="2"/>
  <c r="J133" i="2"/>
  <c r="I121" i="2"/>
  <c r="I109" i="2"/>
  <c r="I97" i="2"/>
  <c r="I85" i="2"/>
  <c r="I73" i="2"/>
  <c r="I61" i="2"/>
  <c r="I49" i="2"/>
  <c r="I37" i="2"/>
  <c r="M369" i="4" l="1"/>
  <c r="M433" i="4"/>
  <c r="M497" i="4"/>
  <c r="M561" i="4"/>
  <c r="M353" i="4"/>
  <c r="M417" i="4"/>
  <c r="M481" i="4"/>
  <c r="M545" i="4"/>
  <c r="M609" i="4"/>
  <c r="M625" i="4"/>
  <c r="M641" i="4"/>
  <c r="M337" i="4"/>
  <c r="M401" i="4"/>
  <c r="M465" i="4"/>
  <c r="M529" i="4"/>
  <c r="M593" i="4"/>
  <c r="N674" i="4"/>
  <c r="G668" i="4"/>
  <c r="N658" i="4"/>
  <c r="G652" i="4"/>
  <c r="G684" i="4"/>
  <c r="N690" i="4"/>
  <c r="N418" i="4"/>
  <c r="O418" i="4"/>
  <c r="N434" i="4"/>
  <c r="O434" i="4"/>
  <c r="N338" i="4"/>
  <c r="O338" i="4"/>
  <c r="N370" i="4"/>
  <c r="O370" i="4"/>
  <c r="N402" i="4"/>
  <c r="O402" i="4"/>
  <c r="E316" i="4"/>
  <c r="N322" i="4" s="1"/>
  <c r="F316" i="4"/>
  <c r="O322" i="4" s="1"/>
  <c r="N386" i="4"/>
  <c r="O386" i="4"/>
  <c r="G220" i="4"/>
  <c r="G284" i="4"/>
  <c r="G268" i="4"/>
  <c r="G252" i="4"/>
  <c r="G236" i="4"/>
  <c r="G300" i="4"/>
  <c r="E204" i="4"/>
  <c r="N210" i="4" s="1"/>
  <c r="F204" i="4"/>
  <c r="O210" i="4" s="1"/>
  <c r="E124" i="4"/>
  <c r="F124" i="4"/>
  <c r="O130" i="4" s="1"/>
  <c r="E156" i="4"/>
  <c r="F156" i="4"/>
  <c r="O162" i="4" s="1"/>
  <c r="E188" i="4"/>
  <c r="N194" i="4" s="1"/>
  <c r="F188" i="4"/>
  <c r="O194" i="4" s="1"/>
  <c r="E140" i="4"/>
  <c r="F140" i="4"/>
  <c r="O146" i="4" s="1"/>
  <c r="E172" i="4"/>
  <c r="N178" i="4" s="1"/>
  <c r="F172" i="4"/>
  <c r="O178" i="4" s="1"/>
  <c r="G108" i="4"/>
  <c r="E92" i="4"/>
  <c r="F92" i="4"/>
  <c r="O98" i="4" s="1"/>
  <c r="N82" i="4"/>
  <c r="G76" i="4"/>
  <c r="E60" i="4"/>
  <c r="F60" i="4"/>
  <c r="O66" i="4" s="1"/>
  <c r="E44" i="4"/>
  <c r="N50" i="4" s="1"/>
  <c r="F44" i="4"/>
  <c r="O50" i="4" s="1"/>
  <c r="J481" i="2"/>
  <c r="J470" i="2"/>
  <c r="I470" i="2"/>
  <c r="J469" i="2"/>
  <c r="J458" i="2"/>
  <c r="I458" i="2"/>
  <c r="J457" i="2"/>
  <c r="J398" i="2"/>
  <c r="I398" i="2"/>
  <c r="J350" i="2"/>
  <c r="I350" i="2"/>
  <c r="J446" i="2"/>
  <c r="I446" i="2"/>
  <c r="J302" i="2"/>
  <c r="I302" i="2"/>
  <c r="I278" i="2"/>
  <c r="I326" i="2"/>
  <c r="J409" i="2"/>
  <c r="I422" i="2"/>
  <c r="I241" i="2"/>
  <c r="I289" i="2"/>
  <c r="J301" i="2"/>
  <c r="I337" i="2"/>
  <c r="J349" i="2"/>
  <c r="J374" i="2"/>
  <c r="I385" i="2"/>
  <c r="J397" i="2"/>
  <c r="I433" i="2"/>
  <c r="J445" i="2"/>
  <c r="J265" i="2"/>
  <c r="J313" i="2"/>
  <c r="I277" i="2"/>
  <c r="I325" i="2"/>
  <c r="I373" i="2"/>
  <c r="I421" i="2"/>
  <c r="J361" i="2"/>
  <c r="J230" i="2"/>
  <c r="I230" i="2"/>
  <c r="I170" i="2"/>
  <c r="J170" i="2"/>
  <c r="I158" i="2"/>
  <c r="I169" i="2"/>
  <c r="J206" i="2"/>
  <c r="I217" i="2"/>
  <c r="J229" i="2"/>
  <c r="I134" i="2"/>
  <c r="I157" i="2"/>
  <c r="J169" i="2"/>
  <c r="I182" i="2"/>
  <c r="I205" i="2"/>
  <c r="J145" i="2"/>
  <c r="J193" i="2"/>
  <c r="J122" i="2"/>
  <c r="I122" i="2"/>
  <c r="J121" i="2"/>
  <c r="J109" i="2"/>
  <c r="J98" i="2"/>
  <c r="I98" i="2"/>
  <c r="J97" i="2"/>
  <c r="J86" i="2"/>
  <c r="I86" i="2"/>
  <c r="J85" i="2"/>
  <c r="J74" i="2"/>
  <c r="I74" i="2"/>
  <c r="J73" i="2"/>
  <c r="J62" i="2"/>
  <c r="I62" i="2"/>
  <c r="J61" i="2"/>
  <c r="J50" i="2"/>
  <c r="I50" i="2"/>
  <c r="J49" i="2"/>
  <c r="J38" i="2"/>
  <c r="I38" i="2"/>
  <c r="J37" i="2"/>
  <c r="G316" i="4" l="1"/>
  <c r="G172" i="4"/>
  <c r="G188" i="4"/>
  <c r="N130" i="4"/>
  <c r="G124" i="4"/>
  <c r="N146" i="4"/>
  <c r="G140" i="4"/>
  <c r="N162" i="4"/>
  <c r="G156" i="4"/>
  <c r="G204" i="4"/>
  <c r="N98" i="4"/>
  <c r="G92" i="4"/>
  <c r="N66" i="4"/>
  <c r="G60" i="4"/>
  <c r="G44" i="4"/>
  <c r="J482" i="2"/>
  <c r="I482" i="2"/>
  <c r="J410" i="2"/>
  <c r="I410" i="2"/>
  <c r="J362" i="2"/>
  <c r="I362" i="2"/>
  <c r="J314" i="2"/>
  <c r="I314" i="2"/>
  <c r="J266" i="2"/>
  <c r="I266" i="2"/>
  <c r="J146" i="2"/>
  <c r="I146" i="2"/>
  <c r="J194" i="2"/>
  <c r="I194" i="2"/>
  <c r="J110" i="2"/>
  <c r="I110" i="2"/>
  <c r="H5" i="14" l="1"/>
  <c r="E7" i="14"/>
  <c r="E8" i="14"/>
  <c r="I3" i="17"/>
  <c r="H3" i="17"/>
  <c r="G3" i="17"/>
  <c r="F3" i="17"/>
  <c r="K3" i="16"/>
  <c r="J3" i="16"/>
  <c r="I3" i="16"/>
  <c r="H3" i="16"/>
  <c r="J3" i="15"/>
  <c r="I3" i="15"/>
  <c r="H3" i="15"/>
  <c r="G3" i="15"/>
  <c r="E6" i="14"/>
  <c r="I6" i="14" s="1"/>
  <c r="I4" i="14"/>
  <c r="H4" i="14"/>
  <c r="G4" i="14"/>
  <c r="F4" i="14"/>
  <c r="F27" i="4"/>
  <c r="E27" i="4"/>
  <c r="D27" i="4"/>
  <c r="C27" i="4"/>
  <c r="F11" i="4"/>
  <c r="E11" i="4"/>
  <c r="D11" i="4"/>
  <c r="C11" i="4"/>
  <c r="F22" i="2"/>
  <c r="E22" i="2"/>
  <c r="D22" i="2"/>
  <c r="C22" i="2"/>
  <c r="F10" i="2"/>
  <c r="E10" i="2"/>
  <c r="D10" i="2"/>
  <c r="C10" i="2"/>
  <c r="D5" i="10"/>
  <c r="C5" i="10"/>
  <c r="F14" i="3"/>
  <c r="E14" i="3"/>
  <c r="D14" i="3"/>
  <c r="C14" i="3"/>
  <c r="C21" i="13" l="1"/>
  <c r="C17" i="13"/>
  <c r="C13" i="13"/>
  <c r="C9" i="13"/>
  <c r="C5" i="13"/>
  <c r="C20" i="13"/>
  <c r="C16" i="13"/>
  <c r="C12" i="13"/>
  <c r="C8" i="13"/>
  <c r="C4" i="13"/>
  <c r="C19" i="13"/>
  <c r="C15" i="13"/>
  <c r="C11" i="13"/>
  <c r="C7" i="13"/>
  <c r="C18" i="13"/>
  <c r="C14" i="13"/>
  <c r="C10" i="13"/>
  <c r="C6" i="13"/>
  <c r="H6" i="14"/>
  <c r="I5" i="14"/>
  <c r="K43" i="16"/>
  <c r="J43" i="16"/>
  <c r="K42" i="16"/>
  <c r="J42" i="16"/>
  <c r="K41" i="16"/>
  <c r="J41" i="16"/>
  <c r="K40" i="16"/>
  <c r="J40" i="16"/>
  <c r="K39" i="16"/>
  <c r="J39" i="16"/>
  <c r="K38" i="16"/>
  <c r="J38" i="16"/>
  <c r="K37" i="16"/>
  <c r="J37" i="16"/>
  <c r="K36" i="16"/>
  <c r="J36" i="16"/>
  <c r="K35" i="16"/>
  <c r="J35" i="16"/>
  <c r="K34" i="16"/>
  <c r="J34" i="16"/>
  <c r="K33" i="16"/>
  <c r="J33" i="16"/>
  <c r="K32" i="16"/>
  <c r="J32" i="16"/>
  <c r="K31" i="16"/>
  <c r="J31" i="16"/>
  <c r="K30" i="16"/>
  <c r="J30" i="16"/>
  <c r="K29" i="16"/>
  <c r="J29" i="16"/>
  <c r="K28" i="16"/>
  <c r="J28" i="16"/>
  <c r="K27" i="16"/>
  <c r="J27" i="16"/>
  <c r="K26" i="16"/>
  <c r="J26" i="16"/>
  <c r="K25" i="16"/>
  <c r="J25" i="16"/>
  <c r="K24" i="16"/>
  <c r="J24" i="16"/>
  <c r="K23" i="16"/>
  <c r="J23" i="16"/>
  <c r="K22" i="16"/>
  <c r="J22" i="16"/>
  <c r="K21" i="16"/>
  <c r="J21" i="16"/>
  <c r="K20" i="16"/>
  <c r="J20" i="16"/>
  <c r="K19" i="16"/>
  <c r="J19" i="16"/>
  <c r="K18" i="16"/>
  <c r="J18" i="16"/>
  <c r="K17" i="16"/>
  <c r="J17" i="16"/>
  <c r="K16" i="16"/>
  <c r="J16" i="16"/>
  <c r="K15" i="16"/>
  <c r="J15" i="16"/>
  <c r="K14" i="16"/>
  <c r="J14" i="16"/>
  <c r="K13" i="16"/>
  <c r="J13" i="16"/>
  <c r="K12" i="16"/>
  <c r="J12" i="16"/>
  <c r="K11" i="16"/>
  <c r="J11" i="16"/>
  <c r="K10" i="16"/>
  <c r="J10" i="16"/>
  <c r="K9" i="16"/>
  <c r="J9" i="16"/>
  <c r="K8" i="16"/>
  <c r="J8" i="16"/>
  <c r="K7" i="16"/>
  <c r="J7" i="16"/>
  <c r="K6" i="16"/>
  <c r="J6" i="16"/>
  <c r="K5" i="16"/>
  <c r="J5" i="16"/>
  <c r="J43" i="15"/>
  <c r="I43" i="15"/>
  <c r="J42" i="15"/>
  <c r="I42" i="15"/>
  <c r="J41" i="15"/>
  <c r="I41" i="15"/>
  <c r="J40" i="15"/>
  <c r="I40" i="15"/>
  <c r="J39" i="15"/>
  <c r="I39" i="15"/>
  <c r="J38" i="15"/>
  <c r="I38" i="15"/>
  <c r="J37" i="15"/>
  <c r="I37" i="15"/>
  <c r="J36" i="15"/>
  <c r="I36" i="15"/>
  <c r="J35" i="15"/>
  <c r="I35" i="15"/>
  <c r="J34" i="15"/>
  <c r="I34" i="15"/>
  <c r="J33" i="15"/>
  <c r="I33" i="15"/>
  <c r="J32" i="15"/>
  <c r="I32" i="15"/>
  <c r="J31" i="15"/>
  <c r="I31" i="15"/>
  <c r="J30" i="15"/>
  <c r="I30" i="15"/>
  <c r="J29" i="15"/>
  <c r="I29" i="15"/>
  <c r="J28" i="15"/>
  <c r="I28" i="15"/>
  <c r="J27" i="15"/>
  <c r="I27" i="15"/>
  <c r="J26" i="15"/>
  <c r="I26" i="15"/>
  <c r="J25" i="15"/>
  <c r="I25" i="15"/>
  <c r="J24" i="15"/>
  <c r="I24" i="15"/>
  <c r="J23" i="15"/>
  <c r="I23" i="15"/>
  <c r="J22" i="15"/>
  <c r="I22" i="15"/>
  <c r="J21" i="15"/>
  <c r="I21" i="15"/>
  <c r="J20" i="15"/>
  <c r="I20" i="15"/>
  <c r="J19" i="15"/>
  <c r="I19" i="15"/>
  <c r="J18" i="15"/>
  <c r="I18" i="15"/>
  <c r="J17" i="15"/>
  <c r="I17" i="15"/>
  <c r="J16" i="15"/>
  <c r="I16" i="15"/>
  <c r="J15" i="15"/>
  <c r="I15" i="15"/>
  <c r="J14" i="15"/>
  <c r="I14" i="15"/>
  <c r="J13" i="15"/>
  <c r="I13" i="15"/>
  <c r="J12" i="15"/>
  <c r="I12" i="15"/>
  <c r="J11" i="15"/>
  <c r="I11" i="15"/>
  <c r="J10" i="15"/>
  <c r="I10" i="15"/>
  <c r="J9" i="15"/>
  <c r="I9" i="15"/>
  <c r="J8" i="15"/>
  <c r="I8" i="15"/>
  <c r="J7" i="15"/>
  <c r="I7" i="15"/>
  <c r="J6" i="15"/>
  <c r="I6" i="15"/>
  <c r="J5" i="15"/>
  <c r="I5" i="15"/>
  <c r="I43" i="17" l="1"/>
  <c r="H43" i="17"/>
  <c r="I42" i="17"/>
  <c r="H42" i="17"/>
  <c r="I41" i="17"/>
  <c r="H41" i="17"/>
  <c r="I40" i="17"/>
  <c r="H40" i="17"/>
  <c r="I39" i="17"/>
  <c r="H39" i="17"/>
  <c r="I38" i="17"/>
  <c r="H38" i="17"/>
  <c r="I37" i="17"/>
  <c r="H37" i="17"/>
  <c r="I36" i="17"/>
  <c r="H36" i="17"/>
  <c r="I35" i="17"/>
  <c r="H35" i="17"/>
  <c r="I34" i="17"/>
  <c r="H34" i="17"/>
  <c r="I33" i="17"/>
  <c r="H33" i="17"/>
  <c r="I32" i="17"/>
  <c r="H32" i="17"/>
  <c r="I31" i="17"/>
  <c r="H31" i="17"/>
  <c r="I30" i="17"/>
  <c r="H30" i="17"/>
  <c r="I29" i="17"/>
  <c r="H29" i="17"/>
  <c r="I28" i="17"/>
  <c r="H28" i="17"/>
  <c r="I27" i="17"/>
  <c r="H27" i="17"/>
  <c r="I26" i="17"/>
  <c r="H26" i="17"/>
  <c r="I25" i="17"/>
  <c r="H25" i="17"/>
  <c r="I24" i="17"/>
  <c r="H24" i="17"/>
  <c r="I23" i="17"/>
  <c r="H23" i="17"/>
  <c r="I22" i="17"/>
  <c r="H22" i="17"/>
  <c r="I21" i="17"/>
  <c r="H21" i="17"/>
  <c r="I20" i="17"/>
  <c r="H20" i="17"/>
  <c r="I19" i="17"/>
  <c r="H19" i="17"/>
  <c r="I18" i="17"/>
  <c r="H18" i="17"/>
  <c r="I17" i="17"/>
  <c r="H17" i="17"/>
  <c r="I16" i="17"/>
  <c r="H16" i="17"/>
  <c r="I15" i="17"/>
  <c r="H15" i="17"/>
  <c r="I14" i="17"/>
  <c r="H14" i="17"/>
  <c r="I13" i="17"/>
  <c r="H13" i="17"/>
  <c r="I12" i="17"/>
  <c r="H12" i="17"/>
  <c r="I11" i="17"/>
  <c r="H11" i="17"/>
  <c r="I10" i="17"/>
  <c r="H10" i="17"/>
  <c r="I9" i="17"/>
  <c r="H9" i="17"/>
  <c r="I8" i="17"/>
  <c r="H8" i="17"/>
  <c r="I7" i="17"/>
  <c r="H7" i="17"/>
  <c r="I5" i="17"/>
  <c r="H5" i="17"/>
  <c r="A20" i="4"/>
  <c r="K33" i="4"/>
  <c r="M32" i="4"/>
  <c r="M31" i="4"/>
  <c r="M30" i="4"/>
  <c r="M29" i="4"/>
  <c r="M28" i="4"/>
  <c r="M27" i="4"/>
  <c r="M26" i="4"/>
  <c r="M25" i="4"/>
  <c r="M24" i="4"/>
  <c r="K23" i="4"/>
  <c r="M22" i="4"/>
  <c r="M21" i="4"/>
  <c r="A20" i="3"/>
  <c r="M33" i="4" l="1"/>
  <c r="K34" i="4"/>
  <c r="E28" i="4" s="1"/>
  <c r="N34" i="4" s="1"/>
  <c r="F28" i="4"/>
  <c r="O34" i="4" s="1"/>
  <c r="G28" i="4" l="1"/>
  <c r="M10" i="4"/>
  <c r="M11" i="4"/>
  <c r="A16" i="2"/>
  <c r="G18" i="2"/>
  <c r="F20" i="2" s="1"/>
  <c r="G20" i="2" s="1"/>
  <c r="J26" i="2" l="1"/>
  <c r="I25" i="2"/>
  <c r="J25" i="2"/>
  <c r="I26" i="2"/>
  <c r="J13" i="2" l="1"/>
  <c r="I13" i="2"/>
  <c r="M16" i="4"/>
  <c r="M15" i="4"/>
  <c r="M14" i="4"/>
  <c r="M13" i="4"/>
  <c r="M12" i="4"/>
  <c r="M9" i="4"/>
  <c r="M8" i="4"/>
  <c r="M6" i="4"/>
  <c r="M5" i="4"/>
  <c r="O17" i="3" l="1"/>
  <c r="C6" i="10"/>
  <c r="M17" i="4"/>
  <c r="N17" i="3" l="1"/>
  <c r="B2" i="10"/>
  <c r="K17" i="4" l="1"/>
  <c r="K18" i="4" s="1"/>
  <c r="F12" i="4" l="1"/>
  <c r="E12" i="4"/>
  <c r="G12" i="4" l="1"/>
  <c r="O18" i="4"/>
  <c r="N18" i="4" l="1"/>
  <c r="C9" i="10" s="1"/>
  <c r="D9" i="10"/>
  <c r="D6" i="10"/>
  <c r="F8" i="2"/>
  <c r="G8" i="2" s="1"/>
  <c r="F11" i="2" l="1"/>
  <c r="E11" i="2"/>
  <c r="I14" i="2"/>
  <c r="C7" i="10" s="1"/>
  <c r="J14" i="2"/>
  <c r="D7" i="10" s="1"/>
  <c r="D8" i="10"/>
  <c r="G11" i="2" l="1"/>
  <c r="C8" i="10"/>
  <c r="E9" i="10" l="1"/>
  <c r="E8" i="10"/>
  <c r="E7" i="10"/>
  <c r="E6" i="10"/>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E43" i="17" l="1"/>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I17" i="14" l="1"/>
  <c r="H17" i="14"/>
  <c r="I29" i="14"/>
  <c r="H29" i="14"/>
  <c r="H41" i="14"/>
  <c r="I41" i="14"/>
  <c r="H10" i="14"/>
  <c r="I10" i="14"/>
  <c r="H14" i="14"/>
  <c r="I14" i="14"/>
  <c r="H18" i="14"/>
  <c r="I18" i="14"/>
  <c r="H22" i="14"/>
  <c r="I22" i="14"/>
  <c r="H26" i="14"/>
  <c r="I26" i="14"/>
  <c r="H30" i="14"/>
  <c r="I30" i="14"/>
  <c r="I34" i="14"/>
  <c r="H34" i="14"/>
  <c r="I38" i="14"/>
  <c r="H38" i="14"/>
  <c r="I42" i="14"/>
  <c r="H42" i="14"/>
  <c r="I9" i="14"/>
  <c r="H9" i="14"/>
  <c r="I21" i="14"/>
  <c r="H21" i="14"/>
  <c r="H33" i="14"/>
  <c r="I33" i="14"/>
  <c r="I11" i="14"/>
  <c r="H11" i="14"/>
  <c r="I15" i="14"/>
  <c r="H15" i="14"/>
  <c r="I19" i="14"/>
  <c r="H19" i="14"/>
  <c r="I23" i="14"/>
  <c r="H23" i="14"/>
  <c r="I27" i="14"/>
  <c r="H27" i="14"/>
  <c r="I31" i="14"/>
  <c r="H31" i="14"/>
  <c r="H35" i="14"/>
  <c r="I35" i="14"/>
  <c r="H39" i="14"/>
  <c r="I39" i="14"/>
  <c r="H43" i="14"/>
  <c r="I43" i="14"/>
  <c r="I13" i="14"/>
  <c r="H13" i="14"/>
  <c r="I25" i="14"/>
  <c r="H25" i="14"/>
  <c r="H37" i="14"/>
  <c r="I37" i="14"/>
  <c r="H12" i="14"/>
  <c r="I12" i="14"/>
  <c r="H16" i="14"/>
  <c r="I16" i="14"/>
  <c r="H20" i="14"/>
  <c r="I20" i="14"/>
  <c r="H24" i="14"/>
  <c r="I24" i="14"/>
  <c r="H28" i="14"/>
  <c r="I28" i="14"/>
  <c r="I36" i="14"/>
  <c r="H36" i="14"/>
  <c r="I40" i="14"/>
  <c r="H40" i="14"/>
  <c r="I44" i="14"/>
  <c r="H44" i="14"/>
  <c r="I32" i="14"/>
  <c r="H32" i="14"/>
  <c r="I6" i="17"/>
  <c r="H6" i="17"/>
  <c r="K44" i="16"/>
  <c r="J44" i="16"/>
  <c r="I44" i="15"/>
  <c r="C12" i="10" l="1"/>
  <c r="D12" i="10"/>
  <c r="C11" i="10"/>
  <c r="J44" i="15"/>
  <c r="L44" i="16"/>
  <c r="E12" i="10" l="1"/>
  <c r="D11" i="10"/>
  <c r="K44" i="15"/>
  <c r="E11" i="10" l="1"/>
  <c r="I44" i="17" l="1"/>
  <c r="D13" i="10" s="1"/>
  <c r="H44" i="17"/>
  <c r="C13" i="10" s="1"/>
  <c r="J44" i="17" l="1"/>
  <c r="E13" i="10"/>
  <c r="H8" i="14" l="1"/>
  <c r="I8" i="14"/>
  <c r="H7" i="14"/>
  <c r="H45" i="14"/>
  <c r="C10" i="10" s="1"/>
  <c r="I7" i="14"/>
  <c r="I45" i="14"/>
  <c r="D10" i="10" s="1"/>
  <c r="E10" i="10" l="1"/>
  <c r="C14" i="10"/>
  <c r="D14" i="10"/>
  <c r="D16" i="10" s="1"/>
  <c r="D18" i="10" s="1"/>
  <c r="J45" i="14"/>
  <c r="C16" i="10" l="1"/>
  <c r="C18" i="10" s="1"/>
  <c r="E14" i="10"/>
  <c r="E16" i="10" l="1"/>
  <c r="E18" i="10" s="1"/>
</calcChain>
</file>

<file path=xl/sharedStrings.xml><?xml version="1.0" encoding="utf-8"?>
<sst xmlns="http://schemas.openxmlformats.org/spreadsheetml/2006/main" count="3616" uniqueCount="199">
  <si>
    <t>Salary and Wages</t>
  </si>
  <si>
    <t>Fringe Benefits</t>
  </si>
  <si>
    <t>Consultant Costs</t>
  </si>
  <si>
    <t>Equipment</t>
  </si>
  <si>
    <t>Supplies</t>
  </si>
  <si>
    <t>Travel</t>
  </si>
  <si>
    <t>Other</t>
  </si>
  <si>
    <t>Contractual Costs</t>
  </si>
  <si>
    <t>Indirect Costs</t>
  </si>
  <si>
    <t>TOTAL</t>
  </si>
  <si>
    <r>
      <t xml:space="preserve">Equipment costs are for items with a </t>
    </r>
    <r>
      <rPr>
        <u/>
        <sz val="10"/>
        <rFont val="Arial"/>
        <family val="2"/>
      </rPr>
      <t>Unit Cost</t>
    </r>
    <r>
      <rPr>
        <sz val="10"/>
        <rFont val="Arial"/>
        <family val="2"/>
      </rPr>
      <t xml:space="preserve"> over $5,000. Most Grantees will not have Equipment Costs.
</t>
    </r>
    <r>
      <rPr>
        <b/>
        <sz val="10"/>
        <rFont val="Arial"/>
        <family val="2"/>
      </rPr>
      <t>Select "Yes" to acknowledge this and begin entering Equipment</t>
    </r>
  </si>
  <si>
    <t>Line
#</t>
  </si>
  <si>
    <t>Item Requested</t>
  </si>
  <si>
    <t>Number Needed</t>
  </si>
  <si>
    <t>Unit Cost</t>
  </si>
  <si>
    <t>Amount Planned</t>
  </si>
  <si>
    <t>Justification</t>
  </si>
  <si>
    <t>Total</t>
  </si>
  <si>
    <t>Must Total 100%</t>
  </si>
  <si>
    <t>Object Class</t>
  </si>
  <si>
    <t>The following navigation bar is available on all worksheets</t>
  </si>
  <si>
    <t>OrgName</t>
  </si>
  <si>
    <t>Click a tab to jump to the corresponding sheet:</t>
  </si>
  <si>
    <t>Funding</t>
  </si>
  <si>
    <t>Type (if appropriate)</t>
  </si>
  <si>
    <t>Description and Number of People</t>
  </si>
  <si>
    <t>Other Costs</t>
  </si>
  <si>
    <t>Tolerances are used in conditional formatting</t>
  </si>
  <si>
    <t>Tolerance</t>
  </si>
  <si>
    <t>Template Configuration Sheet</t>
  </si>
  <si>
    <t>Funding ceilings for awardees</t>
  </si>
  <si>
    <t>[Name of Range]</t>
  </si>
  <si>
    <t>The following formatting is used on this worksheet:</t>
  </si>
  <si>
    <t>This configuration sheet is used to store settings for the rest of the workbook and maximize flexibility.</t>
  </si>
  <si>
    <t>Lookup Values</t>
  </si>
  <si>
    <t>Input Cell(s)</t>
  </si>
  <si>
    <t>Export Sheet</t>
  </si>
  <si>
    <t>CostCategory</t>
  </si>
  <si>
    <t>Component</t>
  </si>
  <si>
    <t>Amount</t>
  </si>
  <si>
    <t>Cost of Mileage or Airfare</t>
  </si>
  <si>
    <t>Cost of Per Diem or Lodging</t>
  </si>
  <si>
    <t>Budget Report Output</t>
  </si>
  <si>
    <t>Named Range</t>
  </si>
  <si>
    <t>Label</t>
  </si>
  <si>
    <t>Personnel Salary and Fringe</t>
  </si>
  <si>
    <t>Contracts</t>
  </si>
  <si>
    <t>Consultants</t>
  </si>
  <si>
    <t>Personnel Cost</t>
  </si>
  <si>
    <t>Name</t>
  </si>
  <si>
    <t>Position Title</t>
  </si>
  <si>
    <t>Annual Salary and Wages</t>
  </si>
  <si>
    <t>% Paid by This Grant</t>
  </si>
  <si>
    <t>Months</t>
  </si>
  <si>
    <t>Fringe (%)</t>
  </si>
  <si>
    <r>
      <t xml:space="preserve">Fringe ($) 
</t>
    </r>
    <r>
      <rPr>
        <b/>
        <sz val="10"/>
        <rFont val="Arial"/>
        <family val="2"/>
      </rPr>
      <t>if not %</t>
    </r>
  </si>
  <si>
    <t>Fringe</t>
  </si>
  <si>
    <t>Total Planned</t>
  </si>
  <si>
    <t>Salary</t>
  </si>
  <si>
    <t>Total Allocated</t>
  </si>
  <si>
    <t>Basic Information</t>
  </si>
  <si>
    <t>Itemized Costs</t>
  </si>
  <si>
    <t>Name of Contractor</t>
  </si>
  <si>
    <t>Method of Selection</t>
  </si>
  <si>
    <t>Period of Performance</t>
  </si>
  <si>
    <t>Scope of Work</t>
  </si>
  <si>
    <t>Method of Accountability</t>
  </si>
  <si>
    <t>Deliverable Cost</t>
  </si>
  <si>
    <t>&lt;enter description&gt;</t>
  </si>
  <si>
    <t>Subcontract Costs</t>
  </si>
  <si>
    <t>TOTAL FOR CONTRACT</t>
  </si>
  <si>
    <t>Name of Consultant</t>
  </si>
  <si>
    <t>Number of Days of Consultation</t>
  </si>
  <si>
    <t>Organizational Affiliation</t>
  </si>
  <si>
    <t>Expected Daily Rate of Compensation</t>
  </si>
  <si>
    <t>Nature of Services to Be Rendered</t>
  </si>
  <si>
    <t>BASE COMPENSATION SUBTOTAL</t>
  </si>
  <si>
    <t>Relevance of Service to the Project</t>
  </si>
  <si>
    <t>Per Diem (total for all days consultation)</t>
  </si>
  <si>
    <t>EXPENSES SUBTOTAL</t>
  </si>
  <si>
    <t>TOTAL FOR CONSULTANT</t>
  </si>
  <si>
    <t>Justification for Sole Source Selection</t>
  </si>
  <si>
    <t>Offsets</t>
  </si>
  <si>
    <t>How many rows between tables</t>
  </si>
  <si>
    <t>Offset_Personnel</t>
  </si>
  <si>
    <t>Offset_Contracts</t>
  </si>
  <si>
    <t>Offset_Consultants</t>
  </si>
  <si>
    <t>Cost of Ground Transport</t>
  </si>
  <si>
    <t>Tolerance_Pcts</t>
  </si>
  <si>
    <t>Technical Support:</t>
  </si>
  <si>
    <t>rngSummary</t>
  </si>
  <si>
    <t>Budget Summary</t>
  </si>
  <si>
    <t>tblPersonnel</t>
  </si>
  <si>
    <t>tblContracts</t>
  </si>
  <si>
    <t>tblConsultants</t>
  </si>
  <si>
    <t>tblEquipment</t>
  </si>
  <si>
    <t>tblSupplies</t>
  </si>
  <si>
    <t>tblTravel</t>
  </si>
  <si>
    <t>tblOther</t>
  </si>
  <si>
    <t>Personnel</t>
  </si>
  <si>
    <t>Ranges and labels to make the reporting/printing tool more flexible</t>
  </si>
  <si>
    <t>A summary of the budget for easy access by other applications, such as MS Access</t>
  </si>
  <si>
    <t>TemplateType</t>
  </si>
  <si>
    <t>Budget</t>
  </si>
  <si>
    <t>Other Config</t>
  </si>
  <si>
    <t>Allocation of Cost by Service Type</t>
  </si>
  <si>
    <t>Allocation</t>
  </si>
  <si>
    <t>Notes on Data Entry:</t>
  </si>
  <si>
    <t>All light yellow cells are available for user input.</t>
  </si>
  <si>
    <t>Conditional formatting may highlight cells red if values are missing, not valid, or violate program rules.</t>
  </si>
  <si>
    <r>
      <t>Instructions</t>
    </r>
    <r>
      <rPr>
        <b/>
        <sz val="12"/>
        <color rgb="FF000000"/>
        <rFont val="Arial"/>
        <family val="2"/>
      </rPr>
      <t>:</t>
    </r>
  </si>
  <si>
    <t>Budget Template</t>
  </si>
  <si>
    <t>Allocation1</t>
  </si>
  <si>
    <t>Core</t>
  </si>
  <si>
    <t>Allocation2</t>
  </si>
  <si>
    <t>Competitive</t>
  </si>
  <si>
    <t>Title1</t>
  </si>
  <si>
    <t>Title2</t>
  </si>
  <si>
    <t>National State-Based Tobacco Control Programs (DP15-1509)</t>
  </si>
  <si>
    <t>Direct Costs</t>
  </si>
  <si>
    <t>Indirect Cost Justification</t>
  </si>
  <si>
    <t>No</t>
  </si>
  <si>
    <t>Total non-Federal Funds (if not using table below)</t>
  </si>
  <si>
    <t>Estimated In-Kind Funding</t>
  </si>
  <si>
    <t>Applicant Funds</t>
  </si>
  <si>
    <t>State Funds</t>
  </si>
  <si>
    <t>Local Funds</t>
  </si>
  <si>
    <t>Program Income</t>
  </si>
  <si>
    <t>In-Kind</t>
  </si>
  <si>
    <t>You may use the space below to provide additional detail on in-kind and matching funds provided. (Hint: press Alt+Enter to add a line break)</t>
  </si>
  <si>
    <t>Alabama</t>
  </si>
  <si>
    <t>Alaska</t>
  </si>
  <si>
    <t>Arizona</t>
  </si>
  <si>
    <t>Arkansas</t>
  </si>
  <si>
    <t>California</t>
  </si>
  <si>
    <t>Colorado</t>
  </si>
  <si>
    <t>Connecticut</t>
  </si>
  <si>
    <t>District of Columbia</t>
  </si>
  <si>
    <t>Delaware</t>
  </si>
  <si>
    <t>Florida</t>
  </si>
  <si>
    <t>Georgia</t>
  </si>
  <si>
    <t>Hawaii</t>
  </si>
  <si>
    <t>Idaho</t>
  </si>
  <si>
    <t>Illinois</t>
  </si>
  <si>
    <t>Indiana</t>
  </si>
  <si>
    <t>Iowa</t>
  </si>
  <si>
    <t>Kansas</t>
  </si>
  <si>
    <t>Kentucky</t>
  </si>
  <si>
    <t>Louisiana</t>
  </si>
  <si>
    <t>Maine</t>
  </si>
  <si>
    <t>Maryland</t>
  </si>
  <si>
    <t>Massachussetts</t>
  </si>
  <si>
    <t>Michigan</t>
  </si>
  <si>
    <t>Minnesota</t>
  </si>
  <si>
    <t>Mississippi</t>
  </si>
  <si>
    <t>Missouri</t>
  </si>
  <si>
    <t>Montanta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</si>
  <si>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</si>
  <si>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</si>
  <si>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</si>
  <si>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</si>
  <si>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</si>
  <si>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</si>
  <si>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</si>
  <si>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</si>
  <si>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</si>
  <si>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</si>
  <si>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</si>
  <si>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</si>
  <si>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</si>
  <si>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</si>
  <si>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</si>
  <si>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</si>
  <si>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</si>
  <si>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</si>
  <si>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</si>
  <si>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</si>
  <si>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</si>
  <si>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</si>
  <si>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</si>
  <si>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</si>
  <si>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[Choose your state name…]</t>
  </si>
  <si>
    <t>Total Direct Costs</t>
  </si>
  <si>
    <t>Target</t>
  </si>
  <si>
    <t>Balance</t>
  </si>
  <si>
    <t xml:space="preserve">You may use this template to prepare a budget. The budget template is a suggested tool to help states prepare a complete and accurate budget. </t>
  </si>
  <si>
    <t>It does not replace SF424A. Please refer to the supplemental guidance document for more information.</t>
  </si>
  <si>
    <t>Awardees who received Competitive funding should enter their budget information for both the Core and Competitive Components. </t>
  </si>
  <si>
    <t>If you received only Core funding, disregard the Competitive Component column.</t>
  </si>
  <si>
    <t>If you need technical support at any time, please send an email with a detailed description of your need to the following address:</t>
  </si>
  <si>
    <t>OSHMISTA@CDC.GOV</t>
  </si>
  <si>
    <t>TemplateVersion</t>
  </si>
  <si>
    <t>Form Approved
OMB No. ####-####
Exp. Date M/D/YYYY</t>
  </si>
  <si>
    <t xml:space="preserve">searching existing data sources, gathering and maintaining the data needed and completing and reviewing the collection of information. </t>
  </si>
  <si>
    <t>An agency may not conduct or sponsor, and a person is not required to respond to a collection of information unless it displays a</t>
  </si>
  <si>
    <t xml:space="preserve">currently valid OMB control number. Send comments regarding this burden estimate or any other aspect of this collection of </t>
  </si>
  <si>
    <t xml:space="preserve">information, including suggestions for reducing this burden to CDC/ATSDR Reports Clearance Officer, 1600 Clifton Road NE, MS D-74, </t>
  </si>
  <si>
    <t>Atlanta, Georgia 30333; ATTN:PRA ([OMB#]).</t>
  </si>
  <si>
    <t>Public reporting burden of this collection of information is estimated to average 2 hours per response, including the time for reviewing 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</si>
</sst>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2" formatCode="_(&quot;$&quot;* #,##0_);_(&quot;$&quot;* \(#,##0\);_(&quot;$&quot;* &quot;-&quot;_);_(@_)"/>
    <numFmt numFmtId="44" formatCode="_(&quot;$&quot;* #,##0.00_);_(&quot;$&quot;* \(#,##0.00\);_(&quot;$&quot;* &quot;-&quot;??_);_(@_)"/>
    <numFmt numFmtId="164" formatCode="0.0%"/>
    <numFmt numFmtId="165" formatCode="_(&quot;$&quot;* #,##0_);_(&quot;$&quot;* \(#,##0\);_(&quot;$&quot;* &quot;-&quot;??_);_(@_)"/>
    <numFmt numFmtId="166" formatCode=";;;"/>
    <numFmt numFmtId="167" formatCode="0.0"/>
  </numFmts>
  <fonts count="44" x14ac:knownFonts="1">
    <font>
      <sz val="11"/>
      <color theme="1"/>
      <name val="Arial"/>
      <family val="2"/>
      <scheme val="minor"/>
    </font>
    <font>
      <sz val="11"/>
      <color theme="1"/>
      <name val="Arial"/>
      <family val="2"/>
      <scheme val="minor"/>
    </font>
    <font>
      <sz val="18"/>
      <color theme="3"/>
      <name val="Arial"/>
      <family val="2"/>
      <scheme val="major"/>
    </font>
    <font>
      <b/>
      <sz val="13"/>
      <color theme="3"/>
      <name val="Arial"/>
      <family val="2"/>
      <scheme val="minor"/>
    </font>
    <font>
      <sz val="11"/>
      <color rgb="FF3F3F76"/>
      <name val="Arial"/>
      <family val="2"/>
      <scheme val="minor"/>
    </font>
    <font>
      <i/>
      <sz val="11"/>
      <color rgb="FF7F7F7F"/>
      <name val="Arial"/>
      <family val="2"/>
      <scheme val="minor"/>
    </font>
    <font>
      <sz val="10"/>
      <name val="Arial"/>
      <family val="2"/>
    </font>
    <font>
      <b/>
      <sz val="10"/>
      <color theme="1"/>
      <name val="Arial"/>
      <family val="2"/>
    </font>
    <font>
      <b/>
      <sz val="10"/>
      <name val="Arial"/>
      <family val="2"/>
    </font>
    <font>
      <u/>
      <sz val="10"/>
      <name val="Arial"/>
      <family val="2"/>
    </font>
    <font>
      <sz val="10"/>
      <color theme="1"/>
      <name val="Arial"/>
      <family val="2"/>
    </font>
    <font>
      <b/>
      <sz val="12"/>
      <color theme="2"/>
      <name val="Arial"/>
      <family val="2"/>
    </font>
    <font>
      <b/>
      <sz val="10"/>
      <color theme="2"/>
      <name val="Arial"/>
      <family val="2"/>
    </font>
    <font>
      <sz val="10"/>
      <color theme="2"/>
      <name val="Arial"/>
      <family val="2"/>
    </font>
    <font>
      <b/>
      <sz val="14"/>
      <color theme="2"/>
      <name val="Arial"/>
      <family val="2"/>
    </font>
    <font>
      <b/>
      <i/>
      <sz val="10"/>
      <color theme="1"/>
      <name val="Arial"/>
      <family val="2"/>
    </font>
    <font>
      <b/>
      <u/>
      <sz val="10"/>
      <color theme="1"/>
      <name val="Arial"/>
      <family val="2"/>
    </font>
    <font>
      <sz val="11"/>
      <color theme="1"/>
      <name val="Arial"/>
      <family val="2"/>
    </font>
    <font>
      <i/>
      <sz val="8"/>
      <color theme="1"/>
      <name val="Arial"/>
      <family val="2"/>
    </font>
    <font>
      <sz val="11"/>
      <color rgb="FF000000"/>
      <name val="Arial"/>
      <family val="2"/>
    </font>
    <font>
      <b/>
      <sz val="16"/>
      <color theme="1"/>
      <name val="Arial"/>
      <family val="2"/>
    </font>
    <font>
      <b/>
      <sz val="14"/>
      <color theme="1"/>
      <name val="Arial"/>
      <family val="2"/>
    </font>
    <font>
      <b/>
      <i/>
      <sz val="11"/>
      <color theme="1"/>
      <name val="Arial"/>
      <family val="2"/>
      <scheme val="minor"/>
    </font>
    <font>
      <b/>
      <sz val="11"/>
      <color theme="0"/>
      <name val="Arial"/>
      <family val="2"/>
      <scheme val="minor"/>
    </font>
    <font>
      <b/>
      <sz val="11"/>
      <color theme="1"/>
      <name val="Arial"/>
      <family val="2"/>
      <scheme val="minor"/>
    </font>
    <font>
      <sz val="10"/>
      <color theme="1"/>
      <name val="Arial"/>
      <family val="2"/>
      <scheme val="minor"/>
    </font>
    <font>
      <sz val="10"/>
      <color theme="3"/>
      <name val="Arial"/>
      <family val="2"/>
    </font>
    <font>
      <b/>
      <sz val="11"/>
      <color theme="1"/>
      <name val="Arial"/>
      <family val="2"/>
    </font>
    <font>
      <b/>
      <sz val="10"/>
      <color theme="1"/>
      <name val="Arial"/>
      <family val="2"/>
      <scheme val="minor"/>
    </font>
    <font>
      <sz val="11"/>
      <color rgb="FFFF0000"/>
      <name val="Arial"/>
      <family val="2"/>
      <scheme val="minor"/>
    </font>
    <font>
      <i/>
      <sz val="11"/>
      <color rgb="FFFF0000"/>
      <name val="Arial"/>
      <family val="2"/>
      <scheme val="minor"/>
    </font>
    <font>
      <sz val="8"/>
      <color theme="1"/>
      <name val="Arial"/>
      <family val="2"/>
      <scheme val="minor"/>
    </font>
    <font>
      <sz val="11"/>
      <name val="Arial"/>
      <family val="2"/>
    </font>
    <font>
      <sz val="14"/>
      <color theme="1"/>
      <name val="Arial"/>
      <family val="2"/>
    </font>
    <font>
      <i/>
      <sz val="11"/>
      <color theme="1"/>
      <name val="Arial"/>
      <family val="2"/>
      <scheme val="minor"/>
    </font>
    <font>
      <b/>
      <sz val="12"/>
      <color rgb="FFFF0000"/>
      <name val="Arial"/>
      <family val="2"/>
    </font>
    <font>
      <sz val="11"/>
      <color rgb="FF000000"/>
      <name val="Arial"/>
      <family val="2"/>
      <scheme val="minor"/>
    </font>
    <font>
      <b/>
      <sz val="11"/>
      <color rgb="FF000000"/>
      <name val="Arial"/>
      <family val="2"/>
      <scheme val="minor"/>
    </font>
    <font>
      <b/>
      <u/>
      <sz val="12"/>
      <color rgb="FF000000"/>
      <name val="Arial"/>
      <family val="2"/>
    </font>
    <font>
      <b/>
      <sz val="12"/>
      <color rgb="FF000000"/>
      <name val="Arial"/>
      <family val="2"/>
    </font>
    <font>
      <b/>
      <sz val="10"/>
      <color theme="0"/>
      <name val="Arial"/>
      <family val="2"/>
    </font>
    <font>
      <i/>
      <sz val="10"/>
      <name val="Arial"/>
      <family val="2"/>
    </font>
    <font>
      <sz val="11"/>
      <name val="Arial"/>
      <family val="2"/>
      <scheme val="minor"/>
    </font>
    <font>
      <u/>
      <sz val="11"/>
      <color theme="10"/>
      <name val="Arial"/>
      <family val="2"/>
      <scheme val="minor"/>
    </font>
  </fonts>
  <fills count="23">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bgColor indexed="64"/>
      </patternFill>
    </fill>
    <fill>
      <patternFill patternType="solid">
        <fgColor theme="9"/>
        <bgColor indexed="64"/>
      </patternFill>
    </fill>
    <fill>
      <patternFill patternType="solid">
        <fgColor theme="1"/>
        <bgColor indexed="64"/>
      </patternFill>
    </fill>
    <fill>
      <patternFill patternType="solid">
        <fgColor theme="0" tint="-0.14999847407452621"/>
        <bgColor theme="0" tint="-0.14999847407452621"/>
      </patternFill>
    </fill>
    <fill>
      <patternFill patternType="solid">
        <fgColor theme="9"/>
        <bgColor theme="9"/>
      </patternFill>
    </fill>
    <fill>
      <patternFill patternType="solid">
        <fgColor theme="4" tint="0.79998168889431442"/>
        <bgColor indexed="64"/>
      </patternFill>
    </fill>
    <fill>
      <patternFill patternType="solid">
        <fgColor theme="2" tint="-4.9989318521683403E-2"/>
        <bgColor indexed="64"/>
      </patternFill>
    </fill>
    <fill>
      <patternFill patternType="solid">
        <fgColor theme="0" tint="-0.249977111117893"/>
        <bgColor indexed="64"/>
      </patternFill>
    </fill>
    <fill>
      <patternFill patternType="solid">
        <fgColor theme="3"/>
        <bgColor indexed="64"/>
      </patternFill>
    </fill>
    <fill>
      <patternFill patternType="solid">
        <fgColor rgb="FFFFFF00"/>
        <bgColor indexed="64"/>
      </patternFill>
    </fill>
    <fill>
      <patternFill patternType="solid">
        <fgColor theme="2" tint="-0.14999847407452621"/>
        <bgColor theme="0" tint="-0.14999847407452621"/>
      </patternFill>
    </fill>
    <fill>
      <patternFill patternType="solid">
        <fgColor theme="2" tint="-0.14999847407452621"/>
        <bgColor indexed="64"/>
      </patternFill>
    </fill>
    <fill>
      <patternFill patternType="solid">
        <fgColor theme="0"/>
        <bgColor theme="0" tint="-0.14999847407452621"/>
      </patternFill>
    </fill>
    <fill>
      <patternFill patternType="solid">
        <fgColor theme="1" tint="0.34998626667073579"/>
        <bgColor indexed="64"/>
      </patternFill>
    </fill>
    <fill>
      <patternFill patternType="solid">
        <fgColor theme="5"/>
        <bgColor indexed="64"/>
      </patternFill>
    </fill>
  </fills>
  <borders count="6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rgb="FF000000"/>
      </left>
      <right/>
      <top style="thin">
        <color rgb="FF000000"/>
      </top>
      <bottom/>
      <diagonal/>
    </border>
    <border>
      <left style="thin">
        <color indexed="64"/>
      </left>
      <right/>
      <top style="thin">
        <color rgb="FF000000"/>
      </top>
      <bottom/>
      <diagonal/>
    </border>
    <border>
      <left style="medium">
        <color indexed="64"/>
      </left>
      <right/>
      <top style="thin">
        <color rgb="FF000000"/>
      </top>
      <bottom/>
      <diagonal/>
    </border>
    <border>
      <left style="thin">
        <color rgb="FF000000"/>
      </left>
      <right/>
      <top style="thin">
        <color indexed="64"/>
      </top>
      <bottom/>
      <diagonal/>
    </border>
    <border>
      <left style="thin">
        <color rgb="FF000000"/>
      </left>
      <right/>
      <top style="thick">
        <color auto="1"/>
      </top>
      <bottom style="thin">
        <color rgb="FF000000"/>
      </bottom>
      <diagonal/>
    </border>
    <border>
      <left style="thin">
        <color indexed="64"/>
      </left>
      <right/>
      <top style="thick">
        <color auto="1"/>
      </top>
      <bottom style="thin">
        <color rgb="FF000000"/>
      </bottom>
      <diagonal/>
    </border>
    <border>
      <left style="medium">
        <color indexed="64"/>
      </left>
      <right/>
      <top style="thick">
        <color auto="1"/>
      </top>
      <bottom style="thin">
        <color rgb="FF000000"/>
      </bottom>
      <diagonal/>
    </border>
    <border>
      <left/>
      <right/>
      <top style="medium">
        <color theme="1"/>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5" fillId="0" borderId="0" applyNumberFormat="0" applyFill="0" applyBorder="0" applyAlignment="0" applyProtection="0"/>
    <xf numFmtId="0" fontId="6" fillId="0" borderId="0"/>
    <xf numFmtId="0" fontId="29" fillId="0" borderId="0" applyNumberFormat="0" applyFill="0" applyBorder="0" applyAlignment="0" applyProtection="0"/>
    <xf numFmtId="0" fontId="43" fillId="0" borderId="0" applyNumberFormat="0" applyFill="0" applyBorder="0" applyAlignment="0" applyProtection="0"/>
  </cellStyleXfs>
  <cellXfs count="346">
    <xf numFmtId="0" fontId="0" fillId="0" borderId="0" xfId="0"/>
    <xf numFmtId="0" fontId="8" fillId="5" borderId="10" xfId="8" applyFont="1" applyFill="1" applyBorder="1" applyAlignment="1" applyProtection="1">
      <alignment horizontal="center" vertical="center" wrapText="1"/>
      <protection locked="0"/>
    </xf>
    <xf numFmtId="0" fontId="8" fillId="6" borderId="9" xfId="8" applyFont="1" applyFill="1" applyBorder="1" applyAlignment="1" applyProtection="1">
      <alignment wrapText="1"/>
    </xf>
    <xf numFmtId="0" fontId="6" fillId="4" borderId="10" xfId="8" applyFont="1" applyFill="1" applyBorder="1" applyAlignment="1" applyProtection="1">
      <alignment horizontal="center" wrapText="1"/>
    </xf>
    <xf numFmtId="0" fontId="6" fillId="4" borderId="11" xfId="8" applyFont="1" applyFill="1" applyBorder="1" applyAlignment="1" applyProtection="1">
      <alignment horizontal="center" wrapText="1"/>
    </xf>
    <xf numFmtId="0" fontId="10" fillId="0" borderId="0" xfId="0" applyFont="1"/>
    <xf numFmtId="0" fontId="10" fillId="7" borderId="10" xfId="0" applyFont="1" applyFill="1" applyBorder="1" applyAlignment="1">
      <alignment horizontal="center"/>
    </xf>
    <xf numFmtId="0" fontId="11" fillId="8" borderId="14" xfId="0" applyFont="1" applyFill="1" applyBorder="1" applyAlignment="1"/>
    <xf numFmtId="0" fontId="12" fillId="8" borderId="9" xfId="0" applyFont="1" applyFill="1" applyBorder="1" applyAlignment="1"/>
    <xf numFmtId="0" fontId="14" fillId="9" borderId="15" xfId="0" applyFont="1" applyFill="1" applyBorder="1" applyAlignment="1">
      <alignment vertical="center"/>
    </xf>
    <xf numFmtId="0" fontId="7" fillId="0" borderId="0" xfId="0" applyFont="1"/>
    <xf numFmtId="0" fontId="17" fillId="0" borderId="0" xfId="0" applyFont="1"/>
    <xf numFmtId="0" fontId="17" fillId="0" borderId="0" xfId="0" applyFont="1" applyAlignment="1">
      <alignment horizontal="center"/>
    </xf>
    <xf numFmtId="0" fontId="18" fillId="0" borderId="0" xfId="0" applyFont="1" applyAlignment="1">
      <alignment horizontal="center"/>
    </xf>
    <xf numFmtId="0" fontId="0" fillId="0" borderId="0" xfId="0" applyAlignment="1">
      <alignment horizontal="center"/>
    </xf>
    <xf numFmtId="0" fontId="19" fillId="0" borderId="0" xfId="0" applyFont="1"/>
    <xf numFmtId="0" fontId="20" fillId="0" borderId="0" xfId="0" applyFont="1" applyAlignment="1">
      <alignment horizontal="center"/>
    </xf>
    <xf numFmtId="0" fontId="21" fillId="0" borderId="0" xfId="0" applyFont="1" applyAlignment="1">
      <alignment horizontal="center"/>
    </xf>
    <xf numFmtId="6" fontId="0" fillId="0" borderId="0" xfId="0" applyNumberFormat="1"/>
    <xf numFmtId="0" fontId="4" fillId="2" borderId="2" xfId="6"/>
    <xf numFmtId="0" fontId="12" fillId="0" borderId="0" xfId="0" applyFont="1" applyFill="1" applyBorder="1" applyAlignment="1"/>
    <xf numFmtId="0" fontId="10" fillId="0" borderId="0" xfId="0" applyFont="1" applyAlignment="1"/>
    <xf numFmtId="0" fontId="8" fillId="3" borderId="22" xfId="0" applyNumberFormat="1" applyFont="1" applyFill="1" applyBorder="1" applyAlignment="1">
      <alignment horizontal="left" vertical="center" wrapText="1"/>
    </xf>
    <xf numFmtId="0" fontId="6" fillId="3" borderId="23" xfId="0" applyNumberFormat="1" applyFont="1" applyFill="1" applyBorder="1" applyAlignment="1">
      <alignment horizontal="center" vertical="center" wrapText="1"/>
    </xf>
    <xf numFmtId="0" fontId="6" fillId="3" borderId="23" xfId="0" applyNumberFormat="1" applyFont="1" applyFill="1" applyBorder="1" applyAlignment="1">
      <alignment horizontal="left" vertical="center" wrapText="1"/>
    </xf>
    <xf numFmtId="0" fontId="22" fillId="0" borderId="0" xfId="0" applyFont="1"/>
    <xf numFmtId="0" fontId="5" fillId="0" borderId="0" xfId="7"/>
    <xf numFmtId="42" fontId="4" fillId="2" borderId="2" xfId="2" applyFont="1" applyFill="1" applyBorder="1"/>
    <xf numFmtId="0" fontId="3" fillId="0" borderId="1" xfId="5"/>
    <xf numFmtId="0" fontId="2" fillId="0" borderId="0" xfId="4"/>
    <xf numFmtId="0" fontId="0" fillId="11" borderId="0" xfId="0" applyFont="1" applyFill="1"/>
    <xf numFmtId="0" fontId="0" fillId="0" borderId="0" xfId="0" applyFont="1"/>
    <xf numFmtId="0" fontId="23" fillId="12" borderId="25" xfId="0" applyFont="1" applyFill="1" applyBorder="1"/>
    <xf numFmtId="0" fontId="0" fillId="11" borderId="25" xfId="0" applyFont="1" applyFill="1" applyBorder="1"/>
    <xf numFmtId="44" fontId="0" fillId="0" borderId="0" xfId="0" applyNumberFormat="1" applyFont="1"/>
    <xf numFmtId="44" fontId="0" fillId="11" borderId="0" xfId="0" applyNumberFormat="1" applyFont="1" applyFill="1"/>
    <xf numFmtId="0" fontId="6" fillId="5" borderId="19" xfId="8" applyNumberFormat="1" applyFont="1" applyFill="1" applyBorder="1" applyAlignment="1" applyProtection="1">
      <alignment horizontal="left" vertical="center" wrapText="1"/>
      <protection locked="0"/>
    </xf>
    <xf numFmtId="0" fontId="6" fillId="5" borderId="13" xfId="8" applyNumberFormat="1" applyFont="1" applyFill="1" applyBorder="1" applyAlignment="1" applyProtection="1">
      <alignment horizontal="left" vertical="center" wrapText="1"/>
      <protection locked="0"/>
    </xf>
    <xf numFmtId="0" fontId="6" fillId="5" borderId="18" xfId="8" applyNumberFormat="1" applyFont="1" applyFill="1" applyBorder="1" applyAlignment="1" applyProtection="1">
      <alignment horizontal="left" vertical="center" wrapText="1"/>
      <protection locked="0"/>
    </xf>
    <xf numFmtId="1" fontId="6" fillId="5" borderId="19" xfId="1" applyNumberFormat="1" applyFont="1" applyFill="1" applyBorder="1" applyAlignment="1" applyProtection="1">
      <alignment horizontal="center" vertical="center" wrapText="1"/>
      <protection locked="0"/>
    </xf>
    <xf numFmtId="0" fontId="6" fillId="5" borderId="21" xfId="8" applyNumberFormat="1" applyFont="1" applyFill="1" applyBorder="1" applyAlignment="1" applyProtection="1">
      <alignment horizontal="left" vertical="center" wrapText="1"/>
      <protection locked="0"/>
    </xf>
    <xf numFmtId="1" fontId="6" fillId="5" borderId="13" xfId="1" applyNumberFormat="1" applyFont="1" applyFill="1" applyBorder="1" applyAlignment="1" applyProtection="1">
      <alignment horizontal="center" vertical="center" wrapText="1"/>
      <protection locked="0"/>
    </xf>
    <xf numFmtId="0" fontId="24" fillId="0" borderId="0" xfId="0" applyFont="1"/>
    <xf numFmtId="0" fontId="6" fillId="4" borderId="12" xfId="8" applyFont="1" applyFill="1" applyBorder="1" applyAlignment="1" applyProtection="1">
      <alignment horizontal="center" vertical="center" wrapText="1"/>
    </xf>
    <xf numFmtId="0" fontId="6" fillId="4" borderId="10" xfId="8" applyFont="1" applyFill="1" applyBorder="1" applyAlignment="1" applyProtection="1">
      <alignment horizontal="center" vertical="center" wrapText="1"/>
    </xf>
    <xf numFmtId="0" fontId="6" fillId="4" borderId="29" xfId="8" applyFont="1" applyFill="1" applyBorder="1" applyAlignment="1" applyProtection="1">
      <alignment horizontal="center" vertical="center" wrapText="1"/>
    </xf>
    <xf numFmtId="164" fontId="6" fillId="5" borderId="38" xfId="3" applyNumberFormat="1" applyFont="1" applyFill="1" applyBorder="1" applyAlignment="1" applyProtection="1">
      <alignment horizontal="center" vertical="center" wrapText="1"/>
      <protection locked="0"/>
    </xf>
    <xf numFmtId="165" fontId="6" fillId="5" borderId="38" xfId="1" applyNumberFormat="1" applyFont="1" applyFill="1" applyBorder="1" applyAlignment="1" applyProtection="1">
      <alignment horizontal="center" vertical="center" wrapText="1"/>
      <protection locked="0"/>
    </xf>
    <xf numFmtId="0" fontId="6" fillId="15" borderId="40" xfId="8" applyFont="1" applyFill="1" applyBorder="1" applyAlignment="1" applyProtection="1">
      <alignment horizontal="left" vertical="center" wrapText="1"/>
    </xf>
    <xf numFmtId="9" fontId="8" fillId="4" borderId="29" xfId="3" applyFont="1" applyFill="1" applyBorder="1" applyAlignment="1" applyProtection="1">
      <alignment horizontal="center" vertical="center" wrapText="1"/>
    </xf>
    <xf numFmtId="0" fontId="6" fillId="4" borderId="12" xfId="8" applyFont="1" applyFill="1" applyBorder="1" applyAlignment="1" applyProtection="1">
      <alignment horizontal="left" vertical="center" wrapText="1"/>
    </xf>
    <xf numFmtId="0" fontId="25" fillId="0" borderId="0" xfId="0" applyFont="1"/>
    <xf numFmtId="0" fontId="8" fillId="10" borderId="26" xfId="8" applyFont="1" applyFill="1" applyBorder="1" applyAlignment="1" applyProtection="1">
      <alignment vertical="center"/>
    </xf>
    <xf numFmtId="0" fontId="6" fillId="5" borderId="47" xfId="8" applyFont="1" applyFill="1" applyBorder="1" applyAlignment="1" applyProtection="1">
      <alignment horizontal="left" vertical="center" wrapText="1"/>
      <protection locked="0"/>
    </xf>
    <xf numFmtId="9" fontId="6" fillId="5" borderId="47" xfId="3" applyFont="1" applyFill="1" applyBorder="1" applyAlignment="1" applyProtection="1">
      <alignment horizontal="center" vertical="center" wrapText="1"/>
      <protection locked="0"/>
    </xf>
    <xf numFmtId="0" fontId="6" fillId="5" borderId="47" xfId="8" applyFont="1" applyFill="1" applyBorder="1" applyAlignment="1" applyProtection="1">
      <alignment horizontal="center" vertical="center" wrapText="1"/>
      <protection locked="0"/>
    </xf>
    <xf numFmtId="0" fontId="6" fillId="4" borderId="39" xfId="8" applyFont="1" applyFill="1" applyBorder="1" applyAlignment="1" applyProtection="1">
      <alignment horizontal="center" vertical="center" wrapText="1"/>
    </xf>
    <xf numFmtId="0" fontId="8" fillId="4" borderId="34" xfId="8" applyFont="1" applyFill="1" applyBorder="1" applyAlignment="1" applyProtection="1">
      <alignment horizontal="center" vertical="center" wrapText="1"/>
    </xf>
    <xf numFmtId="0" fontId="6" fillId="5" borderId="50" xfId="8" applyFont="1" applyFill="1" applyBorder="1" applyAlignment="1" applyProtection="1">
      <alignment horizontal="left" vertical="center" wrapText="1"/>
      <protection locked="0"/>
    </xf>
    <xf numFmtId="0" fontId="8" fillId="10" borderId="33" xfId="8" applyFont="1" applyFill="1" applyBorder="1" applyAlignment="1" applyProtection="1">
      <alignment vertical="center"/>
    </xf>
    <xf numFmtId="0" fontId="6" fillId="4" borderId="26" xfId="8" applyFont="1" applyFill="1" applyBorder="1" applyAlignment="1" applyProtection="1">
      <alignment horizontal="left" vertical="center" wrapText="1"/>
    </xf>
    <xf numFmtId="0" fontId="8" fillId="15" borderId="34" xfId="8" applyFont="1" applyFill="1" applyBorder="1" applyAlignment="1">
      <alignment horizontal="center" vertical="center" wrapText="1"/>
    </xf>
    <xf numFmtId="165" fontId="6" fillId="5" borderId="10" xfId="1" applyNumberFormat="1" applyFont="1" applyFill="1" applyBorder="1" applyAlignment="1" applyProtection="1">
      <alignment horizontal="center" vertical="center"/>
      <protection locked="0"/>
    </xf>
    <xf numFmtId="0" fontId="6" fillId="4" borderId="12" xfId="8" applyFont="1" applyFill="1" applyBorder="1" applyAlignment="1">
      <alignment horizontal="left" vertical="center" wrapText="1" indent="1"/>
    </xf>
    <xf numFmtId="167" fontId="6" fillId="5" borderId="8" xfId="3" applyNumberFormat="1" applyFont="1" applyFill="1" applyBorder="1" applyAlignment="1" applyProtection="1">
      <alignment horizontal="center" vertical="center"/>
      <protection locked="0"/>
    </xf>
    <xf numFmtId="165" fontId="8" fillId="3" borderId="8" xfId="1" applyNumberFormat="1" applyFont="1" applyFill="1" applyBorder="1" applyAlignment="1">
      <alignment horizontal="center" vertical="center"/>
    </xf>
    <xf numFmtId="165" fontId="6" fillId="5" borderId="8" xfId="1" applyNumberFormat="1" applyFont="1" applyFill="1" applyBorder="1" applyAlignment="1" applyProtection="1">
      <alignment horizontal="center" vertical="center"/>
      <protection locked="0"/>
    </xf>
    <xf numFmtId="165" fontId="8" fillId="3" borderId="27" xfId="1" applyNumberFormat="1" applyFont="1" applyFill="1" applyBorder="1" applyAlignment="1">
      <alignment horizontal="center" vertical="center"/>
    </xf>
    <xf numFmtId="0" fontId="11" fillId="8" borderId="9" xfId="0" applyFont="1" applyFill="1" applyBorder="1" applyAlignment="1"/>
    <xf numFmtId="0" fontId="6" fillId="4" borderId="12" xfId="8" applyFont="1" applyFill="1" applyBorder="1" applyAlignment="1">
      <alignment horizontal="left" vertical="center" wrapText="1"/>
    </xf>
    <xf numFmtId="0" fontId="6" fillId="4" borderId="50" xfId="8" applyFont="1" applyFill="1" applyBorder="1" applyAlignment="1">
      <alignment horizontal="left" vertical="center" wrapText="1"/>
    </xf>
    <xf numFmtId="0" fontId="27" fillId="0" borderId="16" xfId="0" applyFont="1" applyBorder="1" applyAlignment="1">
      <alignment horizontal="center"/>
    </xf>
    <xf numFmtId="0" fontId="28" fillId="0" borderId="0" xfId="0" applyFont="1" applyAlignment="1">
      <alignment horizontal="center" vertical="center"/>
    </xf>
    <xf numFmtId="0" fontId="6" fillId="6" borderId="8" xfId="8" applyFont="1" applyFill="1" applyBorder="1" applyAlignment="1" applyProtection="1">
      <alignment wrapText="1"/>
    </xf>
    <xf numFmtId="0" fontId="0" fillId="17" borderId="0" xfId="0" applyFill="1"/>
    <xf numFmtId="0" fontId="0" fillId="0" borderId="0" xfId="0" quotePrefix="1"/>
    <xf numFmtId="6" fontId="0" fillId="0" borderId="0" xfId="0" quotePrefix="1" applyNumberFormat="1"/>
    <xf numFmtId="6" fontId="24" fillId="0" borderId="0" xfId="0" applyNumberFormat="1" applyFont="1"/>
    <xf numFmtId="6" fontId="30" fillId="0" borderId="0" xfId="9" applyNumberFormat="1" applyFont="1"/>
    <xf numFmtId="0" fontId="31" fillId="0" borderId="0" xfId="0" applyFont="1"/>
    <xf numFmtId="0" fontId="0" fillId="0" borderId="0" xfId="0" applyNumberFormat="1"/>
    <xf numFmtId="0" fontId="11" fillId="8" borderId="14" xfId="0" applyNumberFormat="1" applyFont="1" applyFill="1" applyBorder="1" applyAlignment="1"/>
    <xf numFmtId="0" fontId="6" fillId="5" borderId="10" xfId="3" applyNumberFormat="1" applyFont="1" applyFill="1" applyBorder="1" applyAlignment="1" applyProtection="1">
      <alignment horizontal="center" vertical="center" wrapText="1"/>
      <protection locked="0"/>
    </xf>
    <xf numFmtId="0" fontId="26" fillId="3" borderId="30" xfId="1" applyNumberFormat="1" applyFont="1" applyFill="1" applyBorder="1" applyAlignment="1" applyProtection="1">
      <alignment vertical="center" wrapText="1"/>
      <protection hidden="1"/>
    </xf>
    <xf numFmtId="0" fontId="6" fillId="5" borderId="29" xfId="3" applyNumberFormat="1" applyFont="1" applyFill="1" applyBorder="1" applyAlignment="1" applyProtection="1">
      <alignment horizontal="left" vertical="center" wrapText="1"/>
      <protection locked="0"/>
    </xf>
    <xf numFmtId="0" fontId="6" fillId="5" borderId="29" xfId="1" applyNumberFormat="1" applyFont="1" applyFill="1" applyBorder="1" applyAlignment="1" applyProtection="1">
      <alignment horizontal="left" vertical="center" wrapText="1"/>
      <protection locked="0"/>
    </xf>
    <xf numFmtId="0" fontId="8" fillId="3" borderId="29" xfId="1" applyNumberFormat="1" applyFont="1" applyFill="1" applyBorder="1" applyAlignment="1">
      <alignment horizontal="left" vertical="center" wrapText="1"/>
    </xf>
    <xf numFmtId="0" fontId="8" fillId="3" borderId="29" xfId="1" applyNumberFormat="1" applyFont="1" applyFill="1" applyBorder="1" applyAlignment="1">
      <alignment horizontal="center" vertical="center" wrapText="1"/>
    </xf>
    <xf numFmtId="0" fontId="26" fillId="3" borderId="30" xfId="1" applyNumberFormat="1" applyFont="1" applyFill="1" applyBorder="1" applyAlignment="1">
      <alignment horizontal="center" vertical="center" wrapText="1"/>
    </xf>
    <xf numFmtId="165" fontId="6" fillId="0" borderId="32" xfId="1" applyNumberFormat="1" applyFont="1" applyFill="1" applyBorder="1" applyAlignment="1" applyProtection="1">
      <alignment horizontal="left" vertical="center" wrapText="1"/>
    </xf>
    <xf numFmtId="165" fontId="8" fillId="0" borderId="30" xfId="1" applyNumberFormat="1" applyFont="1" applyFill="1" applyBorder="1" applyAlignment="1" applyProtection="1">
      <alignment horizontal="left" vertical="center" wrapText="1"/>
    </xf>
    <xf numFmtId="165" fontId="6" fillId="0" borderId="38" xfId="1" applyNumberFormat="1" applyFont="1" applyFill="1" applyBorder="1" applyAlignment="1" applyProtection="1">
      <alignment horizontal="left" vertical="center" wrapText="1"/>
    </xf>
    <xf numFmtId="165" fontId="6" fillId="5" borderId="47" xfId="1" applyNumberFormat="1" applyFont="1" applyFill="1" applyBorder="1" applyAlignment="1" applyProtection="1">
      <alignment horizontal="left" vertical="center" wrapText="1"/>
      <protection locked="0"/>
    </xf>
    <xf numFmtId="165" fontId="10" fillId="0" borderId="12" xfId="1" applyNumberFormat="1" applyFont="1" applyBorder="1"/>
    <xf numFmtId="165" fontId="10" fillId="0" borderId="49" xfId="1" applyNumberFormat="1" applyFont="1" applyBorder="1"/>
    <xf numFmtId="165" fontId="7" fillId="0" borderId="3" xfId="1" applyNumberFormat="1" applyFont="1" applyBorder="1"/>
    <xf numFmtId="165" fontId="10" fillId="0" borderId="29" xfId="1" applyNumberFormat="1" applyFont="1" applyBorder="1"/>
    <xf numFmtId="165" fontId="10" fillId="0" borderId="26" xfId="1" applyNumberFormat="1" applyFont="1" applyBorder="1"/>
    <xf numFmtId="165" fontId="10" fillId="0" borderId="30" xfId="1" applyNumberFormat="1" applyFont="1" applyBorder="1"/>
    <xf numFmtId="165" fontId="7" fillId="0" borderId="6" xfId="1" applyNumberFormat="1" applyFont="1" applyBorder="1"/>
    <xf numFmtId="165" fontId="10" fillId="0" borderId="45" xfId="1" applyNumberFormat="1" applyFont="1" applyBorder="1"/>
    <xf numFmtId="165" fontId="10" fillId="0" borderId="31" xfId="1" applyNumberFormat="1" applyFont="1" applyBorder="1"/>
    <xf numFmtId="165" fontId="7" fillId="0" borderId="7" xfId="1" applyNumberFormat="1" applyFont="1" applyBorder="1"/>
    <xf numFmtId="165" fontId="16" fillId="0" borderId="0" xfId="0" applyNumberFormat="1" applyFont="1" applyAlignment="1">
      <alignment horizontal="left"/>
    </xf>
    <xf numFmtId="165" fontId="10" fillId="0" borderId="0" xfId="0" applyNumberFormat="1" applyFont="1"/>
    <xf numFmtId="0" fontId="10" fillId="14" borderId="3" xfId="0" applyNumberFormat="1" applyFont="1" applyFill="1" applyBorder="1" applyAlignment="1">
      <alignment horizontal="left" indent="1"/>
    </xf>
    <xf numFmtId="0" fontId="10" fillId="14" borderId="6" xfId="0" applyNumberFormat="1" applyFont="1" applyFill="1" applyBorder="1" applyAlignment="1">
      <alignment horizontal="left" indent="1"/>
    </xf>
    <xf numFmtId="0" fontId="15" fillId="14" borderId="7" xfId="0" applyNumberFormat="1" applyFont="1" applyFill="1" applyBorder="1"/>
    <xf numFmtId="0" fontId="15" fillId="14" borderId="5" xfId="0" applyNumberFormat="1" applyFont="1" applyFill="1" applyBorder="1"/>
    <xf numFmtId="165" fontId="6" fillId="5" borderId="19" xfId="1" applyNumberFormat="1" applyFont="1" applyFill="1" applyBorder="1" applyAlignment="1" applyProtection="1">
      <alignment horizontal="center" vertical="center" wrapText="1"/>
      <protection locked="0"/>
    </xf>
    <xf numFmtId="165" fontId="6" fillId="5" borderId="13" xfId="1" applyNumberFormat="1" applyFont="1" applyFill="1" applyBorder="1" applyAlignment="1" applyProtection="1">
      <alignment horizontal="center" vertical="center" wrapText="1"/>
      <protection locked="0"/>
    </xf>
    <xf numFmtId="165" fontId="6" fillId="3" borderId="23" xfId="0" applyNumberFormat="1" applyFont="1" applyFill="1" applyBorder="1" applyAlignment="1">
      <alignment horizontal="left" vertical="center" wrapText="1"/>
    </xf>
    <xf numFmtId="165" fontId="6" fillId="3" borderId="23" xfId="0" applyNumberFormat="1" applyFont="1" applyFill="1" applyBorder="1" applyAlignment="1">
      <alignment horizontal="center" vertical="center" wrapText="1"/>
    </xf>
    <xf numFmtId="0" fontId="6" fillId="5" borderId="18" xfId="8" applyNumberFormat="1" applyFont="1" applyFill="1" applyBorder="1" applyAlignment="1" applyProtection="1">
      <alignment horizontal="left" wrapText="1"/>
      <protection locked="0"/>
    </xf>
    <xf numFmtId="0" fontId="6" fillId="5" borderId="19" xfId="8" applyNumberFormat="1" applyFont="1" applyFill="1" applyBorder="1" applyAlignment="1" applyProtection="1">
      <alignment horizontal="left" wrapText="1"/>
      <protection locked="0"/>
    </xf>
    <xf numFmtId="1" fontId="6" fillId="5" borderId="19" xfId="1" applyNumberFormat="1" applyFont="1" applyFill="1" applyBorder="1" applyAlignment="1" applyProtection="1">
      <alignment horizontal="center" wrapText="1"/>
      <protection locked="0"/>
    </xf>
    <xf numFmtId="165" fontId="6" fillId="5" borderId="19" xfId="1" applyNumberFormat="1" applyFont="1" applyFill="1" applyBorder="1" applyAlignment="1" applyProtection="1">
      <alignment horizontal="center" wrapText="1"/>
      <protection locked="0"/>
    </xf>
    <xf numFmtId="165" fontId="6" fillId="0" borderId="19" xfId="1" applyNumberFormat="1" applyFont="1" applyBorder="1" applyAlignment="1">
      <alignment horizontal="left" wrapText="1"/>
    </xf>
    <xf numFmtId="0" fontId="6" fillId="5" borderId="21" xfId="8" applyNumberFormat="1" applyFont="1" applyFill="1" applyBorder="1" applyAlignment="1" applyProtection="1">
      <alignment horizontal="left" wrapText="1"/>
      <protection locked="0"/>
    </xf>
    <xf numFmtId="0" fontId="6" fillId="5" borderId="13" xfId="8" applyNumberFormat="1" applyFont="1" applyFill="1" applyBorder="1" applyAlignment="1" applyProtection="1">
      <alignment horizontal="left" wrapText="1"/>
      <protection locked="0"/>
    </xf>
    <xf numFmtId="1" fontId="6" fillId="5" borderId="13" xfId="1" applyNumberFormat="1" applyFont="1" applyFill="1" applyBorder="1" applyAlignment="1" applyProtection="1">
      <alignment horizontal="center" wrapText="1"/>
      <protection locked="0"/>
    </xf>
    <xf numFmtId="165" fontId="6" fillId="5" borderId="13" xfId="1" applyNumberFormat="1" applyFont="1" applyFill="1" applyBorder="1" applyAlignment="1" applyProtection="1">
      <alignment horizontal="center" wrapText="1"/>
      <protection locked="0"/>
    </xf>
    <xf numFmtId="0" fontId="10" fillId="7" borderId="10" xfId="0" applyFont="1" applyFill="1" applyBorder="1" applyAlignment="1">
      <alignment horizontal="center" vertical="center"/>
    </xf>
    <xf numFmtId="164" fontId="4" fillId="2" borderId="2" xfId="3" applyNumberFormat="1" applyFont="1" applyFill="1" applyBorder="1"/>
    <xf numFmtId="0" fontId="32" fillId="0" borderId="0" xfId="0" applyFont="1"/>
    <xf numFmtId="0" fontId="8" fillId="3" borderId="23" xfId="0" applyNumberFormat="1" applyFont="1" applyFill="1" applyBorder="1" applyAlignment="1">
      <alignment horizontal="left" vertical="center" wrapText="1"/>
    </xf>
    <xf numFmtId="0" fontId="6" fillId="4" borderId="12" xfId="8" applyFont="1" applyFill="1" applyBorder="1" applyAlignment="1" applyProtection="1">
      <alignment horizontal="center" wrapText="1"/>
    </xf>
    <xf numFmtId="165" fontId="6" fillId="0" borderId="4" xfId="1" applyNumberFormat="1" applyFont="1" applyBorder="1" applyAlignment="1">
      <alignment horizontal="left" wrapText="1"/>
    </xf>
    <xf numFmtId="165" fontId="6" fillId="3" borderId="24" xfId="0" applyNumberFormat="1" applyFont="1" applyFill="1" applyBorder="1" applyAlignment="1">
      <alignment horizontal="left" vertical="center" wrapText="1"/>
    </xf>
    <xf numFmtId="165" fontId="6" fillId="0" borderId="20" xfId="1" applyNumberFormat="1" applyFont="1" applyBorder="1" applyAlignment="1">
      <alignment horizontal="left" vertical="center" wrapText="1"/>
    </xf>
    <xf numFmtId="165" fontId="6" fillId="0" borderId="4" xfId="1" applyNumberFormat="1" applyFont="1" applyBorder="1" applyAlignment="1">
      <alignment horizontal="left" vertical="center" wrapText="1"/>
    </xf>
    <xf numFmtId="0" fontId="34" fillId="0" borderId="0" xfId="0" applyFont="1"/>
    <xf numFmtId="10" fontId="4" fillId="2" borderId="2" xfId="3" applyNumberFormat="1" applyFont="1" applyFill="1" applyBorder="1"/>
    <xf numFmtId="0" fontId="8" fillId="4" borderId="10" xfId="8" applyFont="1" applyFill="1" applyBorder="1" applyAlignment="1" applyProtection="1">
      <alignment horizontal="center" vertical="center" wrapText="1"/>
    </xf>
    <xf numFmtId="0" fontId="0" fillId="0" borderId="0" xfId="0" applyFill="1"/>
    <xf numFmtId="0" fontId="0" fillId="0" borderId="0" xfId="0" applyAlignment="1">
      <alignment horizontal="left" indent="4"/>
    </xf>
    <xf numFmtId="0" fontId="6" fillId="5" borderId="47" xfId="8" applyFont="1" applyFill="1" applyBorder="1" applyAlignment="1" applyProtection="1">
      <alignment horizontal="left" vertical="center" wrapText="1"/>
      <protection locked="0"/>
    </xf>
    <xf numFmtId="0" fontId="6" fillId="4" borderId="12" xfId="8" applyFont="1" applyFill="1" applyBorder="1" applyAlignment="1">
      <alignment horizontal="left" vertical="center" wrapText="1"/>
    </xf>
    <xf numFmtId="0" fontId="6" fillId="4" borderId="50" xfId="8" applyFont="1" applyFill="1" applyBorder="1" applyAlignment="1">
      <alignment horizontal="left" vertical="center" wrapText="1"/>
    </xf>
    <xf numFmtId="164" fontId="6" fillId="5" borderId="10" xfId="3" applyNumberFormat="1" applyFont="1" applyFill="1" applyBorder="1" applyAlignment="1" applyProtection="1">
      <alignment horizontal="center" vertical="center" wrapText="1"/>
      <protection locked="0"/>
    </xf>
    <xf numFmtId="44" fontId="8" fillId="3" borderId="29" xfId="1" applyFont="1" applyFill="1" applyBorder="1" applyAlignment="1" applyProtection="1">
      <alignment horizontal="center" vertical="center" wrapText="1"/>
    </xf>
    <xf numFmtId="0" fontId="25" fillId="0" borderId="0" xfId="0" applyFont="1" applyAlignment="1">
      <alignment horizontal="center"/>
    </xf>
    <xf numFmtId="0" fontId="12" fillId="8" borderId="14" xfId="0" applyFont="1" applyFill="1" applyBorder="1" applyAlignment="1">
      <alignment horizontal="center"/>
    </xf>
    <xf numFmtId="0" fontId="28" fillId="0" borderId="0" xfId="0" applyFont="1" applyAlignment="1">
      <alignment horizontal="center"/>
    </xf>
    <xf numFmtId="0" fontId="0" fillId="0" borderId="0" xfId="0" applyNumberFormat="1" applyProtection="1">
      <protection hidden="1"/>
    </xf>
    <xf numFmtId="0" fontId="29" fillId="0" borderId="0" xfId="0" applyNumberFormat="1" applyFont="1" applyProtection="1">
      <protection hidden="1"/>
    </xf>
    <xf numFmtId="0" fontId="35" fillId="8" borderId="14" xfId="0" applyNumberFormat="1" applyFont="1" applyFill="1" applyBorder="1" applyAlignment="1" applyProtection="1">
      <protection hidden="1"/>
    </xf>
    <xf numFmtId="0" fontId="29" fillId="0" borderId="0" xfId="0" applyNumberFormat="1" applyFont="1"/>
    <xf numFmtId="166" fontId="29" fillId="0" borderId="0" xfId="0" applyNumberFormat="1" applyFont="1" applyProtection="1">
      <protection hidden="1"/>
    </xf>
    <xf numFmtId="166" fontId="35" fillId="8" borderId="14" xfId="0" applyNumberFormat="1" applyFont="1" applyFill="1" applyBorder="1" applyAlignment="1" applyProtection="1">
      <protection hidden="1"/>
    </xf>
    <xf numFmtId="0" fontId="35" fillId="8" borderId="14" xfId="0" applyNumberFormat="1" applyFont="1" applyFill="1" applyBorder="1" applyAlignment="1"/>
    <xf numFmtId="165" fontId="6" fillId="3" borderId="38" xfId="1" applyNumberFormat="1" applyFont="1" applyFill="1" applyBorder="1" applyAlignment="1" applyProtection="1">
      <alignment horizontal="center" vertical="center" wrapText="1"/>
    </xf>
    <xf numFmtId="44" fontId="8" fillId="3" borderId="30" xfId="1" applyFont="1" applyFill="1" applyBorder="1" applyAlignment="1" applyProtection="1">
      <alignment horizontal="center" vertical="center" wrapText="1"/>
    </xf>
    <xf numFmtId="165" fontId="29" fillId="0" borderId="0" xfId="0" applyNumberFormat="1" applyFont="1" applyProtection="1">
      <protection hidden="1"/>
    </xf>
    <xf numFmtId="165" fontId="7" fillId="7" borderId="5" xfId="1" applyNumberFormat="1" applyFont="1" applyFill="1" applyBorder="1" applyAlignment="1" applyProtection="1">
      <alignment horizontal="center"/>
      <protection locked="0"/>
    </xf>
    <xf numFmtId="0" fontId="7" fillId="13" borderId="30" xfId="0" applyNumberFormat="1" applyFont="1" applyFill="1" applyBorder="1" applyAlignment="1">
      <alignment horizontal="center" vertical="center"/>
    </xf>
    <xf numFmtId="0" fontId="36" fillId="0" borderId="0" xfId="0" applyFont="1"/>
    <xf numFmtId="0" fontId="37" fillId="0" borderId="0" xfId="0" applyFont="1"/>
    <xf numFmtId="0" fontId="38" fillId="0" borderId="0" xfId="0" applyFont="1"/>
    <xf numFmtId="166" fontId="29" fillId="0" borderId="0" xfId="0" applyNumberFormat="1" applyFont="1" applyAlignment="1" applyProtection="1">
      <protection hidden="1"/>
    </xf>
    <xf numFmtId="166" fontId="29" fillId="0" borderId="0" xfId="0" applyNumberFormat="1" applyFont="1"/>
    <xf numFmtId="0" fontId="8" fillId="4" borderId="10" xfId="8" quotePrefix="1" applyFont="1" applyFill="1" applyBorder="1" applyAlignment="1" applyProtection="1">
      <alignment horizontal="center" vertical="center" wrapText="1"/>
    </xf>
    <xf numFmtId="0" fontId="0" fillId="0" borderId="0" xfId="0"/>
    <xf numFmtId="0" fontId="4" fillId="2" borderId="2" xfId="6"/>
    <xf numFmtId="0" fontId="22" fillId="0" borderId="0" xfId="0" applyFont="1"/>
    <xf numFmtId="0" fontId="6" fillId="4" borderId="12" xfId="8" applyFont="1" applyFill="1" applyBorder="1" applyAlignment="1" applyProtection="1">
      <alignment horizontal="center" vertical="center" wrapText="1"/>
    </xf>
    <xf numFmtId="0" fontId="6" fillId="4" borderId="10" xfId="8" applyFont="1" applyFill="1" applyBorder="1" applyAlignment="1" applyProtection="1">
      <alignment horizontal="center" vertical="center" wrapText="1"/>
    </xf>
    <xf numFmtId="0" fontId="6" fillId="4" borderId="29" xfId="8" applyFont="1" applyFill="1" applyBorder="1" applyAlignment="1" applyProtection="1">
      <alignment horizontal="center" vertical="center" wrapText="1"/>
    </xf>
    <xf numFmtId="164" fontId="6" fillId="5" borderId="38" xfId="3" applyNumberFormat="1" applyFont="1" applyFill="1" applyBorder="1" applyAlignment="1" applyProtection="1">
      <alignment horizontal="center" vertical="center" wrapText="1"/>
      <protection locked="0"/>
    </xf>
    <xf numFmtId="165" fontId="6" fillId="5" borderId="38" xfId="1" applyNumberFormat="1" applyFont="1" applyFill="1" applyBorder="1" applyAlignment="1" applyProtection="1">
      <alignment horizontal="center" vertical="center" wrapText="1"/>
      <protection locked="0"/>
    </xf>
    <xf numFmtId="0" fontId="6" fillId="15" borderId="40" xfId="8" applyFont="1" applyFill="1" applyBorder="1" applyAlignment="1" applyProtection="1">
      <alignment horizontal="left" vertical="center" wrapText="1"/>
    </xf>
    <xf numFmtId="9" fontId="8" fillId="4" borderId="29" xfId="3" applyFont="1" applyFill="1" applyBorder="1" applyAlignment="1" applyProtection="1">
      <alignment horizontal="center" vertical="center" wrapText="1"/>
    </xf>
    <xf numFmtId="0" fontId="6" fillId="4" borderId="12" xfId="8" applyFont="1" applyFill="1" applyBorder="1" applyAlignment="1" applyProtection="1">
      <alignment horizontal="left" vertical="center" wrapText="1"/>
    </xf>
    <xf numFmtId="0" fontId="25" fillId="0" borderId="0" xfId="0" applyFont="1"/>
    <xf numFmtId="0" fontId="8" fillId="10" borderId="26" xfId="8" applyFont="1" applyFill="1" applyBorder="1" applyAlignment="1" applyProtection="1">
      <alignment vertical="center"/>
    </xf>
    <xf numFmtId="9" fontId="6" fillId="5" borderId="47" xfId="3" applyFont="1" applyFill="1" applyBorder="1" applyAlignment="1" applyProtection="1">
      <alignment horizontal="center" vertical="center" wrapText="1"/>
      <protection locked="0"/>
    </xf>
    <xf numFmtId="0" fontId="6" fillId="5" borderId="47" xfId="8" applyFont="1" applyFill="1" applyBorder="1" applyAlignment="1" applyProtection="1">
      <alignment horizontal="center" vertical="center" wrapText="1"/>
      <protection locked="0"/>
    </xf>
    <xf numFmtId="0" fontId="6" fillId="4" borderId="39" xfId="8" applyFont="1" applyFill="1" applyBorder="1" applyAlignment="1" applyProtection="1">
      <alignment horizontal="center" vertical="center" wrapText="1"/>
    </xf>
    <xf numFmtId="0" fontId="8" fillId="4" borderId="34" xfId="8" applyFont="1" applyFill="1" applyBorder="1" applyAlignment="1" applyProtection="1">
      <alignment horizontal="center" vertical="center" wrapText="1"/>
    </xf>
    <xf numFmtId="0" fontId="6" fillId="5" borderId="50" xfId="8" applyFont="1" applyFill="1" applyBorder="1" applyAlignment="1" applyProtection="1">
      <alignment horizontal="left" vertical="center" wrapText="1"/>
      <protection locked="0"/>
    </xf>
    <xf numFmtId="0" fontId="8" fillId="10" borderId="33" xfId="8" applyFont="1" applyFill="1" applyBorder="1" applyAlignment="1" applyProtection="1">
      <alignment vertical="center"/>
    </xf>
    <xf numFmtId="0" fontId="6" fillId="4" borderId="26" xfId="8" applyFont="1" applyFill="1" applyBorder="1" applyAlignment="1" applyProtection="1">
      <alignment horizontal="left" vertical="center" wrapText="1"/>
    </xf>
    <xf numFmtId="0" fontId="8" fillId="15" borderId="34" xfId="8" applyFont="1" applyFill="1" applyBorder="1" applyAlignment="1">
      <alignment horizontal="center" vertical="center" wrapText="1"/>
    </xf>
    <xf numFmtId="165" fontId="6" fillId="5" borderId="10" xfId="1" applyNumberFormat="1" applyFont="1" applyFill="1" applyBorder="1" applyAlignment="1" applyProtection="1">
      <alignment horizontal="center" vertical="center"/>
      <protection locked="0"/>
    </xf>
    <xf numFmtId="0" fontId="6" fillId="4" borderId="12" xfId="8" applyFont="1" applyFill="1" applyBorder="1" applyAlignment="1">
      <alignment horizontal="left" vertical="center" wrapText="1" indent="1"/>
    </xf>
    <xf numFmtId="165" fontId="8" fillId="3" borderId="10" xfId="1" applyNumberFormat="1" applyFont="1" applyFill="1" applyBorder="1" applyAlignment="1">
      <alignment horizontal="center" vertical="center"/>
    </xf>
    <xf numFmtId="165" fontId="8" fillId="3" borderId="38" xfId="1" applyNumberFormat="1" applyFont="1" applyFill="1" applyBorder="1" applyAlignment="1">
      <alignment vertical="center"/>
    </xf>
    <xf numFmtId="167" fontId="6" fillId="5" borderId="8" xfId="3" applyNumberFormat="1" applyFont="1" applyFill="1" applyBorder="1" applyAlignment="1" applyProtection="1">
      <alignment horizontal="center" vertical="center"/>
      <protection locked="0"/>
    </xf>
    <xf numFmtId="165" fontId="8" fillId="3" borderId="8" xfId="1" applyNumberFormat="1" applyFont="1" applyFill="1" applyBorder="1" applyAlignment="1">
      <alignment horizontal="center" vertical="center"/>
    </xf>
    <xf numFmtId="165" fontId="6" fillId="5" borderId="8" xfId="1" applyNumberFormat="1" applyFont="1" applyFill="1" applyBorder="1" applyAlignment="1" applyProtection="1">
      <alignment horizontal="center" vertical="center"/>
      <protection locked="0"/>
    </xf>
    <xf numFmtId="165" fontId="8" fillId="3" borderId="27" xfId="1" applyNumberFormat="1" applyFont="1" applyFill="1" applyBorder="1" applyAlignment="1">
      <alignment horizontal="center" vertical="center"/>
    </xf>
    <xf numFmtId="0" fontId="6" fillId="4" borderId="12" xfId="8" applyFont="1" applyFill="1" applyBorder="1" applyAlignment="1">
      <alignment vertical="center" wrapText="1"/>
    </xf>
    <xf numFmtId="0" fontId="6" fillId="4" borderId="12" xfId="8" applyFont="1" applyFill="1" applyBorder="1" applyAlignment="1">
      <alignment horizontal="left" vertical="center" wrapText="1"/>
    </xf>
    <xf numFmtId="0" fontId="6" fillId="4" borderId="50" xfId="8" applyFont="1" applyFill="1" applyBorder="1" applyAlignment="1">
      <alignment horizontal="left" vertical="center" wrapText="1"/>
    </xf>
    <xf numFmtId="0" fontId="28" fillId="0" borderId="0" xfId="0" applyFont="1" applyAlignment="1">
      <alignment horizontal="center" vertical="center"/>
    </xf>
    <xf numFmtId="0" fontId="6" fillId="5" borderId="10" xfId="3" applyNumberFormat="1" applyFont="1" applyFill="1" applyBorder="1" applyAlignment="1" applyProtection="1">
      <alignment horizontal="center" vertical="center" wrapText="1"/>
      <protection locked="0"/>
    </xf>
    <xf numFmtId="0" fontId="26" fillId="3" borderId="30" xfId="1" applyNumberFormat="1" applyFont="1" applyFill="1" applyBorder="1" applyAlignment="1" applyProtection="1">
      <alignment vertical="center" wrapText="1"/>
      <protection hidden="1"/>
    </xf>
    <xf numFmtId="0" fontId="6" fillId="5" borderId="29" xfId="3" applyNumberFormat="1" applyFont="1" applyFill="1" applyBorder="1" applyAlignment="1" applyProtection="1">
      <alignment horizontal="left" vertical="center" wrapText="1"/>
      <protection locked="0"/>
    </xf>
    <xf numFmtId="0" fontId="6" fillId="5" borderId="29" xfId="1" applyNumberFormat="1" applyFont="1" applyFill="1" applyBorder="1" applyAlignment="1" applyProtection="1">
      <alignment horizontal="left" vertical="center" wrapText="1"/>
      <protection locked="0"/>
    </xf>
    <xf numFmtId="0" fontId="8" fillId="3" borderId="29" xfId="1" applyNumberFormat="1" applyFont="1" applyFill="1" applyBorder="1" applyAlignment="1">
      <alignment horizontal="left" vertical="center" wrapText="1"/>
    </xf>
    <xf numFmtId="0" fontId="8" fillId="3" borderId="29" xfId="1" applyNumberFormat="1" applyFont="1" applyFill="1" applyBorder="1" applyAlignment="1">
      <alignment horizontal="center" vertical="center" wrapText="1"/>
    </xf>
    <xf numFmtId="0" fontId="26" fillId="3" borderId="30" xfId="1" applyNumberFormat="1" applyFont="1" applyFill="1" applyBorder="1" applyAlignment="1">
      <alignment horizontal="center" vertical="center" wrapText="1"/>
    </xf>
    <xf numFmtId="165" fontId="6" fillId="0" borderId="32" xfId="1" applyNumberFormat="1" applyFont="1" applyFill="1" applyBorder="1" applyAlignment="1" applyProtection="1">
      <alignment horizontal="left" vertical="center" wrapText="1"/>
    </xf>
    <xf numFmtId="165" fontId="8" fillId="0" borderId="30" xfId="1" applyNumberFormat="1" applyFont="1" applyFill="1" applyBorder="1" applyAlignment="1" applyProtection="1">
      <alignment horizontal="left" vertical="center" wrapText="1"/>
    </xf>
    <xf numFmtId="165" fontId="6" fillId="0" borderId="38" xfId="1" applyNumberFormat="1" applyFont="1" applyFill="1" applyBorder="1" applyAlignment="1" applyProtection="1">
      <alignment horizontal="left" vertical="center" wrapText="1"/>
    </xf>
    <xf numFmtId="165" fontId="6" fillId="5" borderId="47" xfId="1" applyNumberFormat="1" applyFont="1" applyFill="1" applyBorder="1" applyAlignment="1" applyProtection="1">
      <alignment horizontal="left" vertical="center" wrapText="1"/>
      <protection locked="0"/>
    </xf>
    <xf numFmtId="165" fontId="6" fillId="0" borderId="19" xfId="1" applyNumberFormat="1" applyFont="1" applyBorder="1" applyAlignment="1">
      <alignment horizontal="left" wrapText="1"/>
    </xf>
    <xf numFmtId="165" fontId="6" fillId="0" borderId="4" xfId="1" applyNumberFormat="1" applyFont="1" applyBorder="1" applyAlignment="1">
      <alignment horizontal="left" wrapText="1"/>
    </xf>
    <xf numFmtId="0" fontId="8" fillId="4" borderId="10" xfId="8" applyFont="1" applyFill="1" applyBorder="1" applyAlignment="1" applyProtection="1">
      <alignment horizontal="center" vertical="center" wrapText="1"/>
    </xf>
    <xf numFmtId="0" fontId="6" fillId="4" borderId="48" xfId="8" applyFont="1" applyFill="1" applyBorder="1" applyAlignment="1">
      <alignment horizontal="left" vertical="center" wrapText="1"/>
    </xf>
    <xf numFmtId="164" fontId="6" fillId="5" borderId="10" xfId="3" applyNumberFormat="1" applyFont="1" applyFill="1" applyBorder="1" applyAlignment="1" applyProtection="1">
      <alignment horizontal="center" vertical="center" wrapText="1"/>
      <protection locked="0"/>
    </xf>
    <xf numFmtId="44" fontId="8" fillId="3" borderId="29" xfId="1" applyFont="1" applyFill="1" applyBorder="1" applyAlignment="1" applyProtection="1">
      <alignment horizontal="center" vertical="center" wrapText="1"/>
    </xf>
    <xf numFmtId="165" fontId="6" fillId="3" borderId="10" xfId="1" applyNumberFormat="1" applyFont="1" applyFill="1" applyBorder="1" applyAlignment="1" applyProtection="1">
      <alignment horizontal="center" vertical="center" wrapText="1"/>
    </xf>
    <xf numFmtId="0" fontId="25" fillId="0" borderId="0" xfId="0" applyFont="1" applyAlignment="1">
      <alignment horizontal="center"/>
    </xf>
    <xf numFmtId="0" fontId="28" fillId="0" borderId="0" xfId="0" applyFont="1" applyAlignment="1">
      <alignment horizontal="center"/>
    </xf>
    <xf numFmtId="0" fontId="29" fillId="0" borderId="0" xfId="0" applyNumberFormat="1" applyFont="1" applyProtection="1">
      <protection hidden="1"/>
    </xf>
    <xf numFmtId="0" fontId="29" fillId="0" borderId="0" xfId="0" applyNumberFormat="1" applyFont="1"/>
    <xf numFmtId="166" fontId="29" fillId="0" borderId="0" xfId="0" applyNumberFormat="1" applyFont="1" applyProtection="1">
      <protection hidden="1"/>
    </xf>
    <xf numFmtId="165" fontId="6" fillId="3" borderId="38" xfId="1" applyNumberFormat="1" applyFont="1" applyFill="1" applyBorder="1" applyAlignment="1" applyProtection="1">
      <alignment horizontal="center" vertical="center" wrapText="1"/>
    </xf>
    <xf numFmtId="44" fontId="8" fillId="3" borderId="30" xfId="1" applyFont="1" applyFill="1" applyBorder="1" applyAlignment="1" applyProtection="1">
      <alignment horizontal="center" vertical="center" wrapText="1"/>
    </xf>
    <xf numFmtId="165" fontId="29" fillId="0" borderId="0" xfId="0" applyNumberFormat="1" applyFont="1" applyProtection="1">
      <protection hidden="1"/>
    </xf>
    <xf numFmtId="166" fontId="29" fillId="0" borderId="0" xfId="0" applyNumberFormat="1" applyFont="1" applyAlignment="1" applyProtection="1">
      <protection hidden="1"/>
    </xf>
    <xf numFmtId="0" fontId="7" fillId="13" borderId="26" xfId="0" applyNumberFormat="1" applyFont="1" applyFill="1" applyBorder="1" applyAlignment="1" applyProtection="1">
      <alignment horizontal="center" vertical="center"/>
      <protection locked="0"/>
    </xf>
    <xf numFmtId="0" fontId="6" fillId="0" borderId="0" xfId="8"/>
    <xf numFmtId="0" fontId="6" fillId="4" borderId="50" xfId="8" applyFont="1" applyFill="1" applyBorder="1" applyAlignment="1">
      <alignment horizontal="left" vertical="center" wrapText="1"/>
    </xf>
    <xf numFmtId="0" fontId="6" fillId="4" borderId="12" xfId="8" applyFont="1" applyFill="1" applyBorder="1" applyAlignment="1">
      <alignment horizontal="left" vertical="center" wrapText="1"/>
    </xf>
    <xf numFmtId="0" fontId="6" fillId="5" borderId="47" xfId="8" applyFont="1" applyFill="1" applyBorder="1" applyAlignment="1" applyProtection="1">
      <alignment horizontal="left" vertical="center" wrapText="1"/>
      <protection locked="0"/>
    </xf>
    <xf numFmtId="0" fontId="22" fillId="0" borderId="0" xfId="0" applyFont="1" applyFill="1" applyBorder="1"/>
    <xf numFmtId="44" fontId="6" fillId="0" borderId="32" xfId="1" applyNumberFormat="1" applyFont="1" applyFill="1" applyBorder="1" applyAlignment="1" applyProtection="1">
      <alignment horizontal="left" vertical="center" wrapText="1"/>
    </xf>
    <xf numFmtId="0" fontId="0" fillId="18" borderId="0" xfId="0" applyFont="1" applyFill="1"/>
    <xf numFmtId="0" fontId="0" fillId="19" borderId="0" xfId="0" applyFont="1" applyFill="1"/>
    <xf numFmtId="0" fontId="0" fillId="11" borderId="0" xfId="0" applyFont="1" applyFill="1" applyBorder="1"/>
    <xf numFmtId="0" fontId="0" fillId="3" borderId="0" xfId="0" applyFont="1" applyFill="1" applyBorder="1"/>
    <xf numFmtId="0" fontId="0" fillId="20" borderId="0" xfId="0" applyFont="1" applyFill="1" applyBorder="1"/>
    <xf numFmtId="0" fontId="6" fillId="4" borderId="12" xfId="8" applyFont="1" applyFill="1" applyBorder="1" applyAlignment="1">
      <alignment horizontal="left" vertical="center" wrapText="1"/>
    </xf>
    <xf numFmtId="0" fontId="11" fillId="9" borderId="15" xfId="0" applyFont="1" applyFill="1" applyBorder="1" applyAlignment="1">
      <alignment horizontal="centerContinuous" vertical="center"/>
    </xf>
    <xf numFmtId="0" fontId="7" fillId="14" borderId="60" xfId="0" applyNumberFormat="1" applyFont="1" applyFill="1" applyBorder="1" applyAlignment="1"/>
    <xf numFmtId="165" fontId="7" fillId="0" borderId="61" xfId="1" applyNumberFormat="1" applyFont="1" applyBorder="1" applyAlignment="1"/>
    <xf numFmtId="165" fontId="7" fillId="0" borderId="60" xfId="1" applyNumberFormat="1" applyFont="1" applyBorder="1" applyAlignment="1"/>
    <xf numFmtId="44" fontId="6" fillId="5" borderId="63" xfId="1" applyFont="1" applyFill="1" applyBorder="1" applyProtection="1">
      <protection locked="0"/>
    </xf>
    <xf numFmtId="0" fontId="6" fillId="3" borderId="0" xfId="8" applyFill="1"/>
    <xf numFmtId="0" fontId="8" fillId="7" borderId="12" xfId="8" applyFont="1" applyFill="1" applyBorder="1" applyAlignment="1">
      <alignment horizontal="left" vertical="center"/>
    </xf>
    <xf numFmtId="0" fontId="8" fillId="7" borderId="10" xfId="8" applyFont="1" applyFill="1" applyBorder="1" applyAlignment="1">
      <alignment horizontal="center" vertical="center" wrapText="1"/>
    </xf>
    <xf numFmtId="0" fontId="8" fillId="7" borderId="29" xfId="8" applyFont="1" applyFill="1" applyBorder="1" applyAlignment="1">
      <alignment horizontal="center" vertical="center" wrapText="1"/>
    </xf>
    <xf numFmtId="0" fontId="8" fillId="4" borderId="12" xfId="8" applyFont="1" applyFill="1" applyBorder="1" applyAlignment="1">
      <alignment vertical="center"/>
    </xf>
    <xf numFmtId="44" fontId="6" fillId="5" borderId="10" xfId="1" applyFont="1" applyFill="1" applyBorder="1" applyAlignment="1" applyProtection="1">
      <alignment horizontal="left" vertical="center"/>
      <protection locked="0"/>
    </xf>
    <xf numFmtId="44" fontId="8" fillId="5" borderId="10" xfId="1" applyFont="1" applyFill="1" applyBorder="1" applyAlignment="1" applyProtection="1">
      <alignment horizontal="left" vertical="center"/>
      <protection locked="0"/>
    </xf>
    <xf numFmtId="44" fontId="8" fillId="0" borderId="29" xfId="1" applyFont="1" applyBorder="1" applyAlignment="1">
      <alignment horizontal="left" vertical="center"/>
    </xf>
    <xf numFmtId="0" fontId="8" fillId="4" borderId="12" xfId="8" applyFont="1" applyFill="1" applyBorder="1" applyAlignment="1">
      <alignment horizontal="left" vertical="center"/>
    </xf>
    <xf numFmtId="0" fontId="8" fillId="4" borderId="26" xfId="8" applyFont="1" applyFill="1" applyBorder="1" applyAlignment="1">
      <alignment horizontal="left" vertical="center"/>
    </xf>
    <xf numFmtId="44" fontId="8" fillId="0" borderId="38" xfId="1" applyFont="1" applyBorder="1" applyAlignment="1">
      <alignment horizontal="left" vertical="center"/>
    </xf>
    <xf numFmtId="44" fontId="8" fillId="0" borderId="30" xfId="1" applyFont="1" applyBorder="1" applyAlignment="1">
      <alignment horizontal="left" vertical="center"/>
    </xf>
    <xf numFmtId="0" fontId="40" fillId="21" borderId="39" xfId="8" applyFont="1" applyFill="1" applyBorder="1" applyAlignment="1">
      <alignment horizontal="center" vertical="center"/>
    </xf>
    <xf numFmtId="0" fontId="40" fillId="21" borderId="34" xfId="8" applyFont="1" applyFill="1" applyBorder="1" applyAlignment="1">
      <alignment horizontal="center" vertical="center"/>
    </xf>
    <xf numFmtId="0" fontId="41" fillId="3" borderId="44" xfId="8" applyFont="1" applyFill="1" applyBorder="1" applyAlignment="1">
      <alignment horizontal="left"/>
    </xf>
    <xf numFmtId="0" fontId="11" fillId="22" borderId="9" xfId="0" applyFont="1" applyFill="1" applyBorder="1" applyAlignment="1"/>
    <xf numFmtId="0" fontId="12" fillId="22" borderId="9" xfId="0" applyFont="1" applyFill="1" applyBorder="1" applyAlignment="1"/>
    <xf numFmtId="0" fontId="6" fillId="4" borderId="48" xfId="8" applyFont="1" applyFill="1" applyBorder="1" applyAlignment="1">
      <alignment horizontal="left" vertical="center" wrapText="1"/>
    </xf>
    <xf numFmtId="165" fontId="10" fillId="5" borderId="50" xfId="1" applyNumberFormat="1" applyFont="1" applyFill="1" applyBorder="1" applyAlignment="1" applyProtection="1">
      <alignment horizontal="center"/>
      <protection locked="0"/>
    </xf>
    <xf numFmtId="165" fontId="10" fillId="5" borderId="32" xfId="1" applyNumberFormat="1" applyFont="1" applyFill="1" applyBorder="1" applyAlignment="1" applyProtection="1">
      <alignment horizontal="center"/>
      <protection locked="0"/>
    </xf>
    <xf numFmtId="165" fontId="8" fillId="5" borderId="10" xfId="1" applyNumberFormat="1" applyFont="1" applyFill="1" applyBorder="1" applyAlignment="1" applyProtection="1">
      <alignment horizontal="center" vertical="center"/>
      <protection locked="0"/>
    </xf>
    <xf numFmtId="0" fontId="8" fillId="5" borderId="29" xfId="1" applyNumberFormat="1" applyFont="1" applyFill="1" applyBorder="1" applyAlignment="1" applyProtection="1">
      <alignment horizontal="left" vertical="center" wrapText="1"/>
      <protection locked="0"/>
    </xf>
    <xf numFmtId="0" fontId="42" fillId="0" borderId="0" xfId="0" applyFont="1"/>
    <xf numFmtId="0" fontId="43" fillId="0" borderId="0" xfId="10"/>
    <xf numFmtId="0" fontId="40" fillId="21" borderId="33" xfId="8" applyFont="1" applyFill="1" applyBorder="1" applyAlignment="1">
      <alignment horizontal="left" vertical="center"/>
    </xf>
    <xf numFmtId="44" fontId="0" fillId="11" borderId="25" xfId="1" applyNumberFormat="1" applyFont="1" applyFill="1" applyBorder="1"/>
    <xf numFmtId="0" fontId="25" fillId="0" borderId="0" xfId="0" applyFont="1" applyAlignment="1">
      <alignment horizontal="right" wrapText="1"/>
    </xf>
    <xf numFmtId="0" fontId="10" fillId="0" borderId="0" xfId="0" applyFont="1" applyFill="1"/>
    <xf numFmtId="0" fontId="33" fillId="5" borderId="0" xfId="0" applyFont="1" applyFill="1" applyAlignment="1" applyProtection="1">
      <alignment horizontal="center"/>
      <protection locked="0"/>
    </xf>
    <xf numFmtId="0" fontId="11" fillId="9" borderId="15" xfId="0" applyFont="1" applyFill="1" applyBorder="1" applyAlignment="1">
      <alignment horizontal="center" vertical="center"/>
    </xf>
    <xf numFmtId="0" fontId="7" fillId="6" borderId="52" xfId="0" applyNumberFormat="1" applyFont="1" applyFill="1" applyBorder="1" applyAlignment="1">
      <alignment horizontal="center" vertical="center"/>
    </xf>
    <xf numFmtId="0" fontId="7" fillId="6" borderId="15" xfId="0" applyNumberFormat="1" applyFont="1" applyFill="1" applyBorder="1" applyAlignment="1">
      <alignment horizontal="center" vertical="center"/>
    </xf>
    <xf numFmtId="0" fontId="7" fillId="6" borderId="53" xfId="0" applyNumberFormat="1" applyFont="1" applyFill="1" applyBorder="1" applyAlignment="1">
      <alignment horizontal="center" vertical="center"/>
    </xf>
    <xf numFmtId="0" fontId="10" fillId="5" borderId="54" xfId="0" applyFont="1" applyFill="1" applyBorder="1" applyAlignment="1" applyProtection="1">
      <alignment horizontal="left" vertical="top" wrapText="1"/>
      <protection locked="0"/>
    </xf>
    <xf numFmtId="0" fontId="10" fillId="5" borderId="16" xfId="0" applyFont="1" applyFill="1" applyBorder="1" applyAlignment="1" applyProtection="1">
      <alignment horizontal="left" vertical="top" wrapText="1"/>
      <protection locked="0"/>
    </xf>
    <xf numFmtId="0" fontId="10" fillId="5" borderId="55" xfId="0" applyFont="1" applyFill="1" applyBorder="1" applyAlignment="1" applyProtection="1">
      <alignment horizontal="left" vertical="top" wrapText="1"/>
      <protection locked="0"/>
    </xf>
    <xf numFmtId="0" fontId="10" fillId="5" borderId="41" xfId="0" applyFont="1" applyFill="1" applyBorder="1" applyAlignment="1" applyProtection="1">
      <alignment horizontal="left" vertical="top" wrapText="1"/>
      <protection locked="0"/>
    </xf>
    <xf numFmtId="0" fontId="10" fillId="5" borderId="0" xfId="0" applyFont="1" applyFill="1" applyBorder="1" applyAlignment="1" applyProtection="1">
      <alignment horizontal="left" vertical="top" wrapText="1"/>
      <protection locked="0"/>
    </xf>
    <xf numFmtId="0" fontId="10" fillId="5" borderId="42" xfId="0" applyFont="1" applyFill="1" applyBorder="1" applyAlignment="1" applyProtection="1">
      <alignment horizontal="left" vertical="top" wrapText="1"/>
      <protection locked="0"/>
    </xf>
    <xf numFmtId="0" fontId="10" fillId="5" borderId="43" xfId="0" applyFont="1" applyFill="1" applyBorder="1" applyAlignment="1" applyProtection="1">
      <alignment horizontal="left" vertical="top" wrapText="1"/>
      <protection locked="0"/>
    </xf>
    <xf numFmtId="0" fontId="10" fillId="5" borderId="44" xfId="0" applyFont="1" applyFill="1" applyBorder="1" applyAlignment="1" applyProtection="1">
      <alignment horizontal="left" vertical="top" wrapText="1"/>
      <protection locked="0"/>
    </xf>
    <xf numFmtId="0" fontId="10" fillId="5" borderId="17" xfId="0" applyFont="1" applyFill="1" applyBorder="1" applyAlignment="1" applyProtection="1">
      <alignment horizontal="left" vertical="top" wrapText="1"/>
      <protection locked="0"/>
    </xf>
    <xf numFmtId="0" fontId="12" fillId="16" borderId="52" xfId="0" applyFont="1" applyFill="1" applyBorder="1" applyAlignment="1">
      <alignment horizontal="center" vertical="center"/>
    </xf>
    <xf numFmtId="0" fontId="12" fillId="16" borderId="53" xfId="0" applyFont="1" applyFill="1" applyBorder="1" applyAlignment="1">
      <alignment horizontal="center" vertical="center"/>
    </xf>
    <xf numFmtId="0" fontId="7" fillId="6" borderId="54" xfId="0" applyNumberFormat="1" applyFont="1" applyFill="1" applyBorder="1" applyAlignment="1">
      <alignment vertical="center"/>
    </xf>
    <xf numFmtId="0" fontId="7" fillId="6" borderId="58" xfId="0" applyNumberFormat="1" applyFont="1" applyFill="1" applyBorder="1" applyAlignment="1">
      <alignment vertical="center"/>
    </xf>
    <xf numFmtId="0" fontId="7" fillId="6" borderId="55" xfId="0" applyNumberFormat="1" applyFont="1" applyFill="1" applyBorder="1" applyAlignment="1">
      <alignment horizontal="center" vertical="center"/>
    </xf>
    <xf numFmtId="0" fontId="7" fillId="6" borderId="59" xfId="0" applyNumberFormat="1" applyFont="1" applyFill="1" applyBorder="1" applyAlignment="1">
      <alignment horizontal="center" vertical="center"/>
    </xf>
    <xf numFmtId="0" fontId="8" fillId="15" borderId="35" xfId="8" applyFont="1" applyFill="1" applyBorder="1" applyAlignment="1" applyProtection="1">
      <alignment horizontal="center" vertical="center"/>
    </xf>
    <xf numFmtId="0" fontId="8" fillId="15" borderId="36" xfId="8" applyFont="1" applyFill="1" applyBorder="1" applyAlignment="1" applyProtection="1">
      <alignment horizontal="center" vertical="center"/>
    </xf>
    <xf numFmtId="0" fontId="8" fillId="15" borderId="37" xfId="8" applyFont="1" applyFill="1" applyBorder="1" applyAlignment="1" applyProtection="1">
      <alignment horizontal="center" vertical="center"/>
    </xf>
    <xf numFmtId="0" fontId="8" fillId="15" borderId="56" xfId="8" applyFont="1" applyFill="1" applyBorder="1" applyAlignment="1" applyProtection="1">
      <alignment horizontal="center" vertical="center"/>
    </xf>
    <xf numFmtId="0" fontId="8" fillId="15" borderId="57" xfId="8" applyFont="1" applyFill="1" applyBorder="1" applyAlignment="1" applyProtection="1">
      <alignment horizontal="center" vertical="center"/>
    </xf>
    <xf numFmtId="0" fontId="8" fillId="15" borderId="45" xfId="8" applyFont="1" applyFill="1" applyBorder="1" applyAlignment="1" applyProtection="1">
      <alignment horizontal="center" vertical="center" wrapText="1"/>
    </xf>
    <xf numFmtId="0" fontId="8" fillId="15" borderId="46" xfId="8" applyFont="1" applyFill="1" applyBorder="1" applyAlignment="1" applyProtection="1">
      <alignment horizontal="center" vertical="center" wrapText="1"/>
    </xf>
    <xf numFmtId="0" fontId="8" fillId="15" borderId="31" xfId="8" applyFont="1" applyFill="1" applyBorder="1" applyAlignment="1" applyProtection="1">
      <alignment horizontal="center" vertical="center" wrapText="1"/>
    </xf>
    <xf numFmtId="0" fontId="8" fillId="15" borderId="35" xfId="8" applyFont="1" applyFill="1" applyBorder="1" applyAlignment="1" applyProtection="1">
      <alignment horizontal="center" vertical="center" wrapText="1"/>
    </xf>
    <xf numFmtId="0" fontId="8" fillId="15" borderId="36" xfId="8" applyFont="1" applyFill="1" applyBorder="1" applyAlignment="1" applyProtection="1">
      <alignment horizontal="center" vertical="center" wrapText="1"/>
    </xf>
    <xf numFmtId="0" fontId="8" fillId="15" borderId="37" xfId="8" applyFont="1" applyFill="1" applyBorder="1" applyAlignment="1" applyProtection="1">
      <alignment horizontal="center" vertical="center" wrapText="1"/>
    </xf>
    <xf numFmtId="0" fontId="25" fillId="5" borderId="41" xfId="0" applyFont="1" applyFill="1" applyBorder="1" applyAlignment="1" applyProtection="1">
      <alignment horizontal="left" vertical="top" wrapText="1"/>
      <protection locked="0"/>
    </xf>
    <xf numFmtId="0" fontId="25" fillId="5" borderId="0" xfId="0" applyFont="1" applyFill="1" applyBorder="1" applyAlignment="1" applyProtection="1">
      <alignment horizontal="left" vertical="top" wrapText="1"/>
      <protection locked="0"/>
    </xf>
    <xf numFmtId="0" fontId="25" fillId="5" borderId="42" xfId="0" applyFont="1" applyFill="1" applyBorder="1" applyAlignment="1" applyProtection="1">
      <alignment horizontal="left" vertical="top" wrapText="1"/>
      <protection locked="0"/>
    </xf>
    <xf numFmtId="0" fontId="25" fillId="5" borderId="43" xfId="0" applyFont="1" applyFill="1" applyBorder="1" applyAlignment="1" applyProtection="1">
      <alignment horizontal="left" vertical="top" wrapText="1"/>
      <protection locked="0"/>
    </xf>
    <xf numFmtId="0" fontId="25" fillId="5" borderId="44" xfId="0" applyFont="1" applyFill="1" applyBorder="1" applyAlignment="1" applyProtection="1">
      <alignment horizontal="left" vertical="top" wrapText="1"/>
      <protection locked="0"/>
    </xf>
    <xf numFmtId="0" fontId="25" fillId="5" borderId="17" xfId="0" applyFont="1" applyFill="1" applyBorder="1" applyAlignment="1" applyProtection="1">
      <alignment horizontal="left" vertical="top" wrapText="1"/>
      <protection locked="0"/>
    </xf>
    <xf numFmtId="0" fontId="6" fillId="4" borderId="12" xfId="8" applyFont="1" applyFill="1" applyBorder="1" applyAlignment="1">
      <alignment horizontal="left" vertical="center" wrapText="1"/>
    </xf>
    <xf numFmtId="0" fontId="6" fillId="4" borderId="50" xfId="8" applyFont="1" applyFill="1" applyBorder="1" applyAlignment="1">
      <alignment horizontal="left" vertical="center" wrapText="1"/>
    </xf>
    <xf numFmtId="0" fontId="6" fillId="5" borderId="10" xfId="8" applyFont="1" applyFill="1" applyBorder="1" applyAlignment="1" applyProtection="1">
      <alignment horizontal="left" vertical="center" wrapText="1"/>
      <protection locked="0"/>
    </xf>
    <xf numFmtId="0" fontId="6" fillId="5" borderId="29" xfId="8" applyFont="1" applyFill="1" applyBorder="1" applyAlignment="1" applyProtection="1">
      <alignment horizontal="left" vertical="center" wrapText="1"/>
      <protection locked="0"/>
    </xf>
    <xf numFmtId="0" fontId="6" fillId="5" borderId="47" xfId="8" applyFont="1" applyFill="1" applyBorder="1" applyAlignment="1" applyProtection="1">
      <alignment horizontal="left" vertical="center" wrapText="1"/>
      <protection locked="0"/>
    </xf>
    <xf numFmtId="0" fontId="6" fillId="5" borderId="32" xfId="8" applyFont="1" applyFill="1" applyBorder="1" applyAlignment="1" applyProtection="1">
      <alignment horizontal="left" vertical="center" wrapText="1"/>
      <protection locked="0"/>
    </xf>
    <xf numFmtId="0" fontId="8" fillId="15" borderId="33" xfId="8" applyFont="1" applyFill="1" applyBorder="1" applyAlignment="1" applyProtection="1">
      <alignment horizontal="center" vertical="center" wrapText="1"/>
    </xf>
    <xf numFmtId="0" fontId="8" fillId="15" borderId="39" xfId="8" applyFont="1" applyFill="1" applyBorder="1" applyAlignment="1" applyProtection="1">
      <alignment horizontal="center" vertical="center" wrapText="1"/>
    </xf>
    <xf numFmtId="0" fontId="8" fillId="15" borderId="34" xfId="8" applyFont="1" applyFill="1" applyBorder="1" applyAlignment="1" applyProtection="1">
      <alignment horizontal="center" vertical="center" wrapText="1"/>
    </xf>
    <xf numFmtId="0" fontId="6" fillId="4" borderId="10" xfId="8" applyFont="1" applyFill="1" applyBorder="1" applyAlignment="1">
      <alignment horizontal="left" vertical="center" wrapText="1"/>
    </xf>
    <xf numFmtId="0" fontId="8" fillId="4" borderId="48" xfId="8" applyFont="1" applyFill="1" applyBorder="1" applyAlignment="1">
      <alignment horizontal="left" vertical="center" wrapText="1"/>
    </xf>
    <xf numFmtId="0" fontId="8" fillId="4" borderId="11" xfId="8" applyFont="1" applyFill="1" applyBorder="1" applyAlignment="1">
      <alignment horizontal="left" vertical="center" wrapText="1"/>
    </xf>
    <xf numFmtId="0" fontId="8" fillId="4" borderId="12" xfId="8" applyFont="1" applyFill="1" applyBorder="1" applyAlignment="1">
      <alignment horizontal="left" vertical="center" wrapText="1"/>
    </xf>
    <xf numFmtId="0" fontId="8" fillId="4" borderId="10" xfId="8" applyFont="1" applyFill="1" applyBorder="1" applyAlignment="1">
      <alignment horizontal="left" vertical="center" wrapText="1"/>
    </xf>
    <xf numFmtId="0" fontId="8" fillId="4" borderId="51" xfId="8" applyFont="1" applyFill="1" applyBorder="1" applyAlignment="1">
      <alignment horizontal="left" vertical="center" wrapText="1"/>
    </xf>
    <xf numFmtId="0" fontId="8" fillId="4" borderId="28" xfId="8" applyFont="1" applyFill="1" applyBorder="1" applyAlignment="1">
      <alignment horizontal="left" vertical="center" wrapText="1"/>
    </xf>
    <xf numFmtId="0" fontId="8" fillId="15" borderId="35" xfId="8" applyFont="1" applyFill="1" applyBorder="1" applyAlignment="1">
      <alignment horizontal="center" vertical="center"/>
    </xf>
    <xf numFmtId="0" fontId="8" fillId="15" borderId="36" xfId="8" applyFont="1" applyFill="1" applyBorder="1" applyAlignment="1">
      <alignment horizontal="center" vertical="center"/>
    </xf>
    <xf numFmtId="0" fontId="8" fillId="15" borderId="37" xfId="8" applyFont="1" applyFill="1" applyBorder="1" applyAlignment="1">
      <alignment horizontal="center" vertical="center"/>
    </xf>
    <xf numFmtId="0" fontId="8" fillId="15" borderId="33" xfId="8" applyFont="1" applyFill="1" applyBorder="1" applyAlignment="1">
      <alignment horizontal="center" vertical="center"/>
    </xf>
    <xf numFmtId="0" fontId="8" fillId="15" borderId="39" xfId="8" applyFont="1" applyFill="1" applyBorder="1" applyAlignment="1">
      <alignment horizontal="center" vertical="center"/>
    </xf>
    <xf numFmtId="0" fontId="6" fillId="5" borderId="8" xfId="8" applyFont="1" applyFill="1" applyBorder="1" applyAlignment="1" applyProtection="1">
      <alignment horizontal="left" vertical="center" wrapText="1"/>
      <protection locked="0"/>
    </xf>
    <xf numFmtId="0" fontId="6" fillId="5" borderId="9" xfId="8" applyFont="1" applyFill="1" applyBorder="1" applyAlignment="1" applyProtection="1">
      <alignment horizontal="left" vertical="center" wrapText="1"/>
      <protection locked="0"/>
    </xf>
    <xf numFmtId="0" fontId="6" fillId="5" borderId="49" xfId="8" applyFont="1" applyFill="1" applyBorder="1" applyAlignment="1" applyProtection="1">
      <alignment horizontal="left" vertical="center" wrapText="1"/>
      <protection locked="0"/>
    </xf>
    <xf numFmtId="0" fontId="6" fillId="4" borderId="48" xfId="8" applyFont="1" applyFill="1" applyBorder="1" applyAlignment="1">
      <alignment horizontal="left" vertical="center" wrapText="1"/>
    </xf>
    <xf numFmtId="0" fontId="6" fillId="4" borderId="11" xfId="8" applyFont="1" applyFill="1" applyBorder="1" applyAlignment="1">
      <alignment horizontal="left" vertical="center" wrapText="1"/>
    </xf>
    <xf numFmtId="0" fontId="13" fillId="8" borderId="9" xfId="0" applyFont="1" applyFill="1" applyBorder="1" applyAlignment="1">
      <alignment horizontal="center"/>
    </xf>
    <xf numFmtId="0" fontId="6" fillId="6" borderId="8" xfId="8" applyFont="1" applyFill="1" applyBorder="1" applyAlignment="1" applyProtection="1">
      <alignment wrapText="1"/>
    </xf>
    <xf numFmtId="0" fontId="6" fillId="6" borderId="9" xfId="8" applyFont="1" applyFill="1" applyBorder="1" applyAlignment="1" applyProtection="1">
      <alignment wrapText="1"/>
    </xf>
    <xf numFmtId="0" fontId="6" fillId="6" borderId="11" xfId="8" applyFont="1" applyFill="1" applyBorder="1" applyAlignment="1" applyProtection="1">
      <alignment wrapText="1"/>
    </xf>
    <xf numFmtId="0" fontId="8" fillId="7" borderId="61" xfId="8" applyFont="1" applyFill="1" applyBorder="1" applyAlignment="1">
      <alignment horizontal="left" vertical="center"/>
    </xf>
    <xf numFmtId="0" fontId="8" fillId="7" borderId="62" xfId="8" applyFont="1" applyFill="1" applyBorder="1" applyAlignment="1">
      <alignment horizontal="left" vertical="center"/>
    </xf>
    <xf numFmtId="0" fontId="6" fillId="5" borderId="54" xfId="8" applyFill="1" applyBorder="1" applyAlignment="1" applyProtection="1">
      <alignment wrapText="1"/>
      <protection locked="0"/>
    </xf>
    <xf numFmtId="0" fontId="6" fillId="5" borderId="16" xfId="8" applyFill="1" applyBorder="1" applyAlignment="1" applyProtection="1">
      <alignment wrapText="1"/>
      <protection locked="0"/>
    </xf>
    <xf numFmtId="0" fontId="6" fillId="5" borderId="55" xfId="8" applyFill="1" applyBorder="1" applyAlignment="1" applyProtection="1">
      <alignment wrapText="1"/>
      <protection locked="0"/>
    </xf>
    <xf numFmtId="0" fontId="6" fillId="5" borderId="41" xfId="8" applyFill="1" applyBorder="1" applyAlignment="1" applyProtection="1">
      <alignment wrapText="1"/>
      <protection locked="0"/>
    </xf>
    <xf numFmtId="0" fontId="6" fillId="5" borderId="0" xfId="8" applyFill="1" applyBorder="1" applyAlignment="1" applyProtection="1">
      <alignment wrapText="1"/>
      <protection locked="0"/>
    </xf>
    <xf numFmtId="0" fontId="6" fillId="5" borderId="42" xfId="8" applyFill="1" applyBorder="1" applyAlignment="1" applyProtection="1">
      <alignment wrapText="1"/>
      <protection locked="0"/>
    </xf>
    <xf numFmtId="0" fontId="6" fillId="5" borderId="43" xfId="8" applyFill="1" applyBorder="1" applyAlignment="1" applyProtection="1">
      <alignment wrapText="1"/>
      <protection locked="0"/>
    </xf>
    <xf numFmtId="0" fontId="6" fillId="5" borderId="44" xfId="8" applyFill="1" applyBorder="1" applyAlignment="1" applyProtection="1">
      <alignment wrapText="1"/>
      <protection locked="0"/>
    </xf>
    <xf numFmtId="0" fontId="6" fillId="5" borderId="17" xfId="8" applyFill="1" applyBorder="1" applyAlignment="1" applyProtection="1">
      <alignment wrapText="1"/>
      <protection locked="0"/>
    </xf>
  </cellXfs>
  <cellStyles count="11">
    <cellStyle name="Currency" xfId="1" builtinId="4"/>
    <cellStyle name="Currency [0]" xfId="2" builtinId="7"/>
    <cellStyle name="Explanatory Text" xfId="7" builtinId="53"/>
    <cellStyle name="Heading 2" xfId="5" builtinId="17"/>
    <cellStyle name="Hyperlink" xfId="10" builtinId="8"/>
    <cellStyle name="Input" xfId="6" builtinId="20"/>
    <cellStyle name="Normal" xfId="0" builtinId="0"/>
    <cellStyle name="Normal 2" xfId="8"/>
    <cellStyle name="Percent" xfId="3" builtinId="5"/>
    <cellStyle name="Title" xfId="4" builtinId="15"/>
    <cellStyle name="Warning Text" xfId="9" builtinId="11"/>
  </cellStyles>
  <dxfs count="374">
    <dxf>
      <font>
        <b/>
        <i val="0"/>
        <color rgb="FFFF0000"/>
      </font>
    </dxf>
    <dxf>
      <font>
        <b/>
        <i val="0"/>
        <color rgb="FFFF0000"/>
      </font>
    </dxf>
    <dxf>
      <font>
        <b/>
        <i val="0"/>
        <color rgb="FFFF0000"/>
      </font>
    </dxf>
    <dxf>
      <font>
        <b/>
        <i val="0"/>
        <color rgb="FFFF0000"/>
      </font>
    </dxf>
    <dxf>
      <fill>
        <patternFill patternType="lightGray"/>
      </fill>
    </dxf>
    <dxf>
      <font>
        <b/>
        <i/>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color rgb="FFC00000"/>
      </font>
      <fill>
        <patternFill patternType="solid">
          <bgColor rgb="FFFF9999"/>
        </patternFill>
      </fill>
    </dxf>
    <dxf>
      <fill>
        <patternFill patternType="lightGray">
          <bgColor theme="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color rgb="FFC00000"/>
      </font>
      <fill>
        <patternFill patternType="solid">
          <bgColor rgb="FFFF9999"/>
        </patternFill>
      </fill>
    </dxf>
    <dxf>
      <font>
        <b/>
        <i val="0"/>
        <color rgb="FFFF0000"/>
      </font>
    </dxf>
    <dxf>
      <font>
        <b/>
        <i val="0"/>
        <color rgb="FFFF0000"/>
      </font>
    </dxf>
    <dxf>
      <font>
        <color rgb="FFC00000"/>
      </font>
      <fill>
        <patternFill patternType="solid">
          <bgColor rgb="FFFF9999"/>
        </patternFill>
      </fill>
    </dxf>
    <dxf>
      <font>
        <color rgb="FFC00000"/>
      </font>
      <fill>
        <patternFill>
          <bgColor theme="6" tint="0.59996337778862885"/>
        </patternFill>
      </fill>
    </dxf>
    <dxf>
      <font>
        <color rgb="FFC00000"/>
      </font>
      <fill>
        <patternFill>
          <bgColor theme="6" tint="0.59996337778862885"/>
        </patternFill>
      </fill>
    </dxf>
    <dxf>
      <border>
        <top style="thick">
          <color auto="1"/>
        </top>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None" pivot="0" count="2">
      <tableStyleElement type="wholeTable" dxfId="373"/>
      <tableStyleElement type="totalRow" dxfId="372"/>
    </tableStyle>
  </tableStyles>
  <colors>
    <mruColors>
      <color rgb="FFFFFF99"/>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10.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2.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3.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4.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5.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6.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7.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8.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_rels/drawing9.xml.rels><?xml version="1.0" encoding="UTF-8" standalone="yes"?>
<Relationships xmlns="http://schemas.openxmlformats.org/package/2006/relationships"><Relationship Id="rId8" Type="http://schemas.openxmlformats.org/officeDocument/2006/relationships/hyperlink" Target="#Travel!A5"/><Relationship Id="rId3" Type="http://schemas.openxmlformats.org/officeDocument/2006/relationships/hyperlink" Target="#'Personnel Salary and Fringe'!A3"/><Relationship Id="rId7" Type="http://schemas.openxmlformats.org/officeDocument/2006/relationships/hyperlink" Target="#Supplies!A5"/><Relationship Id="rId2" Type="http://schemas.openxmlformats.org/officeDocument/2006/relationships/hyperlink" Target="#Summary!A3"/><Relationship Id="rId1" Type="http://schemas.openxmlformats.org/officeDocument/2006/relationships/hyperlink" Target="#'Home Page'!A1"/><Relationship Id="rId6" Type="http://schemas.openxmlformats.org/officeDocument/2006/relationships/hyperlink" Target="#Equipment!A5"/><Relationship Id="rId5" Type="http://schemas.openxmlformats.org/officeDocument/2006/relationships/hyperlink" Target="#Consultants!A3"/><Relationship Id="rId10" Type="http://schemas.openxmlformats.org/officeDocument/2006/relationships/hyperlink" Target="#'In-Kind'!A5"/><Relationship Id="rId4" Type="http://schemas.openxmlformats.org/officeDocument/2006/relationships/hyperlink" Target="#Contracts!A3"/><Relationship Id="rId9" Type="http://schemas.openxmlformats.org/officeDocument/2006/relationships/hyperlink" Target="#Other!A5"/></Relationships>
</file>

<file path=xl/drawings/drawing1.xml><?xml version="1.0" encoding="utf-8"?>
<xdr:wsDr xmlns:xdr="http://schemas.openxmlformats.org/drawingml/2006/spreadsheetDrawing" xmlns:a="http://schemas.openxmlformats.org/drawingml/2006/main">
  <xdr:twoCellAnchor editAs="absolute">
    <xdr:from>
      <xdr:col>0</xdr:col>
      <xdr:colOff>224789</xdr:colOff>
      <xdr:row>10</xdr:row>
      <xdr:rowOff>72390</xdr:rowOff>
    </xdr:from>
    <xdr:to>
      <xdr:col>7</xdr:col>
      <xdr:colOff>915145</xdr:colOff>
      <xdr:row>11</xdr:row>
      <xdr:rowOff>137922</xdr:rowOff>
    </xdr:to>
    <xdr:grpSp>
      <xdr:nvGrpSpPr>
        <xdr:cNvPr id="2" name="Group 1"/>
        <xdr:cNvGrpSpPr/>
      </xdr:nvGrpSpPr>
      <xdr:grpSpPr>
        <a:xfrm>
          <a:off x="224789" y="2350770"/>
          <a:ext cx="9163796" cy="256032"/>
          <a:chOff x="224789" y="2171700"/>
          <a:chExt cx="9163796" cy="250317"/>
        </a:xfrm>
      </xdr:grpSpPr>
      <xdr:grpSp>
        <xdr:nvGrpSpPr>
          <xdr:cNvPr id="23" name="Group 22"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24" name="Freeform 23">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25" name="Freeform 24">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26" name="Freeform 25">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27" name="Freeform 26">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28" name="Freeform 27">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9" name="Freeform 28">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30" name="Freeform 29">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1" name="Freeform 30">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2" name="Freeform 31">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2" name="Freeform 11">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22860</xdr:colOff>
      <xdr:row>0</xdr:row>
      <xdr:rowOff>30480</xdr:rowOff>
    </xdr:from>
    <xdr:to>
      <xdr:col>7</xdr:col>
      <xdr:colOff>1519031</xdr:colOff>
      <xdr:row>0</xdr:row>
      <xdr:rowOff>275082</xdr:rowOff>
    </xdr:to>
    <xdr:grpSp>
      <xdr:nvGrpSpPr>
        <xdr:cNvPr id="2" name="Group 1"/>
        <xdr:cNvGrpSpPr/>
      </xdr:nvGrpSpPr>
      <xdr:grpSpPr>
        <a:xfrm>
          <a:off x="22860" y="30480"/>
          <a:ext cx="10021046" cy="244602"/>
          <a:chOff x="224789" y="2171700"/>
          <a:chExt cx="9163796" cy="250317"/>
        </a:xfrm>
      </xdr:grpSpPr>
      <xdr:grpSp>
        <xdr:nvGrpSpPr>
          <xdr:cNvPr id="3" name="Group 2"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5" name="Freeform 4">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6" name="Freeform 5">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7" name="Freeform 6">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8" name="Freeform 7">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9" name="Freeform 8">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10" name="Freeform 9">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11" name="Freeform 10">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12" name="Freeform 11">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13" name="Freeform 12">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4" name="Freeform 3">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0</xdr:row>
      <xdr:rowOff>30480</xdr:rowOff>
    </xdr:from>
    <xdr:to>
      <xdr:col>16383</xdr:col>
      <xdr:colOff>15240</xdr:colOff>
      <xdr:row>0</xdr:row>
      <xdr:rowOff>280797</xdr:rowOff>
    </xdr:to>
    <xdr:grpSp>
      <xdr:nvGrpSpPr>
        <xdr:cNvPr id="70" name="Group 69"/>
        <xdr:cNvGrpSpPr/>
      </xdr:nvGrpSpPr>
      <xdr:grpSpPr>
        <a:xfrm>
          <a:off x="15240" y="30480"/>
          <a:ext cx="9144000" cy="250317"/>
          <a:chOff x="224789" y="2171700"/>
          <a:chExt cx="9163796" cy="250317"/>
        </a:xfrm>
      </xdr:grpSpPr>
      <xdr:grpSp>
        <xdr:nvGrpSpPr>
          <xdr:cNvPr id="71" name="Group 70"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73" name="Freeform 72">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74" name="Freeform 73">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75" name="Freeform 74">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76" name="Freeform 75">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77" name="Freeform 76">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78" name="Freeform 77">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79" name="Freeform 78">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80" name="Freeform 79">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81" name="Freeform 80">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72" name="Freeform 71">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twoCellAnchor>
    <xdr:from>
      <xdr:col>6</xdr:col>
      <xdr:colOff>7620</xdr:colOff>
      <xdr:row>2</xdr:row>
      <xdr:rowOff>228600</xdr:rowOff>
    </xdr:from>
    <xdr:to>
      <xdr:col>7</xdr:col>
      <xdr:colOff>937260</xdr:colOff>
      <xdr:row>8</xdr:row>
      <xdr:rowOff>198120</xdr:rowOff>
    </xdr:to>
    <xdr:sp macro="" textlink="">
      <xdr:nvSpPr>
        <xdr:cNvPr id="2" name="TextBox 1"/>
        <xdr:cNvSpPr txBox="1"/>
      </xdr:nvSpPr>
      <xdr:spPr>
        <a:xfrm>
          <a:off x="5905500" y="784860"/>
          <a:ext cx="2339340" cy="1485900"/>
        </a:xfrm>
        <a:prstGeom prst="rect">
          <a:avLst/>
        </a:prstGeom>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050">
              <a:solidFill>
                <a:schemeClr val="bg1"/>
              </a:solidFill>
              <a:effectLst/>
              <a:latin typeface="+mn-lt"/>
              <a:ea typeface="+mn-ea"/>
              <a:cs typeface="+mn-cs"/>
            </a:rPr>
            <a:t>The cells in this Budget Summary table will populate as information is entered into each object class in the corresponding tabs. The table will show totals by component.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19050</xdr:colOff>
      <xdr:row>0</xdr:row>
      <xdr:rowOff>28575</xdr:rowOff>
    </xdr:from>
    <xdr:to>
      <xdr:col>7</xdr:col>
      <xdr:colOff>652256</xdr:colOff>
      <xdr:row>0</xdr:row>
      <xdr:rowOff>284607</xdr:rowOff>
    </xdr:to>
    <xdr:grpSp>
      <xdr:nvGrpSpPr>
        <xdr:cNvPr id="37" name="Group 36"/>
        <xdr:cNvGrpSpPr/>
      </xdr:nvGrpSpPr>
      <xdr:grpSpPr>
        <a:xfrm>
          <a:off x="19050" y="28575"/>
          <a:ext cx="9167606" cy="256032"/>
          <a:chOff x="224789" y="2171700"/>
          <a:chExt cx="9163796" cy="250317"/>
        </a:xfrm>
      </xdr:grpSpPr>
      <xdr:grpSp>
        <xdr:nvGrpSpPr>
          <xdr:cNvPr id="38" name="Group 37"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40" name="Freeform 39">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41" name="Freeform 40">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42" name="Freeform 41">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43" name="Freeform 42">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44" name="Freeform 43">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45" name="Freeform 44">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46" name="Freeform 45">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47" name="Freeform 46">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48" name="Freeform 47">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39" name="Freeform 38">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xdr:colOff>
      <xdr:row>0</xdr:row>
      <xdr:rowOff>45720</xdr:rowOff>
    </xdr:from>
    <xdr:to>
      <xdr:col>11</xdr:col>
      <xdr:colOff>332216</xdr:colOff>
      <xdr:row>0</xdr:row>
      <xdr:rowOff>296037</xdr:rowOff>
    </xdr:to>
    <xdr:grpSp>
      <xdr:nvGrpSpPr>
        <xdr:cNvPr id="12" name="Group 11"/>
        <xdr:cNvGrpSpPr/>
      </xdr:nvGrpSpPr>
      <xdr:grpSpPr>
        <a:xfrm>
          <a:off x="30480" y="45720"/>
          <a:ext cx="9179036" cy="250317"/>
          <a:chOff x="224789" y="2171700"/>
          <a:chExt cx="9163796" cy="250317"/>
        </a:xfrm>
      </xdr:grpSpPr>
      <xdr:grpSp>
        <xdr:nvGrpSpPr>
          <xdr:cNvPr id="13" name="Group 12"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15" name="Freeform 14">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16" name="Freeform 15">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17" name="Freeform 16">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18" name="Freeform 17">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19" name="Freeform 18">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0" name="Freeform 19">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21" name="Freeform 20">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4" name="Freeform 13">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27543</xdr:colOff>
      <xdr:row>0</xdr:row>
      <xdr:rowOff>36723</xdr:rowOff>
    </xdr:from>
    <xdr:to>
      <xdr:col>11</xdr:col>
      <xdr:colOff>368664</xdr:colOff>
      <xdr:row>0</xdr:row>
      <xdr:rowOff>287040</xdr:rowOff>
    </xdr:to>
    <xdr:grpSp>
      <xdr:nvGrpSpPr>
        <xdr:cNvPr id="12" name="Group 11"/>
        <xdr:cNvGrpSpPr/>
      </xdr:nvGrpSpPr>
      <xdr:grpSpPr>
        <a:xfrm>
          <a:off x="27543" y="36723"/>
          <a:ext cx="9199371" cy="250317"/>
          <a:chOff x="224789" y="2171700"/>
          <a:chExt cx="9163796" cy="250317"/>
        </a:xfrm>
      </xdr:grpSpPr>
      <xdr:grpSp>
        <xdr:nvGrpSpPr>
          <xdr:cNvPr id="13" name="Group 12"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15" name="Freeform 14">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16" name="Freeform 15">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17" name="Freeform 16">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18" name="Freeform 17">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19" name="Freeform 18">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0" name="Freeform 19">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21" name="Freeform 20">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4" name="Freeform 13">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xdr:colOff>
      <xdr:row>0</xdr:row>
      <xdr:rowOff>38100</xdr:rowOff>
    </xdr:from>
    <xdr:to>
      <xdr:col>8</xdr:col>
      <xdr:colOff>880856</xdr:colOff>
      <xdr:row>0</xdr:row>
      <xdr:rowOff>288417</xdr:rowOff>
    </xdr:to>
    <xdr:grpSp>
      <xdr:nvGrpSpPr>
        <xdr:cNvPr id="22" name="Group 21"/>
        <xdr:cNvGrpSpPr/>
      </xdr:nvGrpSpPr>
      <xdr:grpSpPr>
        <a:xfrm>
          <a:off x="30480" y="38100"/>
          <a:ext cx="9175226" cy="250317"/>
          <a:chOff x="224789" y="2171700"/>
          <a:chExt cx="9163796" cy="250317"/>
        </a:xfrm>
      </xdr:grpSpPr>
      <xdr:grpSp>
        <xdr:nvGrpSpPr>
          <xdr:cNvPr id="23" name="Group 22"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25" name="Freeform 24">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26" name="Freeform 25">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27" name="Freeform 26">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28" name="Freeform 27">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29" name="Freeform 28">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30" name="Freeform 29">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31" name="Freeform 30">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24" name="Freeform 23">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0</xdr:row>
      <xdr:rowOff>38100</xdr:rowOff>
    </xdr:from>
    <xdr:to>
      <xdr:col>9</xdr:col>
      <xdr:colOff>80756</xdr:colOff>
      <xdr:row>0</xdr:row>
      <xdr:rowOff>288417</xdr:rowOff>
    </xdr:to>
    <xdr:grpSp>
      <xdr:nvGrpSpPr>
        <xdr:cNvPr id="22" name="Group 21"/>
        <xdr:cNvGrpSpPr/>
      </xdr:nvGrpSpPr>
      <xdr:grpSpPr>
        <a:xfrm>
          <a:off x="30480" y="38100"/>
          <a:ext cx="9184751" cy="250317"/>
          <a:chOff x="224789" y="2171700"/>
          <a:chExt cx="9163796" cy="250317"/>
        </a:xfrm>
      </xdr:grpSpPr>
      <xdr:grpSp>
        <xdr:nvGrpSpPr>
          <xdr:cNvPr id="23" name="Group 22"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25" name="Freeform 24">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26" name="Freeform 25">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27" name="Freeform 26">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28" name="Freeform 27">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29" name="Freeform 28">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30" name="Freeform 29">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31" name="Freeform 30">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24" name="Freeform 23">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0</xdr:row>
      <xdr:rowOff>30480</xdr:rowOff>
    </xdr:from>
    <xdr:to>
      <xdr:col>10</xdr:col>
      <xdr:colOff>758936</xdr:colOff>
      <xdr:row>0</xdr:row>
      <xdr:rowOff>280797</xdr:rowOff>
    </xdr:to>
    <xdr:grpSp>
      <xdr:nvGrpSpPr>
        <xdr:cNvPr id="12" name="Group 11"/>
        <xdr:cNvGrpSpPr/>
      </xdr:nvGrpSpPr>
      <xdr:grpSpPr>
        <a:xfrm>
          <a:off x="38100" y="30480"/>
          <a:ext cx="9179036" cy="250317"/>
          <a:chOff x="224789" y="2171700"/>
          <a:chExt cx="9163796" cy="250317"/>
        </a:xfrm>
      </xdr:grpSpPr>
      <xdr:grpSp>
        <xdr:nvGrpSpPr>
          <xdr:cNvPr id="13" name="Group 12"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15" name="Freeform 14">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16" name="Freeform 15">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17" name="Freeform 16">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18" name="Freeform 17">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19" name="Freeform 18">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0" name="Freeform 19">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21" name="Freeform 20">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22" name="Freeform 21">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23" name="Freeform 22">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4" name="Freeform 13">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xdr:colOff>
      <xdr:row>0</xdr:row>
      <xdr:rowOff>30480</xdr:rowOff>
    </xdr:from>
    <xdr:to>
      <xdr:col>9</xdr:col>
      <xdr:colOff>621776</xdr:colOff>
      <xdr:row>0</xdr:row>
      <xdr:rowOff>280797</xdr:rowOff>
    </xdr:to>
    <xdr:grpSp>
      <xdr:nvGrpSpPr>
        <xdr:cNvPr id="12" name="Group 11"/>
        <xdr:cNvGrpSpPr/>
      </xdr:nvGrpSpPr>
      <xdr:grpSpPr>
        <a:xfrm>
          <a:off x="30480" y="30480"/>
          <a:ext cx="9173321" cy="250317"/>
          <a:chOff x="224789" y="2171700"/>
          <a:chExt cx="9163796" cy="250317"/>
        </a:xfrm>
      </xdr:grpSpPr>
      <xdr:grpSp>
        <xdr:nvGrpSpPr>
          <xdr:cNvPr id="13" name="Group 12" descr="Each shape is a hyperlink to the corresponding worksheet. All links are to worksheets available through normal workbook navigation." title="Navigation Aid"/>
          <xdr:cNvGrpSpPr/>
        </xdr:nvGrpSpPr>
        <xdr:grpSpPr>
          <a:xfrm>
            <a:off x="224789" y="2171700"/>
            <a:ext cx="8247856" cy="250317"/>
            <a:chOff x="47625" y="28575"/>
            <a:chExt cx="8250976" cy="256032"/>
          </a:xfrm>
        </xdr:grpSpPr>
        <xdr:sp macro="" textlink="">
          <xdr:nvSpPr>
            <xdr:cNvPr id="15" name="Freeform 14">
              <a:hlinkClick xmlns:r="http://schemas.openxmlformats.org/officeDocument/2006/relationships" r:id="rId1"/>
            </xdr:cNvPr>
            <xdr:cNvSpPr/>
          </xdr:nvSpPr>
          <xdr:spPr>
            <a:xfrm>
              <a:off x="47625"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bg1">
                <a:lumMod val="8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kern="1200">
                  <a:solidFill>
                    <a:sysClr val="windowText" lastClr="000000"/>
                  </a:solidFill>
                  <a:latin typeface="Arial" panose="020B0604020202020204" pitchFamily="34" charset="0"/>
                  <a:cs typeface="Arial" panose="020B0604020202020204" pitchFamily="34" charset="0"/>
                </a:rPr>
                <a:t>Home</a:t>
              </a:r>
            </a:p>
          </xdr:txBody>
        </xdr:sp>
        <xdr:sp macro="" textlink="">
          <xdr:nvSpPr>
            <xdr:cNvPr id="16" name="Freeform 15">
              <a:hlinkClick xmlns:r="http://schemas.openxmlformats.org/officeDocument/2006/relationships" r:id="rId2"/>
            </xdr:cNvPr>
            <xdr:cNvSpPr/>
          </xdr:nvSpPr>
          <xdr:spPr>
            <a:xfrm>
              <a:off x="971231"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6"/>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Summary</a:t>
              </a:r>
            </a:p>
          </xdr:txBody>
        </xdr:sp>
        <xdr:sp macro="" textlink="">
          <xdr:nvSpPr>
            <xdr:cNvPr id="17" name="Freeform 16">
              <a:hlinkClick xmlns:r="http://schemas.openxmlformats.org/officeDocument/2006/relationships" r:id="rId3"/>
            </xdr:cNvPr>
            <xdr:cNvSpPr/>
          </xdr:nvSpPr>
          <xdr:spPr>
            <a:xfrm>
              <a:off x="1894836"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Personnel</a:t>
              </a:r>
            </a:p>
          </xdr:txBody>
        </xdr:sp>
        <xdr:sp macro="" textlink="">
          <xdr:nvSpPr>
            <xdr:cNvPr id="18" name="Freeform 17">
              <a:hlinkClick xmlns:r="http://schemas.openxmlformats.org/officeDocument/2006/relationships" r:id="rId4"/>
            </xdr:cNvPr>
            <xdr:cNvSpPr/>
          </xdr:nvSpPr>
          <xdr:spPr>
            <a:xfrm>
              <a:off x="2818442"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Contracts</a:t>
              </a:r>
            </a:p>
          </xdr:txBody>
        </xdr:sp>
        <xdr:sp macro="" textlink="">
          <xdr:nvSpPr>
            <xdr:cNvPr id="19" name="Freeform 18">
              <a:hlinkClick xmlns:r="http://schemas.openxmlformats.org/officeDocument/2006/relationships" r:id="rId5"/>
            </xdr:cNvPr>
            <xdr:cNvSpPr/>
          </xdr:nvSpPr>
          <xdr:spPr>
            <a:xfrm>
              <a:off x="3742048"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Consultants</a:t>
              </a:r>
            </a:p>
          </xdr:txBody>
        </xdr:sp>
        <xdr:sp macro="" textlink="">
          <xdr:nvSpPr>
            <xdr:cNvPr id="20" name="Freeform 19">
              <a:hlinkClick xmlns:r="http://schemas.openxmlformats.org/officeDocument/2006/relationships" r:id="rId6"/>
            </xdr:cNvPr>
            <xdr:cNvSpPr/>
          </xdr:nvSpPr>
          <xdr:spPr>
            <a:xfrm>
              <a:off x="4665653"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Equipment</a:t>
              </a:r>
            </a:p>
          </xdr:txBody>
        </xdr:sp>
        <xdr:sp macro="" textlink="">
          <xdr:nvSpPr>
            <xdr:cNvPr id="21" name="Freeform 20">
              <a:hlinkClick xmlns:r="http://schemas.openxmlformats.org/officeDocument/2006/relationships" r:id="rId7"/>
            </xdr:cNvPr>
            <xdr:cNvSpPr/>
          </xdr:nvSpPr>
          <xdr:spPr>
            <a:xfrm>
              <a:off x="5589259"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Supplies</a:t>
              </a:r>
            </a:p>
          </xdr:txBody>
        </xdr:sp>
        <xdr:sp macro="" textlink="">
          <xdr:nvSpPr>
            <xdr:cNvPr id="32" name="Freeform 31">
              <a:hlinkClick xmlns:r="http://schemas.openxmlformats.org/officeDocument/2006/relationships" r:id="rId8"/>
            </xdr:cNvPr>
            <xdr:cNvSpPr/>
          </xdr:nvSpPr>
          <xdr:spPr>
            <a:xfrm>
              <a:off x="6512864"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Travel</a:t>
              </a:r>
            </a:p>
          </xdr:txBody>
        </xdr:sp>
        <xdr:sp macro="" textlink="">
          <xdr:nvSpPr>
            <xdr:cNvPr id="33" name="Freeform 32">
              <a:hlinkClick xmlns:r="http://schemas.openxmlformats.org/officeDocument/2006/relationships" r:id="rId9"/>
            </xdr:cNvPr>
            <xdr:cNvSpPr/>
          </xdr:nvSpPr>
          <xdr:spPr>
            <a:xfrm>
              <a:off x="7436470" y="28575"/>
              <a:ext cx="862131" cy="256032"/>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Other</a:t>
              </a:r>
            </a:p>
          </xdr:txBody>
        </xdr:sp>
      </xdr:grpSp>
      <xdr:sp macro="" textlink="">
        <xdr:nvSpPr>
          <xdr:cNvPr id="14" name="Freeform 13">
            <a:hlinkClick xmlns:r="http://schemas.openxmlformats.org/officeDocument/2006/relationships" r:id="rId10"/>
          </xdr:cNvPr>
          <xdr:cNvSpPr/>
        </xdr:nvSpPr>
        <xdr:spPr>
          <a:xfrm>
            <a:off x="8526780" y="2171700"/>
            <a:ext cx="861805" cy="250317"/>
          </a:xfrm>
          <a:custGeom>
            <a:avLst/>
            <a:gdLst>
              <a:gd name="connsiteX0" fmla="*/ 63501 w 862131"/>
              <a:gd name="connsiteY0" fmla="*/ 0 h 380999"/>
              <a:gd name="connsiteX1" fmla="*/ 798630 w 862131"/>
              <a:gd name="connsiteY1" fmla="*/ 0 h 380999"/>
              <a:gd name="connsiteX2" fmla="*/ 862131 w 862131"/>
              <a:gd name="connsiteY2" fmla="*/ 63501 h 380999"/>
              <a:gd name="connsiteX3" fmla="*/ 862131 w 862131"/>
              <a:gd name="connsiteY3" fmla="*/ 380999 h 380999"/>
              <a:gd name="connsiteX4" fmla="*/ 862131 w 862131"/>
              <a:gd name="connsiteY4" fmla="*/ 380999 h 380999"/>
              <a:gd name="connsiteX5" fmla="*/ 0 w 862131"/>
              <a:gd name="connsiteY5" fmla="*/ 380999 h 380999"/>
              <a:gd name="connsiteX6" fmla="*/ 0 w 862131"/>
              <a:gd name="connsiteY6" fmla="*/ 380999 h 380999"/>
              <a:gd name="connsiteX7" fmla="*/ 0 w 862131"/>
              <a:gd name="connsiteY7" fmla="*/ 63501 h 380999"/>
              <a:gd name="connsiteX8" fmla="*/ 63501 w 862131"/>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62131" h="380999">
                <a:moveTo>
                  <a:pt x="63501" y="0"/>
                </a:moveTo>
                <a:lnTo>
                  <a:pt x="798630" y="0"/>
                </a:lnTo>
                <a:cubicBezTo>
                  <a:pt x="833701" y="0"/>
                  <a:pt x="862131" y="28430"/>
                  <a:pt x="862131" y="63501"/>
                </a:cubicBezTo>
                <a:lnTo>
                  <a:pt x="862131" y="380999"/>
                </a:lnTo>
                <a:lnTo>
                  <a:pt x="862131" y="380999"/>
                </a:lnTo>
                <a:lnTo>
                  <a:pt x="0" y="380999"/>
                </a:lnTo>
                <a:lnTo>
                  <a:pt x="0" y="380999"/>
                </a:lnTo>
                <a:lnTo>
                  <a:pt x="0" y="63501"/>
                </a:lnTo>
                <a:cubicBezTo>
                  <a:pt x="0" y="28430"/>
                  <a:pt x="28430" y="0"/>
                  <a:pt x="63501" y="0"/>
                </a:cubicBezTo>
                <a:close/>
              </a:path>
            </a:pathLst>
          </a:custGeom>
          <a:solidFill>
            <a:schemeClr val="accent2"/>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u="none" kern="1200">
                <a:latin typeface="Arial" panose="020B0604020202020204" pitchFamily="34" charset="0"/>
                <a:cs typeface="Arial" panose="020B0604020202020204" pitchFamily="34" charset="0"/>
              </a:rPr>
              <a:t>In-Kind</a:t>
            </a:r>
          </a:p>
        </xdr:txBody>
      </xdr:sp>
    </xdr:grpSp>
    <xdr:clientData/>
  </xdr:twoCellAnchor>
</xdr:wsDr>
</file>

<file path=xl/theme/theme1.xml><?xml version="1.0" encoding="utf-8"?>
<a:theme xmlns:a="http://schemas.openxmlformats.org/drawingml/2006/main" name="Office Theme">
  <a:themeElements>
    <a:clrScheme name="Test CDC">
      <a:dk1>
        <a:sysClr val="windowText" lastClr="000000"/>
      </a:dk1>
      <a:lt1>
        <a:sysClr val="window" lastClr="FFFFFF"/>
      </a:lt1>
      <a:dk2>
        <a:srgbClr val="0F3D92"/>
      </a:dk2>
      <a:lt2>
        <a:srgbClr val="FFFFFF"/>
      </a:lt2>
      <a:accent1>
        <a:srgbClr val="4983F2"/>
      </a:accent1>
      <a:accent2>
        <a:srgbClr val="007D57"/>
      </a:accent2>
      <a:accent3>
        <a:srgbClr val="9A3B26"/>
      </a:accent3>
      <a:accent4>
        <a:srgbClr val="7F7F7F"/>
      </a:accent4>
      <a:accent5>
        <a:srgbClr val="0F56DC"/>
      </a:accent5>
      <a:accent6>
        <a:srgbClr val="0F3D92"/>
      </a:accent6>
      <a:hlink>
        <a:srgbClr val="FFC000"/>
      </a:hlink>
      <a:folHlink>
        <a:srgbClr val="7030A0"/>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OSHMISTA@CDC.GOV"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O60"/>
  <sheetViews>
    <sheetView showGridLines="0" zoomScaleNormal="100" workbookViewId="0">
      <selection activeCell="B21" sqref="B21"/>
    </sheetView>
  </sheetViews>
  <sheetFormatPr defaultColWidth="0" defaultRowHeight="13.8" x14ac:dyDescent="0.25"/>
  <cols>
    <col min="1" max="1" width="15.69921875" customWidth="1"/>
    <col min="2" max="2" width="12.59765625" customWidth="1"/>
    <col min="3" max="3" width="9" customWidth="1"/>
    <col min="4" max="4" width="18.3984375" customWidth="1"/>
    <col min="5" max="8" width="9" customWidth="1"/>
    <col min="9" max="9" width="29.69921875" bestFit="1" customWidth="1"/>
    <col min="10" max="15" width="9" customWidth="1"/>
    <col min="16" max="16384" width="9" hidden="1"/>
  </cols>
  <sheetData>
    <row r="1" spans="1:15" ht="22.8" x14ac:dyDescent="0.4">
      <c r="A1" s="29" t="s">
        <v>29</v>
      </c>
    </row>
    <row r="2" spans="1:15" ht="14.4" x14ac:dyDescent="0.3">
      <c r="A2" s="26" t="s">
        <v>33</v>
      </c>
    </row>
    <row r="3" spans="1:15" ht="14.4" x14ac:dyDescent="0.3">
      <c r="A3" s="26" t="s">
        <v>32</v>
      </c>
    </row>
    <row r="4" spans="1:15" x14ac:dyDescent="0.25">
      <c r="A4" s="25" t="s">
        <v>31</v>
      </c>
      <c r="B4" s="19" t="s">
        <v>35</v>
      </c>
    </row>
    <row r="6" spans="1:15" ht="17.399999999999999" thickBot="1" x14ac:dyDescent="0.35">
      <c r="A6" s="28" t="s">
        <v>23</v>
      </c>
      <c r="B6" s="28"/>
      <c r="D6" s="28" t="s">
        <v>28</v>
      </c>
      <c r="E6" s="28"/>
      <c r="I6" s="28" t="s">
        <v>34</v>
      </c>
      <c r="J6" s="28"/>
      <c r="K6" s="28"/>
      <c r="L6" s="28"/>
      <c r="M6" s="28"/>
      <c r="N6" s="28"/>
      <c r="O6" s="28"/>
    </row>
    <row r="7" spans="1:15" ht="15" thickTop="1" x14ac:dyDescent="0.3">
      <c r="A7" s="26" t="s">
        <v>30</v>
      </c>
      <c r="D7" s="26" t="s">
        <v>27</v>
      </c>
    </row>
    <row r="8" spans="1:15" x14ac:dyDescent="0.25">
      <c r="A8" s="25"/>
      <c r="B8" s="27"/>
      <c r="D8" s="25" t="s">
        <v>88</v>
      </c>
      <c r="E8" s="123">
        <v>5.0000000000000001E-3</v>
      </c>
      <c r="I8" s="25" t="s">
        <v>21</v>
      </c>
    </row>
    <row r="9" spans="1:15" x14ac:dyDescent="0.25">
      <c r="A9" s="25"/>
      <c r="B9" s="27"/>
      <c r="I9" s="19" t="s">
        <v>181</v>
      </c>
    </row>
    <row r="10" spans="1:15" x14ac:dyDescent="0.25">
      <c r="A10" s="25"/>
      <c r="B10" s="27"/>
      <c r="I10" s="163" t="s">
        <v>130</v>
      </c>
    </row>
    <row r="11" spans="1:15" ht="17.399999999999999" thickBot="1" x14ac:dyDescent="0.35">
      <c r="A11" s="25"/>
      <c r="B11" s="27"/>
      <c r="D11" s="28" t="s">
        <v>82</v>
      </c>
      <c r="E11" s="28"/>
      <c r="I11" s="163" t="s">
        <v>131</v>
      </c>
    </row>
    <row r="12" spans="1:15" ht="15" thickTop="1" x14ac:dyDescent="0.3">
      <c r="D12" s="26" t="s">
        <v>83</v>
      </c>
      <c r="I12" s="163" t="s">
        <v>132</v>
      </c>
    </row>
    <row r="13" spans="1:15" x14ac:dyDescent="0.25">
      <c r="A13" s="25"/>
      <c r="B13" s="132"/>
      <c r="D13" s="25" t="s">
        <v>84</v>
      </c>
      <c r="E13" s="19">
        <v>13</v>
      </c>
      <c r="I13" s="163" t="s">
        <v>133</v>
      </c>
    </row>
    <row r="14" spans="1:15" x14ac:dyDescent="0.25">
      <c r="A14" s="25"/>
      <c r="B14" s="132"/>
      <c r="D14" s="25" t="s">
        <v>85</v>
      </c>
      <c r="E14" s="19">
        <v>16</v>
      </c>
      <c r="I14" s="163" t="s">
        <v>134</v>
      </c>
    </row>
    <row r="15" spans="1:15" x14ac:dyDescent="0.25">
      <c r="A15" s="25"/>
      <c r="B15" s="132"/>
      <c r="D15" s="25" t="s">
        <v>86</v>
      </c>
      <c r="E15" s="19">
        <v>15</v>
      </c>
      <c r="I15" s="163" t="s">
        <v>135</v>
      </c>
    </row>
    <row r="16" spans="1:15" x14ac:dyDescent="0.25">
      <c r="A16" s="25"/>
      <c r="B16" s="132"/>
      <c r="I16" s="163" t="s">
        <v>136</v>
      </c>
    </row>
    <row r="17" spans="1:9" x14ac:dyDescent="0.25">
      <c r="I17" s="163" t="s">
        <v>137</v>
      </c>
    </row>
    <row r="18" spans="1:9" x14ac:dyDescent="0.25">
      <c r="I18" s="163" t="s">
        <v>138</v>
      </c>
    </row>
    <row r="19" spans="1:9" ht="17.399999999999999" thickBot="1" x14ac:dyDescent="0.35">
      <c r="A19" s="28" t="s">
        <v>104</v>
      </c>
      <c r="B19" s="28"/>
      <c r="I19" s="163" t="s">
        <v>139</v>
      </c>
    </row>
    <row r="20" spans="1:9" ht="14.4" thickTop="1" x14ac:dyDescent="0.25">
      <c r="A20" s="25" t="s">
        <v>102</v>
      </c>
      <c r="B20" s="19" t="s">
        <v>103</v>
      </c>
      <c r="I20" s="163" t="s">
        <v>140</v>
      </c>
    </row>
    <row r="21" spans="1:9" x14ac:dyDescent="0.25">
      <c r="A21" s="164" t="s">
        <v>191</v>
      </c>
      <c r="B21" s="163">
        <v>1</v>
      </c>
      <c r="C21" s="162"/>
      <c r="D21" s="162"/>
      <c r="E21" s="162"/>
      <c r="F21" s="162"/>
      <c r="I21" s="163" t="s">
        <v>141</v>
      </c>
    </row>
    <row r="22" spans="1:9" x14ac:dyDescent="0.25">
      <c r="A22" s="164" t="s">
        <v>112</v>
      </c>
      <c r="B22" s="163" t="s">
        <v>113</v>
      </c>
      <c r="I22" s="163" t="s">
        <v>142</v>
      </c>
    </row>
    <row r="23" spans="1:9" x14ac:dyDescent="0.25">
      <c r="A23" s="164" t="s">
        <v>114</v>
      </c>
      <c r="B23" s="163" t="s">
        <v>115</v>
      </c>
      <c r="I23" s="163" t="s">
        <v>143</v>
      </c>
    </row>
    <row r="24" spans="1:9" x14ac:dyDescent="0.25">
      <c r="I24" s="163" t="s">
        <v>144</v>
      </c>
    </row>
    <row r="25" spans="1:9" x14ac:dyDescent="0.25">
      <c r="A25" s="227" t="s">
        <v>116</v>
      </c>
      <c r="B25" s="163" t="s">
        <v>118</v>
      </c>
      <c r="I25" s="163" t="s">
        <v>145</v>
      </c>
    </row>
    <row r="26" spans="1:9" x14ac:dyDescent="0.25">
      <c r="A26" s="227" t="s">
        <v>117</v>
      </c>
      <c r="B26" s="163" t="s">
        <v>111</v>
      </c>
      <c r="I26" s="163" t="s">
        <v>146</v>
      </c>
    </row>
    <row r="27" spans="1:9" x14ac:dyDescent="0.25">
      <c r="I27" s="163" t="s">
        <v>147</v>
      </c>
    </row>
    <row r="28" spans="1:9" ht="17.399999999999999" thickBot="1" x14ac:dyDescent="0.35">
      <c r="A28" s="28" t="s">
        <v>42</v>
      </c>
      <c r="B28" s="28"/>
      <c r="I28" s="163" t="s">
        <v>148</v>
      </c>
    </row>
    <row r="29" spans="1:9" ht="15" thickTop="1" x14ac:dyDescent="0.3">
      <c r="A29" s="26" t="s">
        <v>100</v>
      </c>
      <c r="I29" s="163" t="s">
        <v>149</v>
      </c>
    </row>
    <row r="30" spans="1:9" x14ac:dyDescent="0.25">
      <c r="A30" s="42" t="s">
        <v>43</v>
      </c>
      <c r="B30" s="42" t="s">
        <v>44</v>
      </c>
      <c r="I30" s="163" t="s">
        <v>150</v>
      </c>
    </row>
    <row r="31" spans="1:9" ht="14.4" x14ac:dyDescent="0.3">
      <c r="A31" s="131" t="s">
        <v>90</v>
      </c>
      <c r="B31" s="131" t="s">
        <v>91</v>
      </c>
      <c r="I31" s="163" t="s">
        <v>151</v>
      </c>
    </row>
    <row r="32" spans="1:9" ht="14.4" x14ac:dyDescent="0.3">
      <c r="A32" s="131" t="s">
        <v>92</v>
      </c>
      <c r="B32" s="131" t="s">
        <v>99</v>
      </c>
      <c r="I32" s="163" t="s">
        <v>152</v>
      </c>
    </row>
    <row r="33" spans="1:9" ht="14.4" x14ac:dyDescent="0.3">
      <c r="A33" s="131" t="s">
        <v>93</v>
      </c>
      <c r="B33" s="131" t="s">
        <v>46</v>
      </c>
      <c r="I33" s="163" t="s">
        <v>153</v>
      </c>
    </row>
    <row r="34" spans="1:9" ht="14.4" x14ac:dyDescent="0.3">
      <c r="A34" s="131" t="s">
        <v>94</v>
      </c>
      <c r="B34" s="131" t="s">
        <v>47</v>
      </c>
      <c r="I34" s="163" t="s">
        <v>154</v>
      </c>
    </row>
    <row r="35" spans="1:9" ht="14.4" x14ac:dyDescent="0.3">
      <c r="A35" s="131" t="s">
        <v>95</v>
      </c>
      <c r="B35" s="131" t="s">
        <v>3</v>
      </c>
      <c r="I35" s="163" t="s">
        <v>155</v>
      </c>
    </row>
    <row r="36" spans="1:9" ht="14.4" x14ac:dyDescent="0.3">
      <c r="A36" s="131" t="s">
        <v>96</v>
      </c>
      <c r="B36" s="131" t="s">
        <v>4</v>
      </c>
      <c r="I36" s="163" t="s">
        <v>156</v>
      </c>
    </row>
    <row r="37" spans="1:9" ht="14.4" x14ac:dyDescent="0.3">
      <c r="A37" s="131" t="s">
        <v>97</v>
      </c>
      <c r="B37" s="131" t="s">
        <v>5</v>
      </c>
      <c r="I37" s="163" t="s">
        <v>157</v>
      </c>
    </row>
    <row r="38" spans="1:9" ht="14.4" x14ac:dyDescent="0.3">
      <c r="A38" s="131" t="s">
        <v>98</v>
      </c>
      <c r="B38" s="131" t="s">
        <v>6</v>
      </c>
      <c r="I38" s="163" t="s">
        <v>158</v>
      </c>
    </row>
    <row r="39" spans="1:9" x14ac:dyDescent="0.25">
      <c r="I39" s="163" t="s">
        <v>159</v>
      </c>
    </row>
    <row r="40" spans="1:9" x14ac:dyDescent="0.25">
      <c r="I40" s="163" t="s">
        <v>160</v>
      </c>
    </row>
    <row r="41" spans="1:9" x14ac:dyDescent="0.25">
      <c r="I41" s="163" t="s">
        <v>161</v>
      </c>
    </row>
    <row r="42" spans="1:9" x14ac:dyDescent="0.25">
      <c r="I42" s="163" t="s">
        <v>162</v>
      </c>
    </row>
    <row r="43" spans="1:9" x14ac:dyDescent="0.25">
      <c r="I43" s="163" t="s">
        <v>163</v>
      </c>
    </row>
    <row r="44" spans="1:9" x14ac:dyDescent="0.25">
      <c r="I44" s="163" t="s">
        <v>164</v>
      </c>
    </row>
    <row r="45" spans="1:9" x14ac:dyDescent="0.25">
      <c r="I45" s="163" t="s">
        <v>165</v>
      </c>
    </row>
    <row r="46" spans="1:9" x14ac:dyDescent="0.25">
      <c r="I46" s="163" t="s">
        <v>166</v>
      </c>
    </row>
    <row r="47" spans="1:9" x14ac:dyDescent="0.25">
      <c r="I47" s="163" t="s">
        <v>167</v>
      </c>
    </row>
    <row r="48" spans="1:9" x14ac:dyDescent="0.25">
      <c r="I48" s="163" t="s">
        <v>168</v>
      </c>
    </row>
    <row r="49" spans="9:9" x14ac:dyDescent="0.25">
      <c r="I49" s="163" t="s">
        <v>169</v>
      </c>
    </row>
    <row r="50" spans="9:9" x14ac:dyDescent="0.25">
      <c r="I50" s="163" t="s">
        <v>170</v>
      </c>
    </row>
    <row r="51" spans="9:9" x14ac:dyDescent="0.25">
      <c r="I51" s="163" t="s">
        <v>171</v>
      </c>
    </row>
    <row r="52" spans="9:9" x14ac:dyDescent="0.25">
      <c r="I52" s="163" t="s">
        <v>172</v>
      </c>
    </row>
    <row r="53" spans="9:9" x14ac:dyDescent="0.25">
      <c r="I53" s="163" t="s">
        <v>173</v>
      </c>
    </row>
    <row r="54" spans="9:9" x14ac:dyDescent="0.25">
      <c r="I54" s="163" t="s">
        <v>174</v>
      </c>
    </row>
    <row r="55" spans="9:9" x14ac:dyDescent="0.25">
      <c r="I55" s="163" t="s">
        <v>175</v>
      </c>
    </row>
    <row r="56" spans="9:9" x14ac:dyDescent="0.25">
      <c r="I56" s="163" t="s">
        <v>176</v>
      </c>
    </row>
    <row r="57" spans="9:9" x14ac:dyDescent="0.25">
      <c r="I57" s="163" t="s">
        <v>177</v>
      </c>
    </row>
    <row r="58" spans="9:9" x14ac:dyDescent="0.25">
      <c r="I58" s="163" t="s">
        <v>178</v>
      </c>
    </row>
    <row r="59" spans="9:9" x14ac:dyDescent="0.25">
      <c r="I59" s="163" t="s">
        <v>179</v>
      </c>
    </row>
    <row r="60" spans="9:9" x14ac:dyDescent="0.25">
      <c r="I60" s="163" t="s">
        <v>180</v>
      </c>
    </row>
  </sheetData>
  <sheetProtection formatRows="0"/>
  <customSheetViews>
    <customSheetView guid="{7CD38D30-378B-4F82-84EA-B9D30A1B9308}" showGridLines="0" hiddenColumns="1" state="hidden"/>
  </customSheetViews>
  <pageMargins left="0.7" right="0.7" top="0.75" bottom="0.75" header="0.3" footer="0.3"/>
  <pageSetup orientation="portrait" r:id="rId1"/>
  <headerFooter scaleWithDoc="0">
    <oddHeader>&amp;R&amp;10 WISEWOMAN Budget</oddHeader>
    <oddFooter>&amp;C&amp;10 Config&amp;L&amp;10 &amp;D&amp;R&amp;10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pageSetUpPr fitToPage="1"/>
  </sheetPr>
  <dimension ref="A1:Q44"/>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0" defaultRowHeight="13.2" zeroHeight="1" x14ac:dyDescent="0.25"/>
  <cols>
    <col min="1" max="1" width="3.8984375" style="5" bestFit="1" customWidth="1"/>
    <col min="2" max="2" width="28.69921875" style="5" customWidth="1"/>
    <col min="3" max="6" width="9.09765625" style="5" customWidth="1"/>
    <col min="7" max="7" width="11.5" style="5" bestFit="1" customWidth="1"/>
    <col min="8" max="11" width="10.09765625" style="5" customWidth="1"/>
    <col min="12" max="12" width="48.5" style="5" customWidth="1"/>
    <col min="13" max="13" width="2.59765625" style="5" customWidth="1"/>
    <col min="14" max="17" width="0" style="5" hidden="1" customWidth="1"/>
    <col min="18" max="16384" width="9" style="5" hidden="1"/>
  </cols>
  <sheetData>
    <row r="1" spans="1:12" ht="24" customHeight="1" x14ac:dyDescent="0.25"/>
    <row r="2" spans="1:12" ht="15.6" x14ac:dyDescent="0.3">
      <c r="A2" s="68"/>
      <c r="B2" s="68" t="s">
        <v>5</v>
      </c>
      <c r="C2" s="8"/>
      <c r="D2" s="8"/>
      <c r="E2" s="8"/>
      <c r="F2" s="8"/>
      <c r="G2" s="8"/>
      <c r="H2" s="8"/>
      <c r="I2" s="8"/>
      <c r="J2" s="8"/>
      <c r="K2" s="8"/>
      <c r="L2" s="8"/>
    </row>
    <row r="3" spans="1:12" s="21" customFormat="1" ht="39.6" x14ac:dyDescent="0.25">
      <c r="A3" s="3" t="s">
        <v>11</v>
      </c>
      <c r="B3" s="3" t="s">
        <v>25</v>
      </c>
      <c r="C3" s="3" t="s">
        <v>40</v>
      </c>
      <c r="D3" s="3" t="s">
        <v>41</v>
      </c>
      <c r="E3" s="4" t="s">
        <v>87</v>
      </c>
      <c r="F3" s="4" t="s">
        <v>26</v>
      </c>
      <c r="G3" s="126" t="s">
        <v>15</v>
      </c>
      <c r="H3" s="161" t="str">
        <f>Allocation1&amp;" %"</f>
        <v>Core %</v>
      </c>
      <c r="I3" s="208" t="str">
        <f>Allocation2&amp;" %"</f>
        <v>Competitive %</v>
      </c>
      <c r="J3" s="208" t="str">
        <f>Allocation1&amp;" $"</f>
        <v>Core $</v>
      </c>
      <c r="K3" s="208" t="str">
        <f>Allocation2&amp;" $"</f>
        <v>Competitive $</v>
      </c>
      <c r="L3" s="3" t="s">
        <v>16</v>
      </c>
    </row>
    <row r="4" spans="1:12" x14ac:dyDescent="0.25">
      <c r="A4" s="122">
        <v>1</v>
      </c>
      <c r="B4" s="38"/>
      <c r="C4" s="109"/>
      <c r="D4" s="109"/>
      <c r="E4" s="109"/>
      <c r="F4" s="109"/>
      <c r="G4" s="129">
        <f t="shared" ref="G4:G43" si="0">SUM(C4:F4)</f>
        <v>0</v>
      </c>
      <c r="H4" s="139">
        <v>1</v>
      </c>
      <c r="I4" s="139">
        <v>0</v>
      </c>
      <c r="J4" s="206">
        <f t="shared" ref="J4:J43" si="1">$G4*H4</f>
        <v>0</v>
      </c>
      <c r="K4" s="206">
        <f t="shared" ref="K4:K43" si="2">$G4*I4</f>
        <v>0</v>
      </c>
      <c r="L4" s="36"/>
    </row>
    <row r="5" spans="1:12" x14ac:dyDescent="0.25">
      <c r="A5" s="122">
        <v>2</v>
      </c>
      <c r="B5" s="40"/>
      <c r="C5" s="110"/>
      <c r="D5" s="110"/>
      <c r="E5" s="110"/>
      <c r="F5" s="110"/>
      <c r="G5" s="129">
        <f t="shared" si="0"/>
        <v>0</v>
      </c>
      <c r="H5" s="210">
        <v>1</v>
      </c>
      <c r="I5" s="139">
        <v>0</v>
      </c>
      <c r="J5" s="117">
        <f t="shared" si="1"/>
        <v>0</v>
      </c>
      <c r="K5" s="117">
        <f t="shared" si="2"/>
        <v>0</v>
      </c>
      <c r="L5" s="37"/>
    </row>
    <row r="6" spans="1:12" x14ac:dyDescent="0.25">
      <c r="A6" s="122">
        <v>3</v>
      </c>
      <c r="B6" s="40"/>
      <c r="C6" s="110"/>
      <c r="D6" s="110"/>
      <c r="E6" s="110"/>
      <c r="F6" s="110"/>
      <c r="G6" s="129">
        <f t="shared" si="0"/>
        <v>0</v>
      </c>
      <c r="H6" s="210">
        <v>1</v>
      </c>
      <c r="I6" s="139">
        <v>0</v>
      </c>
      <c r="J6" s="117">
        <f t="shared" si="1"/>
        <v>0</v>
      </c>
      <c r="K6" s="117">
        <f t="shared" si="2"/>
        <v>0</v>
      </c>
      <c r="L6" s="37"/>
    </row>
    <row r="7" spans="1:12" x14ac:dyDescent="0.25">
      <c r="A7" s="122">
        <v>4</v>
      </c>
      <c r="B7" s="40"/>
      <c r="C7" s="110"/>
      <c r="D7" s="110"/>
      <c r="E7" s="110"/>
      <c r="F7" s="110"/>
      <c r="G7" s="129">
        <f t="shared" si="0"/>
        <v>0</v>
      </c>
      <c r="H7" s="210">
        <v>1</v>
      </c>
      <c r="I7" s="139">
        <v>0</v>
      </c>
      <c r="J7" s="117">
        <f t="shared" si="1"/>
        <v>0</v>
      </c>
      <c r="K7" s="117">
        <f t="shared" si="2"/>
        <v>0</v>
      </c>
      <c r="L7" s="37"/>
    </row>
    <row r="8" spans="1:12" x14ac:dyDescent="0.25">
      <c r="A8" s="122">
        <v>5</v>
      </c>
      <c r="B8" s="40"/>
      <c r="C8" s="110"/>
      <c r="D8" s="110"/>
      <c r="E8" s="110"/>
      <c r="F8" s="110"/>
      <c r="G8" s="129">
        <f t="shared" si="0"/>
        <v>0</v>
      </c>
      <c r="H8" s="210">
        <v>1</v>
      </c>
      <c r="I8" s="139">
        <v>0</v>
      </c>
      <c r="J8" s="117">
        <f t="shared" si="1"/>
        <v>0</v>
      </c>
      <c r="K8" s="117">
        <f t="shared" si="2"/>
        <v>0</v>
      </c>
      <c r="L8" s="37"/>
    </row>
    <row r="9" spans="1:12" x14ac:dyDescent="0.25">
      <c r="A9" s="122">
        <v>6</v>
      </c>
      <c r="B9" s="40"/>
      <c r="C9" s="110"/>
      <c r="D9" s="110"/>
      <c r="E9" s="110"/>
      <c r="F9" s="110"/>
      <c r="G9" s="129">
        <f t="shared" si="0"/>
        <v>0</v>
      </c>
      <c r="H9" s="210">
        <v>1</v>
      </c>
      <c r="I9" s="139">
        <v>0</v>
      </c>
      <c r="J9" s="117">
        <f t="shared" si="1"/>
        <v>0</v>
      </c>
      <c r="K9" s="117">
        <f t="shared" si="2"/>
        <v>0</v>
      </c>
      <c r="L9" s="37"/>
    </row>
    <row r="10" spans="1:12" x14ac:dyDescent="0.25">
      <c r="A10" s="122">
        <v>7</v>
      </c>
      <c r="B10" s="40"/>
      <c r="C10" s="110"/>
      <c r="D10" s="110"/>
      <c r="E10" s="110"/>
      <c r="F10" s="110"/>
      <c r="G10" s="129">
        <f t="shared" si="0"/>
        <v>0</v>
      </c>
      <c r="H10" s="210">
        <v>1</v>
      </c>
      <c r="I10" s="139">
        <v>0</v>
      </c>
      <c r="J10" s="117">
        <f t="shared" si="1"/>
        <v>0</v>
      </c>
      <c r="K10" s="117">
        <f t="shared" si="2"/>
        <v>0</v>
      </c>
      <c r="L10" s="37"/>
    </row>
    <row r="11" spans="1:12" x14ac:dyDescent="0.25">
      <c r="A11" s="122">
        <v>8</v>
      </c>
      <c r="B11" s="40"/>
      <c r="C11" s="110"/>
      <c r="D11" s="110"/>
      <c r="E11" s="110"/>
      <c r="F11" s="110"/>
      <c r="G11" s="129">
        <f t="shared" si="0"/>
        <v>0</v>
      </c>
      <c r="H11" s="210">
        <v>1</v>
      </c>
      <c r="I11" s="139">
        <v>0</v>
      </c>
      <c r="J11" s="117">
        <f t="shared" si="1"/>
        <v>0</v>
      </c>
      <c r="K11" s="117">
        <f t="shared" si="2"/>
        <v>0</v>
      </c>
      <c r="L11" s="37"/>
    </row>
    <row r="12" spans="1:12" x14ac:dyDescent="0.25">
      <c r="A12" s="122">
        <v>9</v>
      </c>
      <c r="B12" s="40"/>
      <c r="C12" s="110"/>
      <c r="D12" s="110"/>
      <c r="E12" s="110"/>
      <c r="F12" s="110"/>
      <c r="G12" s="129">
        <f t="shared" si="0"/>
        <v>0</v>
      </c>
      <c r="H12" s="210">
        <v>1</v>
      </c>
      <c r="I12" s="139">
        <v>0</v>
      </c>
      <c r="J12" s="117">
        <f t="shared" si="1"/>
        <v>0</v>
      </c>
      <c r="K12" s="117">
        <f t="shared" si="2"/>
        <v>0</v>
      </c>
      <c r="L12" s="37"/>
    </row>
    <row r="13" spans="1:12" x14ac:dyDescent="0.25">
      <c r="A13" s="122">
        <v>10</v>
      </c>
      <c r="B13" s="40"/>
      <c r="C13" s="110"/>
      <c r="D13" s="110"/>
      <c r="E13" s="110"/>
      <c r="F13" s="110"/>
      <c r="G13" s="129">
        <f t="shared" si="0"/>
        <v>0</v>
      </c>
      <c r="H13" s="210">
        <v>1</v>
      </c>
      <c r="I13" s="139">
        <v>0</v>
      </c>
      <c r="J13" s="117">
        <f t="shared" si="1"/>
        <v>0</v>
      </c>
      <c r="K13" s="117">
        <f t="shared" si="2"/>
        <v>0</v>
      </c>
      <c r="L13" s="37"/>
    </row>
    <row r="14" spans="1:12" x14ac:dyDescent="0.25">
      <c r="A14" s="122">
        <v>11</v>
      </c>
      <c r="B14" s="40"/>
      <c r="C14" s="110"/>
      <c r="D14" s="110"/>
      <c r="E14" s="110"/>
      <c r="F14" s="110"/>
      <c r="G14" s="129">
        <f t="shared" si="0"/>
        <v>0</v>
      </c>
      <c r="H14" s="210">
        <v>1</v>
      </c>
      <c r="I14" s="139">
        <v>0</v>
      </c>
      <c r="J14" s="117">
        <f t="shared" si="1"/>
        <v>0</v>
      </c>
      <c r="K14" s="117">
        <f t="shared" si="2"/>
        <v>0</v>
      </c>
      <c r="L14" s="37"/>
    </row>
    <row r="15" spans="1:12" x14ac:dyDescent="0.25">
      <c r="A15" s="122">
        <v>12</v>
      </c>
      <c r="B15" s="40"/>
      <c r="C15" s="110"/>
      <c r="D15" s="110"/>
      <c r="E15" s="110"/>
      <c r="F15" s="110"/>
      <c r="G15" s="129">
        <f t="shared" si="0"/>
        <v>0</v>
      </c>
      <c r="H15" s="210">
        <v>1</v>
      </c>
      <c r="I15" s="139">
        <v>0</v>
      </c>
      <c r="J15" s="117">
        <f t="shared" si="1"/>
        <v>0</v>
      </c>
      <c r="K15" s="117">
        <f t="shared" si="2"/>
        <v>0</v>
      </c>
      <c r="L15" s="37"/>
    </row>
    <row r="16" spans="1:12" x14ac:dyDescent="0.25">
      <c r="A16" s="122">
        <v>13</v>
      </c>
      <c r="B16" s="40"/>
      <c r="C16" s="110"/>
      <c r="D16" s="110"/>
      <c r="E16" s="110"/>
      <c r="F16" s="110"/>
      <c r="G16" s="129">
        <f t="shared" si="0"/>
        <v>0</v>
      </c>
      <c r="H16" s="210">
        <v>1</v>
      </c>
      <c r="I16" s="139">
        <v>0</v>
      </c>
      <c r="J16" s="117">
        <f t="shared" si="1"/>
        <v>0</v>
      </c>
      <c r="K16" s="117">
        <f t="shared" si="2"/>
        <v>0</v>
      </c>
      <c r="L16" s="37"/>
    </row>
    <row r="17" spans="1:12" x14ac:dyDescent="0.25">
      <c r="A17" s="122">
        <v>14</v>
      </c>
      <c r="B17" s="40"/>
      <c r="C17" s="110"/>
      <c r="D17" s="110"/>
      <c r="E17" s="110"/>
      <c r="F17" s="110"/>
      <c r="G17" s="129">
        <f t="shared" si="0"/>
        <v>0</v>
      </c>
      <c r="H17" s="210">
        <v>1</v>
      </c>
      <c r="I17" s="139">
        <v>0</v>
      </c>
      <c r="J17" s="117">
        <f t="shared" si="1"/>
        <v>0</v>
      </c>
      <c r="K17" s="117">
        <f t="shared" si="2"/>
        <v>0</v>
      </c>
      <c r="L17" s="37"/>
    </row>
    <row r="18" spans="1:12" x14ac:dyDescent="0.25">
      <c r="A18" s="122">
        <v>15</v>
      </c>
      <c r="B18" s="40"/>
      <c r="C18" s="110"/>
      <c r="D18" s="110"/>
      <c r="E18" s="110"/>
      <c r="F18" s="110"/>
      <c r="G18" s="129">
        <f t="shared" si="0"/>
        <v>0</v>
      </c>
      <c r="H18" s="210">
        <v>1</v>
      </c>
      <c r="I18" s="139">
        <v>0</v>
      </c>
      <c r="J18" s="117">
        <f t="shared" si="1"/>
        <v>0</v>
      </c>
      <c r="K18" s="117">
        <f t="shared" si="2"/>
        <v>0</v>
      </c>
      <c r="L18" s="37"/>
    </row>
    <row r="19" spans="1:12" x14ac:dyDescent="0.25">
      <c r="A19" s="122">
        <v>16</v>
      </c>
      <c r="B19" s="40"/>
      <c r="C19" s="110"/>
      <c r="D19" s="110"/>
      <c r="E19" s="110"/>
      <c r="F19" s="110"/>
      <c r="G19" s="129">
        <f t="shared" si="0"/>
        <v>0</v>
      </c>
      <c r="H19" s="210">
        <v>1</v>
      </c>
      <c r="I19" s="139">
        <v>0</v>
      </c>
      <c r="J19" s="117">
        <f t="shared" si="1"/>
        <v>0</v>
      </c>
      <c r="K19" s="117">
        <f t="shared" si="2"/>
        <v>0</v>
      </c>
      <c r="L19" s="37"/>
    </row>
    <row r="20" spans="1:12" x14ac:dyDescent="0.25">
      <c r="A20" s="122">
        <v>17</v>
      </c>
      <c r="B20" s="40"/>
      <c r="C20" s="110"/>
      <c r="D20" s="110"/>
      <c r="E20" s="110"/>
      <c r="F20" s="110"/>
      <c r="G20" s="129">
        <f t="shared" si="0"/>
        <v>0</v>
      </c>
      <c r="H20" s="210">
        <v>1</v>
      </c>
      <c r="I20" s="139">
        <v>0</v>
      </c>
      <c r="J20" s="117">
        <f t="shared" si="1"/>
        <v>0</v>
      </c>
      <c r="K20" s="117">
        <f t="shared" si="2"/>
        <v>0</v>
      </c>
      <c r="L20" s="37"/>
    </row>
    <row r="21" spans="1:12" x14ac:dyDescent="0.25">
      <c r="A21" s="122">
        <v>18</v>
      </c>
      <c r="B21" s="40"/>
      <c r="C21" s="110"/>
      <c r="D21" s="110"/>
      <c r="E21" s="110"/>
      <c r="F21" s="110"/>
      <c r="G21" s="129">
        <f t="shared" si="0"/>
        <v>0</v>
      </c>
      <c r="H21" s="210">
        <v>1</v>
      </c>
      <c r="I21" s="139">
        <v>0</v>
      </c>
      <c r="J21" s="117">
        <f t="shared" si="1"/>
        <v>0</v>
      </c>
      <c r="K21" s="117">
        <f t="shared" si="2"/>
        <v>0</v>
      </c>
      <c r="L21" s="37"/>
    </row>
    <row r="22" spans="1:12" x14ac:dyDescent="0.25">
      <c r="A22" s="122">
        <v>19</v>
      </c>
      <c r="B22" s="40"/>
      <c r="C22" s="110"/>
      <c r="D22" s="110"/>
      <c r="E22" s="110"/>
      <c r="F22" s="110"/>
      <c r="G22" s="129">
        <f t="shared" si="0"/>
        <v>0</v>
      </c>
      <c r="H22" s="210">
        <v>1</v>
      </c>
      <c r="I22" s="139">
        <v>0</v>
      </c>
      <c r="J22" s="117">
        <f t="shared" si="1"/>
        <v>0</v>
      </c>
      <c r="K22" s="117">
        <f t="shared" si="2"/>
        <v>0</v>
      </c>
      <c r="L22" s="37"/>
    </row>
    <row r="23" spans="1:12" x14ac:dyDescent="0.25">
      <c r="A23" s="122">
        <v>20</v>
      </c>
      <c r="B23" s="40"/>
      <c r="C23" s="110"/>
      <c r="D23" s="110"/>
      <c r="E23" s="110"/>
      <c r="F23" s="110"/>
      <c r="G23" s="129">
        <f t="shared" si="0"/>
        <v>0</v>
      </c>
      <c r="H23" s="210">
        <v>1</v>
      </c>
      <c r="I23" s="139">
        <v>0</v>
      </c>
      <c r="J23" s="117">
        <f t="shared" si="1"/>
        <v>0</v>
      </c>
      <c r="K23" s="117">
        <f t="shared" si="2"/>
        <v>0</v>
      </c>
      <c r="L23" s="37"/>
    </row>
    <row r="24" spans="1:12" x14ac:dyDescent="0.25">
      <c r="A24" s="122">
        <v>21</v>
      </c>
      <c r="B24" s="40"/>
      <c r="C24" s="110"/>
      <c r="D24" s="110"/>
      <c r="E24" s="110"/>
      <c r="F24" s="110"/>
      <c r="G24" s="129">
        <f t="shared" si="0"/>
        <v>0</v>
      </c>
      <c r="H24" s="210">
        <v>1</v>
      </c>
      <c r="I24" s="139">
        <v>0</v>
      </c>
      <c r="J24" s="117">
        <f t="shared" si="1"/>
        <v>0</v>
      </c>
      <c r="K24" s="117">
        <f t="shared" si="2"/>
        <v>0</v>
      </c>
      <c r="L24" s="37"/>
    </row>
    <row r="25" spans="1:12" x14ac:dyDescent="0.25">
      <c r="A25" s="122">
        <v>22</v>
      </c>
      <c r="B25" s="40"/>
      <c r="C25" s="110"/>
      <c r="D25" s="110"/>
      <c r="E25" s="110"/>
      <c r="F25" s="110"/>
      <c r="G25" s="129">
        <f t="shared" si="0"/>
        <v>0</v>
      </c>
      <c r="H25" s="210">
        <v>1</v>
      </c>
      <c r="I25" s="139">
        <v>0</v>
      </c>
      <c r="J25" s="117">
        <f t="shared" si="1"/>
        <v>0</v>
      </c>
      <c r="K25" s="117">
        <f t="shared" si="2"/>
        <v>0</v>
      </c>
      <c r="L25" s="37"/>
    </row>
    <row r="26" spans="1:12" x14ac:dyDescent="0.25">
      <c r="A26" s="122">
        <v>23</v>
      </c>
      <c r="B26" s="40"/>
      <c r="C26" s="110"/>
      <c r="D26" s="110"/>
      <c r="E26" s="110"/>
      <c r="F26" s="110"/>
      <c r="G26" s="129">
        <f t="shared" si="0"/>
        <v>0</v>
      </c>
      <c r="H26" s="210">
        <v>1</v>
      </c>
      <c r="I26" s="139">
        <v>0</v>
      </c>
      <c r="J26" s="117">
        <f t="shared" si="1"/>
        <v>0</v>
      </c>
      <c r="K26" s="117">
        <f t="shared" si="2"/>
        <v>0</v>
      </c>
      <c r="L26" s="37"/>
    </row>
    <row r="27" spans="1:12" x14ac:dyDescent="0.25">
      <c r="A27" s="122">
        <v>24</v>
      </c>
      <c r="B27" s="40"/>
      <c r="C27" s="110"/>
      <c r="D27" s="110"/>
      <c r="E27" s="110"/>
      <c r="F27" s="110"/>
      <c r="G27" s="129">
        <f t="shared" si="0"/>
        <v>0</v>
      </c>
      <c r="H27" s="210">
        <v>1</v>
      </c>
      <c r="I27" s="139">
        <v>0</v>
      </c>
      <c r="J27" s="117">
        <f t="shared" si="1"/>
        <v>0</v>
      </c>
      <c r="K27" s="117">
        <f t="shared" si="2"/>
        <v>0</v>
      </c>
      <c r="L27" s="37"/>
    </row>
    <row r="28" spans="1:12" x14ac:dyDescent="0.25">
      <c r="A28" s="122">
        <v>25</v>
      </c>
      <c r="B28" s="40"/>
      <c r="C28" s="110"/>
      <c r="D28" s="110"/>
      <c r="E28" s="110"/>
      <c r="F28" s="110"/>
      <c r="G28" s="129">
        <f t="shared" si="0"/>
        <v>0</v>
      </c>
      <c r="H28" s="210">
        <v>1</v>
      </c>
      <c r="I28" s="139">
        <v>0</v>
      </c>
      <c r="J28" s="117">
        <f t="shared" si="1"/>
        <v>0</v>
      </c>
      <c r="K28" s="117">
        <f t="shared" si="2"/>
        <v>0</v>
      </c>
      <c r="L28" s="37"/>
    </row>
    <row r="29" spans="1:12" x14ac:dyDescent="0.25">
      <c r="A29" s="122">
        <v>26</v>
      </c>
      <c r="B29" s="40"/>
      <c r="C29" s="110"/>
      <c r="D29" s="110"/>
      <c r="E29" s="110"/>
      <c r="F29" s="110"/>
      <c r="G29" s="129">
        <f t="shared" si="0"/>
        <v>0</v>
      </c>
      <c r="H29" s="210">
        <v>1</v>
      </c>
      <c r="I29" s="139">
        <v>0</v>
      </c>
      <c r="J29" s="117">
        <f t="shared" si="1"/>
        <v>0</v>
      </c>
      <c r="K29" s="117">
        <f t="shared" si="2"/>
        <v>0</v>
      </c>
      <c r="L29" s="37"/>
    </row>
    <row r="30" spans="1:12" x14ac:dyDescent="0.25">
      <c r="A30" s="122">
        <v>27</v>
      </c>
      <c r="B30" s="40"/>
      <c r="C30" s="110"/>
      <c r="D30" s="110"/>
      <c r="E30" s="110"/>
      <c r="F30" s="110"/>
      <c r="G30" s="129">
        <f t="shared" si="0"/>
        <v>0</v>
      </c>
      <c r="H30" s="210">
        <v>1</v>
      </c>
      <c r="I30" s="139">
        <v>0</v>
      </c>
      <c r="J30" s="117">
        <f t="shared" si="1"/>
        <v>0</v>
      </c>
      <c r="K30" s="117">
        <f t="shared" si="2"/>
        <v>0</v>
      </c>
      <c r="L30" s="37"/>
    </row>
    <row r="31" spans="1:12" x14ac:dyDescent="0.25">
      <c r="A31" s="122">
        <v>28</v>
      </c>
      <c r="B31" s="40"/>
      <c r="C31" s="110"/>
      <c r="D31" s="110"/>
      <c r="E31" s="110"/>
      <c r="F31" s="110"/>
      <c r="G31" s="129">
        <f t="shared" si="0"/>
        <v>0</v>
      </c>
      <c r="H31" s="210">
        <v>1</v>
      </c>
      <c r="I31" s="139">
        <v>0</v>
      </c>
      <c r="J31" s="117">
        <f t="shared" si="1"/>
        <v>0</v>
      </c>
      <c r="K31" s="117">
        <f t="shared" si="2"/>
        <v>0</v>
      </c>
      <c r="L31" s="37"/>
    </row>
    <row r="32" spans="1:12" x14ac:dyDescent="0.25">
      <c r="A32" s="122">
        <v>29</v>
      </c>
      <c r="B32" s="40"/>
      <c r="C32" s="110"/>
      <c r="D32" s="110"/>
      <c r="E32" s="110"/>
      <c r="F32" s="110"/>
      <c r="G32" s="129">
        <f t="shared" si="0"/>
        <v>0</v>
      </c>
      <c r="H32" s="210">
        <v>1</v>
      </c>
      <c r="I32" s="139">
        <v>0</v>
      </c>
      <c r="J32" s="117">
        <f t="shared" si="1"/>
        <v>0</v>
      </c>
      <c r="K32" s="117">
        <f t="shared" si="2"/>
        <v>0</v>
      </c>
      <c r="L32" s="37"/>
    </row>
    <row r="33" spans="1:12" x14ac:dyDescent="0.25">
      <c r="A33" s="122">
        <v>30</v>
      </c>
      <c r="B33" s="40"/>
      <c r="C33" s="110"/>
      <c r="D33" s="110"/>
      <c r="E33" s="110"/>
      <c r="F33" s="110"/>
      <c r="G33" s="129">
        <f t="shared" si="0"/>
        <v>0</v>
      </c>
      <c r="H33" s="210">
        <v>1</v>
      </c>
      <c r="I33" s="139">
        <v>0</v>
      </c>
      <c r="J33" s="117">
        <f t="shared" si="1"/>
        <v>0</v>
      </c>
      <c r="K33" s="117">
        <f t="shared" si="2"/>
        <v>0</v>
      </c>
      <c r="L33" s="37"/>
    </row>
    <row r="34" spans="1:12" x14ac:dyDescent="0.25">
      <c r="A34" s="122">
        <v>31</v>
      </c>
      <c r="B34" s="40"/>
      <c r="C34" s="110"/>
      <c r="D34" s="110"/>
      <c r="E34" s="110"/>
      <c r="F34" s="110"/>
      <c r="G34" s="129">
        <f t="shared" si="0"/>
        <v>0</v>
      </c>
      <c r="H34" s="210">
        <v>1</v>
      </c>
      <c r="I34" s="139">
        <v>0</v>
      </c>
      <c r="J34" s="117">
        <f t="shared" si="1"/>
        <v>0</v>
      </c>
      <c r="K34" s="117">
        <f t="shared" si="2"/>
        <v>0</v>
      </c>
      <c r="L34" s="37"/>
    </row>
    <row r="35" spans="1:12" x14ac:dyDescent="0.25">
      <c r="A35" s="122">
        <v>32</v>
      </c>
      <c r="B35" s="40"/>
      <c r="C35" s="110"/>
      <c r="D35" s="110"/>
      <c r="E35" s="110"/>
      <c r="F35" s="110"/>
      <c r="G35" s="129">
        <f t="shared" si="0"/>
        <v>0</v>
      </c>
      <c r="H35" s="210">
        <v>1</v>
      </c>
      <c r="I35" s="139">
        <v>0</v>
      </c>
      <c r="J35" s="117">
        <f t="shared" si="1"/>
        <v>0</v>
      </c>
      <c r="K35" s="117">
        <f t="shared" si="2"/>
        <v>0</v>
      </c>
      <c r="L35" s="37"/>
    </row>
    <row r="36" spans="1:12" x14ac:dyDescent="0.25">
      <c r="A36" s="122">
        <v>33</v>
      </c>
      <c r="B36" s="40"/>
      <c r="C36" s="110"/>
      <c r="D36" s="110"/>
      <c r="E36" s="110"/>
      <c r="F36" s="110"/>
      <c r="G36" s="129">
        <f t="shared" si="0"/>
        <v>0</v>
      </c>
      <c r="H36" s="210">
        <v>1</v>
      </c>
      <c r="I36" s="139">
        <v>0</v>
      </c>
      <c r="J36" s="117">
        <f t="shared" si="1"/>
        <v>0</v>
      </c>
      <c r="K36" s="117">
        <f t="shared" si="2"/>
        <v>0</v>
      </c>
      <c r="L36" s="37"/>
    </row>
    <row r="37" spans="1:12" x14ac:dyDescent="0.25">
      <c r="A37" s="122">
        <v>34</v>
      </c>
      <c r="B37" s="40"/>
      <c r="C37" s="110"/>
      <c r="D37" s="110"/>
      <c r="E37" s="110"/>
      <c r="F37" s="110"/>
      <c r="G37" s="129">
        <f t="shared" si="0"/>
        <v>0</v>
      </c>
      <c r="H37" s="210">
        <v>1</v>
      </c>
      <c r="I37" s="139">
        <v>0</v>
      </c>
      <c r="J37" s="117">
        <f t="shared" si="1"/>
        <v>0</v>
      </c>
      <c r="K37" s="117">
        <f t="shared" si="2"/>
        <v>0</v>
      </c>
      <c r="L37" s="37"/>
    </row>
    <row r="38" spans="1:12" x14ac:dyDescent="0.25">
      <c r="A38" s="122">
        <v>35</v>
      </c>
      <c r="B38" s="40"/>
      <c r="C38" s="110"/>
      <c r="D38" s="110"/>
      <c r="E38" s="110"/>
      <c r="F38" s="110"/>
      <c r="G38" s="129">
        <f t="shared" si="0"/>
        <v>0</v>
      </c>
      <c r="H38" s="210">
        <v>1</v>
      </c>
      <c r="I38" s="139">
        <v>0</v>
      </c>
      <c r="J38" s="117">
        <f t="shared" si="1"/>
        <v>0</v>
      </c>
      <c r="K38" s="117">
        <f t="shared" si="2"/>
        <v>0</v>
      </c>
      <c r="L38" s="37"/>
    </row>
    <row r="39" spans="1:12" x14ac:dyDescent="0.25">
      <c r="A39" s="122">
        <v>36</v>
      </c>
      <c r="B39" s="40"/>
      <c r="C39" s="110"/>
      <c r="D39" s="110"/>
      <c r="E39" s="110"/>
      <c r="F39" s="110"/>
      <c r="G39" s="129">
        <f t="shared" si="0"/>
        <v>0</v>
      </c>
      <c r="H39" s="210">
        <v>1</v>
      </c>
      <c r="I39" s="139">
        <v>0</v>
      </c>
      <c r="J39" s="117">
        <f t="shared" si="1"/>
        <v>0</v>
      </c>
      <c r="K39" s="117">
        <f t="shared" si="2"/>
        <v>0</v>
      </c>
      <c r="L39" s="37"/>
    </row>
    <row r="40" spans="1:12" x14ac:dyDescent="0.25">
      <c r="A40" s="122">
        <v>37</v>
      </c>
      <c r="B40" s="40"/>
      <c r="C40" s="110"/>
      <c r="D40" s="110"/>
      <c r="E40" s="110"/>
      <c r="F40" s="110"/>
      <c r="G40" s="129">
        <f t="shared" si="0"/>
        <v>0</v>
      </c>
      <c r="H40" s="210">
        <v>1</v>
      </c>
      <c r="I40" s="139">
        <v>0</v>
      </c>
      <c r="J40" s="117">
        <f t="shared" si="1"/>
        <v>0</v>
      </c>
      <c r="K40" s="117">
        <f t="shared" si="2"/>
        <v>0</v>
      </c>
      <c r="L40" s="37"/>
    </row>
    <row r="41" spans="1:12" x14ac:dyDescent="0.25">
      <c r="A41" s="122">
        <v>38</v>
      </c>
      <c r="B41" s="40"/>
      <c r="C41" s="110"/>
      <c r="D41" s="110"/>
      <c r="E41" s="110"/>
      <c r="F41" s="110"/>
      <c r="G41" s="129">
        <f t="shared" si="0"/>
        <v>0</v>
      </c>
      <c r="H41" s="210">
        <v>1</v>
      </c>
      <c r="I41" s="139">
        <v>0</v>
      </c>
      <c r="J41" s="117">
        <f t="shared" si="1"/>
        <v>0</v>
      </c>
      <c r="K41" s="117">
        <f t="shared" si="2"/>
        <v>0</v>
      </c>
      <c r="L41" s="37"/>
    </row>
    <row r="42" spans="1:12" x14ac:dyDescent="0.25">
      <c r="A42" s="122">
        <v>39</v>
      </c>
      <c r="B42" s="40"/>
      <c r="C42" s="110"/>
      <c r="D42" s="110"/>
      <c r="E42" s="110"/>
      <c r="F42" s="110"/>
      <c r="G42" s="129">
        <f t="shared" si="0"/>
        <v>0</v>
      </c>
      <c r="H42" s="210">
        <v>1</v>
      </c>
      <c r="I42" s="139">
        <v>0</v>
      </c>
      <c r="J42" s="117">
        <f t="shared" si="1"/>
        <v>0</v>
      </c>
      <c r="K42" s="117">
        <f t="shared" si="2"/>
        <v>0</v>
      </c>
      <c r="L42" s="37"/>
    </row>
    <row r="43" spans="1:12" ht="13.8" thickBot="1" x14ac:dyDescent="0.3">
      <c r="A43" s="122">
        <v>40</v>
      </c>
      <c r="B43" s="40"/>
      <c r="C43" s="110"/>
      <c r="D43" s="110"/>
      <c r="E43" s="110"/>
      <c r="F43" s="110"/>
      <c r="G43" s="129">
        <f t="shared" si="0"/>
        <v>0</v>
      </c>
      <c r="H43" s="210">
        <v>1</v>
      </c>
      <c r="I43" s="139">
        <v>0</v>
      </c>
      <c r="J43" s="117">
        <f t="shared" si="1"/>
        <v>0</v>
      </c>
      <c r="K43" s="117">
        <f t="shared" si="2"/>
        <v>0</v>
      </c>
      <c r="L43" s="37"/>
    </row>
    <row r="44" spans="1:12" ht="13.8" thickTop="1" x14ac:dyDescent="0.25">
      <c r="B44" s="22" t="s">
        <v>17</v>
      </c>
      <c r="C44" s="24"/>
      <c r="D44" s="23"/>
      <c r="E44" s="23"/>
      <c r="F44" s="23"/>
      <c r="G44" s="128"/>
      <c r="H44" s="111"/>
      <c r="I44" s="111"/>
      <c r="J44" s="111">
        <f>SUBTOTAL(109, J4:J43)</f>
        <v>0</v>
      </c>
      <c r="K44" s="111">
        <f>SUBTOTAL(109, K4:K43)</f>
        <v>0</v>
      </c>
      <c r="L44" s="125" t="str">
        <f>"Total Allocated = " &amp; TEXT(SUM(H44:K44),"$#,##0")</f>
        <v>Total Allocated = $0</v>
      </c>
    </row>
  </sheetData>
  <sheetProtection formatRows="0"/>
  <customSheetViews>
    <customSheetView guid="{7CD38D30-378B-4F82-84EA-B9D30A1B9308}" showGridLines="0" showRowCol="0" hiddenRows="1" hiddenColumns="1">
      <selection activeCell="H9" sqref="H9"/>
    </customSheetView>
  </customSheetViews>
  <conditionalFormatting sqref="H4:I43">
    <cfRule type="expression" dxfId="1" priority="1">
      <formula>AND($H4+$I4&lt;&gt;1,$G4&lt;&gt;0)</formula>
    </cfRule>
  </conditionalFormatting>
  <dataValidations count="3">
    <dataValidation allowBlank="1" showInputMessage="1" showErrorMessage="1" errorTitle="Invalid Input" error="Please enter a percentage of 0 to 100%. " sqref="J4:K43"/>
    <dataValidation type="decimal" errorStyle="warning" allowBlank="1" showInputMessage="1" showErrorMessage="1" errorTitle="Invalid Input" error="Please enter a number greater than or equal to zero.  " sqref="C4:F43">
      <formula1>0</formula1>
      <formula2>9999999999</formula2>
    </dataValidation>
    <dataValidation type="decimal" allowBlank="1" showInputMessage="1" showErrorMessage="1" errorTitle="Invalid Input" error="Please enter a percentage from 0% to 100%" sqref="H4:I43">
      <formula1>0</formula1>
      <formula2>1</formula2>
    </dataValidation>
  </dataValidations>
  <printOptions horizontalCentered="1"/>
  <pageMargins left="0.25" right="0.25" top="0.75" bottom="0.75" header="0.3" footer="0.3"/>
  <pageSetup scale="74"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pageSetUpPr fitToPage="1"/>
  </sheetPr>
  <dimension ref="A1:P44"/>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0" defaultRowHeight="13.2" zeroHeight="1" x14ac:dyDescent="0.25"/>
  <cols>
    <col min="1" max="1" width="3.8984375" style="5" bestFit="1" customWidth="1"/>
    <col min="2" max="2" width="38.19921875" style="5" customWidth="1"/>
    <col min="3" max="3" width="6.5" style="5" bestFit="1" customWidth="1"/>
    <col min="4" max="4" width="10.5" style="5" customWidth="1"/>
    <col min="5" max="5" width="11" style="5" customWidth="1"/>
    <col min="6" max="9" width="10.59765625" style="5" customWidth="1"/>
    <col min="10" max="10" width="52.59765625" style="5" customWidth="1"/>
    <col min="11" max="11" width="2.59765625" style="5" customWidth="1"/>
    <col min="12" max="16" width="0" style="5" hidden="1" customWidth="1"/>
    <col min="17" max="16384" width="9" style="5" hidden="1"/>
  </cols>
  <sheetData>
    <row r="1" spans="1:10" ht="24" customHeight="1" x14ac:dyDescent="0.25"/>
    <row r="2" spans="1:10" ht="15.6" x14ac:dyDescent="0.3">
      <c r="A2" s="68"/>
      <c r="B2" s="68" t="s">
        <v>6</v>
      </c>
      <c r="C2" s="8"/>
      <c r="D2" s="8"/>
      <c r="E2" s="8"/>
      <c r="F2" s="8"/>
      <c r="G2" s="8"/>
      <c r="H2" s="8"/>
      <c r="I2" s="8"/>
      <c r="J2" s="8"/>
    </row>
    <row r="3" spans="1:10" s="21" customFormat="1" ht="39.6" x14ac:dyDescent="0.25">
      <c r="A3" s="3" t="s">
        <v>11</v>
      </c>
      <c r="B3" s="3" t="s">
        <v>12</v>
      </c>
      <c r="C3" s="3" t="s">
        <v>13</v>
      </c>
      <c r="D3" s="4" t="s">
        <v>14</v>
      </c>
      <c r="E3" s="126" t="s">
        <v>15</v>
      </c>
      <c r="F3" s="161" t="str">
        <f>Allocation1&amp;" %"</f>
        <v>Core %</v>
      </c>
      <c r="G3" s="208" t="str">
        <f>Allocation2&amp;" %"</f>
        <v>Competitive %</v>
      </c>
      <c r="H3" s="208" t="str">
        <f>Allocation1&amp;" $"</f>
        <v>Core $</v>
      </c>
      <c r="I3" s="208" t="str">
        <f>Allocation2&amp;" $"</f>
        <v>Competitive $</v>
      </c>
      <c r="J3" s="3" t="s">
        <v>16</v>
      </c>
    </row>
    <row r="4" spans="1:10" ht="12.75" customHeight="1" x14ac:dyDescent="0.25">
      <c r="A4" s="122">
        <v>1</v>
      </c>
      <c r="B4" s="38"/>
      <c r="C4" s="39"/>
      <c r="D4" s="109"/>
      <c r="E4" s="130">
        <f>Other!$D4*Other!$C4</f>
        <v>0</v>
      </c>
      <c r="F4" s="139">
        <v>1</v>
      </c>
      <c r="G4" s="139">
        <v>0</v>
      </c>
      <c r="H4" s="206">
        <f t="shared" ref="H4:I43" si="0">$E4*F4</f>
        <v>0</v>
      </c>
      <c r="I4" s="206">
        <f t="shared" si="0"/>
        <v>0</v>
      </c>
      <c r="J4" s="36"/>
    </row>
    <row r="5" spans="1:10" x14ac:dyDescent="0.25">
      <c r="A5" s="122">
        <v>2</v>
      </c>
      <c r="B5" s="40"/>
      <c r="C5" s="41"/>
      <c r="D5" s="110"/>
      <c r="E5" s="130">
        <f>Other!$D5*Other!$C5</f>
        <v>0</v>
      </c>
      <c r="F5" s="210">
        <v>1</v>
      </c>
      <c r="G5" s="139">
        <v>0</v>
      </c>
      <c r="H5" s="117">
        <f t="shared" si="0"/>
        <v>0</v>
      </c>
      <c r="I5" s="117">
        <f t="shared" si="0"/>
        <v>0</v>
      </c>
      <c r="J5" s="37"/>
    </row>
    <row r="6" spans="1:10" ht="12.75" customHeight="1" x14ac:dyDescent="0.25">
      <c r="A6" s="122">
        <v>3</v>
      </c>
      <c r="B6" s="40"/>
      <c r="C6" s="41"/>
      <c r="D6" s="110"/>
      <c r="E6" s="130">
        <f>Other!$D6*Other!$C6</f>
        <v>0</v>
      </c>
      <c r="F6" s="210">
        <v>1</v>
      </c>
      <c r="G6" s="139">
        <v>0</v>
      </c>
      <c r="H6" s="117">
        <f t="shared" si="0"/>
        <v>0</v>
      </c>
      <c r="I6" s="117">
        <f t="shared" si="0"/>
        <v>0</v>
      </c>
      <c r="J6" s="37"/>
    </row>
    <row r="7" spans="1:10" x14ac:dyDescent="0.25">
      <c r="A7" s="122">
        <v>4</v>
      </c>
      <c r="B7" s="40"/>
      <c r="C7" s="41"/>
      <c r="D7" s="110"/>
      <c r="E7" s="130">
        <f>Other!$D7*Other!$C7</f>
        <v>0</v>
      </c>
      <c r="F7" s="210">
        <v>1</v>
      </c>
      <c r="G7" s="139">
        <v>0</v>
      </c>
      <c r="H7" s="117">
        <f t="shared" si="0"/>
        <v>0</v>
      </c>
      <c r="I7" s="117">
        <f t="shared" si="0"/>
        <v>0</v>
      </c>
      <c r="J7" s="37"/>
    </row>
    <row r="8" spans="1:10" x14ac:dyDescent="0.25">
      <c r="A8" s="122">
        <v>5</v>
      </c>
      <c r="B8" s="40"/>
      <c r="C8" s="41"/>
      <c r="D8" s="110"/>
      <c r="E8" s="130">
        <f>Other!$D8*Other!$C8</f>
        <v>0</v>
      </c>
      <c r="F8" s="210">
        <v>1</v>
      </c>
      <c r="G8" s="139">
        <v>0</v>
      </c>
      <c r="H8" s="117">
        <f t="shared" si="0"/>
        <v>0</v>
      </c>
      <c r="I8" s="117">
        <f t="shared" si="0"/>
        <v>0</v>
      </c>
      <c r="J8" s="37"/>
    </row>
    <row r="9" spans="1:10" x14ac:dyDescent="0.25">
      <c r="A9" s="122">
        <v>6</v>
      </c>
      <c r="B9" s="40"/>
      <c r="C9" s="41"/>
      <c r="D9" s="110"/>
      <c r="E9" s="130">
        <f>Other!$D9*Other!$C9</f>
        <v>0</v>
      </c>
      <c r="F9" s="210">
        <v>1</v>
      </c>
      <c r="G9" s="139">
        <v>0</v>
      </c>
      <c r="H9" s="117">
        <f t="shared" si="0"/>
        <v>0</v>
      </c>
      <c r="I9" s="117">
        <f t="shared" si="0"/>
        <v>0</v>
      </c>
      <c r="J9" s="37"/>
    </row>
    <row r="10" spans="1:10" x14ac:dyDescent="0.25">
      <c r="A10" s="122">
        <v>7</v>
      </c>
      <c r="B10" s="40"/>
      <c r="C10" s="41"/>
      <c r="D10" s="110"/>
      <c r="E10" s="130">
        <f>Other!$D10*Other!$C10</f>
        <v>0</v>
      </c>
      <c r="F10" s="210">
        <v>1</v>
      </c>
      <c r="G10" s="139">
        <v>0</v>
      </c>
      <c r="H10" s="117">
        <f t="shared" si="0"/>
        <v>0</v>
      </c>
      <c r="I10" s="117">
        <f t="shared" si="0"/>
        <v>0</v>
      </c>
      <c r="J10" s="37"/>
    </row>
    <row r="11" spans="1:10" x14ac:dyDescent="0.25">
      <c r="A11" s="122">
        <v>8</v>
      </c>
      <c r="B11" s="40"/>
      <c r="C11" s="41"/>
      <c r="D11" s="110"/>
      <c r="E11" s="130">
        <f>Other!$D11*Other!$C11</f>
        <v>0</v>
      </c>
      <c r="F11" s="210">
        <v>1</v>
      </c>
      <c r="G11" s="139">
        <v>0</v>
      </c>
      <c r="H11" s="117">
        <f t="shared" si="0"/>
        <v>0</v>
      </c>
      <c r="I11" s="117">
        <f t="shared" si="0"/>
        <v>0</v>
      </c>
      <c r="J11" s="37"/>
    </row>
    <row r="12" spans="1:10" x14ac:dyDescent="0.25">
      <c r="A12" s="122">
        <v>9</v>
      </c>
      <c r="B12" s="40"/>
      <c r="C12" s="41"/>
      <c r="D12" s="110"/>
      <c r="E12" s="130">
        <f>Other!$D12*Other!$C12</f>
        <v>0</v>
      </c>
      <c r="F12" s="210">
        <v>1</v>
      </c>
      <c r="G12" s="139">
        <v>0</v>
      </c>
      <c r="H12" s="117">
        <f t="shared" si="0"/>
        <v>0</v>
      </c>
      <c r="I12" s="117">
        <f t="shared" si="0"/>
        <v>0</v>
      </c>
      <c r="J12" s="37"/>
    </row>
    <row r="13" spans="1:10" x14ac:dyDescent="0.25">
      <c r="A13" s="122">
        <v>10</v>
      </c>
      <c r="B13" s="40"/>
      <c r="C13" s="41"/>
      <c r="D13" s="110"/>
      <c r="E13" s="130">
        <f>Other!$D13*Other!$C13</f>
        <v>0</v>
      </c>
      <c r="F13" s="210">
        <v>1</v>
      </c>
      <c r="G13" s="139">
        <v>0</v>
      </c>
      <c r="H13" s="117">
        <f t="shared" si="0"/>
        <v>0</v>
      </c>
      <c r="I13" s="117">
        <f t="shared" si="0"/>
        <v>0</v>
      </c>
      <c r="J13" s="37"/>
    </row>
    <row r="14" spans="1:10" x14ac:dyDescent="0.25">
      <c r="A14" s="122">
        <v>11</v>
      </c>
      <c r="B14" s="40"/>
      <c r="C14" s="41"/>
      <c r="D14" s="110"/>
      <c r="E14" s="130">
        <f>Other!$D14*Other!$C14</f>
        <v>0</v>
      </c>
      <c r="F14" s="210">
        <v>1</v>
      </c>
      <c r="G14" s="139">
        <v>0</v>
      </c>
      <c r="H14" s="117">
        <f t="shared" si="0"/>
        <v>0</v>
      </c>
      <c r="I14" s="117">
        <f t="shared" si="0"/>
        <v>0</v>
      </c>
      <c r="J14" s="37"/>
    </row>
    <row r="15" spans="1:10" x14ac:dyDescent="0.25">
      <c r="A15" s="122">
        <v>12</v>
      </c>
      <c r="B15" s="40"/>
      <c r="C15" s="41"/>
      <c r="D15" s="110"/>
      <c r="E15" s="130">
        <f>Other!$D15*Other!$C15</f>
        <v>0</v>
      </c>
      <c r="F15" s="210">
        <v>1</v>
      </c>
      <c r="G15" s="139">
        <v>0</v>
      </c>
      <c r="H15" s="117">
        <f t="shared" si="0"/>
        <v>0</v>
      </c>
      <c r="I15" s="117">
        <f t="shared" si="0"/>
        <v>0</v>
      </c>
      <c r="J15" s="37"/>
    </row>
    <row r="16" spans="1:10" x14ac:dyDescent="0.25">
      <c r="A16" s="122">
        <v>13</v>
      </c>
      <c r="B16" s="40"/>
      <c r="C16" s="41"/>
      <c r="D16" s="110"/>
      <c r="E16" s="130">
        <f>Other!$D16*Other!$C16</f>
        <v>0</v>
      </c>
      <c r="F16" s="210">
        <v>1</v>
      </c>
      <c r="G16" s="139">
        <v>0</v>
      </c>
      <c r="H16" s="117">
        <f t="shared" si="0"/>
        <v>0</v>
      </c>
      <c r="I16" s="117">
        <f t="shared" si="0"/>
        <v>0</v>
      </c>
      <c r="J16" s="37"/>
    </row>
    <row r="17" spans="1:10" x14ac:dyDescent="0.25">
      <c r="A17" s="122">
        <v>14</v>
      </c>
      <c r="B17" s="40"/>
      <c r="C17" s="41"/>
      <c r="D17" s="110"/>
      <c r="E17" s="130">
        <f>Other!$D17*Other!$C17</f>
        <v>0</v>
      </c>
      <c r="F17" s="210">
        <v>1</v>
      </c>
      <c r="G17" s="139">
        <v>0</v>
      </c>
      <c r="H17" s="117">
        <f t="shared" si="0"/>
        <v>0</v>
      </c>
      <c r="I17" s="117">
        <f t="shared" si="0"/>
        <v>0</v>
      </c>
      <c r="J17" s="37"/>
    </row>
    <row r="18" spans="1:10" x14ac:dyDescent="0.25">
      <c r="A18" s="122">
        <v>15</v>
      </c>
      <c r="B18" s="40"/>
      <c r="C18" s="41"/>
      <c r="D18" s="110"/>
      <c r="E18" s="130">
        <f>Other!$D18*Other!$C18</f>
        <v>0</v>
      </c>
      <c r="F18" s="210">
        <v>1</v>
      </c>
      <c r="G18" s="139">
        <v>0</v>
      </c>
      <c r="H18" s="117">
        <f t="shared" si="0"/>
        <v>0</v>
      </c>
      <c r="I18" s="117">
        <f t="shared" si="0"/>
        <v>0</v>
      </c>
      <c r="J18" s="37"/>
    </row>
    <row r="19" spans="1:10" x14ac:dyDescent="0.25">
      <c r="A19" s="122">
        <v>16</v>
      </c>
      <c r="B19" s="40"/>
      <c r="C19" s="41"/>
      <c r="D19" s="110"/>
      <c r="E19" s="130">
        <f>Other!$D19*Other!$C19</f>
        <v>0</v>
      </c>
      <c r="F19" s="210">
        <v>1</v>
      </c>
      <c r="G19" s="139">
        <v>0</v>
      </c>
      <c r="H19" s="117">
        <f t="shared" si="0"/>
        <v>0</v>
      </c>
      <c r="I19" s="117">
        <f t="shared" si="0"/>
        <v>0</v>
      </c>
      <c r="J19" s="37"/>
    </row>
    <row r="20" spans="1:10" x14ac:dyDescent="0.25">
      <c r="A20" s="122">
        <v>17</v>
      </c>
      <c r="B20" s="40"/>
      <c r="C20" s="41"/>
      <c r="D20" s="110"/>
      <c r="E20" s="130">
        <f>Other!$D20*Other!$C20</f>
        <v>0</v>
      </c>
      <c r="F20" s="210">
        <v>1</v>
      </c>
      <c r="G20" s="139">
        <v>0</v>
      </c>
      <c r="H20" s="117">
        <f t="shared" si="0"/>
        <v>0</v>
      </c>
      <c r="I20" s="117">
        <f t="shared" si="0"/>
        <v>0</v>
      </c>
      <c r="J20" s="37"/>
    </row>
    <row r="21" spans="1:10" x14ac:dyDescent="0.25">
      <c r="A21" s="122">
        <v>18</v>
      </c>
      <c r="B21" s="40"/>
      <c r="C21" s="41"/>
      <c r="D21" s="110"/>
      <c r="E21" s="130">
        <f>Other!$D21*Other!$C21</f>
        <v>0</v>
      </c>
      <c r="F21" s="210">
        <v>1</v>
      </c>
      <c r="G21" s="139">
        <v>0</v>
      </c>
      <c r="H21" s="117">
        <f t="shared" si="0"/>
        <v>0</v>
      </c>
      <c r="I21" s="117">
        <f t="shared" si="0"/>
        <v>0</v>
      </c>
      <c r="J21" s="37"/>
    </row>
    <row r="22" spans="1:10" x14ac:dyDescent="0.25">
      <c r="A22" s="122">
        <v>19</v>
      </c>
      <c r="B22" s="40"/>
      <c r="C22" s="41"/>
      <c r="D22" s="110"/>
      <c r="E22" s="130">
        <f>Other!$D22*Other!$C22</f>
        <v>0</v>
      </c>
      <c r="F22" s="210">
        <v>1</v>
      </c>
      <c r="G22" s="139">
        <v>0</v>
      </c>
      <c r="H22" s="117">
        <f t="shared" si="0"/>
        <v>0</v>
      </c>
      <c r="I22" s="117">
        <f t="shared" si="0"/>
        <v>0</v>
      </c>
      <c r="J22" s="37"/>
    </row>
    <row r="23" spans="1:10" x14ac:dyDescent="0.25">
      <c r="A23" s="122">
        <v>20</v>
      </c>
      <c r="B23" s="40"/>
      <c r="C23" s="41"/>
      <c r="D23" s="110"/>
      <c r="E23" s="130">
        <f>Other!$D23*Other!$C23</f>
        <v>0</v>
      </c>
      <c r="F23" s="210">
        <v>1</v>
      </c>
      <c r="G23" s="139">
        <v>0</v>
      </c>
      <c r="H23" s="117">
        <f t="shared" si="0"/>
        <v>0</v>
      </c>
      <c r="I23" s="117">
        <f t="shared" si="0"/>
        <v>0</v>
      </c>
      <c r="J23" s="37"/>
    </row>
    <row r="24" spans="1:10" x14ac:dyDescent="0.25">
      <c r="A24" s="122">
        <v>21</v>
      </c>
      <c r="B24" s="40"/>
      <c r="C24" s="41"/>
      <c r="D24" s="110"/>
      <c r="E24" s="130">
        <f>Other!$D24*Other!$C24</f>
        <v>0</v>
      </c>
      <c r="F24" s="210">
        <v>1</v>
      </c>
      <c r="G24" s="139">
        <v>0</v>
      </c>
      <c r="H24" s="117">
        <f t="shared" si="0"/>
        <v>0</v>
      </c>
      <c r="I24" s="117">
        <f t="shared" si="0"/>
        <v>0</v>
      </c>
      <c r="J24" s="37"/>
    </row>
    <row r="25" spans="1:10" x14ac:dyDescent="0.25">
      <c r="A25" s="122">
        <v>22</v>
      </c>
      <c r="B25" s="40"/>
      <c r="C25" s="41"/>
      <c r="D25" s="110"/>
      <c r="E25" s="130">
        <f>Other!$D25*Other!$C25</f>
        <v>0</v>
      </c>
      <c r="F25" s="210">
        <v>1</v>
      </c>
      <c r="G25" s="139">
        <v>0</v>
      </c>
      <c r="H25" s="117">
        <f t="shared" si="0"/>
        <v>0</v>
      </c>
      <c r="I25" s="117">
        <f t="shared" si="0"/>
        <v>0</v>
      </c>
      <c r="J25" s="37"/>
    </row>
    <row r="26" spans="1:10" x14ac:dyDescent="0.25">
      <c r="A26" s="122">
        <v>23</v>
      </c>
      <c r="B26" s="40"/>
      <c r="C26" s="41"/>
      <c r="D26" s="110"/>
      <c r="E26" s="130">
        <f>Other!$D26*Other!$C26</f>
        <v>0</v>
      </c>
      <c r="F26" s="210">
        <v>1</v>
      </c>
      <c r="G26" s="139">
        <v>0</v>
      </c>
      <c r="H26" s="117">
        <f t="shared" si="0"/>
        <v>0</v>
      </c>
      <c r="I26" s="117">
        <f t="shared" si="0"/>
        <v>0</v>
      </c>
      <c r="J26" s="37"/>
    </row>
    <row r="27" spans="1:10" x14ac:dyDescent="0.25">
      <c r="A27" s="122">
        <v>24</v>
      </c>
      <c r="B27" s="40"/>
      <c r="C27" s="41"/>
      <c r="D27" s="110"/>
      <c r="E27" s="130">
        <f>Other!$D27*Other!$C27</f>
        <v>0</v>
      </c>
      <c r="F27" s="210">
        <v>1</v>
      </c>
      <c r="G27" s="139">
        <v>0</v>
      </c>
      <c r="H27" s="117">
        <f t="shared" si="0"/>
        <v>0</v>
      </c>
      <c r="I27" s="117">
        <f t="shared" si="0"/>
        <v>0</v>
      </c>
      <c r="J27" s="37"/>
    </row>
    <row r="28" spans="1:10" x14ac:dyDescent="0.25">
      <c r="A28" s="122">
        <v>25</v>
      </c>
      <c r="B28" s="40"/>
      <c r="C28" s="41"/>
      <c r="D28" s="110"/>
      <c r="E28" s="130">
        <f>Other!$D28*Other!$C28</f>
        <v>0</v>
      </c>
      <c r="F28" s="210">
        <v>1</v>
      </c>
      <c r="G28" s="139">
        <v>0</v>
      </c>
      <c r="H28" s="117">
        <f t="shared" si="0"/>
        <v>0</v>
      </c>
      <c r="I28" s="117">
        <f t="shared" si="0"/>
        <v>0</v>
      </c>
      <c r="J28" s="37"/>
    </row>
    <row r="29" spans="1:10" x14ac:dyDescent="0.25">
      <c r="A29" s="122">
        <v>26</v>
      </c>
      <c r="B29" s="40"/>
      <c r="C29" s="41"/>
      <c r="D29" s="110"/>
      <c r="E29" s="130">
        <f>Other!$D29*Other!$C29</f>
        <v>0</v>
      </c>
      <c r="F29" s="210">
        <v>1</v>
      </c>
      <c r="G29" s="139">
        <v>0</v>
      </c>
      <c r="H29" s="117">
        <f t="shared" si="0"/>
        <v>0</v>
      </c>
      <c r="I29" s="117">
        <f t="shared" si="0"/>
        <v>0</v>
      </c>
      <c r="J29" s="37"/>
    </row>
    <row r="30" spans="1:10" x14ac:dyDescent="0.25">
      <c r="A30" s="122">
        <v>27</v>
      </c>
      <c r="B30" s="40"/>
      <c r="C30" s="41"/>
      <c r="D30" s="110"/>
      <c r="E30" s="130">
        <f>Other!$D30*Other!$C30</f>
        <v>0</v>
      </c>
      <c r="F30" s="210">
        <v>1</v>
      </c>
      <c r="G30" s="139">
        <v>0</v>
      </c>
      <c r="H30" s="117">
        <f t="shared" si="0"/>
        <v>0</v>
      </c>
      <c r="I30" s="117">
        <f t="shared" si="0"/>
        <v>0</v>
      </c>
      <c r="J30" s="37"/>
    </row>
    <row r="31" spans="1:10" x14ac:dyDescent="0.25">
      <c r="A31" s="122">
        <v>28</v>
      </c>
      <c r="B31" s="40"/>
      <c r="C31" s="41"/>
      <c r="D31" s="110"/>
      <c r="E31" s="130">
        <f>Other!$D31*Other!$C31</f>
        <v>0</v>
      </c>
      <c r="F31" s="210">
        <v>1</v>
      </c>
      <c r="G31" s="139">
        <v>0</v>
      </c>
      <c r="H31" s="117">
        <f t="shared" si="0"/>
        <v>0</v>
      </c>
      <c r="I31" s="117">
        <f t="shared" si="0"/>
        <v>0</v>
      </c>
      <c r="J31" s="37"/>
    </row>
    <row r="32" spans="1:10" x14ac:dyDescent="0.25">
      <c r="A32" s="122">
        <v>29</v>
      </c>
      <c r="B32" s="40"/>
      <c r="C32" s="41"/>
      <c r="D32" s="110"/>
      <c r="E32" s="130">
        <f>Other!$D32*Other!$C32</f>
        <v>0</v>
      </c>
      <c r="F32" s="210">
        <v>1</v>
      </c>
      <c r="G32" s="139">
        <v>0</v>
      </c>
      <c r="H32" s="117">
        <f t="shared" si="0"/>
        <v>0</v>
      </c>
      <c r="I32" s="117">
        <f t="shared" si="0"/>
        <v>0</v>
      </c>
      <c r="J32" s="37"/>
    </row>
    <row r="33" spans="1:10" x14ac:dyDescent="0.25">
      <c r="A33" s="122">
        <v>30</v>
      </c>
      <c r="B33" s="40"/>
      <c r="C33" s="41"/>
      <c r="D33" s="110"/>
      <c r="E33" s="130">
        <f>Other!$D33*Other!$C33</f>
        <v>0</v>
      </c>
      <c r="F33" s="210">
        <v>1</v>
      </c>
      <c r="G33" s="139">
        <v>0</v>
      </c>
      <c r="H33" s="117">
        <f t="shared" si="0"/>
        <v>0</v>
      </c>
      <c r="I33" s="117">
        <f t="shared" si="0"/>
        <v>0</v>
      </c>
      <c r="J33" s="37"/>
    </row>
    <row r="34" spans="1:10" x14ac:dyDescent="0.25">
      <c r="A34" s="122">
        <v>31</v>
      </c>
      <c r="B34" s="40"/>
      <c r="C34" s="41"/>
      <c r="D34" s="110"/>
      <c r="E34" s="130">
        <f>Other!$D34*Other!$C34</f>
        <v>0</v>
      </c>
      <c r="F34" s="210">
        <v>1</v>
      </c>
      <c r="G34" s="139">
        <v>0</v>
      </c>
      <c r="H34" s="117">
        <f t="shared" si="0"/>
        <v>0</v>
      </c>
      <c r="I34" s="117">
        <f t="shared" si="0"/>
        <v>0</v>
      </c>
      <c r="J34" s="37"/>
    </row>
    <row r="35" spans="1:10" x14ac:dyDescent="0.25">
      <c r="A35" s="122">
        <v>32</v>
      </c>
      <c r="B35" s="40"/>
      <c r="C35" s="41"/>
      <c r="D35" s="110"/>
      <c r="E35" s="130">
        <f>Other!$D35*Other!$C35</f>
        <v>0</v>
      </c>
      <c r="F35" s="210">
        <v>1</v>
      </c>
      <c r="G35" s="139">
        <v>0</v>
      </c>
      <c r="H35" s="117">
        <f t="shared" si="0"/>
        <v>0</v>
      </c>
      <c r="I35" s="117">
        <f t="shared" si="0"/>
        <v>0</v>
      </c>
      <c r="J35" s="37"/>
    </row>
    <row r="36" spans="1:10" x14ac:dyDescent="0.25">
      <c r="A36" s="122">
        <v>33</v>
      </c>
      <c r="B36" s="40"/>
      <c r="C36" s="41"/>
      <c r="D36" s="110"/>
      <c r="E36" s="130">
        <f>Other!$D36*Other!$C36</f>
        <v>0</v>
      </c>
      <c r="F36" s="210">
        <v>1</v>
      </c>
      <c r="G36" s="139">
        <v>0</v>
      </c>
      <c r="H36" s="117">
        <f t="shared" si="0"/>
        <v>0</v>
      </c>
      <c r="I36" s="117">
        <f t="shared" si="0"/>
        <v>0</v>
      </c>
      <c r="J36" s="37"/>
    </row>
    <row r="37" spans="1:10" x14ac:dyDescent="0.25">
      <c r="A37" s="122">
        <v>34</v>
      </c>
      <c r="B37" s="40"/>
      <c r="C37" s="41"/>
      <c r="D37" s="110"/>
      <c r="E37" s="130">
        <f>Other!$D37*Other!$C37</f>
        <v>0</v>
      </c>
      <c r="F37" s="210">
        <v>1</v>
      </c>
      <c r="G37" s="139">
        <v>0</v>
      </c>
      <c r="H37" s="117">
        <f t="shared" si="0"/>
        <v>0</v>
      </c>
      <c r="I37" s="117">
        <f t="shared" si="0"/>
        <v>0</v>
      </c>
      <c r="J37" s="37"/>
    </row>
    <row r="38" spans="1:10" x14ac:dyDescent="0.25">
      <c r="A38" s="122">
        <v>35</v>
      </c>
      <c r="B38" s="40"/>
      <c r="C38" s="41"/>
      <c r="D38" s="110"/>
      <c r="E38" s="130">
        <f>Other!$D38*Other!$C38</f>
        <v>0</v>
      </c>
      <c r="F38" s="210">
        <v>1</v>
      </c>
      <c r="G38" s="139">
        <v>0</v>
      </c>
      <c r="H38" s="117">
        <f t="shared" si="0"/>
        <v>0</v>
      </c>
      <c r="I38" s="117">
        <f t="shared" si="0"/>
        <v>0</v>
      </c>
      <c r="J38" s="37"/>
    </row>
    <row r="39" spans="1:10" x14ac:dyDescent="0.25">
      <c r="A39" s="122">
        <v>36</v>
      </c>
      <c r="B39" s="40"/>
      <c r="C39" s="41"/>
      <c r="D39" s="110"/>
      <c r="E39" s="130">
        <f>Other!$D39*Other!$C39</f>
        <v>0</v>
      </c>
      <c r="F39" s="210">
        <v>1</v>
      </c>
      <c r="G39" s="139">
        <v>0</v>
      </c>
      <c r="H39" s="117">
        <f t="shared" si="0"/>
        <v>0</v>
      </c>
      <c r="I39" s="117">
        <f t="shared" si="0"/>
        <v>0</v>
      </c>
      <c r="J39" s="37"/>
    </row>
    <row r="40" spans="1:10" x14ac:dyDescent="0.25">
      <c r="A40" s="122">
        <v>37</v>
      </c>
      <c r="B40" s="40"/>
      <c r="C40" s="41"/>
      <c r="D40" s="110"/>
      <c r="E40" s="130">
        <f>Other!$D40*Other!$C40</f>
        <v>0</v>
      </c>
      <c r="F40" s="210">
        <v>1</v>
      </c>
      <c r="G40" s="139">
        <v>0</v>
      </c>
      <c r="H40" s="117">
        <f t="shared" si="0"/>
        <v>0</v>
      </c>
      <c r="I40" s="117">
        <f t="shared" si="0"/>
        <v>0</v>
      </c>
      <c r="J40" s="37"/>
    </row>
    <row r="41" spans="1:10" x14ac:dyDescent="0.25">
      <c r="A41" s="122">
        <v>38</v>
      </c>
      <c r="B41" s="40"/>
      <c r="C41" s="41"/>
      <c r="D41" s="110"/>
      <c r="E41" s="130">
        <f>Other!$D41*Other!$C41</f>
        <v>0</v>
      </c>
      <c r="F41" s="210">
        <v>1</v>
      </c>
      <c r="G41" s="139">
        <v>0</v>
      </c>
      <c r="H41" s="117">
        <f t="shared" si="0"/>
        <v>0</v>
      </c>
      <c r="I41" s="117">
        <f t="shared" si="0"/>
        <v>0</v>
      </c>
      <c r="J41" s="37"/>
    </row>
    <row r="42" spans="1:10" x14ac:dyDescent="0.25">
      <c r="A42" s="122">
        <v>39</v>
      </c>
      <c r="B42" s="40"/>
      <c r="C42" s="41"/>
      <c r="D42" s="110"/>
      <c r="E42" s="130">
        <f>Other!$D42*Other!$C42</f>
        <v>0</v>
      </c>
      <c r="F42" s="210">
        <v>1</v>
      </c>
      <c r="G42" s="139">
        <v>0</v>
      </c>
      <c r="H42" s="117">
        <f t="shared" si="0"/>
        <v>0</v>
      </c>
      <c r="I42" s="117">
        <f t="shared" si="0"/>
        <v>0</v>
      </c>
      <c r="J42" s="37"/>
    </row>
    <row r="43" spans="1:10" ht="13.8" thickBot="1" x14ac:dyDescent="0.3">
      <c r="A43" s="122">
        <v>40</v>
      </c>
      <c r="B43" s="40"/>
      <c r="C43" s="41"/>
      <c r="D43" s="110"/>
      <c r="E43" s="130">
        <f>Other!$D43*Other!$C43</f>
        <v>0</v>
      </c>
      <c r="F43" s="210">
        <v>1</v>
      </c>
      <c r="G43" s="139">
        <v>0</v>
      </c>
      <c r="H43" s="117">
        <f t="shared" si="0"/>
        <v>0</v>
      </c>
      <c r="I43" s="117">
        <f t="shared" si="0"/>
        <v>0</v>
      </c>
      <c r="J43" s="37"/>
    </row>
    <row r="44" spans="1:10" ht="13.8" thickTop="1" x14ac:dyDescent="0.25">
      <c r="B44" s="22" t="s">
        <v>17</v>
      </c>
      <c r="C44" s="23"/>
      <c r="D44" s="112"/>
      <c r="E44" s="128"/>
      <c r="F44" s="111"/>
      <c r="G44" s="111"/>
      <c r="H44" s="111">
        <f>SUBTOTAL(109, H4:H43)</f>
        <v>0</v>
      </c>
      <c r="I44" s="111">
        <f>SUBTOTAL(109, I4:I43)</f>
        <v>0</v>
      </c>
      <c r="J44" s="125" t="str">
        <f>"Total Allocated = " &amp; TEXT(SUM(F44:I44),"$#,##0")</f>
        <v>Total Allocated = $0</v>
      </c>
    </row>
  </sheetData>
  <sheetProtection formatRows="0"/>
  <customSheetViews>
    <customSheetView guid="{7CD38D30-378B-4F82-84EA-B9D30A1B9308}" showGridLines="0" showRowCol="0" hiddenRows="1" hiddenColumns="1">
      <selection activeCell="H9" sqref="H9"/>
    </customSheetView>
  </customSheetViews>
  <conditionalFormatting sqref="F4:G43">
    <cfRule type="expression" dxfId="0" priority="1">
      <formula>AND($F4+$G4&lt;&gt;1,$E4&lt;&gt;0)</formula>
    </cfRule>
  </conditionalFormatting>
  <dataValidations count="3">
    <dataValidation allowBlank="1" showInputMessage="1" showErrorMessage="1" errorTitle="Invalid Input" error="Please enter a percentage of 0 to 100%. " sqref="H4:I43"/>
    <dataValidation type="decimal" errorStyle="warning" allowBlank="1" showInputMessage="1" showErrorMessage="1" errorTitle="Invalid Input" error="Please enter a number greater than or equal to zero.  " sqref="C4:D43">
      <formula1>0</formula1>
      <formula2>9999999999</formula2>
    </dataValidation>
    <dataValidation type="decimal" allowBlank="1" showInputMessage="1" showErrorMessage="1" errorTitle="Invalid Input" error="Please enter a percentage from 0% to 100%" sqref="F4:G43">
      <formula1>0</formula1>
      <formula2>1</formula2>
    </dataValidation>
  </dataValidations>
  <printOptions horizontalCentered="1"/>
  <pageMargins left="0.25" right="0.25" top="0.75" bottom="0.75" header="0.3" footer="0.3"/>
  <pageSetup scale="76"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pageSetUpPr fitToPage="1"/>
  </sheetPr>
  <dimension ref="A1:I35"/>
  <sheetViews>
    <sheetView showGridLines="0" zoomScaleNormal="100" workbookViewId="0">
      <pane ySplit="2" topLeftCell="A3" activePane="bottomLeft" state="frozen"/>
      <selection pane="bottomLeft" activeCell="A3" sqref="A3"/>
    </sheetView>
  </sheetViews>
  <sheetFormatPr defaultColWidth="0" defaultRowHeight="13.2" zeroHeight="1" x14ac:dyDescent="0.25"/>
  <cols>
    <col min="1" max="1" width="3.8984375" style="223" customWidth="1"/>
    <col min="2" max="7" width="18" style="223" customWidth="1"/>
    <col min="8" max="8" width="20.69921875" style="223" customWidth="1"/>
    <col min="9" max="9" width="2.8984375" style="223" customWidth="1"/>
    <col min="10" max="16384" width="8.69921875" style="223" hidden="1"/>
  </cols>
  <sheetData>
    <row r="1" spans="1:8" ht="24" customHeight="1" x14ac:dyDescent="0.25"/>
    <row r="2" spans="1:8" ht="15.6" x14ac:dyDescent="0.3">
      <c r="A2" s="255"/>
      <c r="B2" s="255" t="s">
        <v>128</v>
      </c>
      <c r="C2" s="256"/>
      <c r="D2" s="256"/>
      <c r="E2" s="256"/>
      <c r="F2" s="256"/>
      <c r="G2" s="256"/>
      <c r="H2" s="256"/>
    </row>
    <row r="3" spans="1:8" ht="13.8" thickBot="1" x14ac:dyDescent="0.3"/>
    <row r="4" spans="1:8" ht="13.8" thickBot="1" x14ac:dyDescent="0.3">
      <c r="B4" s="335" t="s">
        <v>122</v>
      </c>
      <c r="C4" s="336"/>
      <c r="D4" s="336"/>
      <c r="E4" s="239"/>
      <c r="F4" s="240"/>
      <c r="G4" s="240"/>
      <c r="H4" s="240"/>
    </row>
    <row r="5" spans="1:8" ht="13.8" thickBot="1" x14ac:dyDescent="0.3">
      <c r="B5" s="240"/>
      <c r="C5" s="240"/>
      <c r="D5" s="240"/>
      <c r="E5" s="240"/>
      <c r="F5" s="240"/>
      <c r="G5" s="240"/>
      <c r="H5" s="240"/>
    </row>
    <row r="6" spans="1:8" ht="25.5" customHeight="1" x14ac:dyDescent="0.25">
      <c r="B6" s="264" t="s">
        <v>123</v>
      </c>
      <c r="C6" s="252"/>
      <c r="D6" s="252"/>
      <c r="E6" s="252"/>
      <c r="F6" s="252"/>
      <c r="G6" s="252"/>
      <c r="H6" s="253"/>
    </row>
    <row r="7" spans="1:8" x14ac:dyDescent="0.25">
      <c r="B7" s="241" t="s">
        <v>19</v>
      </c>
      <c r="C7" s="242" t="s">
        <v>124</v>
      </c>
      <c r="D7" s="242" t="s">
        <v>125</v>
      </c>
      <c r="E7" s="242" t="s">
        <v>126</v>
      </c>
      <c r="F7" s="242" t="s">
        <v>6</v>
      </c>
      <c r="G7" s="242" t="s">
        <v>127</v>
      </c>
      <c r="H7" s="243" t="s">
        <v>9</v>
      </c>
    </row>
    <row r="8" spans="1:8" x14ac:dyDescent="0.25">
      <c r="B8" s="244" t="s">
        <v>0</v>
      </c>
      <c r="C8" s="245"/>
      <c r="D8" s="245"/>
      <c r="E8" s="245"/>
      <c r="F8" s="245"/>
      <c r="G8" s="246"/>
      <c r="H8" s="247">
        <f>SUM(C8:G8)</f>
        <v>0</v>
      </c>
    </row>
    <row r="9" spans="1:8" x14ac:dyDescent="0.25">
      <c r="B9" s="244" t="s">
        <v>1</v>
      </c>
      <c r="C9" s="245"/>
      <c r="D9" s="245"/>
      <c r="E9" s="245"/>
      <c r="F9" s="245"/>
      <c r="G9" s="246"/>
      <c r="H9" s="247">
        <f t="shared" ref="H9:H15" si="0">SUM(C9:G9)</f>
        <v>0</v>
      </c>
    </row>
    <row r="10" spans="1:8" x14ac:dyDescent="0.25">
      <c r="B10" s="248" t="s">
        <v>2</v>
      </c>
      <c r="C10" s="245"/>
      <c r="D10" s="245"/>
      <c r="E10" s="245"/>
      <c r="F10" s="245"/>
      <c r="G10" s="246"/>
      <c r="H10" s="247">
        <f t="shared" si="0"/>
        <v>0</v>
      </c>
    </row>
    <row r="11" spans="1:8" x14ac:dyDescent="0.25">
      <c r="B11" s="244" t="s">
        <v>3</v>
      </c>
      <c r="C11" s="245"/>
      <c r="D11" s="245"/>
      <c r="E11" s="245"/>
      <c r="F11" s="245"/>
      <c r="G11" s="246"/>
      <c r="H11" s="247">
        <f t="shared" si="0"/>
        <v>0</v>
      </c>
    </row>
    <row r="12" spans="1:8" x14ac:dyDescent="0.25">
      <c r="B12" s="244" t="s">
        <v>4</v>
      </c>
      <c r="C12" s="245"/>
      <c r="D12" s="245"/>
      <c r="E12" s="245"/>
      <c r="F12" s="245"/>
      <c r="G12" s="246"/>
      <c r="H12" s="247">
        <f t="shared" si="0"/>
        <v>0</v>
      </c>
    </row>
    <row r="13" spans="1:8" x14ac:dyDescent="0.25">
      <c r="B13" s="244" t="s">
        <v>5</v>
      </c>
      <c r="C13" s="245"/>
      <c r="D13" s="245"/>
      <c r="E13" s="245"/>
      <c r="F13" s="245"/>
      <c r="G13" s="246"/>
      <c r="H13" s="247">
        <f t="shared" si="0"/>
        <v>0</v>
      </c>
    </row>
    <row r="14" spans="1:8" x14ac:dyDescent="0.25">
      <c r="B14" s="244" t="s">
        <v>6</v>
      </c>
      <c r="C14" s="245"/>
      <c r="D14" s="245"/>
      <c r="E14" s="245"/>
      <c r="F14" s="245"/>
      <c r="G14" s="246"/>
      <c r="H14" s="247">
        <f t="shared" si="0"/>
        <v>0</v>
      </c>
    </row>
    <row r="15" spans="1:8" x14ac:dyDescent="0.25">
      <c r="B15" s="244" t="s">
        <v>7</v>
      </c>
      <c r="C15" s="245"/>
      <c r="D15" s="245"/>
      <c r="E15" s="245"/>
      <c r="F15" s="245"/>
      <c r="G15" s="246"/>
      <c r="H15" s="247">
        <f t="shared" si="0"/>
        <v>0</v>
      </c>
    </row>
    <row r="16" spans="1:8" ht="13.8" thickBot="1" x14ac:dyDescent="0.3">
      <c r="B16" s="249" t="s">
        <v>9</v>
      </c>
      <c r="C16" s="250">
        <f t="shared" ref="C16:H16" si="1">SUM(C8:C15)</f>
        <v>0</v>
      </c>
      <c r="D16" s="250">
        <f t="shared" si="1"/>
        <v>0</v>
      </c>
      <c r="E16" s="250">
        <f t="shared" si="1"/>
        <v>0</v>
      </c>
      <c r="F16" s="250">
        <f t="shared" si="1"/>
        <v>0</v>
      </c>
      <c r="G16" s="250">
        <f t="shared" si="1"/>
        <v>0</v>
      </c>
      <c r="H16" s="251">
        <f t="shared" si="1"/>
        <v>0</v>
      </c>
    </row>
    <row r="17" spans="2:8" x14ac:dyDescent="0.25">
      <c r="B17" s="240"/>
      <c r="C17" s="240"/>
      <c r="D17" s="240"/>
      <c r="E17" s="240"/>
      <c r="F17" s="240"/>
      <c r="G17" s="240"/>
      <c r="H17" s="240"/>
    </row>
    <row r="18" spans="2:8" ht="13.8" thickBot="1" x14ac:dyDescent="0.3">
      <c r="B18" s="254" t="s">
        <v>129</v>
      </c>
      <c r="C18" s="254"/>
      <c r="D18" s="254"/>
      <c r="E18" s="254"/>
      <c r="F18" s="254"/>
      <c r="G18" s="254"/>
      <c r="H18" s="254"/>
    </row>
    <row r="19" spans="2:8" ht="14.25" customHeight="1" x14ac:dyDescent="0.25">
      <c r="B19" s="337"/>
      <c r="C19" s="338"/>
      <c r="D19" s="338"/>
      <c r="E19" s="338"/>
      <c r="F19" s="338"/>
      <c r="G19" s="338"/>
      <c r="H19" s="339"/>
    </row>
    <row r="20" spans="2:8" x14ac:dyDescent="0.25">
      <c r="B20" s="340"/>
      <c r="C20" s="341"/>
      <c r="D20" s="341"/>
      <c r="E20" s="341"/>
      <c r="F20" s="341"/>
      <c r="G20" s="341"/>
      <c r="H20" s="342"/>
    </row>
    <row r="21" spans="2:8" x14ac:dyDescent="0.25">
      <c r="B21" s="340"/>
      <c r="C21" s="341"/>
      <c r="D21" s="341"/>
      <c r="E21" s="341"/>
      <c r="F21" s="341"/>
      <c r="G21" s="341"/>
      <c r="H21" s="342"/>
    </row>
    <row r="22" spans="2:8" x14ac:dyDescent="0.25">
      <c r="B22" s="340"/>
      <c r="C22" s="341"/>
      <c r="D22" s="341"/>
      <c r="E22" s="341"/>
      <c r="F22" s="341"/>
      <c r="G22" s="341"/>
      <c r="H22" s="342"/>
    </row>
    <row r="23" spans="2:8" x14ac:dyDescent="0.25">
      <c r="B23" s="340"/>
      <c r="C23" s="341"/>
      <c r="D23" s="341"/>
      <c r="E23" s="341"/>
      <c r="F23" s="341"/>
      <c r="G23" s="341"/>
      <c r="H23" s="342"/>
    </row>
    <row r="24" spans="2:8" x14ac:dyDescent="0.25">
      <c r="B24" s="340"/>
      <c r="C24" s="341"/>
      <c r="D24" s="341"/>
      <c r="E24" s="341"/>
      <c r="F24" s="341"/>
      <c r="G24" s="341"/>
      <c r="H24" s="342"/>
    </row>
    <row r="25" spans="2:8" x14ac:dyDescent="0.25">
      <c r="B25" s="340"/>
      <c r="C25" s="341"/>
      <c r="D25" s="341"/>
      <c r="E25" s="341"/>
      <c r="F25" s="341"/>
      <c r="G25" s="341"/>
      <c r="H25" s="342"/>
    </row>
    <row r="26" spans="2:8" x14ac:dyDescent="0.25">
      <c r="B26" s="340"/>
      <c r="C26" s="341"/>
      <c r="D26" s="341"/>
      <c r="E26" s="341"/>
      <c r="F26" s="341"/>
      <c r="G26" s="341"/>
      <c r="H26" s="342"/>
    </row>
    <row r="27" spans="2:8" x14ac:dyDescent="0.25">
      <c r="B27" s="340"/>
      <c r="C27" s="341"/>
      <c r="D27" s="341"/>
      <c r="E27" s="341"/>
      <c r="F27" s="341"/>
      <c r="G27" s="341"/>
      <c r="H27" s="342"/>
    </row>
    <row r="28" spans="2:8" x14ac:dyDescent="0.25">
      <c r="B28" s="340"/>
      <c r="C28" s="341"/>
      <c r="D28" s="341"/>
      <c r="E28" s="341"/>
      <c r="F28" s="341"/>
      <c r="G28" s="341"/>
      <c r="H28" s="342"/>
    </row>
    <row r="29" spans="2:8" x14ac:dyDescent="0.25">
      <c r="B29" s="340"/>
      <c r="C29" s="341"/>
      <c r="D29" s="341"/>
      <c r="E29" s="341"/>
      <c r="F29" s="341"/>
      <c r="G29" s="341"/>
      <c r="H29" s="342"/>
    </row>
    <row r="30" spans="2:8" x14ac:dyDescent="0.25">
      <c r="B30" s="340"/>
      <c r="C30" s="341"/>
      <c r="D30" s="341"/>
      <c r="E30" s="341"/>
      <c r="F30" s="341"/>
      <c r="G30" s="341"/>
      <c r="H30" s="342"/>
    </row>
    <row r="31" spans="2:8" x14ac:dyDescent="0.25">
      <c r="B31" s="340"/>
      <c r="C31" s="341"/>
      <c r="D31" s="341"/>
      <c r="E31" s="341"/>
      <c r="F31" s="341"/>
      <c r="G31" s="341"/>
      <c r="H31" s="342"/>
    </row>
    <row r="32" spans="2:8" x14ac:dyDescent="0.25">
      <c r="B32" s="340"/>
      <c r="C32" s="341"/>
      <c r="D32" s="341"/>
      <c r="E32" s="341"/>
      <c r="F32" s="341"/>
      <c r="G32" s="341"/>
      <c r="H32" s="342"/>
    </row>
    <row r="33" spans="2:8" ht="15" customHeight="1" thickBot="1" x14ac:dyDescent="0.3">
      <c r="B33" s="343"/>
      <c r="C33" s="344"/>
      <c r="D33" s="344"/>
      <c r="E33" s="344"/>
      <c r="F33" s="344"/>
      <c r="G33" s="344"/>
      <c r="H33" s="345"/>
    </row>
    <row r="34" spans="2:8" x14ac:dyDescent="0.25"/>
    <row r="35" spans="2:8" x14ac:dyDescent="0.25"/>
  </sheetData>
  <sheetProtection formatRows="0"/>
  <customSheetViews>
    <customSheetView guid="{7CD38D30-378B-4F82-84EA-B9D30A1B9308}" showGridLines="0" showRowCol="0" hiddenColumns="1">
      <selection activeCell="H9" sqref="H9"/>
    </customSheetView>
  </customSheetViews>
  <mergeCells count="16">
    <mergeCell ref="B33:H33"/>
    <mergeCell ref="B22:H22"/>
    <mergeCell ref="B23:H23"/>
    <mergeCell ref="B28:H28"/>
    <mergeCell ref="B29:H29"/>
    <mergeCell ref="B30:H30"/>
    <mergeCell ref="B31:H31"/>
    <mergeCell ref="B24:H24"/>
    <mergeCell ref="B25:H25"/>
    <mergeCell ref="B26:H26"/>
    <mergeCell ref="B27:H27"/>
    <mergeCell ref="B4:D4"/>
    <mergeCell ref="B19:H19"/>
    <mergeCell ref="B20:H20"/>
    <mergeCell ref="B21:H21"/>
    <mergeCell ref="B32:H32"/>
  </mergeCells>
  <dataValidations disablePrompts="1" count="1">
    <dataValidation type="decimal" errorStyle="warning" allowBlank="1" showInputMessage="1" showErrorMessage="1" errorTitle="Invalid Input" error="Please enter a number greater than or equal to zero." sqref="E4 C8:G15">
      <formula1>0</formula1>
      <formula2>9999999999</formula2>
    </dataValidation>
  </dataValidations>
  <printOptions horizontalCentered="1"/>
  <pageMargins left="0.25" right="0.25" top="0.75" bottom="0.75" header="0.3" footer="0.3"/>
  <pageSetup scale="95"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G51"/>
  <sheetViews>
    <sheetView showGridLines="0" workbookViewId="0">
      <selection activeCell="C4" sqref="C4"/>
    </sheetView>
  </sheetViews>
  <sheetFormatPr defaultRowHeight="13.8" x14ac:dyDescent="0.25"/>
  <cols>
    <col min="1" max="1" width="16.5" customWidth="1"/>
    <col min="2" max="2" width="16.3984375" customWidth="1"/>
    <col min="3" max="3" width="12.69921875" customWidth="1"/>
    <col min="4" max="4" width="3.5" customWidth="1"/>
  </cols>
  <sheetData>
    <row r="1" spans="1:7" ht="22.8" x14ac:dyDescent="0.4">
      <c r="A1" s="29" t="s">
        <v>36</v>
      </c>
      <c r="E1" s="18"/>
    </row>
    <row r="2" spans="1:7" ht="15" thickBot="1" x14ac:dyDescent="0.35">
      <c r="A2" s="26" t="s">
        <v>101</v>
      </c>
      <c r="E2" s="18"/>
    </row>
    <row r="3" spans="1:7" ht="14.4" thickBot="1" x14ac:dyDescent="0.3">
      <c r="A3" s="32" t="s">
        <v>37</v>
      </c>
      <c r="B3" s="32" t="s">
        <v>38</v>
      </c>
      <c r="C3" s="32" t="s">
        <v>39</v>
      </c>
      <c r="E3" s="77"/>
    </row>
    <row r="4" spans="1:7" ht="14.4" x14ac:dyDescent="0.3">
      <c r="A4" s="33" t="s">
        <v>0</v>
      </c>
      <c r="B4" s="33" t="s">
        <v>113</v>
      </c>
      <c r="C4" s="265">
        <f>INDEX(Summary!$C$6:$D$15, MATCH(A4,Summary!$B$6:$B$15,0),MATCH(B4,Summary!$C$5:$D$5,0))</f>
        <v>0</v>
      </c>
      <c r="D4" s="75"/>
      <c r="E4" s="76"/>
      <c r="F4" s="78"/>
    </row>
    <row r="5" spans="1:7" x14ac:dyDescent="0.25">
      <c r="A5" s="31" t="s">
        <v>1</v>
      </c>
      <c r="B5" s="233" t="s">
        <v>113</v>
      </c>
      <c r="C5" s="34">
        <f>INDEX(Summary!$C$6:$D$15, MATCH(A5,Summary!$B$6:$B$15,0),MATCH(B5,Summary!$C$5:$D$5,0))</f>
        <v>0</v>
      </c>
      <c r="E5" s="76"/>
      <c r="G5" s="79"/>
    </row>
    <row r="6" spans="1:7" x14ac:dyDescent="0.25">
      <c r="A6" s="30" t="s">
        <v>7</v>
      </c>
      <c r="B6" s="231" t="s">
        <v>113</v>
      </c>
      <c r="C6" s="35">
        <f>INDEX(Summary!$C$6:$D$15, MATCH(A6,Summary!$B$6:$B$15,0),MATCH(B6,Summary!$C$5:$D$5,0))</f>
        <v>0</v>
      </c>
      <c r="E6" s="76"/>
    </row>
    <row r="7" spans="1:7" x14ac:dyDescent="0.25">
      <c r="A7" s="31" t="s">
        <v>2</v>
      </c>
      <c r="B7" s="233" t="s">
        <v>113</v>
      </c>
      <c r="C7" s="34">
        <f>INDEX(Summary!$C$6:$D$15, MATCH(A7,Summary!$B$6:$B$15,0),MATCH(B7,Summary!$C$5:$D$5,0))</f>
        <v>0</v>
      </c>
      <c r="E7" s="76"/>
    </row>
    <row r="8" spans="1:7" x14ac:dyDescent="0.25">
      <c r="A8" s="30" t="s">
        <v>3</v>
      </c>
      <c r="B8" s="231" t="s">
        <v>113</v>
      </c>
      <c r="C8" s="35">
        <f>INDEX(Summary!$C$6:$D$15, MATCH(A8,Summary!$B$6:$B$15,0),MATCH(B8,Summary!$C$5:$D$5,0))</f>
        <v>0</v>
      </c>
      <c r="E8" s="76"/>
    </row>
    <row r="9" spans="1:7" x14ac:dyDescent="0.25">
      <c r="A9" s="31" t="s">
        <v>4</v>
      </c>
      <c r="B9" s="233" t="s">
        <v>113</v>
      </c>
      <c r="C9" s="34">
        <f>INDEX(Summary!$C$6:$D$15, MATCH(A9,Summary!$B$6:$B$15,0),MATCH(B9,Summary!$C$5:$D$5,0))</f>
        <v>0</v>
      </c>
      <c r="E9" s="76"/>
    </row>
    <row r="10" spans="1:7" x14ac:dyDescent="0.25">
      <c r="A10" s="30" t="s">
        <v>5</v>
      </c>
      <c r="B10" s="231" t="s">
        <v>113</v>
      </c>
      <c r="C10" s="35">
        <f>INDEX(Summary!$C$6:$D$15, MATCH(A10,Summary!$B$6:$B$15,0),MATCH(B10,Summary!$C$5:$D$5,0))</f>
        <v>0</v>
      </c>
      <c r="E10" s="76"/>
    </row>
    <row r="11" spans="1:7" x14ac:dyDescent="0.25">
      <c r="A11" s="232" t="s">
        <v>6</v>
      </c>
      <c r="B11" s="233" t="s">
        <v>113</v>
      </c>
      <c r="C11" s="34">
        <f>INDEX(Summary!$C$6:$D$15, MATCH(A11,Summary!$B$6:$B$15,0),MATCH(B11,Summary!$C$5:$D$5,0))</f>
        <v>0</v>
      </c>
      <c r="E11" s="76"/>
    </row>
    <row r="12" spans="1:7" x14ac:dyDescent="0.25">
      <c r="A12" s="30" t="s">
        <v>8</v>
      </c>
      <c r="B12" s="231" t="s">
        <v>113</v>
      </c>
      <c r="C12" s="35">
        <f>INDEX(Summary!$C$6:$D$15, MATCH(A12,Summary!$B$6:$B$15,0),MATCH(B12,Summary!$C$5:$D$5,0))</f>
        <v>0</v>
      </c>
      <c r="E12" s="76"/>
    </row>
    <row r="13" spans="1:7" x14ac:dyDescent="0.25">
      <c r="A13" s="31" t="s">
        <v>0</v>
      </c>
      <c r="B13" s="31" t="s">
        <v>115</v>
      </c>
      <c r="C13" s="34">
        <f>INDEX(Summary!$C$6:$D$15, MATCH(A13,Summary!$B$6:$B$15,0),MATCH(B13,Summary!$C$5:$D$5,0))</f>
        <v>0</v>
      </c>
      <c r="E13" s="76"/>
    </row>
    <row r="14" spans="1:7" x14ac:dyDescent="0.25">
      <c r="A14" s="229" t="s">
        <v>1</v>
      </c>
      <c r="B14" s="230" t="s">
        <v>115</v>
      </c>
      <c r="C14" s="35">
        <f>INDEX(Summary!$C$6:$D$15, MATCH(A14,Summary!$B$6:$B$15,0),MATCH(B14,Summary!$C$5:$D$5,0))</f>
        <v>0</v>
      </c>
      <c r="E14" s="76"/>
    </row>
    <row r="15" spans="1:7" x14ac:dyDescent="0.25">
      <c r="A15" s="31" t="s">
        <v>7</v>
      </c>
      <c r="B15" s="31" t="s">
        <v>115</v>
      </c>
      <c r="C15" s="34">
        <f>INDEX(Summary!$C$6:$D$15, MATCH(A15,Summary!$B$6:$B$15,0),MATCH(B15,Summary!$C$5:$D$5,0))</f>
        <v>0</v>
      </c>
      <c r="E15" s="76"/>
    </row>
    <row r="16" spans="1:7" x14ac:dyDescent="0.25">
      <c r="A16" s="229" t="s">
        <v>2</v>
      </c>
      <c r="B16" s="230" t="s">
        <v>115</v>
      </c>
      <c r="C16" s="35">
        <f>INDEX(Summary!$C$6:$D$15, MATCH(A16,Summary!$B$6:$B$15,0),MATCH(B16,Summary!$C$5:$D$5,0))</f>
        <v>0</v>
      </c>
      <c r="E16" s="76"/>
    </row>
    <row r="17" spans="1:5" x14ac:dyDescent="0.25">
      <c r="A17" s="31" t="s">
        <v>3</v>
      </c>
      <c r="B17" s="31" t="s">
        <v>115</v>
      </c>
      <c r="C17" s="34">
        <f>INDEX(Summary!$C$6:$D$15, MATCH(A17,Summary!$B$6:$B$15,0),MATCH(B17,Summary!$C$5:$D$5,0))</f>
        <v>0</v>
      </c>
      <c r="E17" s="76"/>
    </row>
    <row r="18" spans="1:5" x14ac:dyDescent="0.25">
      <c r="A18" s="229" t="s">
        <v>4</v>
      </c>
      <c r="B18" s="230" t="s">
        <v>115</v>
      </c>
      <c r="C18" s="35">
        <f>INDEX(Summary!$C$6:$D$15, MATCH(A18,Summary!$B$6:$B$15,0),MATCH(B18,Summary!$C$5:$D$5,0))</f>
        <v>0</v>
      </c>
      <c r="E18" s="76"/>
    </row>
    <row r="19" spans="1:5" x14ac:dyDescent="0.25">
      <c r="A19" s="31" t="s">
        <v>5</v>
      </c>
      <c r="B19" s="31" t="s">
        <v>115</v>
      </c>
      <c r="C19" s="34">
        <f>INDEX(Summary!$C$6:$D$15, MATCH(A19,Summary!$B$6:$B$15,0),MATCH(B19,Summary!$C$5:$D$5,0))</f>
        <v>0</v>
      </c>
      <c r="E19" s="76"/>
    </row>
    <row r="20" spans="1:5" x14ac:dyDescent="0.25">
      <c r="A20" s="229" t="s">
        <v>6</v>
      </c>
      <c r="B20" s="230" t="s">
        <v>115</v>
      </c>
      <c r="C20" s="35">
        <f>INDEX(Summary!$C$6:$D$15, MATCH(A20,Summary!$B$6:$B$15,0),MATCH(B20,Summary!$C$5:$D$5,0))</f>
        <v>0</v>
      </c>
      <c r="E20" s="76"/>
    </row>
    <row r="21" spans="1:5" x14ac:dyDescent="0.25">
      <c r="A21" s="31" t="s">
        <v>8</v>
      </c>
      <c r="B21" s="31" t="s">
        <v>115</v>
      </c>
      <c r="C21" s="34">
        <f>INDEX(Summary!$C$6:$D$15, MATCH(A21,Summary!$B$6:$B$15,0),MATCH(B21,Summary!$C$5:$D$5,0))</f>
        <v>0</v>
      </c>
      <c r="E21" s="76"/>
    </row>
    <row r="22" spans="1:5" x14ac:dyDescent="0.25">
      <c r="E22" s="76"/>
    </row>
    <row r="23" spans="1:5" x14ac:dyDescent="0.25">
      <c r="E23" s="76"/>
    </row>
    <row r="24" spans="1:5" x14ac:dyDescent="0.25">
      <c r="E24" s="76"/>
    </row>
    <row r="25" spans="1:5" x14ac:dyDescent="0.25">
      <c r="E25" s="76"/>
    </row>
    <row r="26" spans="1:5" x14ac:dyDescent="0.25">
      <c r="E26" s="76"/>
    </row>
    <row r="27" spans="1:5" x14ac:dyDescent="0.25">
      <c r="E27" s="76"/>
    </row>
    <row r="28" spans="1:5" x14ac:dyDescent="0.25">
      <c r="E28" s="76"/>
    </row>
    <row r="29" spans="1:5" x14ac:dyDescent="0.25">
      <c r="E29" s="76"/>
    </row>
    <row r="30" spans="1:5" x14ac:dyDescent="0.25">
      <c r="E30" s="76"/>
    </row>
    <row r="31" spans="1:5" x14ac:dyDescent="0.25">
      <c r="E31" s="76"/>
    </row>
    <row r="32" spans="1:5" x14ac:dyDescent="0.25">
      <c r="E32" s="76"/>
    </row>
    <row r="33" spans="4:5" x14ac:dyDescent="0.25">
      <c r="E33" s="76"/>
    </row>
    <row r="34" spans="4:5" x14ac:dyDescent="0.25">
      <c r="E34" s="76"/>
    </row>
    <row r="35" spans="4:5" x14ac:dyDescent="0.25">
      <c r="E35" s="76"/>
    </row>
    <row r="36" spans="4:5" x14ac:dyDescent="0.25">
      <c r="E36" s="76"/>
    </row>
    <row r="37" spans="4:5" x14ac:dyDescent="0.25">
      <c r="E37" s="76"/>
    </row>
    <row r="38" spans="4:5" x14ac:dyDescent="0.25">
      <c r="E38" s="76"/>
    </row>
    <row r="39" spans="4:5" x14ac:dyDescent="0.25">
      <c r="E39" s="76"/>
    </row>
    <row r="40" spans="4:5" x14ac:dyDescent="0.25">
      <c r="D40" s="74"/>
    </row>
    <row r="41" spans="4:5" x14ac:dyDescent="0.25">
      <c r="D41" s="74"/>
    </row>
    <row r="42" spans="4:5" x14ac:dyDescent="0.25">
      <c r="D42" s="74"/>
    </row>
    <row r="43" spans="4:5" x14ac:dyDescent="0.25">
      <c r="D43" s="74"/>
    </row>
    <row r="44" spans="4:5" x14ac:dyDescent="0.25">
      <c r="D44" s="74"/>
    </row>
    <row r="45" spans="4:5" x14ac:dyDescent="0.25">
      <c r="D45" s="74"/>
    </row>
    <row r="46" spans="4:5" x14ac:dyDescent="0.25">
      <c r="D46" s="74"/>
    </row>
    <row r="47" spans="4:5" x14ac:dyDescent="0.25">
      <c r="D47" s="74"/>
    </row>
    <row r="48" spans="4:5" x14ac:dyDescent="0.25">
      <c r="D48" s="74"/>
    </row>
    <row r="49" spans="4:4" x14ac:dyDescent="0.25">
      <c r="D49" s="74"/>
    </row>
    <row r="50" spans="4:4" x14ac:dyDescent="0.25">
      <c r="D50" s="74"/>
    </row>
    <row r="51" spans="4:4" x14ac:dyDescent="0.25">
      <c r="D51" s="74"/>
    </row>
  </sheetData>
  <sheetProtection formatRows="0"/>
  <sortState ref="A7:A22">
    <sortCondition ref="A6"/>
  </sortState>
  <customSheetViews>
    <customSheetView guid="{7CD38D30-378B-4F82-84EA-B9D30A1B9308}" showGridLines="0" state="hidden">
      <selection activeCell="B26" sqref="B26"/>
    </customSheetView>
  </customSheetViews>
  <pageMargins left="0.25" right="0.25" top="0.75" bottom="0.75" header="0.3" footer="0.3"/>
  <pageSetup scale="74" fitToHeight="0" orientation="landscape" r:id="rId1"/>
  <headerFooter scaleWithDoc="0">
    <oddHeader>&amp;R&amp;10 WISEWOMAN Budget</oddHeader>
    <oddFooter>&amp;C&amp;10 Export&amp;L&amp;10 &amp;D&amp;R&amp;10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I37"/>
  <sheetViews>
    <sheetView showGridLines="0" tabSelected="1" showWhiteSpace="0" topLeftCell="A13" zoomScaleNormal="100" workbookViewId="0">
      <selection activeCell="F27" sqref="F27"/>
    </sheetView>
  </sheetViews>
  <sheetFormatPr defaultColWidth="0" defaultRowHeight="15" customHeight="1" zeroHeight="1" x14ac:dyDescent="0.25"/>
  <cols>
    <col min="1" max="1" width="3.19921875" customWidth="1"/>
    <col min="2" max="8" width="18" customWidth="1"/>
    <col min="9" max="9" width="3.19921875" customWidth="1"/>
    <col min="10" max="16384" width="8" hidden="1"/>
  </cols>
  <sheetData>
    <row r="1" spans="2:8" ht="39.6" x14ac:dyDescent="0.25">
      <c r="H1" s="266" t="s">
        <v>192</v>
      </c>
    </row>
    <row r="2" spans="2:8" ht="15" customHeight="1" x14ac:dyDescent="0.25"/>
    <row r="3" spans="2:8" ht="21" x14ac:dyDescent="0.4">
      <c r="D3" s="11"/>
      <c r="E3" s="16" t="str">
        <f>Title1</f>
        <v>National State-Based Tobacco Control Programs (DP15-1509)</v>
      </c>
      <c r="F3" s="11"/>
    </row>
    <row r="4" spans="2:8" ht="17.399999999999999" x14ac:dyDescent="0.3">
      <c r="D4" s="11"/>
      <c r="E4" s="17" t="str">
        <f>Title2</f>
        <v>Budget Template</v>
      </c>
      <c r="F4" s="11"/>
    </row>
    <row r="5" spans="2:8" ht="13.8" x14ac:dyDescent="0.25">
      <c r="D5" s="11"/>
      <c r="E5" s="12"/>
      <c r="F5" s="11"/>
    </row>
    <row r="6" spans="2:8" ht="17.399999999999999" x14ac:dyDescent="0.3">
      <c r="D6" s="268" t="s">
        <v>181</v>
      </c>
      <c r="E6" s="268"/>
      <c r="F6" s="268"/>
    </row>
    <row r="7" spans="2:8" ht="13.8" x14ac:dyDescent="0.25">
      <c r="D7" s="11"/>
      <c r="E7" s="13"/>
      <c r="F7" s="11"/>
    </row>
    <row r="8" spans="2:8" ht="13.8" x14ac:dyDescent="0.25">
      <c r="D8" s="11"/>
      <c r="E8" s="12"/>
      <c r="F8" s="11"/>
    </row>
    <row r="9" spans="2:8" ht="13.8" x14ac:dyDescent="0.25">
      <c r="D9" s="11"/>
      <c r="E9" s="12" t="s">
        <v>20</v>
      </c>
      <c r="F9" s="11"/>
    </row>
    <row r="10" spans="2:8" ht="13.8" x14ac:dyDescent="0.25">
      <c r="D10" s="11"/>
      <c r="E10" s="12" t="s">
        <v>22</v>
      </c>
      <c r="F10" s="11"/>
    </row>
    <row r="11" spans="2:8" ht="15" customHeight="1" x14ac:dyDescent="0.25"/>
    <row r="12" spans="2:8" ht="13.8" x14ac:dyDescent="0.25">
      <c r="E12" s="14"/>
    </row>
    <row r="13" spans="2:8" ht="15" customHeight="1" x14ac:dyDescent="0.25"/>
    <row r="14" spans="2:8" ht="15" customHeight="1" x14ac:dyDescent="0.25"/>
    <row r="15" spans="2:8" ht="15.6" x14ac:dyDescent="0.3">
      <c r="B15" s="158" t="s">
        <v>110</v>
      </c>
    </row>
    <row r="16" spans="2:8" ht="13.8" x14ac:dyDescent="0.25">
      <c r="B16" s="15" t="s">
        <v>185</v>
      </c>
    </row>
    <row r="17" spans="2:3" ht="13.8" x14ac:dyDescent="0.25">
      <c r="B17" s="124" t="s">
        <v>186</v>
      </c>
    </row>
    <row r="18" spans="2:3" ht="15" customHeight="1" x14ac:dyDescent="0.25">
      <c r="B18" s="156"/>
    </row>
    <row r="19" spans="2:3" s="162" customFormat="1" ht="15" customHeight="1" x14ac:dyDescent="0.25">
      <c r="B19" s="156" t="s">
        <v>187</v>
      </c>
    </row>
    <row r="20" spans="2:3" ht="15" customHeight="1" x14ac:dyDescent="0.25">
      <c r="B20" s="31" t="s">
        <v>188</v>
      </c>
    </row>
    <row r="21" spans="2:3" s="162" customFormat="1" ht="15" customHeight="1" x14ac:dyDescent="0.25">
      <c r="B21" s="42"/>
    </row>
    <row r="22" spans="2:3" ht="16.5" customHeight="1" x14ac:dyDescent="0.25">
      <c r="B22" s="157" t="s">
        <v>107</v>
      </c>
    </row>
    <row r="23" spans="2:3" ht="16.5" customHeight="1" x14ac:dyDescent="0.25">
      <c r="B23" s="135" t="s">
        <v>108</v>
      </c>
    </row>
    <row r="24" spans="2:3" ht="16.5" customHeight="1" x14ac:dyDescent="0.25">
      <c r="B24" s="135" t="s">
        <v>109</v>
      </c>
    </row>
    <row r="25" spans="2:3" ht="16.5" customHeight="1" x14ac:dyDescent="0.25">
      <c r="B25" s="135"/>
      <c r="C25" s="134"/>
    </row>
    <row r="26" spans="2:3" ht="15" customHeight="1" x14ac:dyDescent="0.25"/>
    <row r="27" spans="2:3" ht="15" customHeight="1" x14ac:dyDescent="0.3">
      <c r="B27" s="158" t="s">
        <v>89</v>
      </c>
    </row>
    <row r="28" spans="2:3" ht="15" customHeight="1" x14ac:dyDescent="0.25">
      <c r="B28" s="262" t="s">
        <v>189</v>
      </c>
    </row>
    <row r="29" spans="2:3" ht="15" customHeight="1" x14ac:dyDescent="0.25">
      <c r="B29" s="263" t="s">
        <v>190</v>
      </c>
    </row>
    <row r="30" spans="2:3" ht="15" customHeight="1" x14ac:dyDescent="0.25"/>
    <row r="31" spans="2:3" ht="15" customHeight="1" x14ac:dyDescent="0.25">
      <c r="B31" s="267" t="s">
        <v>198</v>
      </c>
    </row>
    <row r="32" spans="2:3" ht="15" customHeight="1" x14ac:dyDescent="0.25">
      <c r="B32" s="267" t="s">
        <v>193</v>
      </c>
    </row>
    <row r="33" spans="2:2" ht="15" customHeight="1" x14ac:dyDescent="0.25">
      <c r="B33" s="267" t="s">
        <v>194</v>
      </c>
    </row>
    <row r="34" spans="2:2" ht="15" customHeight="1" x14ac:dyDescent="0.25">
      <c r="B34" s="267" t="s">
        <v>195</v>
      </c>
    </row>
    <row r="35" spans="2:2" ht="15" customHeight="1" x14ac:dyDescent="0.25">
      <c r="B35" s="267" t="s">
        <v>196</v>
      </c>
    </row>
    <row r="36" spans="2:2" ht="15" customHeight="1" x14ac:dyDescent="0.25">
      <c r="B36" s="267" t="s">
        <v>197</v>
      </c>
    </row>
    <row r="37" spans="2:2" ht="15" customHeight="1" x14ac:dyDescent="0.25"/>
  </sheetData>
  <sheetProtection formatRows="0"/>
  <customSheetViews>
    <customSheetView guid="{7CD38D30-378B-4F82-84EA-B9D30A1B9308}" showPageBreaks="1" showGridLines="0" hiddenRows="1" hiddenColumns="1" view="pageLayout"/>
  </customSheetViews>
  <mergeCells count="1">
    <mergeCell ref="D6:F6"/>
  </mergeCells>
  <dataValidations count="1">
    <dataValidation type="list" allowBlank="1" showInputMessage="1" showErrorMessage="1" errorTitle="Choose from the list" error="Please choose an item from the list." sqref="D6:F6">
      <formula1>OrgName</formula1>
    </dataValidation>
  </dataValidations>
  <hyperlinks>
    <hyperlink ref="B29" r:id="rId1"/>
  </hyperlinks>
  <printOptions horizontalCentered="1"/>
  <pageMargins left="0.25" right="0.25" top="0.75" bottom="0.75" header="0.3" footer="0.3"/>
  <pageSetup scale="97" fitToHeight="2" orientation="landscape" r:id="rId2"/>
  <headerFooter scaleWithDoc="0">
    <oddHeader>&amp;R&amp;10 OSH Budget</oddHeader>
    <oddFooter>&amp;C&amp;10 Home Page&amp;L&amp;10 &amp;D&amp;R&amp;10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pageSetUpPr fitToPage="1"/>
  </sheetPr>
  <dimension ref="A1:XFC32"/>
  <sheetViews>
    <sheetView showGridLines="0" zoomScaleNormal="100" workbookViewId="0">
      <pane ySplit="2" topLeftCell="A3" activePane="bottomLeft" state="frozen"/>
      <selection pane="bottomLeft" activeCell="B6" sqref="B6"/>
    </sheetView>
  </sheetViews>
  <sheetFormatPr defaultColWidth="0" defaultRowHeight="13.2" zeroHeight="1" x14ac:dyDescent="0.25"/>
  <cols>
    <col min="1" max="1" width="3.3984375" style="5" customWidth="1"/>
    <col min="2" max="2" width="19.8984375" style="5" bestFit="1" customWidth="1"/>
    <col min="3" max="5" width="16.3984375" style="5" customWidth="1"/>
    <col min="6" max="6" width="4.8984375" style="5" customWidth="1"/>
    <col min="7" max="7" width="18.5" style="5" customWidth="1"/>
    <col min="8" max="8" width="16.5" style="5" customWidth="1"/>
    <col min="9" max="9" width="7.69921875" style="5" customWidth="1"/>
    <col min="10" max="11" width="0" style="5" hidden="1" customWidth="1"/>
    <col min="12" max="16383" width="9" style="5" hidden="1"/>
    <col min="16384" max="16384" width="2.19921875" style="5" customWidth="1"/>
  </cols>
  <sheetData>
    <row r="1" spans="1:15" ht="24" customHeight="1" thickBot="1" x14ac:dyDescent="0.3"/>
    <row r="2" spans="1:15" customFormat="1" ht="20.100000000000001" customHeight="1" thickBot="1" x14ac:dyDescent="0.3">
      <c r="A2" s="9"/>
      <c r="B2" s="235" t="str">
        <f xml:space="preserve"> Awardee &amp; " - Budget Summary"</f>
        <v>[Choose your state name…] - Budget Summary</v>
      </c>
      <c r="C2" s="235"/>
      <c r="D2" s="235"/>
      <c r="E2" s="235"/>
      <c r="F2" s="235"/>
      <c r="G2" s="235"/>
      <c r="H2" s="235"/>
      <c r="I2" s="269"/>
      <c r="J2" s="269"/>
      <c r="K2" s="269"/>
      <c r="L2" s="269"/>
      <c r="M2" s="269"/>
      <c r="N2" s="269"/>
      <c r="O2" s="269"/>
    </row>
    <row r="3" spans="1:15" ht="20.100000000000001" customHeight="1" thickBot="1" x14ac:dyDescent="0.3">
      <c r="B3" s="71"/>
      <c r="C3" s="71"/>
      <c r="D3" s="71"/>
      <c r="E3" s="71"/>
    </row>
    <row r="4" spans="1:15" ht="20.100000000000001" customHeight="1" thickBot="1" x14ac:dyDescent="0.3">
      <c r="B4" s="284" t="s">
        <v>19</v>
      </c>
      <c r="C4" s="282" t="s">
        <v>38</v>
      </c>
      <c r="D4" s="283"/>
      <c r="E4" s="286" t="s">
        <v>17</v>
      </c>
    </row>
    <row r="5" spans="1:15" ht="20.399999999999999" customHeight="1" thickBot="1" x14ac:dyDescent="0.3">
      <c r="B5" s="285"/>
      <c r="C5" s="222" t="str">
        <f>Allocation1</f>
        <v>Core</v>
      </c>
      <c r="D5" s="155" t="str">
        <f>Allocation2</f>
        <v>Competitive</v>
      </c>
      <c r="E5" s="287"/>
    </row>
    <row r="6" spans="1:15" ht="20.100000000000001" customHeight="1" x14ac:dyDescent="0.25">
      <c r="A6" s="10"/>
      <c r="B6" s="105" t="s">
        <v>0</v>
      </c>
      <c r="C6" s="93">
        <f>SUMIF('Personnel Salary and Fringe'!$H:$H,"Salary",'Personnel Salary and Fringe'!I:I)</f>
        <v>0</v>
      </c>
      <c r="D6" s="94">
        <f>SUMIF('Personnel Salary and Fringe'!$H:$H,"Salary",'Personnel Salary and Fringe'!J:J)</f>
        <v>0</v>
      </c>
      <c r="E6" s="95">
        <f t="shared" ref="E6:E14" si="0">SUM(C6:D6)</f>
        <v>0</v>
      </c>
      <c r="G6" s="223"/>
      <c r="H6" s="223"/>
    </row>
    <row r="7" spans="1:15" ht="20.100000000000001" customHeight="1" x14ac:dyDescent="0.25">
      <c r="B7" s="105" t="s">
        <v>1</v>
      </c>
      <c r="C7" s="93">
        <f>SUMIF('Personnel Salary and Fringe'!$H:$H,"Fringe",'Personnel Salary and Fringe'!I:I)</f>
        <v>0</v>
      </c>
      <c r="D7" s="96">
        <f>SUMIF('Personnel Salary and Fringe'!$H:$H,"Fringe",'Personnel Salary and Fringe'!J:J)</f>
        <v>0</v>
      </c>
      <c r="E7" s="95">
        <f t="shared" si="0"/>
        <v>0</v>
      </c>
      <c r="G7" s="223"/>
      <c r="H7" s="223"/>
    </row>
    <row r="8" spans="1:15" ht="20.100000000000001" customHeight="1" x14ac:dyDescent="0.25">
      <c r="B8" s="105" t="s">
        <v>7</v>
      </c>
      <c r="C8" s="93">
        <f>SUM(Contracts!N:N)</f>
        <v>0</v>
      </c>
      <c r="D8" s="96">
        <f>SUM(Contracts!O:O)</f>
        <v>0</v>
      </c>
      <c r="E8" s="95">
        <f t="shared" si="0"/>
        <v>0</v>
      </c>
      <c r="G8" s="223"/>
      <c r="H8" s="223"/>
    </row>
    <row r="9" spans="1:15" ht="20.100000000000001" customHeight="1" x14ac:dyDescent="0.25">
      <c r="B9" s="105" t="s">
        <v>2</v>
      </c>
      <c r="C9" s="93">
        <f>SUM(Consultants!N:N)</f>
        <v>0</v>
      </c>
      <c r="D9" s="96">
        <f>SUM(Consultants!O:O)</f>
        <v>0</v>
      </c>
      <c r="E9" s="95">
        <f t="shared" si="0"/>
        <v>0</v>
      </c>
      <c r="G9" s="223"/>
      <c r="H9" s="223"/>
    </row>
    <row r="10" spans="1:15" ht="20.100000000000001" customHeight="1" x14ac:dyDescent="0.25">
      <c r="B10" s="105" t="s">
        <v>3</v>
      </c>
      <c r="C10" s="93">
        <f>Equipment!H45</f>
        <v>0</v>
      </c>
      <c r="D10" s="96">
        <f>Equipment!I45</f>
        <v>0</v>
      </c>
      <c r="E10" s="95">
        <f t="shared" si="0"/>
        <v>0</v>
      </c>
      <c r="G10" s="223"/>
      <c r="H10" s="223"/>
    </row>
    <row r="11" spans="1:15" ht="20.100000000000001" customHeight="1" x14ac:dyDescent="0.25">
      <c r="B11" s="105" t="s">
        <v>4</v>
      </c>
      <c r="C11" s="93">
        <f>Supplies!I44</f>
        <v>0</v>
      </c>
      <c r="D11" s="96">
        <f>Supplies!J44</f>
        <v>0</v>
      </c>
      <c r="E11" s="95">
        <f t="shared" si="0"/>
        <v>0</v>
      </c>
      <c r="G11" s="223"/>
      <c r="H11" s="223"/>
    </row>
    <row r="12" spans="1:15" ht="20.100000000000001" customHeight="1" x14ac:dyDescent="0.25">
      <c r="B12" s="105" t="s">
        <v>5</v>
      </c>
      <c r="C12" s="93">
        <f>Travel!J44</f>
        <v>0</v>
      </c>
      <c r="D12" s="96">
        <f>Travel!K44</f>
        <v>0</v>
      </c>
      <c r="E12" s="95">
        <f t="shared" si="0"/>
        <v>0</v>
      </c>
      <c r="G12" s="223"/>
      <c r="H12" s="223"/>
    </row>
    <row r="13" spans="1:15" ht="20.100000000000001" customHeight="1" thickBot="1" x14ac:dyDescent="0.3">
      <c r="B13" s="106" t="s">
        <v>6</v>
      </c>
      <c r="C13" s="97">
        <f>Other!H44</f>
        <v>0</v>
      </c>
      <c r="D13" s="98">
        <f>Other!I44</f>
        <v>0</v>
      </c>
      <c r="E13" s="99">
        <f t="shared" si="0"/>
        <v>0</v>
      </c>
      <c r="G13" s="223"/>
      <c r="H13" s="223"/>
    </row>
    <row r="14" spans="1:15" ht="20.100000000000001" customHeight="1" x14ac:dyDescent="0.25">
      <c r="B14" s="107" t="s">
        <v>119</v>
      </c>
      <c r="C14" s="100">
        <f>SUM(C6:C13)</f>
        <v>0</v>
      </c>
      <c r="D14" s="101">
        <f>SUM(D6:D13)</f>
        <v>0</v>
      </c>
      <c r="E14" s="102">
        <f t="shared" si="0"/>
        <v>0</v>
      </c>
    </row>
    <row r="15" spans="1:15" ht="19.5" customHeight="1" thickBot="1" x14ac:dyDescent="0.3">
      <c r="B15" s="108" t="s">
        <v>8</v>
      </c>
      <c r="C15" s="258">
        <v>0</v>
      </c>
      <c r="D15" s="259">
        <v>0</v>
      </c>
      <c r="E15" s="154">
        <f>SUM(C15:D15)</f>
        <v>0</v>
      </c>
    </row>
    <row r="16" spans="1:15" ht="20.100000000000001" customHeight="1" thickBot="1" x14ac:dyDescent="0.3">
      <c r="B16" s="236" t="s">
        <v>9</v>
      </c>
      <c r="C16" s="237">
        <f>SUM(C14:C15)</f>
        <v>0</v>
      </c>
      <c r="D16" s="237">
        <f>SUM(D14:D15)</f>
        <v>0</v>
      </c>
      <c r="E16" s="238">
        <f>SUM(C16:D16)</f>
        <v>0</v>
      </c>
    </row>
    <row r="17" spans="2:5" ht="20.100000000000001" customHeight="1" thickBot="1" x14ac:dyDescent="0.3">
      <c r="B17" s="236" t="s">
        <v>183</v>
      </c>
      <c r="C17" s="237">
        <v>0</v>
      </c>
      <c r="D17" s="237">
        <v>0</v>
      </c>
      <c r="E17" s="238">
        <f>SUM(C17:D17)</f>
        <v>0</v>
      </c>
    </row>
    <row r="18" spans="2:5" ht="20.100000000000001" customHeight="1" thickBot="1" x14ac:dyDescent="0.3">
      <c r="B18" s="236" t="s">
        <v>184</v>
      </c>
      <c r="C18" s="237">
        <f>C16-C17</f>
        <v>0</v>
      </c>
      <c r="D18" s="237">
        <f t="shared" ref="D18:E18" si="1">D16-D17</f>
        <v>0</v>
      </c>
      <c r="E18" s="238">
        <f t="shared" si="1"/>
        <v>0</v>
      </c>
    </row>
    <row r="19" spans="2:5" x14ac:dyDescent="0.25">
      <c r="B19" s="103"/>
      <c r="C19" s="103"/>
      <c r="D19" s="103"/>
      <c r="E19" s="104"/>
    </row>
    <row r="20" spans="2:5" ht="13.8" thickBot="1" x14ac:dyDescent="0.3"/>
    <row r="21" spans="2:5" ht="14.25" customHeight="1" thickBot="1" x14ac:dyDescent="0.3">
      <c r="B21" s="270" t="s">
        <v>120</v>
      </c>
      <c r="C21" s="271"/>
      <c r="D21" s="271"/>
      <c r="E21" s="272"/>
    </row>
    <row r="22" spans="2:5" ht="14.25" customHeight="1" x14ac:dyDescent="0.25">
      <c r="B22" s="273"/>
      <c r="C22" s="274"/>
      <c r="D22" s="274"/>
      <c r="E22" s="275"/>
    </row>
    <row r="23" spans="2:5" ht="14.25" customHeight="1" x14ac:dyDescent="0.25">
      <c r="B23" s="276"/>
      <c r="C23" s="277"/>
      <c r="D23" s="277"/>
      <c r="E23" s="278"/>
    </row>
    <row r="24" spans="2:5" ht="14.25" customHeight="1" thickBot="1" x14ac:dyDescent="0.3">
      <c r="B24" s="279"/>
      <c r="C24" s="280"/>
      <c r="D24" s="280"/>
      <c r="E24" s="281"/>
    </row>
    <row r="25" spans="2:5" x14ac:dyDescent="0.25"/>
    <row r="26" spans="2:5" x14ac:dyDescent="0.25"/>
    <row r="27" spans="2:5" hidden="1" x14ac:dyDescent="0.25"/>
    <row r="28" spans="2:5" hidden="1" x14ac:dyDescent="0.25"/>
    <row r="29" spans="2:5" hidden="1" x14ac:dyDescent="0.25"/>
    <row r="30" spans="2:5" hidden="1" x14ac:dyDescent="0.25"/>
    <row r="31" spans="2:5" ht="15" hidden="1" customHeight="1" x14ac:dyDescent="0.25"/>
    <row r="32" spans="2:5" hidden="1" x14ac:dyDescent="0.25"/>
  </sheetData>
  <sheetProtection formatRows="0"/>
  <customSheetViews>
    <customSheetView guid="{7CD38D30-378B-4F82-84EA-B9D30A1B9308}" showGridLines="0" hiddenRows="1" hiddenColumns="1">
      <selection activeCell="I4" sqref="I4"/>
    </customSheetView>
  </customSheetViews>
  <mergeCells count="6">
    <mergeCell ref="I2:O2"/>
    <mergeCell ref="B21:E21"/>
    <mergeCell ref="B22:E24"/>
    <mergeCell ref="C4:D4"/>
    <mergeCell ref="B4:B5"/>
    <mergeCell ref="E4:E5"/>
  </mergeCells>
  <conditionalFormatting sqref="G8:H8">
    <cfRule type="expression" dxfId="371" priority="2">
      <formula>AND($H$8&lt;0.33,$H$8&gt;0)</formula>
    </cfRule>
  </conditionalFormatting>
  <conditionalFormatting sqref="G12:H12">
    <cfRule type="expression" dxfId="370" priority="1">
      <formula>$H$12&gt;0.1</formula>
    </cfRule>
  </conditionalFormatting>
  <dataValidations disablePrompts="1" count="2">
    <dataValidation type="decimal" allowBlank="1" showInputMessage="1" showErrorMessage="1" errorTitle="Ivalid Number" error="Please enter a valid number greater than or equal to 0" sqref="H11">
      <formula1>0</formula1>
      <formula2>999999999</formula2>
    </dataValidation>
    <dataValidation type="decimal" allowBlank="1" showInputMessage="1" showErrorMessage="1" sqref="C15:D15">
      <formula1>0</formula1>
      <formula2>999999999</formula2>
    </dataValidation>
  </dataValidations>
  <printOptions horizontalCentered="1"/>
  <pageMargins left="0.25" right="0.25" top="0.75" bottom="0.75" header="0.3" footer="0.3"/>
  <pageSetup fitToHeight="0" orientation="landscape" r:id="rId1"/>
  <headerFooter scaleWithDoc="0">
    <oddHeader>&amp;R&amp;10 OSH Budget</oddHeader>
    <oddFooter>&amp;C&amp;10 Summary&amp;L&amp;10 &amp;D&amp;R&amp;10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fitToPage="1"/>
  </sheetPr>
  <dimension ref="A1:Q483"/>
  <sheetViews>
    <sheetView showGridLines="0" zoomScaleNormal="100" workbookViewId="0">
      <pane ySplit="2" topLeftCell="A3" activePane="bottomLeft" state="frozen"/>
      <selection pane="bottomLeft" activeCell="A3" sqref="A3"/>
    </sheetView>
  </sheetViews>
  <sheetFormatPr defaultColWidth="0" defaultRowHeight="13.8" zeroHeight="1" x14ac:dyDescent="0.25"/>
  <cols>
    <col min="1" max="1" width="2.59765625" style="213" customWidth="1"/>
    <col min="2" max="2" width="34.09765625" style="173" customWidth="1"/>
    <col min="3" max="3" width="19.8984375" style="173" customWidth="1"/>
    <col min="4" max="6" width="13.69921875" style="173" customWidth="1"/>
    <col min="7" max="7" width="14.09765625" style="173" customWidth="1"/>
    <col min="8" max="8" width="11.8984375" style="148" customWidth="1"/>
    <col min="9" max="12" width="11.3984375" style="145" hidden="1" customWidth="1"/>
    <col min="13" max="16" width="9" style="145" hidden="1" customWidth="1"/>
    <col min="17" max="17" width="9" style="144" hidden="1" customWidth="1"/>
    <col min="18" max="16384" width="9" style="80" hidden="1"/>
  </cols>
  <sheetData>
    <row r="1" spans="1:12" ht="24" customHeight="1" x14ac:dyDescent="0.25">
      <c r="A1" s="141"/>
      <c r="B1"/>
      <c r="C1"/>
      <c r="D1"/>
      <c r="E1"/>
      <c r="F1"/>
      <c r="G1"/>
    </row>
    <row r="2" spans="1:12" ht="15.6" x14ac:dyDescent="0.3">
      <c r="A2" s="142"/>
      <c r="B2" s="7" t="s">
        <v>45</v>
      </c>
      <c r="C2" s="7"/>
      <c r="D2" s="7"/>
      <c r="E2" s="7"/>
      <c r="F2" s="7"/>
      <c r="G2" s="7"/>
      <c r="H2" s="149"/>
      <c r="I2" s="147"/>
      <c r="J2" s="147"/>
      <c r="L2" s="149"/>
    </row>
    <row r="3" spans="1:12" ht="14.4" thickBot="1" x14ac:dyDescent="0.3">
      <c r="A3" s="141"/>
      <c r="B3" s="51"/>
      <c r="C3" s="51"/>
      <c r="D3" s="51"/>
      <c r="E3" s="51"/>
      <c r="F3" s="51"/>
      <c r="G3" s="51"/>
    </row>
    <row r="4" spans="1:12" ht="14.25" customHeight="1" x14ac:dyDescent="0.25">
      <c r="A4" s="72">
        <v>1</v>
      </c>
      <c r="B4" s="288" t="s">
        <v>48</v>
      </c>
      <c r="C4" s="289"/>
      <c r="D4" s="289"/>
      <c r="E4" s="289"/>
      <c r="F4" s="289"/>
      <c r="G4" s="290"/>
    </row>
    <row r="5" spans="1:12" ht="26.4" x14ac:dyDescent="0.25">
      <c r="A5" s="141"/>
      <c r="B5" s="43" t="s">
        <v>49</v>
      </c>
      <c r="C5" s="44" t="s">
        <v>50</v>
      </c>
      <c r="D5" s="44" t="s">
        <v>51</v>
      </c>
      <c r="E5" s="44" t="s">
        <v>52</v>
      </c>
      <c r="F5" s="44" t="s">
        <v>53</v>
      </c>
      <c r="G5" s="45" t="s">
        <v>0</v>
      </c>
    </row>
    <row r="6" spans="1:12" ht="14.4" thickBot="1" x14ac:dyDescent="0.3">
      <c r="A6" s="141"/>
      <c r="B6" s="58"/>
      <c r="C6" s="53"/>
      <c r="D6" s="92"/>
      <c r="E6" s="54"/>
      <c r="F6" s="55"/>
      <c r="G6" s="228">
        <f>D6*E6*F6/12</f>
        <v>0</v>
      </c>
    </row>
    <row r="7" spans="1:12" ht="26.4" x14ac:dyDescent="0.25">
      <c r="A7" s="141"/>
      <c r="B7" s="59"/>
      <c r="C7" s="291" t="s">
        <v>56</v>
      </c>
      <c r="D7" s="56" t="s">
        <v>54</v>
      </c>
      <c r="E7" s="56" t="s">
        <v>55</v>
      </c>
      <c r="F7" s="56" t="s">
        <v>56</v>
      </c>
      <c r="G7" s="57" t="s">
        <v>57</v>
      </c>
    </row>
    <row r="8" spans="1:12" ht="14.4" thickBot="1" x14ac:dyDescent="0.3">
      <c r="A8" s="141"/>
      <c r="B8" s="52"/>
      <c r="C8" s="292"/>
      <c r="D8" s="46"/>
      <c r="E8" s="47"/>
      <c r="F8" s="91">
        <f>G6*D8+E8</f>
        <v>0</v>
      </c>
      <c r="G8" s="203">
        <f>SUM(G6,F8)</f>
        <v>0</v>
      </c>
    </row>
    <row r="9" spans="1:12" ht="14.25" customHeight="1" x14ac:dyDescent="0.25">
      <c r="A9" s="141"/>
      <c r="B9" s="293" t="s">
        <v>105</v>
      </c>
      <c r="C9" s="294"/>
      <c r="D9" s="294"/>
      <c r="E9" s="294"/>
      <c r="F9" s="294"/>
      <c r="G9" s="295"/>
    </row>
    <row r="10" spans="1:12" x14ac:dyDescent="0.25">
      <c r="A10" s="141"/>
      <c r="B10" s="48"/>
      <c r="C10" s="133" t="str">
        <f>Allocation1&amp;" %"</f>
        <v>Core %</v>
      </c>
      <c r="D10" s="133" t="str">
        <f>Allocation2&amp;" %"</f>
        <v>Competitive %</v>
      </c>
      <c r="E10" s="133" t="str">
        <f>Allocation1&amp;" $"</f>
        <v>Core $</v>
      </c>
      <c r="F10" s="133" t="str">
        <f>Allocation2&amp;" $"</f>
        <v>Competitive $</v>
      </c>
      <c r="G10" s="49" t="s">
        <v>59</v>
      </c>
    </row>
    <row r="11" spans="1:12" ht="13.95" customHeight="1" thickBot="1" x14ac:dyDescent="0.3">
      <c r="A11" s="141"/>
      <c r="B11" s="50" t="s">
        <v>106</v>
      </c>
      <c r="C11" s="139">
        <v>1</v>
      </c>
      <c r="D11" s="139">
        <v>0</v>
      </c>
      <c r="E11" s="212">
        <f>C11*G8</f>
        <v>0</v>
      </c>
      <c r="F11" s="212">
        <f>D11*G8</f>
        <v>0</v>
      </c>
      <c r="G11" s="140">
        <f>SUM(E11,F11)</f>
        <v>0</v>
      </c>
    </row>
    <row r="12" spans="1:12" x14ac:dyDescent="0.25">
      <c r="A12" s="141"/>
      <c r="B12" s="296" t="s">
        <v>16</v>
      </c>
      <c r="C12" s="297"/>
      <c r="D12" s="297"/>
      <c r="E12" s="297"/>
      <c r="F12" s="297"/>
      <c r="G12" s="298"/>
    </row>
    <row r="13" spans="1:12" x14ac:dyDescent="0.25">
      <c r="A13" s="141"/>
      <c r="B13" s="299"/>
      <c r="C13" s="300"/>
      <c r="D13" s="300"/>
      <c r="E13" s="300"/>
      <c r="F13" s="300"/>
      <c r="G13" s="301"/>
      <c r="H13" s="148" t="s">
        <v>58</v>
      </c>
      <c r="I13" s="145">
        <f>C11*$G6</f>
        <v>0</v>
      </c>
      <c r="J13" s="145">
        <f>D11*$G6</f>
        <v>0</v>
      </c>
    </row>
    <row r="14" spans="1:12" ht="14.4" thickBot="1" x14ac:dyDescent="0.3">
      <c r="A14" s="141"/>
      <c r="B14" s="302"/>
      <c r="C14" s="303"/>
      <c r="D14" s="303"/>
      <c r="E14" s="303"/>
      <c r="F14" s="303"/>
      <c r="G14" s="304"/>
      <c r="H14" s="148" t="s">
        <v>56</v>
      </c>
      <c r="I14" s="145">
        <f>C11*$F8</f>
        <v>0</v>
      </c>
      <c r="J14" s="145">
        <f>D11*$F8</f>
        <v>0</v>
      </c>
    </row>
    <row r="15" spans="1:12" ht="14.4" thickBot="1" x14ac:dyDescent="0.3">
      <c r="A15" s="141"/>
      <c r="B15" s="51"/>
      <c r="C15" s="51"/>
      <c r="D15" s="51"/>
      <c r="E15" s="51"/>
      <c r="F15" s="51"/>
      <c r="G15" s="51"/>
    </row>
    <row r="16" spans="1:12" x14ac:dyDescent="0.25">
      <c r="A16" s="143">
        <f>A4+1</f>
        <v>2</v>
      </c>
      <c r="B16" s="288" t="s">
        <v>48</v>
      </c>
      <c r="C16" s="289"/>
      <c r="D16" s="289"/>
      <c r="E16" s="289"/>
      <c r="F16" s="289"/>
      <c r="G16" s="290"/>
    </row>
    <row r="17" spans="1:10" ht="26.4" x14ac:dyDescent="0.25">
      <c r="A17" s="141"/>
      <c r="B17" s="43" t="s">
        <v>49</v>
      </c>
      <c r="C17" s="44" t="s">
        <v>50</v>
      </c>
      <c r="D17" s="44" t="s">
        <v>51</v>
      </c>
      <c r="E17" s="44" t="s">
        <v>52</v>
      </c>
      <c r="F17" s="44" t="s">
        <v>53</v>
      </c>
      <c r="G17" s="45" t="s">
        <v>0</v>
      </c>
    </row>
    <row r="18" spans="1:10" ht="14.4" thickBot="1" x14ac:dyDescent="0.3">
      <c r="A18" s="141"/>
      <c r="B18" s="58"/>
      <c r="C18" s="136"/>
      <c r="D18" s="92"/>
      <c r="E18" s="54"/>
      <c r="F18" s="55"/>
      <c r="G18" s="89">
        <f>D18*E18*F18/12</f>
        <v>0</v>
      </c>
    </row>
    <row r="19" spans="1:10" ht="26.4" x14ac:dyDescent="0.25">
      <c r="A19" s="141"/>
      <c r="B19" s="59"/>
      <c r="C19" s="291" t="s">
        <v>56</v>
      </c>
      <c r="D19" s="56" t="s">
        <v>54</v>
      </c>
      <c r="E19" s="56" t="s">
        <v>55</v>
      </c>
      <c r="F19" s="56" t="s">
        <v>56</v>
      </c>
      <c r="G19" s="57" t="s">
        <v>57</v>
      </c>
    </row>
    <row r="20" spans="1:10" ht="14.4" thickBot="1" x14ac:dyDescent="0.3">
      <c r="A20" s="141"/>
      <c r="B20" s="52"/>
      <c r="C20" s="292"/>
      <c r="D20" s="46"/>
      <c r="E20" s="47"/>
      <c r="F20" s="91">
        <f>G18*D20+E20</f>
        <v>0</v>
      </c>
      <c r="G20" s="90">
        <f>SUM(G18,F20)</f>
        <v>0</v>
      </c>
    </row>
    <row r="21" spans="1:10" x14ac:dyDescent="0.25">
      <c r="A21" s="141"/>
      <c r="B21" s="293" t="s">
        <v>105</v>
      </c>
      <c r="C21" s="294"/>
      <c r="D21" s="294"/>
      <c r="E21" s="294"/>
      <c r="F21" s="294"/>
      <c r="G21" s="295"/>
    </row>
    <row r="22" spans="1:10" ht="13.95" customHeight="1" x14ac:dyDescent="0.25">
      <c r="A22" s="141"/>
      <c r="B22" s="48"/>
      <c r="C22" s="133" t="str">
        <f>Allocation1&amp;" %"</f>
        <v>Core %</v>
      </c>
      <c r="D22" s="133" t="str">
        <f>Allocation2&amp;" %"</f>
        <v>Competitive %</v>
      </c>
      <c r="E22" s="208" t="str">
        <f>Allocation1&amp;" $"</f>
        <v>Core $</v>
      </c>
      <c r="F22" s="208" t="str">
        <f>Allocation2&amp;" $"</f>
        <v>Competitive $</v>
      </c>
      <c r="G22" s="49" t="s">
        <v>59</v>
      </c>
    </row>
    <row r="23" spans="1:10" ht="13.95" customHeight="1" thickBot="1" x14ac:dyDescent="0.3">
      <c r="A23" s="141"/>
      <c r="B23" s="50" t="s">
        <v>106</v>
      </c>
      <c r="C23" s="210">
        <v>1</v>
      </c>
      <c r="D23" s="139">
        <v>0</v>
      </c>
      <c r="E23" s="212">
        <f>C23*G20</f>
        <v>0</v>
      </c>
      <c r="F23" s="212">
        <f>D23*G20</f>
        <v>0</v>
      </c>
      <c r="G23" s="211">
        <f>SUM(E23,F23)</f>
        <v>0</v>
      </c>
    </row>
    <row r="24" spans="1:10" x14ac:dyDescent="0.25">
      <c r="A24" s="141"/>
      <c r="B24" s="296" t="s">
        <v>16</v>
      </c>
      <c r="C24" s="297"/>
      <c r="D24" s="297"/>
      <c r="E24" s="297"/>
      <c r="F24" s="297"/>
      <c r="G24" s="298"/>
    </row>
    <row r="25" spans="1:10" x14ac:dyDescent="0.25">
      <c r="A25" s="141"/>
      <c r="B25" s="299"/>
      <c r="C25" s="300"/>
      <c r="D25" s="300"/>
      <c r="E25" s="300"/>
      <c r="F25" s="300"/>
      <c r="G25" s="301"/>
      <c r="H25" s="148" t="s">
        <v>58</v>
      </c>
      <c r="I25" s="145">
        <f>C23*$G18</f>
        <v>0</v>
      </c>
      <c r="J25" s="145">
        <f>D23*$G18</f>
        <v>0</v>
      </c>
    </row>
    <row r="26" spans="1:10" ht="14.4" thickBot="1" x14ac:dyDescent="0.3">
      <c r="A26" s="141"/>
      <c r="B26" s="302"/>
      <c r="C26" s="303"/>
      <c r="D26" s="303"/>
      <c r="E26" s="303"/>
      <c r="F26" s="303"/>
      <c r="G26" s="304"/>
      <c r="H26" s="148" t="s">
        <v>56</v>
      </c>
      <c r="I26" s="145">
        <f>C23*$F20</f>
        <v>0</v>
      </c>
      <c r="J26" s="145">
        <f>D23*$F20</f>
        <v>0</v>
      </c>
    </row>
    <row r="27" spans="1:10" ht="14.4" thickBot="1" x14ac:dyDescent="0.3">
      <c r="A27" s="141"/>
      <c r="B27" s="51"/>
      <c r="C27" s="51"/>
      <c r="D27" s="51"/>
      <c r="E27" s="51"/>
      <c r="F27" s="51"/>
      <c r="G27" s="51"/>
    </row>
    <row r="28" spans="1:10" x14ac:dyDescent="0.25">
      <c r="A28" s="214">
        <f>A16+1</f>
        <v>3</v>
      </c>
      <c r="B28" s="288" t="s">
        <v>48</v>
      </c>
      <c r="C28" s="289"/>
      <c r="D28" s="289"/>
      <c r="E28" s="289"/>
      <c r="F28" s="289"/>
      <c r="G28" s="290"/>
      <c r="H28" s="217"/>
      <c r="I28" s="215"/>
      <c r="J28" s="215"/>
    </row>
    <row r="29" spans="1:10" ht="26.4" customHeight="1" x14ac:dyDescent="0.25">
      <c r="B29" s="165" t="s">
        <v>49</v>
      </c>
      <c r="C29" s="166" t="s">
        <v>50</v>
      </c>
      <c r="D29" s="166" t="s">
        <v>51</v>
      </c>
      <c r="E29" s="166" t="s">
        <v>52</v>
      </c>
      <c r="F29" s="166" t="s">
        <v>53</v>
      </c>
      <c r="G29" s="167" t="s">
        <v>0</v>
      </c>
      <c r="H29" s="217"/>
      <c r="I29" s="215"/>
      <c r="J29" s="215"/>
    </row>
    <row r="30" spans="1:10" ht="13.95" customHeight="1" thickBot="1" x14ac:dyDescent="0.3">
      <c r="B30" s="179"/>
      <c r="C30" s="226"/>
      <c r="D30" s="205"/>
      <c r="E30" s="175"/>
      <c r="F30" s="176"/>
      <c r="G30" s="202">
        <f>D30*E30*F30/12</f>
        <v>0</v>
      </c>
      <c r="H30" s="217"/>
      <c r="I30" s="215"/>
      <c r="J30" s="215"/>
    </row>
    <row r="31" spans="1:10" ht="26.4" customHeight="1" x14ac:dyDescent="0.25">
      <c r="B31" s="180"/>
      <c r="C31" s="291" t="s">
        <v>56</v>
      </c>
      <c r="D31" s="177" t="s">
        <v>54</v>
      </c>
      <c r="E31" s="177" t="s">
        <v>55</v>
      </c>
      <c r="F31" s="177" t="s">
        <v>56</v>
      </c>
      <c r="G31" s="178" t="s">
        <v>57</v>
      </c>
      <c r="H31" s="217"/>
      <c r="I31" s="215"/>
      <c r="J31" s="215"/>
    </row>
    <row r="32" spans="1:10" ht="14.4" customHeight="1" thickBot="1" x14ac:dyDescent="0.3">
      <c r="B32" s="174"/>
      <c r="C32" s="292"/>
      <c r="D32" s="168"/>
      <c r="E32" s="169"/>
      <c r="F32" s="204">
        <f>G30*D32+E32</f>
        <v>0</v>
      </c>
      <c r="G32" s="203">
        <f>SUM(G30,F32)</f>
        <v>0</v>
      </c>
      <c r="H32" s="217"/>
      <c r="I32" s="215"/>
      <c r="J32" s="215"/>
    </row>
    <row r="33" spans="1:10" ht="13.95" customHeight="1" x14ac:dyDescent="0.25">
      <c r="B33" s="293" t="s">
        <v>105</v>
      </c>
      <c r="C33" s="294"/>
      <c r="D33" s="294"/>
      <c r="E33" s="294"/>
      <c r="F33" s="294"/>
      <c r="G33" s="295"/>
      <c r="H33" s="217"/>
      <c r="I33" s="215"/>
      <c r="J33" s="215"/>
    </row>
    <row r="34" spans="1:10" ht="13.95" customHeight="1" x14ac:dyDescent="0.25">
      <c r="B34" s="170"/>
      <c r="C34" s="208" t="str">
        <f>Allocation1&amp;" %"</f>
        <v>Core %</v>
      </c>
      <c r="D34" s="208" t="str">
        <f>Allocation2&amp;" %"</f>
        <v>Competitive %</v>
      </c>
      <c r="E34" s="208" t="str">
        <f>Allocation1&amp;" $"</f>
        <v>Core $</v>
      </c>
      <c r="F34" s="208" t="str">
        <f>Allocation2&amp;" $"</f>
        <v>Competitive $</v>
      </c>
      <c r="G34" s="171" t="s">
        <v>59</v>
      </c>
      <c r="H34" s="217"/>
      <c r="I34" s="215"/>
      <c r="J34" s="215"/>
    </row>
    <row r="35" spans="1:10" ht="13.95" customHeight="1" thickBot="1" x14ac:dyDescent="0.3">
      <c r="B35" s="172" t="s">
        <v>106</v>
      </c>
      <c r="C35" s="210">
        <v>1</v>
      </c>
      <c r="D35" s="210">
        <v>0</v>
      </c>
      <c r="E35" s="212">
        <f>C35*G32</f>
        <v>0</v>
      </c>
      <c r="F35" s="212">
        <f>D35*G32</f>
        <v>0</v>
      </c>
      <c r="G35" s="211">
        <f>SUM(E35,F35)</f>
        <v>0</v>
      </c>
      <c r="H35" s="217"/>
      <c r="I35" s="215"/>
      <c r="J35" s="215"/>
    </row>
    <row r="36" spans="1:10" ht="13.95" customHeight="1" x14ac:dyDescent="0.25">
      <c r="B36" s="296" t="s">
        <v>16</v>
      </c>
      <c r="C36" s="297"/>
      <c r="D36" s="297"/>
      <c r="E36" s="297"/>
      <c r="F36" s="297"/>
      <c r="G36" s="298"/>
      <c r="H36" s="217"/>
      <c r="I36" s="215"/>
      <c r="J36" s="215"/>
    </row>
    <row r="37" spans="1:10" ht="13.95" customHeight="1" x14ac:dyDescent="0.25">
      <c r="B37" s="299"/>
      <c r="C37" s="300"/>
      <c r="D37" s="300"/>
      <c r="E37" s="300"/>
      <c r="F37" s="300"/>
      <c r="G37" s="301"/>
      <c r="H37" s="217" t="s">
        <v>58</v>
      </c>
      <c r="I37" s="215">
        <f>C35*$G30</f>
        <v>0</v>
      </c>
      <c r="J37" s="215">
        <f>D35*$G30</f>
        <v>0</v>
      </c>
    </row>
    <row r="38" spans="1:10" ht="14.4" customHeight="1" thickBot="1" x14ac:dyDescent="0.3">
      <c r="B38" s="302"/>
      <c r="C38" s="303"/>
      <c r="D38" s="303"/>
      <c r="E38" s="303"/>
      <c r="F38" s="303"/>
      <c r="G38" s="304"/>
      <c r="H38" s="217" t="s">
        <v>56</v>
      </c>
      <c r="I38" s="215">
        <f>C35*$F32</f>
        <v>0</v>
      </c>
      <c r="J38" s="215">
        <f>D35*$F32</f>
        <v>0</v>
      </c>
    </row>
    <row r="39" spans="1:10" ht="14.4" thickBot="1" x14ac:dyDescent="0.3"/>
    <row r="40" spans="1:10" x14ac:dyDescent="0.25">
      <c r="A40" s="214">
        <f>A28+1</f>
        <v>4</v>
      </c>
      <c r="B40" s="288" t="s">
        <v>48</v>
      </c>
      <c r="C40" s="289"/>
      <c r="D40" s="289"/>
      <c r="E40" s="289"/>
      <c r="F40" s="289"/>
      <c r="G40" s="290"/>
      <c r="H40" s="217"/>
      <c r="I40" s="215"/>
      <c r="J40" s="215"/>
    </row>
    <row r="41" spans="1:10" ht="26.4" x14ac:dyDescent="0.25">
      <c r="B41" s="165" t="s">
        <v>49</v>
      </c>
      <c r="C41" s="166" t="s">
        <v>50</v>
      </c>
      <c r="D41" s="166" t="s">
        <v>51</v>
      </c>
      <c r="E41" s="166" t="s">
        <v>52</v>
      </c>
      <c r="F41" s="166" t="s">
        <v>53</v>
      </c>
      <c r="G41" s="167" t="s">
        <v>0</v>
      </c>
      <c r="H41" s="217"/>
      <c r="I41" s="215"/>
      <c r="J41" s="215"/>
    </row>
    <row r="42" spans="1:10" ht="14.4" thickBot="1" x14ac:dyDescent="0.3">
      <c r="B42" s="179"/>
      <c r="C42" s="226"/>
      <c r="D42" s="205"/>
      <c r="E42" s="175"/>
      <c r="F42" s="176"/>
      <c r="G42" s="202">
        <f>D42*E42*F42/12</f>
        <v>0</v>
      </c>
      <c r="H42" s="217"/>
      <c r="I42" s="215"/>
      <c r="J42" s="215"/>
    </row>
    <row r="43" spans="1:10" ht="26.4" x14ac:dyDescent="0.25">
      <c r="B43" s="180"/>
      <c r="C43" s="291" t="s">
        <v>56</v>
      </c>
      <c r="D43" s="177" t="s">
        <v>54</v>
      </c>
      <c r="E43" s="177" t="s">
        <v>55</v>
      </c>
      <c r="F43" s="177" t="s">
        <v>56</v>
      </c>
      <c r="G43" s="178" t="s">
        <v>57</v>
      </c>
      <c r="H43" s="217"/>
      <c r="I43" s="215"/>
      <c r="J43" s="215"/>
    </row>
    <row r="44" spans="1:10" ht="14.4" thickBot="1" x14ac:dyDescent="0.3">
      <c r="B44" s="174"/>
      <c r="C44" s="292"/>
      <c r="D44" s="168"/>
      <c r="E44" s="169"/>
      <c r="F44" s="204">
        <f>G42*D44+E44</f>
        <v>0</v>
      </c>
      <c r="G44" s="203">
        <f>SUM(G42,F44)</f>
        <v>0</v>
      </c>
      <c r="H44" s="217"/>
      <c r="I44" s="215"/>
      <c r="J44" s="215"/>
    </row>
    <row r="45" spans="1:10" x14ac:dyDescent="0.25">
      <c r="B45" s="293" t="s">
        <v>105</v>
      </c>
      <c r="C45" s="294"/>
      <c r="D45" s="294"/>
      <c r="E45" s="294"/>
      <c r="F45" s="294"/>
      <c r="G45" s="295"/>
      <c r="H45" s="217"/>
      <c r="I45" s="215"/>
      <c r="J45" s="215"/>
    </row>
    <row r="46" spans="1:10" x14ac:dyDescent="0.25">
      <c r="B46" s="170"/>
      <c r="C46" s="208" t="str">
        <f>Allocation1&amp;" %"</f>
        <v>Core %</v>
      </c>
      <c r="D46" s="208" t="str">
        <f>Allocation2&amp;" %"</f>
        <v>Competitive %</v>
      </c>
      <c r="E46" s="208" t="str">
        <f>Allocation1&amp;" $"</f>
        <v>Core $</v>
      </c>
      <c r="F46" s="208" t="str">
        <f>Allocation2&amp;" $"</f>
        <v>Competitive $</v>
      </c>
      <c r="G46" s="171" t="s">
        <v>59</v>
      </c>
      <c r="H46" s="217"/>
      <c r="I46" s="215"/>
      <c r="J46" s="215"/>
    </row>
    <row r="47" spans="1:10" ht="14.4" thickBot="1" x14ac:dyDescent="0.3">
      <c r="B47" s="172" t="s">
        <v>106</v>
      </c>
      <c r="C47" s="210">
        <v>1</v>
      </c>
      <c r="D47" s="210">
        <v>0</v>
      </c>
      <c r="E47" s="212">
        <f>C47*G44</f>
        <v>0</v>
      </c>
      <c r="F47" s="212">
        <f>D47*G44</f>
        <v>0</v>
      </c>
      <c r="G47" s="211">
        <f>SUM(E47,F47)</f>
        <v>0</v>
      </c>
      <c r="H47" s="217"/>
      <c r="I47" s="215"/>
      <c r="J47" s="215"/>
    </row>
    <row r="48" spans="1:10" x14ac:dyDescent="0.25">
      <c r="B48" s="296" t="s">
        <v>16</v>
      </c>
      <c r="C48" s="297"/>
      <c r="D48" s="297"/>
      <c r="E48" s="297"/>
      <c r="F48" s="297"/>
      <c r="G48" s="298"/>
      <c r="H48" s="217"/>
      <c r="I48" s="215"/>
      <c r="J48" s="215"/>
    </row>
    <row r="49" spans="1:10" x14ac:dyDescent="0.25">
      <c r="B49" s="299"/>
      <c r="C49" s="300"/>
      <c r="D49" s="300"/>
      <c r="E49" s="300"/>
      <c r="F49" s="300"/>
      <c r="G49" s="301"/>
      <c r="H49" s="217" t="s">
        <v>58</v>
      </c>
      <c r="I49" s="215">
        <f>C47*$G42</f>
        <v>0</v>
      </c>
      <c r="J49" s="215">
        <f>D47*$G42</f>
        <v>0</v>
      </c>
    </row>
    <row r="50" spans="1:10" ht="14.4" thickBot="1" x14ac:dyDescent="0.3">
      <c r="B50" s="302"/>
      <c r="C50" s="303"/>
      <c r="D50" s="303"/>
      <c r="E50" s="303"/>
      <c r="F50" s="303"/>
      <c r="G50" s="304"/>
      <c r="H50" s="217" t="s">
        <v>56</v>
      </c>
      <c r="I50" s="215">
        <f>C47*$F44</f>
        <v>0</v>
      </c>
      <c r="J50" s="215">
        <f>D47*$F44</f>
        <v>0</v>
      </c>
    </row>
    <row r="51" spans="1:10" ht="14.4" thickBot="1" x14ac:dyDescent="0.3"/>
    <row r="52" spans="1:10" x14ac:dyDescent="0.25">
      <c r="A52" s="214">
        <f>A40+1</f>
        <v>5</v>
      </c>
      <c r="B52" s="288" t="s">
        <v>48</v>
      </c>
      <c r="C52" s="289"/>
      <c r="D52" s="289"/>
      <c r="E52" s="289"/>
      <c r="F52" s="289"/>
      <c r="G52" s="290"/>
      <c r="H52" s="217"/>
      <c r="I52" s="215"/>
      <c r="J52" s="215"/>
    </row>
    <row r="53" spans="1:10" ht="26.4" x14ac:dyDescent="0.25">
      <c r="B53" s="165" t="s">
        <v>49</v>
      </c>
      <c r="C53" s="166" t="s">
        <v>50</v>
      </c>
      <c r="D53" s="166" t="s">
        <v>51</v>
      </c>
      <c r="E53" s="166" t="s">
        <v>52</v>
      </c>
      <c r="F53" s="166" t="s">
        <v>53</v>
      </c>
      <c r="G53" s="167" t="s">
        <v>0</v>
      </c>
      <c r="H53" s="217"/>
      <c r="I53" s="215"/>
      <c r="J53" s="215"/>
    </row>
    <row r="54" spans="1:10" ht="14.4" thickBot="1" x14ac:dyDescent="0.3">
      <c r="B54" s="179"/>
      <c r="C54" s="226"/>
      <c r="D54" s="205"/>
      <c r="E54" s="175"/>
      <c r="F54" s="176"/>
      <c r="G54" s="202">
        <f>D54*E54*F54/12</f>
        <v>0</v>
      </c>
      <c r="H54" s="217"/>
      <c r="I54" s="215"/>
      <c r="J54" s="215"/>
    </row>
    <row r="55" spans="1:10" ht="26.4" x14ac:dyDescent="0.25">
      <c r="B55" s="180"/>
      <c r="C55" s="291" t="s">
        <v>56</v>
      </c>
      <c r="D55" s="177" t="s">
        <v>54</v>
      </c>
      <c r="E55" s="177" t="s">
        <v>55</v>
      </c>
      <c r="F55" s="177" t="s">
        <v>56</v>
      </c>
      <c r="G55" s="178" t="s">
        <v>57</v>
      </c>
      <c r="H55" s="217"/>
      <c r="I55" s="215"/>
      <c r="J55" s="215"/>
    </row>
    <row r="56" spans="1:10" ht="14.4" thickBot="1" x14ac:dyDescent="0.3">
      <c r="B56" s="174"/>
      <c r="C56" s="292"/>
      <c r="D56" s="168"/>
      <c r="E56" s="169"/>
      <c r="F56" s="204">
        <f>G54*D56+E56</f>
        <v>0</v>
      </c>
      <c r="G56" s="203">
        <f>SUM(G54,F56)</f>
        <v>0</v>
      </c>
      <c r="H56" s="217"/>
      <c r="I56" s="215"/>
      <c r="J56" s="215"/>
    </row>
    <row r="57" spans="1:10" x14ac:dyDescent="0.25">
      <c r="B57" s="293" t="s">
        <v>105</v>
      </c>
      <c r="C57" s="294"/>
      <c r="D57" s="294"/>
      <c r="E57" s="294"/>
      <c r="F57" s="294"/>
      <c r="G57" s="295"/>
      <c r="H57" s="217"/>
      <c r="I57" s="215"/>
      <c r="J57" s="215"/>
    </row>
    <row r="58" spans="1:10" x14ac:dyDescent="0.25">
      <c r="B58" s="170"/>
      <c r="C58" s="208" t="str">
        <f>Allocation1&amp;" %"</f>
        <v>Core %</v>
      </c>
      <c r="D58" s="208" t="str">
        <f>Allocation2&amp;" %"</f>
        <v>Competitive %</v>
      </c>
      <c r="E58" s="208" t="str">
        <f>Allocation1&amp;" $"</f>
        <v>Core $</v>
      </c>
      <c r="F58" s="208" t="str">
        <f>Allocation2&amp;" $"</f>
        <v>Competitive $</v>
      </c>
      <c r="G58" s="171" t="s">
        <v>59</v>
      </c>
      <c r="H58" s="217"/>
      <c r="I58" s="215"/>
      <c r="J58" s="215"/>
    </row>
    <row r="59" spans="1:10" ht="14.4" thickBot="1" x14ac:dyDescent="0.3">
      <c r="B59" s="172" t="s">
        <v>106</v>
      </c>
      <c r="C59" s="210">
        <v>1</v>
      </c>
      <c r="D59" s="210">
        <v>0</v>
      </c>
      <c r="E59" s="212">
        <f>C59*G56</f>
        <v>0</v>
      </c>
      <c r="F59" s="212">
        <f>D59*G56</f>
        <v>0</v>
      </c>
      <c r="G59" s="211">
        <f>SUM(E59,F59)</f>
        <v>0</v>
      </c>
      <c r="H59" s="217"/>
      <c r="I59" s="215"/>
      <c r="J59" s="215"/>
    </row>
    <row r="60" spans="1:10" x14ac:dyDescent="0.25">
      <c r="B60" s="296" t="s">
        <v>16</v>
      </c>
      <c r="C60" s="297"/>
      <c r="D60" s="297"/>
      <c r="E60" s="297"/>
      <c r="F60" s="297"/>
      <c r="G60" s="298"/>
      <c r="H60" s="217"/>
      <c r="I60" s="215"/>
      <c r="J60" s="215"/>
    </row>
    <row r="61" spans="1:10" x14ac:dyDescent="0.25">
      <c r="B61" s="299"/>
      <c r="C61" s="300"/>
      <c r="D61" s="300"/>
      <c r="E61" s="300"/>
      <c r="F61" s="300"/>
      <c r="G61" s="301"/>
      <c r="H61" s="217" t="s">
        <v>58</v>
      </c>
      <c r="I61" s="215">
        <f>C59*$G54</f>
        <v>0</v>
      </c>
      <c r="J61" s="215">
        <f>D59*$G54</f>
        <v>0</v>
      </c>
    </row>
    <row r="62" spans="1:10" ht="14.4" thickBot="1" x14ac:dyDescent="0.3">
      <c r="B62" s="302"/>
      <c r="C62" s="303"/>
      <c r="D62" s="303"/>
      <c r="E62" s="303"/>
      <c r="F62" s="303"/>
      <c r="G62" s="304"/>
      <c r="H62" s="217" t="s">
        <v>56</v>
      </c>
      <c r="I62" s="215">
        <f>C59*$F56</f>
        <v>0</v>
      </c>
      <c r="J62" s="215">
        <f>D59*$F56</f>
        <v>0</v>
      </c>
    </row>
    <row r="63" spans="1:10" ht="14.4" thickBot="1" x14ac:dyDescent="0.3"/>
    <row r="64" spans="1:10" x14ac:dyDescent="0.25">
      <c r="A64" s="214">
        <f>A52+1</f>
        <v>6</v>
      </c>
      <c r="B64" s="288" t="s">
        <v>48</v>
      </c>
      <c r="C64" s="289"/>
      <c r="D64" s="289"/>
      <c r="E64" s="289"/>
      <c r="F64" s="289"/>
      <c r="G64" s="290"/>
      <c r="H64" s="217"/>
      <c r="I64" s="215"/>
      <c r="J64" s="215"/>
    </row>
    <row r="65" spans="1:10" ht="26.4" x14ac:dyDescent="0.25">
      <c r="B65" s="165" t="s">
        <v>49</v>
      </c>
      <c r="C65" s="166" t="s">
        <v>50</v>
      </c>
      <c r="D65" s="166" t="s">
        <v>51</v>
      </c>
      <c r="E65" s="166" t="s">
        <v>52</v>
      </c>
      <c r="F65" s="166" t="s">
        <v>53</v>
      </c>
      <c r="G65" s="167" t="s">
        <v>0</v>
      </c>
      <c r="H65" s="217"/>
      <c r="I65" s="215"/>
      <c r="J65" s="215"/>
    </row>
    <row r="66" spans="1:10" ht="14.4" thickBot="1" x14ac:dyDescent="0.3">
      <c r="B66" s="179"/>
      <c r="C66" s="226"/>
      <c r="D66" s="205"/>
      <c r="E66" s="175"/>
      <c r="F66" s="176"/>
      <c r="G66" s="202">
        <f>D66*E66*F66/12</f>
        <v>0</v>
      </c>
      <c r="H66" s="217"/>
      <c r="I66" s="215"/>
      <c r="J66" s="215"/>
    </row>
    <row r="67" spans="1:10" ht="26.4" x14ac:dyDescent="0.25">
      <c r="B67" s="180"/>
      <c r="C67" s="291" t="s">
        <v>56</v>
      </c>
      <c r="D67" s="177" t="s">
        <v>54</v>
      </c>
      <c r="E67" s="177" t="s">
        <v>55</v>
      </c>
      <c r="F67" s="177" t="s">
        <v>56</v>
      </c>
      <c r="G67" s="178" t="s">
        <v>57</v>
      </c>
      <c r="H67" s="217"/>
      <c r="I67" s="215"/>
      <c r="J67" s="215"/>
    </row>
    <row r="68" spans="1:10" ht="14.4" thickBot="1" x14ac:dyDescent="0.3">
      <c r="B68" s="174"/>
      <c r="C68" s="292"/>
      <c r="D68" s="168"/>
      <c r="E68" s="169"/>
      <c r="F68" s="204">
        <f>G66*D68+E68</f>
        <v>0</v>
      </c>
      <c r="G68" s="203">
        <f>SUM(G66,F68)</f>
        <v>0</v>
      </c>
      <c r="H68" s="217"/>
      <c r="I68" s="215"/>
      <c r="J68" s="215"/>
    </row>
    <row r="69" spans="1:10" x14ac:dyDescent="0.25">
      <c r="B69" s="293" t="s">
        <v>105</v>
      </c>
      <c r="C69" s="294"/>
      <c r="D69" s="294"/>
      <c r="E69" s="294"/>
      <c r="F69" s="294"/>
      <c r="G69" s="295"/>
      <c r="H69" s="217"/>
      <c r="I69" s="215"/>
      <c r="J69" s="215"/>
    </row>
    <row r="70" spans="1:10" x14ac:dyDescent="0.25">
      <c r="B70" s="170"/>
      <c r="C70" s="208" t="str">
        <f>Allocation1&amp;" %"</f>
        <v>Core %</v>
      </c>
      <c r="D70" s="208" t="str">
        <f>Allocation2&amp;" %"</f>
        <v>Competitive %</v>
      </c>
      <c r="E70" s="208" t="str">
        <f>Allocation1&amp;" $"</f>
        <v>Core $</v>
      </c>
      <c r="F70" s="208" t="str">
        <f>Allocation2&amp;" $"</f>
        <v>Competitive $</v>
      </c>
      <c r="G70" s="171" t="s">
        <v>59</v>
      </c>
      <c r="H70" s="217"/>
      <c r="I70" s="215"/>
      <c r="J70" s="215"/>
    </row>
    <row r="71" spans="1:10" ht="14.4" thickBot="1" x14ac:dyDescent="0.3">
      <c r="B71" s="172" t="s">
        <v>106</v>
      </c>
      <c r="C71" s="210">
        <v>1</v>
      </c>
      <c r="D71" s="210">
        <v>0</v>
      </c>
      <c r="E71" s="212">
        <f>C71*G68</f>
        <v>0</v>
      </c>
      <c r="F71" s="212">
        <f>D71*G68</f>
        <v>0</v>
      </c>
      <c r="G71" s="211">
        <f>SUM(E71,F71)</f>
        <v>0</v>
      </c>
      <c r="H71" s="217"/>
      <c r="I71" s="215"/>
      <c r="J71" s="215"/>
    </row>
    <row r="72" spans="1:10" x14ac:dyDescent="0.25">
      <c r="B72" s="296" t="s">
        <v>16</v>
      </c>
      <c r="C72" s="297"/>
      <c r="D72" s="297"/>
      <c r="E72" s="297"/>
      <c r="F72" s="297"/>
      <c r="G72" s="298"/>
      <c r="H72" s="217"/>
      <c r="I72" s="215"/>
      <c r="J72" s="215"/>
    </row>
    <row r="73" spans="1:10" x14ac:dyDescent="0.25">
      <c r="B73" s="299"/>
      <c r="C73" s="300"/>
      <c r="D73" s="300"/>
      <c r="E73" s="300"/>
      <c r="F73" s="300"/>
      <c r="G73" s="301"/>
      <c r="H73" s="217" t="s">
        <v>58</v>
      </c>
      <c r="I73" s="215">
        <f>C71*$G66</f>
        <v>0</v>
      </c>
      <c r="J73" s="215">
        <f>D71*$G66</f>
        <v>0</v>
      </c>
    </row>
    <row r="74" spans="1:10" ht="14.4" thickBot="1" x14ac:dyDescent="0.3">
      <c r="B74" s="302"/>
      <c r="C74" s="303"/>
      <c r="D74" s="303"/>
      <c r="E74" s="303"/>
      <c r="F74" s="303"/>
      <c r="G74" s="304"/>
      <c r="H74" s="217" t="s">
        <v>56</v>
      </c>
      <c r="I74" s="215">
        <f>C71*$F68</f>
        <v>0</v>
      </c>
      <c r="J74" s="215">
        <f>D71*$F68</f>
        <v>0</v>
      </c>
    </row>
    <row r="75" spans="1:10" ht="14.4" thickBot="1" x14ac:dyDescent="0.3"/>
    <row r="76" spans="1:10" x14ac:dyDescent="0.25">
      <c r="A76" s="214">
        <f>A64+1</f>
        <v>7</v>
      </c>
      <c r="B76" s="288" t="s">
        <v>48</v>
      </c>
      <c r="C76" s="289"/>
      <c r="D76" s="289"/>
      <c r="E76" s="289"/>
      <c r="F76" s="289"/>
      <c r="G76" s="290"/>
      <c r="H76" s="217"/>
      <c r="I76" s="215"/>
      <c r="J76" s="215"/>
    </row>
    <row r="77" spans="1:10" ht="26.4" x14ac:dyDescent="0.25">
      <c r="B77" s="165" t="s">
        <v>49</v>
      </c>
      <c r="C77" s="166" t="s">
        <v>50</v>
      </c>
      <c r="D77" s="166" t="s">
        <v>51</v>
      </c>
      <c r="E77" s="166" t="s">
        <v>52</v>
      </c>
      <c r="F77" s="166" t="s">
        <v>53</v>
      </c>
      <c r="G77" s="167" t="s">
        <v>0</v>
      </c>
      <c r="H77" s="217"/>
      <c r="I77" s="215"/>
      <c r="J77" s="215"/>
    </row>
    <row r="78" spans="1:10" ht="14.4" thickBot="1" x14ac:dyDescent="0.3">
      <c r="B78" s="179"/>
      <c r="C78" s="226"/>
      <c r="D78" s="205"/>
      <c r="E78" s="175"/>
      <c r="F78" s="176"/>
      <c r="G78" s="202">
        <f>D78*E78*F78/12</f>
        <v>0</v>
      </c>
      <c r="H78" s="217"/>
      <c r="I78" s="215"/>
      <c r="J78" s="215"/>
    </row>
    <row r="79" spans="1:10" ht="26.4" x14ac:dyDescent="0.25">
      <c r="B79" s="180"/>
      <c r="C79" s="291" t="s">
        <v>56</v>
      </c>
      <c r="D79" s="177" t="s">
        <v>54</v>
      </c>
      <c r="E79" s="177" t="s">
        <v>55</v>
      </c>
      <c r="F79" s="177" t="s">
        <v>56</v>
      </c>
      <c r="G79" s="178" t="s">
        <v>57</v>
      </c>
      <c r="H79" s="217"/>
      <c r="I79" s="215"/>
      <c r="J79" s="215"/>
    </row>
    <row r="80" spans="1:10" ht="14.4" thickBot="1" x14ac:dyDescent="0.3">
      <c r="B80" s="174"/>
      <c r="C80" s="292"/>
      <c r="D80" s="168"/>
      <c r="E80" s="169"/>
      <c r="F80" s="204">
        <f>G78*D80+E80</f>
        <v>0</v>
      </c>
      <c r="G80" s="203">
        <f>SUM(G78,F80)</f>
        <v>0</v>
      </c>
      <c r="H80" s="217"/>
      <c r="I80" s="215"/>
      <c r="J80" s="215"/>
    </row>
    <row r="81" spans="1:10" x14ac:dyDescent="0.25">
      <c r="B81" s="293" t="s">
        <v>105</v>
      </c>
      <c r="C81" s="294"/>
      <c r="D81" s="294"/>
      <c r="E81" s="294"/>
      <c r="F81" s="294"/>
      <c r="G81" s="295"/>
      <c r="H81" s="217"/>
      <c r="I81" s="215"/>
      <c r="J81" s="215"/>
    </row>
    <row r="82" spans="1:10" x14ac:dyDescent="0.25">
      <c r="B82" s="170"/>
      <c r="C82" s="208" t="str">
        <f>Allocation1&amp;" %"</f>
        <v>Core %</v>
      </c>
      <c r="D82" s="208" t="str">
        <f>Allocation2&amp;" %"</f>
        <v>Competitive %</v>
      </c>
      <c r="E82" s="208" t="str">
        <f>Allocation1&amp;" $"</f>
        <v>Core $</v>
      </c>
      <c r="F82" s="208" t="str">
        <f>Allocation2&amp;" $"</f>
        <v>Competitive $</v>
      </c>
      <c r="G82" s="171" t="s">
        <v>59</v>
      </c>
      <c r="H82" s="217"/>
      <c r="I82" s="215"/>
      <c r="J82" s="215"/>
    </row>
    <row r="83" spans="1:10" ht="14.4" thickBot="1" x14ac:dyDescent="0.3">
      <c r="B83" s="172" t="s">
        <v>106</v>
      </c>
      <c r="C83" s="210">
        <v>1</v>
      </c>
      <c r="D83" s="210">
        <v>0</v>
      </c>
      <c r="E83" s="212">
        <f>C83*G80</f>
        <v>0</v>
      </c>
      <c r="F83" s="212">
        <f>D83*G80</f>
        <v>0</v>
      </c>
      <c r="G83" s="211">
        <f>SUM(E83,F83)</f>
        <v>0</v>
      </c>
      <c r="H83" s="217"/>
      <c r="I83" s="215"/>
      <c r="J83" s="215"/>
    </row>
    <row r="84" spans="1:10" x14ac:dyDescent="0.25">
      <c r="B84" s="296" t="s">
        <v>16</v>
      </c>
      <c r="C84" s="297"/>
      <c r="D84" s="297"/>
      <c r="E84" s="297"/>
      <c r="F84" s="297"/>
      <c r="G84" s="298"/>
      <c r="H84" s="217"/>
      <c r="I84" s="215"/>
      <c r="J84" s="215"/>
    </row>
    <row r="85" spans="1:10" x14ac:dyDescent="0.25">
      <c r="B85" s="299"/>
      <c r="C85" s="300"/>
      <c r="D85" s="300"/>
      <c r="E85" s="300"/>
      <c r="F85" s="300"/>
      <c r="G85" s="301"/>
      <c r="H85" s="217" t="s">
        <v>58</v>
      </c>
      <c r="I85" s="215">
        <f>C83*$G78</f>
        <v>0</v>
      </c>
      <c r="J85" s="215">
        <f>D83*$G78</f>
        <v>0</v>
      </c>
    </row>
    <row r="86" spans="1:10" ht="14.4" thickBot="1" x14ac:dyDescent="0.3">
      <c r="B86" s="302"/>
      <c r="C86" s="303"/>
      <c r="D86" s="303"/>
      <c r="E86" s="303"/>
      <c r="F86" s="303"/>
      <c r="G86" s="304"/>
      <c r="H86" s="217" t="s">
        <v>56</v>
      </c>
      <c r="I86" s="215">
        <f>C83*$F80</f>
        <v>0</v>
      </c>
      <c r="J86" s="215">
        <f>D83*$F80</f>
        <v>0</v>
      </c>
    </row>
    <row r="87" spans="1:10" ht="14.4" thickBot="1" x14ac:dyDescent="0.3"/>
    <row r="88" spans="1:10" x14ac:dyDescent="0.25">
      <c r="A88" s="214">
        <f>A76+1</f>
        <v>8</v>
      </c>
      <c r="B88" s="288" t="s">
        <v>48</v>
      </c>
      <c r="C88" s="289"/>
      <c r="D88" s="289"/>
      <c r="E88" s="289"/>
      <c r="F88" s="289"/>
      <c r="G88" s="290"/>
      <c r="H88" s="217"/>
      <c r="I88" s="215"/>
      <c r="J88" s="215"/>
    </row>
    <row r="89" spans="1:10" ht="26.4" x14ac:dyDescent="0.25">
      <c r="B89" s="165" t="s">
        <v>49</v>
      </c>
      <c r="C89" s="166" t="s">
        <v>50</v>
      </c>
      <c r="D89" s="166" t="s">
        <v>51</v>
      </c>
      <c r="E89" s="166" t="s">
        <v>52</v>
      </c>
      <c r="F89" s="166" t="s">
        <v>53</v>
      </c>
      <c r="G89" s="167" t="s">
        <v>0</v>
      </c>
      <c r="H89" s="217"/>
      <c r="I89" s="215"/>
      <c r="J89" s="215"/>
    </row>
    <row r="90" spans="1:10" ht="14.4" thickBot="1" x14ac:dyDescent="0.3">
      <c r="B90" s="179"/>
      <c r="C90" s="226"/>
      <c r="D90" s="205"/>
      <c r="E90" s="175"/>
      <c r="F90" s="176"/>
      <c r="G90" s="202">
        <f>D90*E90*F90/12</f>
        <v>0</v>
      </c>
      <c r="H90" s="217"/>
      <c r="I90" s="215"/>
      <c r="J90" s="215"/>
    </row>
    <row r="91" spans="1:10" ht="26.4" x14ac:dyDescent="0.25">
      <c r="B91" s="180"/>
      <c r="C91" s="291" t="s">
        <v>56</v>
      </c>
      <c r="D91" s="177" t="s">
        <v>54</v>
      </c>
      <c r="E91" s="177" t="s">
        <v>55</v>
      </c>
      <c r="F91" s="177" t="s">
        <v>56</v>
      </c>
      <c r="G91" s="178" t="s">
        <v>57</v>
      </c>
      <c r="H91" s="217"/>
      <c r="I91" s="215"/>
      <c r="J91" s="215"/>
    </row>
    <row r="92" spans="1:10" ht="14.4" thickBot="1" x14ac:dyDescent="0.3">
      <c r="B92" s="174"/>
      <c r="C92" s="292"/>
      <c r="D92" s="168"/>
      <c r="E92" s="169"/>
      <c r="F92" s="204">
        <f>G90*D92+E92</f>
        <v>0</v>
      </c>
      <c r="G92" s="203">
        <f>SUM(G90,F92)</f>
        <v>0</v>
      </c>
      <c r="H92" s="217"/>
      <c r="I92" s="215"/>
      <c r="J92" s="215"/>
    </row>
    <row r="93" spans="1:10" x14ac:dyDescent="0.25">
      <c r="B93" s="293" t="s">
        <v>105</v>
      </c>
      <c r="C93" s="294"/>
      <c r="D93" s="294"/>
      <c r="E93" s="294"/>
      <c r="F93" s="294"/>
      <c r="G93" s="295"/>
      <c r="H93" s="217"/>
      <c r="I93" s="215"/>
      <c r="J93" s="215"/>
    </row>
    <row r="94" spans="1:10" x14ac:dyDescent="0.25">
      <c r="B94" s="170"/>
      <c r="C94" s="208" t="str">
        <f>Allocation1&amp;" %"</f>
        <v>Core %</v>
      </c>
      <c r="D94" s="208" t="str">
        <f>Allocation2&amp;" %"</f>
        <v>Competitive %</v>
      </c>
      <c r="E94" s="208" t="str">
        <f>Allocation1&amp;" $"</f>
        <v>Core $</v>
      </c>
      <c r="F94" s="208" t="str">
        <f>Allocation2&amp;" $"</f>
        <v>Competitive $</v>
      </c>
      <c r="G94" s="171" t="s">
        <v>59</v>
      </c>
      <c r="H94" s="217"/>
      <c r="I94" s="215"/>
      <c r="J94" s="215"/>
    </row>
    <row r="95" spans="1:10" ht="14.4" thickBot="1" x14ac:dyDescent="0.3">
      <c r="B95" s="172" t="s">
        <v>106</v>
      </c>
      <c r="C95" s="210">
        <v>1</v>
      </c>
      <c r="D95" s="210">
        <v>0</v>
      </c>
      <c r="E95" s="212">
        <f>C95*G92</f>
        <v>0</v>
      </c>
      <c r="F95" s="212">
        <f>D95*G92</f>
        <v>0</v>
      </c>
      <c r="G95" s="211">
        <f>SUM(E95,F95)</f>
        <v>0</v>
      </c>
      <c r="H95" s="217"/>
      <c r="I95" s="215"/>
      <c r="J95" s="215"/>
    </row>
    <row r="96" spans="1:10" x14ac:dyDescent="0.25">
      <c r="B96" s="296" t="s">
        <v>16</v>
      </c>
      <c r="C96" s="297"/>
      <c r="D96" s="297"/>
      <c r="E96" s="297"/>
      <c r="F96" s="297"/>
      <c r="G96" s="298"/>
      <c r="H96" s="217"/>
      <c r="I96" s="215"/>
      <c r="J96" s="215"/>
    </row>
    <row r="97" spans="1:10" x14ac:dyDescent="0.25">
      <c r="B97" s="299"/>
      <c r="C97" s="300"/>
      <c r="D97" s="300"/>
      <c r="E97" s="300"/>
      <c r="F97" s="300"/>
      <c r="G97" s="301"/>
      <c r="H97" s="217" t="s">
        <v>58</v>
      </c>
      <c r="I97" s="215">
        <f>C95*$G90</f>
        <v>0</v>
      </c>
      <c r="J97" s="215">
        <f>D95*$G90</f>
        <v>0</v>
      </c>
    </row>
    <row r="98" spans="1:10" ht="14.4" thickBot="1" x14ac:dyDescent="0.3">
      <c r="B98" s="302"/>
      <c r="C98" s="303"/>
      <c r="D98" s="303"/>
      <c r="E98" s="303"/>
      <c r="F98" s="303"/>
      <c r="G98" s="304"/>
      <c r="H98" s="217" t="s">
        <v>56</v>
      </c>
      <c r="I98" s="215">
        <f>C95*$F92</f>
        <v>0</v>
      </c>
      <c r="J98" s="215">
        <f>D95*$F92</f>
        <v>0</v>
      </c>
    </row>
    <row r="99" spans="1:10" ht="14.4" thickBot="1" x14ac:dyDescent="0.3"/>
    <row r="100" spans="1:10" x14ac:dyDescent="0.25">
      <c r="A100" s="214">
        <f>A88+1</f>
        <v>9</v>
      </c>
      <c r="B100" s="288" t="s">
        <v>48</v>
      </c>
      <c r="C100" s="289"/>
      <c r="D100" s="289"/>
      <c r="E100" s="289"/>
      <c r="F100" s="289"/>
      <c r="G100" s="290"/>
      <c r="H100" s="217"/>
      <c r="I100" s="215"/>
      <c r="J100" s="215"/>
    </row>
    <row r="101" spans="1:10" ht="26.4" x14ac:dyDescent="0.25">
      <c r="B101" s="165" t="s">
        <v>49</v>
      </c>
      <c r="C101" s="166" t="s">
        <v>50</v>
      </c>
      <c r="D101" s="166" t="s">
        <v>51</v>
      </c>
      <c r="E101" s="166" t="s">
        <v>52</v>
      </c>
      <c r="F101" s="166" t="s">
        <v>53</v>
      </c>
      <c r="G101" s="167" t="s">
        <v>0</v>
      </c>
      <c r="H101" s="217"/>
      <c r="I101" s="215"/>
      <c r="J101" s="215"/>
    </row>
    <row r="102" spans="1:10" ht="14.4" thickBot="1" x14ac:dyDescent="0.3">
      <c r="B102" s="179"/>
      <c r="C102" s="226"/>
      <c r="D102" s="205"/>
      <c r="E102" s="175"/>
      <c r="F102" s="176"/>
      <c r="G102" s="202">
        <f>D102*E102*F102/12</f>
        <v>0</v>
      </c>
      <c r="H102" s="217"/>
      <c r="I102" s="215"/>
      <c r="J102" s="215"/>
    </row>
    <row r="103" spans="1:10" ht="26.4" x14ac:dyDescent="0.25">
      <c r="B103" s="180"/>
      <c r="C103" s="291" t="s">
        <v>56</v>
      </c>
      <c r="D103" s="177" t="s">
        <v>54</v>
      </c>
      <c r="E103" s="177" t="s">
        <v>55</v>
      </c>
      <c r="F103" s="177" t="s">
        <v>56</v>
      </c>
      <c r="G103" s="178" t="s">
        <v>57</v>
      </c>
      <c r="H103" s="217"/>
      <c r="I103" s="215"/>
      <c r="J103" s="215"/>
    </row>
    <row r="104" spans="1:10" ht="14.4" thickBot="1" x14ac:dyDescent="0.3">
      <c r="B104" s="174"/>
      <c r="C104" s="292"/>
      <c r="D104" s="168"/>
      <c r="E104" s="169"/>
      <c r="F104" s="204">
        <f>G102*D104+E104</f>
        <v>0</v>
      </c>
      <c r="G104" s="203">
        <f>SUM(G102,F104)</f>
        <v>0</v>
      </c>
      <c r="H104" s="217"/>
      <c r="I104" s="215"/>
      <c r="J104" s="215"/>
    </row>
    <row r="105" spans="1:10" x14ac:dyDescent="0.25">
      <c r="B105" s="293" t="s">
        <v>105</v>
      </c>
      <c r="C105" s="294"/>
      <c r="D105" s="294"/>
      <c r="E105" s="294"/>
      <c r="F105" s="294"/>
      <c r="G105" s="295"/>
      <c r="H105" s="217"/>
      <c r="I105" s="215"/>
      <c r="J105" s="215"/>
    </row>
    <row r="106" spans="1:10" x14ac:dyDescent="0.25">
      <c r="B106" s="170"/>
      <c r="C106" s="208" t="str">
        <f>Allocation1&amp;" %"</f>
        <v>Core %</v>
      </c>
      <c r="D106" s="208" t="str">
        <f>Allocation2&amp;" %"</f>
        <v>Competitive %</v>
      </c>
      <c r="E106" s="208" t="str">
        <f>Allocation1&amp;" $"</f>
        <v>Core $</v>
      </c>
      <c r="F106" s="208" t="str">
        <f>Allocation2&amp;" $"</f>
        <v>Competitive $</v>
      </c>
      <c r="G106" s="171" t="s">
        <v>59</v>
      </c>
      <c r="H106" s="217"/>
      <c r="I106" s="215"/>
      <c r="J106" s="215"/>
    </row>
    <row r="107" spans="1:10" ht="14.4" thickBot="1" x14ac:dyDescent="0.3">
      <c r="B107" s="172" t="s">
        <v>106</v>
      </c>
      <c r="C107" s="210">
        <v>1</v>
      </c>
      <c r="D107" s="210">
        <v>0</v>
      </c>
      <c r="E107" s="212">
        <f>C107*G104</f>
        <v>0</v>
      </c>
      <c r="F107" s="212">
        <f>D107*G104</f>
        <v>0</v>
      </c>
      <c r="G107" s="211">
        <f>SUM(E107,F107)</f>
        <v>0</v>
      </c>
      <c r="H107" s="217"/>
      <c r="I107" s="215"/>
      <c r="J107" s="215"/>
    </row>
    <row r="108" spans="1:10" x14ac:dyDescent="0.25">
      <c r="B108" s="296" t="s">
        <v>16</v>
      </c>
      <c r="C108" s="297"/>
      <c r="D108" s="297"/>
      <c r="E108" s="297"/>
      <c r="F108" s="297"/>
      <c r="G108" s="298"/>
      <c r="H108" s="217"/>
      <c r="I108" s="215"/>
      <c r="J108" s="215"/>
    </row>
    <row r="109" spans="1:10" x14ac:dyDescent="0.25">
      <c r="B109" s="299"/>
      <c r="C109" s="300"/>
      <c r="D109" s="300"/>
      <c r="E109" s="300"/>
      <c r="F109" s="300"/>
      <c r="G109" s="301"/>
      <c r="H109" s="217" t="s">
        <v>58</v>
      </c>
      <c r="I109" s="215">
        <f>C107*$G102</f>
        <v>0</v>
      </c>
      <c r="J109" s="215">
        <f>D107*$G102</f>
        <v>0</v>
      </c>
    </row>
    <row r="110" spans="1:10" ht="14.4" thickBot="1" x14ac:dyDescent="0.3">
      <c r="B110" s="302"/>
      <c r="C110" s="303"/>
      <c r="D110" s="303"/>
      <c r="E110" s="303"/>
      <c r="F110" s="303"/>
      <c r="G110" s="304"/>
      <c r="H110" s="217" t="s">
        <v>56</v>
      </c>
      <c r="I110" s="215">
        <f>C107*$F104</f>
        <v>0</v>
      </c>
      <c r="J110" s="215">
        <f>D107*$F104</f>
        <v>0</v>
      </c>
    </row>
    <row r="111" spans="1:10" ht="14.4" thickBot="1" x14ac:dyDescent="0.3"/>
    <row r="112" spans="1:10" x14ac:dyDescent="0.25">
      <c r="A112" s="214">
        <f>A100+1</f>
        <v>10</v>
      </c>
      <c r="B112" s="288" t="s">
        <v>48</v>
      </c>
      <c r="C112" s="289"/>
      <c r="D112" s="289"/>
      <c r="E112" s="289"/>
      <c r="F112" s="289"/>
      <c r="G112" s="290"/>
      <c r="H112" s="217"/>
      <c r="I112" s="215"/>
      <c r="J112" s="215"/>
    </row>
    <row r="113" spans="1:10" ht="26.4" x14ac:dyDescent="0.25">
      <c r="B113" s="165" t="s">
        <v>49</v>
      </c>
      <c r="C113" s="166" t="s">
        <v>50</v>
      </c>
      <c r="D113" s="166" t="s">
        <v>51</v>
      </c>
      <c r="E113" s="166" t="s">
        <v>52</v>
      </c>
      <c r="F113" s="166" t="s">
        <v>53</v>
      </c>
      <c r="G113" s="167" t="s">
        <v>0</v>
      </c>
      <c r="H113" s="217"/>
      <c r="I113" s="215"/>
      <c r="J113" s="215"/>
    </row>
    <row r="114" spans="1:10" ht="14.4" thickBot="1" x14ac:dyDescent="0.3">
      <c r="B114" s="179"/>
      <c r="C114" s="226"/>
      <c r="D114" s="205"/>
      <c r="E114" s="175"/>
      <c r="F114" s="176"/>
      <c r="G114" s="202">
        <f>D114*E114*F114/12</f>
        <v>0</v>
      </c>
      <c r="H114" s="217"/>
      <c r="I114" s="215"/>
      <c r="J114" s="215"/>
    </row>
    <row r="115" spans="1:10" ht="26.4" x14ac:dyDescent="0.25">
      <c r="B115" s="180"/>
      <c r="C115" s="291" t="s">
        <v>56</v>
      </c>
      <c r="D115" s="177" t="s">
        <v>54</v>
      </c>
      <c r="E115" s="177" t="s">
        <v>55</v>
      </c>
      <c r="F115" s="177" t="s">
        <v>56</v>
      </c>
      <c r="G115" s="178" t="s">
        <v>57</v>
      </c>
      <c r="H115" s="217"/>
      <c r="I115" s="215"/>
      <c r="J115" s="215"/>
    </row>
    <row r="116" spans="1:10" ht="14.4" thickBot="1" x14ac:dyDescent="0.3">
      <c r="B116" s="174"/>
      <c r="C116" s="292"/>
      <c r="D116" s="168"/>
      <c r="E116" s="169"/>
      <c r="F116" s="204">
        <f>G114*D116+E116</f>
        <v>0</v>
      </c>
      <c r="G116" s="203">
        <f>SUM(G114,F116)</f>
        <v>0</v>
      </c>
      <c r="H116" s="217"/>
      <c r="I116" s="215"/>
      <c r="J116" s="215"/>
    </row>
    <row r="117" spans="1:10" x14ac:dyDescent="0.25">
      <c r="B117" s="293" t="s">
        <v>105</v>
      </c>
      <c r="C117" s="294"/>
      <c r="D117" s="294"/>
      <c r="E117" s="294"/>
      <c r="F117" s="294"/>
      <c r="G117" s="295"/>
      <c r="H117" s="217"/>
      <c r="I117" s="215"/>
      <c r="J117" s="215"/>
    </row>
    <row r="118" spans="1:10" x14ac:dyDescent="0.25">
      <c r="B118" s="170"/>
      <c r="C118" s="208" t="str">
        <f>Allocation1&amp;" %"</f>
        <v>Core %</v>
      </c>
      <c r="D118" s="208" t="str">
        <f>Allocation2&amp;" %"</f>
        <v>Competitive %</v>
      </c>
      <c r="E118" s="208" t="str">
        <f>Allocation1&amp;" $"</f>
        <v>Core $</v>
      </c>
      <c r="F118" s="208" t="str">
        <f>Allocation2&amp;" $"</f>
        <v>Competitive $</v>
      </c>
      <c r="G118" s="171" t="s">
        <v>59</v>
      </c>
      <c r="H118" s="217"/>
      <c r="I118" s="215"/>
      <c r="J118" s="215"/>
    </row>
    <row r="119" spans="1:10" ht="14.4" thickBot="1" x14ac:dyDescent="0.3">
      <c r="B119" s="172" t="s">
        <v>106</v>
      </c>
      <c r="C119" s="210">
        <v>1</v>
      </c>
      <c r="D119" s="210">
        <v>0</v>
      </c>
      <c r="E119" s="212">
        <f>C119*G116</f>
        <v>0</v>
      </c>
      <c r="F119" s="212">
        <f>D119*G116</f>
        <v>0</v>
      </c>
      <c r="G119" s="211">
        <f>SUM(E119,F119)</f>
        <v>0</v>
      </c>
      <c r="H119" s="217"/>
      <c r="I119" s="215"/>
      <c r="J119" s="215"/>
    </row>
    <row r="120" spans="1:10" x14ac:dyDescent="0.25">
      <c r="B120" s="296" t="s">
        <v>16</v>
      </c>
      <c r="C120" s="297"/>
      <c r="D120" s="297"/>
      <c r="E120" s="297"/>
      <c r="F120" s="297"/>
      <c r="G120" s="298"/>
      <c r="H120" s="217"/>
      <c r="I120" s="215"/>
      <c r="J120" s="215"/>
    </row>
    <row r="121" spans="1:10" x14ac:dyDescent="0.25">
      <c r="B121" s="299"/>
      <c r="C121" s="300"/>
      <c r="D121" s="300"/>
      <c r="E121" s="300"/>
      <c r="F121" s="300"/>
      <c r="G121" s="301"/>
      <c r="H121" s="217" t="s">
        <v>58</v>
      </c>
      <c r="I121" s="215">
        <f>C119*$G114</f>
        <v>0</v>
      </c>
      <c r="J121" s="215">
        <f>D119*$G114</f>
        <v>0</v>
      </c>
    </row>
    <row r="122" spans="1:10" ht="14.4" thickBot="1" x14ac:dyDescent="0.3">
      <c r="B122" s="302"/>
      <c r="C122" s="303"/>
      <c r="D122" s="303"/>
      <c r="E122" s="303"/>
      <c r="F122" s="303"/>
      <c r="G122" s="304"/>
      <c r="H122" s="217" t="s">
        <v>56</v>
      </c>
      <c r="I122" s="215">
        <f>C119*$F116</f>
        <v>0</v>
      </c>
      <c r="J122" s="215">
        <f>D119*$F116</f>
        <v>0</v>
      </c>
    </row>
    <row r="123" spans="1:10" ht="14.4" thickBot="1" x14ac:dyDescent="0.3"/>
    <row r="124" spans="1:10" x14ac:dyDescent="0.25">
      <c r="A124" s="214">
        <f>A112+1</f>
        <v>11</v>
      </c>
      <c r="B124" s="288" t="s">
        <v>48</v>
      </c>
      <c r="C124" s="289"/>
      <c r="D124" s="289"/>
      <c r="E124" s="289"/>
      <c r="F124" s="289"/>
      <c r="G124" s="290"/>
      <c r="H124" s="217"/>
      <c r="I124" s="215"/>
      <c r="J124" s="215"/>
    </row>
    <row r="125" spans="1:10" ht="26.4" x14ac:dyDescent="0.25">
      <c r="B125" s="165" t="s">
        <v>49</v>
      </c>
      <c r="C125" s="166" t="s">
        <v>50</v>
      </c>
      <c r="D125" s="166" t="s">
        <v>51</v>
      </c>
      <c r="E125" s="166" t="s">
        <v>52</v>
      </c>
      <c r="F125" s="166" t="s">
        <v>53</v>
      </c>
      <c r="G125" s="167" t="s">
        <v>0</v>
      </c>
      <c r="H125" s="217"/>
      <c r="I125" s="215"/>
      <c r="J125" s="215"/>
    </row>
    <row r="126" spans="1:10" ht="14.4" thickBot="1" x14ac:dyDescent="0.3">
      <c r="B126" s="179"/>
      <c r="C126" s="226"/>
      <c r="D126" s="205"/>
      <c r="E126" s="175"/>
      <c r="F126" s="176"/>
      <c r="G126" s="202">
        <f>D126*E126*F126/12</f>
        <v>0</v>
      </c>
      <c r="H126" s="217"/>
      <c r="I126" s="215"/>
      <c r="J126" s="215"/>
    </row>
    <row r="127" spans="1:10" ht="26.4" x14ac:dyDescent="0.25">
      <c r="B127" s="180"/>
      <c r="C127" s="291" t="s">
        <v>56</v>
      </c>
      <c r="D127" s="177" t="s">
        <v>54</v>
      </c>
      <c r="E127" s="177" t="s">
        <v>55</v>
      </c>
      <c r="F127" s="177" t="s">
        <v>56</v>
      </c>
      <c r="G127" s="178" t="s">
        <v>57</v>
      </c>
      <c r="H127" s="217"/>
      <c r="I127" s="215"/>
      <c r="J127" s="215"/>
    </row>
    <row r="128" spans="1:10" ht="14.4" thickBot="1" x14ac:dyDescent="0.3">
      <c r="B128" s="174"/>
      <c r="C128" s="292"/>
      <c r="D128" s="168"/>
      <c r="E128" s="169"/>
      <c r="F128" s="204">
        <f>G126*D128+E128</f>
        <v>0</v>
      </c>
      <c r="G128" s="203">
        <f>SUM(G126,F128)</f>
        <v>0</v>
      </c>
      <c r="H128" s="217"/>
      <c r="I128" s="215"/>
      <c r="J128" s="215"/>
    </row>
    <row r="129" spans="1:10" x14ac:dyDescent="0.25">
      <c r="B129" s="293" t="s">
        <v>105</v>
      </c>
      <c r="C129" s="294"/>
      <c r="D129" s="294"/>
      <c r="E129" s="294"/>
      <c r="F129" s="294"/>
      <c r="G129" s="295"/>
      <c r="H129" s="217"/>
      <c r="I129" s="215"/>
      <c r="J129" s="215"/>
    </row>
    <row r="130" spans="1:10" x14ac:dyDescent="0.25">
      <c r="B130" s="170"/>
      <c r="C130" s="208" t="str">
        <f>Allocation1&amp;" %"</f>
        <v>Core %</v>
      </c>
      <c r="D130" s="208" t="str">
        <f>Allocation2&amp;" %"</f>
        <v>Competitive %</v>
      </c>
      <c r="E130" s="208" t="str">
        <f>Allocation1&amp;" $"</f>
        <v>Core $</v>
      </c>
      <c r="F130" s="208" t="str">
        <f>Allocation2&amp;" $"</f>
        <v>Competitive $</v>
      </c>
      <c r="G130" s="171" t="s">
        <v>59</v>
      </c>
      <c r="H130" s="217"/>
      <c r="I130" s="215"/>
      <c r="J130" s="215"/>
    </row>
    <row r="131" spans="1:10" ht="14.4" thickBot="1" x14ac:dyDescent="0.3">
      <c r="B131" s="172" t="s">
        <v>106</v>
      </c>
      <c r="C131" s="210">
        <v>1</v>
      </c>
      <c r="D131" s="210">
        <v>0</v>
      </c>
      <c r="E131" s="212">
        <f>C131*G128</f>
        <v>0</v>
      </c>
      <c r="F131" s="212">
        <f>D131*G128</f>
        <v>0</v>
      </c>
      <c r="G131" s="211">
        <f>SUM(E131,F131)</f>
        <v>0</v>
      </c>
      <c r="H131" s="217"/>
      <c r="I131" s="215"/>
      <c r="J131" s="215"/>
    </row>
    <row r="132" spans="1:10" x14ac:dyDescent="0.25">
      <c r="B132" s="296" t="s">
        <v>16</v>
      </c>
      <c r="C132" s="297"/>
      <c r="D132" s="297"/>
      <c r="E132" s="297"/>
      <c r="F132" s="297"/>
      <c r="G132" s="298"/>
      <c r="H132" s="217"/>
      <c r="I132" s="215"/>
      <c r="J132" s="215"/>
    </row>
    <row r="133" spans="1:10" x14ac:dyDescent="0.25">
      <c r="B133" s="299"/>
      <c r="C133" s="300"/>
      <c r="D133" s="300"/>
      <c r="E133" s="300"/>
      <c r="F133" s="300"/>
      <c r="G133" s="301"/>
      <c r="H133" s="217" t="s">
        <v>58</v>
      </c>
      <c r="I133" s="215">
        <f>C131*$G126</f>
        <v>0</v>
      </c>
      <c r="J133" s="215">
        <f>D131*$G126</f>
        <v>0</v>
      </c>
    </row>
    <row r="134" spans="1:10" ht="14.4" thickBot="1" x14ac:dyDescent="0.3">
      <c r="B134" s="302"/>
      <c r="C134" s="303"/>
      <c r="D134" s="303"/>
      <c r="E134" s="303"/>
      <c r="F134" s="303"/>
      <c r="G134" s="304"/>
      <c r="H134" s="217" t="s">
        <v>56</v>
      </c>
      <c r="I134" s="215">
        <f>C131*$F128</f>
        <v>0</v>
      </c>
      <c r="J134" s="215">
        <f>D131*$F128</f>
        <v>0</v>
      </c>
    </row>
    <row r="135" spans="1:10" ht="14.4" thickBot="1" x14ac:dyDescent="0.3">
      <c r="H135" s="217"/>
      <c r="I135" s="215"/>
      <c r="J135" s="215"/>
    </row>
    <row r="136" spans="1:10" x14ac:dyDescent="0.25">
      <c r="A136" s="214">
        <f>A124+1</f>
        <v>12</v>
      </c>
      <c r="B136" s="288" t="s">
        <v>48</v>
      </c>
      <c r="C136" s="289"/>
      <c r="D136" s="289"/>
      <c r="E136" s="289"/>
      <c r="F136" s="289"/>
      <c r="G136" s="290"/>
      <c r="H136" s="217"/>
      <c r="I136" s="215"/>
      <c r="J136" s="215"/>
    </row>
    <row r="137" spans="1:10" ht="26.4" x14ac:dyDescent="0.25">
      <c r="B137" s="165" t="s">
        <v>49</v>
      </c>
      <c r="C137" s="166" t="s">
        <v>50</v>
      </c>
      <c r="D137" s="166" t="s">
        <v>51</v>
      </c>
      <c r="E137" s="166" t="s">
        <v>52</v>
      </c>
      <c r="F137" s="166" t="s">
        <v>53</v>
      </c>
      <c r="G137" s="167" t="s">
        <v>0</v>
      </c>
      <c r="H137" s="217"/>
      <c r="I137" s="215"/>
      <c r="J137" s="215"/>
    </row>
    <row r="138" spans="1:10" ht="14.4" thickBot="1" x14ac:dyDescent="0.3">
      <c r="B138" s="179"/>
      <c r="C138" s="226"/>
      <c r="D138" s="205"/>
      <c r="E138" s="175"/>
      <c r="F138" s="176"/>
      <c r="G138" s="202">
        <f>D138*E138*F138/12</f>
        <v>0</v>
      </c>
      <c r="H138" s="217"/>
      <c r="I138" s="215"/>
      <c r="J138" s="215"/>
    </row>
    <row r="139" spans="1:10" ht="26.4" x14ac:dyDescent="0.25">
      <c r="B139" s="180"/>
      <c r="C139" s="291" t="s">
        <v>56</v>
      </c>
      <c r="D139" s="177" t="s">
        <v>54</v>
      </c>
      <c r="E139" s="177" t="s">
        <v>55</v>
      </c>
      <c r="F139" s="177" t="s">
        <v>56</v>
      </c>
      <c r="G139" s="178" t="s">
        <v>57</v>
      </c>
      <c r="H139" s="217"/>
      <c r="I139" s="215"/>
      <c r="J139" s="215"/>
    </row>
    <row r="140" spans="1:10" ht="14.4" thickBot="1" x14ac:dyDescent="0.3">
      <c r="B140" s="174"/>
      <c r="C140" s="292"/>
      <c r="D140" s="168"/>
      <c r="E140" s="169"/>
      <c r="F140" s="204">
        <f>G138*D140+E140</f>
        <v>0</v>
      </c>
      <c r="G140" s="203">
        <f>SUM(G138,F140)</f>
        <v>0</v>
      </c>
      <c r="H140" s="217"/>
      <c r="I140" s="215"/>
      <c r="J140" s="215"/>
    </row>
    <row r="141" spans="1:10" x14ac:dyDescent="0.25">
      <c r="B141" s="293" t="s">
        <v>105</v>
      </c>
      <c r="C141" s="294"/>
      <c r="D141" s="294"/>
      <c r="E141" s="294"/>
      <c r="F141" s="294"/>
      <c r="G141" s="295"/>
      <c r="H141" s="217"/>
      <c r="I141" s="215"/>
      <c r="J141" s="215"/>
    </row>
    <row r="142" spans="1:10" x14ac:dyDescent="0.25">
      <c r="B142" s="170"/>
      <c r="C142" s="208" t="str">
        <f>Allocation1&amp;" %"</f>
        <v>Core %</v>
      </c>
      <c r="D142" s="208" t="str">
        <f>Allocation2&amp;" %"</f>
        <v>Competitive %</v>
      </c>
      <c r="E142" s="208" t="str">
        <f>Allocation1&amp;" $"</f>
        <v>Core $</v>
      </c>
      <c r="F142" s="208" t="str">
        <f>Allocation2&amp;" $"</f>
        <v>Competitive $</v>
      </c>
      <c r="G142" s="171" t="s">
        <v>59</v>
      </c>
      <c r="H142" s="217"/>
      <c r="I142" s="215"/>
      <c r="J142" s="215"/>
    </row>
    <row r="143" spans="1:10" ht="14.4" thickBot="1" x14ac:dyDescent="0.3">
      <c r="B143" s="172" t="s">
        <v>106</v>
      </c>
      <c r="C143" s="210">
        <v>1</v>
      </c>
      <c r="D143" s="210">
        <v>0</v>
      </c>
      <c r="E143" s="212">
        <f>C143*G140</f>
        <v>0</v>
      </c>
      <c r="F143" s="212">
        <f>D143*G140</f>
        <v>0</v>
      </c>
      <c r="G143" s="211">
        <f>SUM(E143,F143)</f>
        <v>0</v>
      </c>
      <c r="H143" s="217"/>
      <c r="I143" s="215"/>
      <c r="J143" s="215"/>
    </row>
    <row r="144" spans="1:10" x14ac:dyDescent="0.25">
      <c r="B144" s="296" t="s">
        <v>16</v>
      </c>
      <c r="C144" s="297"/>
      <c r="D144" s="297"/>
      <c r="E144" s="297"/>
      <c r="F144" s="297"/>
      <c r="G144" s="298"/>
      <c r="H144" s="217"/>
      <c r="I144" s="215"/>
      <c r="J144" s="215"/>
    </row>
    <row r="145" spans="1:10" x14ac:dyDescent="0.25">
      <c r="B145" s="299"/>
      <c r="C145" s="300"/>
      <c r="D145" s="300"/>
      <c r="E145" s="300"/>
      <c r="F145" s="300"/>
      <c r="G145" s="301"/>
      <c r="H145" s="217" t="s">
        <v>58</v>
      </c>
      <c r="I145" s="215">
        <f>C143*$G138</f>
        <v>0</v>
      </c>
      <c r="J145" s="215">
        <f>D143*$G138</f>
        <v>0</v>
      </c>
    </row>
    <row r="146" spans="1:10" ht="14.4" thickBot="1" x14ac:dyDescent="0.3">
      <c r="B146" s="302"/>
      <c r="C146" s="303"/>
      <c r="D146" s="303"/>
      <c r="E146" s="303"/>
      <c r="F146" s="303"/>
      <c r="G146" s="304"/>
      <c r="H146" s="217" t="s">
        <v>56</v>
      </c>
      <c r="I146" s="215">
        <f>C143*$F140</f>
        <v>0</v>
      </c>
      <c r="J146" s="215">
        <f>D143*$F140</f>
        <v>0</v>
      </c>
    </row>
    <row r="147" spans="1:10" ht="14.4" thickBot="1" x14ac:dyDescent="0.3">
      <c r="H147" s="217"/>
      <c r="I147" s="215"/>
      <c r="J147" s="215"/>
    </row>
    <row r="148" spans="1:10" x14ac:dyDescent="0.25">
      <c r="A148" s="214">
        <f>A136+1</f>
        <v>13</v>
      </c>
      <c r="B148" s="288" t="s">
        <v>48</v>
      </c>
      <c r="C148" s="289"/>
      <c r="D148" s="289"/>
      <c r="E148" s="289"/>
      <c r="F148" s="289"/>
      <c r="G148" s="290"/>
      <c r="H148" s="217"/>
      <c r="I148" s="215"/>
      <c r="J148" s="215"/>
    </row>
    <row r="149" spans="1:10" ht="26.4" x14ac:dyDescent="0.25">
      <c r="B149" s="165" t="s">
        <v>49</v>
      </c>
      <c r="C149" s="166" t="s">
        <v>50</v>
      </c>
      <c r="D149" s="166" t="s">
        <v>51</v>
      </c>
      <c r="E149" s="166" t="s">
        <v>52</v>
      </c>
      <c r="F149" s="166" t="s">
        <v>53</v>
      </c>
      <c r="G149" s="167" t="s">
        <v>0</v>
      </c>
      <c r="H149" s="217"/>
      <c r="I149" s="215"/>
      <c r="J149" s="215"/>
    </row>
    <row r="150" spans="1:10" ht="14.4" thickBot="1" x14ac:dyDescent="0.3">
      <c r="B150" s="179"/>
      <c r="C150" s="226"/>
      <c r="D150" s="205"/>
      <c r="E150" s="175"/>
      <c r="F150" s="176"/>
      <c r="G150" s="202">
        <f>D150*E150*F150/12</f>
        <v>0</v>
      </c>
      <c r="H150" s="217"/>
      <c r="I150" s="215"/>
      <c r="J150" s="215"/>
    </row>
    <row r="151" spans="1:10" ht="26.4" x14ac:dyDescent="0.25">
      <c r="B151" s="180"/>
      <c r="C151" s="291" t="s">
        <v>56</v>
      </c>
      <c r="D151" s="177" t="s">
        <v>54</v>
      </c>
      <c r="E151" s="177" t="s">
        <v>55</v>
      </c>
      <c r="F151" s="177" t="s">
        <v>56</v>
      </c>
      <c r="G151" s="178" t="s">
        <v>57</v>
      </c>
      <c r="H151" s="217"/>
      <c r="I151" s="215"/>
      <c r="J151" s="215"/>
    </row>
    <row r="152" spans="1:10" ht="14.4" thickBot="1" x14ac:dyDescent="0.3">
      <c r="B152" s="174"/>
      <c r="C152" s="292"/>
      <c r="D152" s="168"/>
      <c r="E152" s="169"/>
      <c r="F152" s="204">
        <f>G150*D152+E152</f>
        <v>0</v>
      </c>
      <c r="G152" s="203">
        <f>SUM(G150,F152)</f>
        <v>0</v>
      </c>
      <c r="H152" s="217"/>
      <c r="I152" s="215"/>
      <c r="J152" s="215"/>
    </row>
    <row r="153" spans="1:10" x14ac:dyDescent="0.25">
      <c r="B153" s="293" t="s">
        <v>105</v>
      </c>
      <c r="C153" s="294"/>
      <c r="D153" s="294"/>
      <c r="E153" s="294"/>
      <c r="F153" s="294"/>
      <c r="G153" s="295"/>
      <c r="H153" s="217"/>
      <c r="I153" s="215"/>
      <c r="J153" s="215"/>
    </row>
    <row r="154" spans="1:10" x14ac:dyDescent="0.25">
      <c r="B154" s="170"/>
      <c r="C154" s="208" t="str">
        <f>Allocation1&amp;" %"</f>
        <v>Core %</v>
      </c>
      <c r="D154" s="208" t="str">
        <f>Allocation2&amp;" %"</f>
        <v>Competitive %</v>
      </c>
      <c r="E154" s="208" t="str">
        <f>Allocation1&amp;" $"</f>
        <v>Core $</v>
      </c>
      <c r="F154" s="208" t="str">
        <f>Allocation2&amp;" $"</f>
        <v>Competitive $</v>
      </c>
      <c r="G154" s="171" t="s">
        <v>59</v>
      </c>
      <c r="H154" s="217"/>
      <c r="I154" s="215"/>
      <c r="J154" s="215"/>
    </row>
    <row r="155" spans="1:10" ht="14.4" thickBot="1" x14ac:dyDescent="0.3">
      <c r="B155" s="172" t="s">
        <v>106</v>
      </c>
      <c r="C155" s="210">
        <v>1</v>
      </c>
      <c r="D155" s="210">
        <v>0</v>
      </c>
      <c r="E155" s="212">
        <f>C155*G152</f>
        <v>0</v>
      </c>
      <c r="F155" s="212">
        <f>D155*G152</f>
        <v>0</v>
      </c>
      <c r="G155" s="211">
        <f>SUM(E155,F155)</f>
        <v>0</v>
      </c>
      <c r="H155" s="217"/>
      <c r="I155" s="215"/>
      <c r="J155" s="215"/>
    </row>
    <row r="156" spans="1:10" x14ac:dyDescent="0.25">
      <c r="B156" s="296" t="s">
        <v>16</v>
      </c>
      <c r="C156" s="297"/>
      <c r="D156" s="297"/>
      <c r="E156" s="297"/>
      <c r="F156" s="297"/>
      <c r="G156" s="298"/>
      <c r="H156" s="217"/>
      <c r="I156" s="215"/>
      <c r="J156" s="215"/>
    </row>
    <row r="157" spans="1:10" x14ac:dyDescent="0.25">
      <c r="B157" s="299"/>
      <c r="C157" s="300"/>
      <c r="D157" s="300"/>
      <c r="E157" s="300"/>
      <c r="F157" s="300"/>
      <c r="G157" s="301"/>
      <c r="H157" s="217" t="s">
        <v>58</v>
      </c>
      <c r="I157" s="215">
        <f>C155*$G150</f>
        <v>0</v>
      </c>
      <c r="J157" s="215">
        <f>D155*$G150</f>
        <v>0</v>
      </c>
    </row>
    <row r="158" spans="1:10" ht="14.4" thickBot="1" x14ac:dyDescent="0.3">
      <c r="B158" s="302"/>
      <c r="C158" s="303"/>
      <c r="D158" s="303"/>
      <c r="E158" s="303"/>
      <c r="F158" s="303"/>
      <c r="G158" s="304"/>
      <c r="H158" s="217" t="s">
        <v>56</v>
      </c>
      <c r="I158" s="215">
        <f>C155*$F152</f>
        <v>0</v>
      </c>
      <c r="J158" s="215">
        <f>D155*$F152</f>
        <v>0</v>
      </c>
    </row>
    <row r="159" spans="1:10" ht="14.4" thickBot="1" x14ac:dyDescent="0.3">
      <c r="H159" s="217"/>
      <c r="I159" s="215"/>
      <c r="J159" s="215"/>
    </row>
    <row r="160" spans="1:10" x14ac:dyDescent="0.25">
      <c r="A160" s="214">
        <f>A148+1</f>
        <v>14</v>
      </c>
      <c r="B160" s="288" t="s">
        <v>48</v>
      </c>
      <c r="C160" s="289"/>
      <c r="D160" s="289"/>
      <c r="E160" s="289"/>
      <c r="F160" s="289"/>
      <c r="G160" s="290"/>
      <c r="H160" s="217"/>
      <c r="I160" s="215"/>
      <c r="J160" s="215"/>
    </row>
    <row r="161" spans="1:10" ht="26.4" x14ac:dyDescent="0.25">
      <c r="B161" s="165" t="s">
        <v>49</v>
      </c>
      <c r="C161" s="166" t="s">
        <v>50</v>
      </c>
      <c r="D161" s="166" t="s">
        <v>51</v>
      </c>
      <c r="E161" s="166" t="s">
        <v>52</v>
      </c>
      <c r="F161" s="166" t="s">
        <v>53</v>
      </c>
      <c r="G161" s="167" t="s">
        <v>0</v>
      </c>
      <c r="H161" s="217"/>
      <c r="I161" s="215"/>
      <c r="J161" s="215"/>
    </row>
    <row r="162" spans="1:10" ht="14.4" thickBot="1" x14ac:dyDescent="0.3">
      <c r="B162" s="179"/>
      <c r="C162" s="226"/>
      <c r="D162" s="205"/>
      <c r="E162" s="175"/>
      <c r="F162" s="176"/>
      <c r="G162" s="202">
        <f>D162*E162*F162/12</f>
        <v>0</v>
      </c>
      <c r="H162" s="217"/>
      <c r="I162" s="215"/>
      <c r="J162" s="215"/>
    </row>
    <row r="163" spans="1:10" ht="26.4" x14ac:dyDescent="0.25">
      <c r="B163" s="180"/>
      <c r="C163" s="291" t="s">
        <v>56</v>
      </c>
      <c r="D163" s="177" t="s">
        <v>54</v>
      </c>
      <c r="E163" s="177" t="s">
        <v>55</v>
      </c>
      <c r="F163" s="177" t="s">
        <v>56</v>
      </c>
      <c r="G163" s="178" t="s">
        <v>57</v>
      </c>
      <c r="H163" s="217"/>
      <c r="I163" s="215"/>
      <c r="J163" s="215"/>
    </row>
    <row r="164" spans="1:10" ht="14.4" thickBot="1" x14ac:dyDescent="0.3">
      <c r="B164" s="174"/>
      <c r="C164" s="292"/>
      <c r="D164" s="168"/>
      <c r="E164" s="169"/>
      <c r="F164" s="204">
        <f>G162*D164+E164</f>
        <v>0</v>
      </c>
      <c r="G164" s="203">
        <f>SUM(G162,F164)</f>
        <v>0</v>
      </c>
      <c r="H164" s="217"/>
      <c r="I164" s="215"/>
      <c r="J164" s="215"/>
    </row>
    <row r="165" spans="1:10" x14ac:dyDescent="0.25">
      <c r="B165" s="293" t="s">
        <v>105</v>
      </c>
      <c r="C165" s="294"/>
      <c r="D165" s="294"/>
      <c r="E165" s="294"/>
      <c r="F165" s="294"/>
      <c r="G165" s="295"/>
      <c r="H165" s="217"/>
      <c r="I165" s="215"/>
      <c r="J165" s="215"/>
    </row>
    <row r="166" spans="1:10" x14ac:dyDescent="0.25">
      <c r="B166" s="170"/>
      <c r="C166" s="208" t="str">
        <f>Allocation1&amp;" %"</f>
        <v>Core %</v>
      </c>
      <c r="D166" s="208" t="str">
        <f>Allocation2&amp;" %"</f>
        <v>Competitive %</v>
      </c>
      <c r="E166" s="208" t="str">
        <f>Allocation1&amp;" $"</f>
        <v>Core $</v>
      </c>
      <c r="F166" s="208" t="str">
        <f>Allocation2&amp;" $"</f>
        <v>Competitive $</v>
      </c>
      <c r="G166" s="171" t="s">
        <v>59</v>
      </c>
      <c r="H166" s="217"/>
      <c r="I166" s="215"/>
      <c r="J166" s="215"/>
    </row>
    <row r="167" spans="1:10" ht="14.4" thickBot="1" x14ac:dyDescent="0.3">
      <c r="B167" s="172" t="s">
        <v>106</v>
      </c>
      <c r="C167" s="210">
        <v>1</v>
      </c>
      <c r="D167" s="210">
        <v>0</v>
      </c>
      <c r="E167" s="212">
        <f>C167*G164</f>
        <v>0</v>
      </c>
      <c r="F167" s="212">
        <f>D167*G164</f>
        <v>0</v>
      </c>
      <c r="G167" s="211">
        <f>SUM(E167,F167)</f>
        <v>0</v>
      </c>
      <c r="H167" s="217"/>
      <c r="I167" s="215"/>
      <c r="J167" s="215"/>
    </row>
    <row r="168" spans="1:10" x14ac:dyDescent="0.25">
      <c r="B168" s="296" t="s">
        <v>16</v>
      </c>
      <c r="C168" s="297"/>
      <c r="D168" s="297"/>
      <c r="E168" s="297"/>
      <c r="F168" s="297"/>
      <c r="G168" s="298"/>
      <c r="H168" s="217"/>
      <c r="I168" s="215"/>
      <c r="J168" s="215"/>
    </row>
    <row r="169" spans="1:10" x14ac:dyDescent="0.25">
      <c r="B169" s="299"/>
      <c r="C169" s="300"/>
      <c r="D169" s="300"/>
      <c r="E169" s="300"/>
      <c r="F169" s="300"/>
      <c r="G169" s="301"/>
      <c r="H169" s="217" t="s">
        <v>58</v>
      </c>
      <c r="I169" s="215">
        <f>C167*$G162</f>
        <v>0</v>
      </c>
      <c r="J169" s="215">
        <f>D167*$G162</f>
        <v>0</v>
      </c>
    </row>
    <row r="170" spans="1:10" ht="14.4" thickBot="1" x14ac:dyDescent="0.3">
      <c r="B170" s="302"/>
      <c r="C170" s="303"/>
      <c r="D170" s="303"/>
      <c r="E170" s="303"/>
      <c r="F170" s="303"/>
      <c r="G170" s="304"/>
      <c r="H170" s="217" t="s">
        <v>56</v>
      </c>
      <c r="I170" s="215">
        <f>C167*$F164</f>
        <v>0</v>
      </c>
      <c r="J170" s="215">
        <f>D167*$F164</f>
        <v>0</v>
      </c>
    </row>
    <row r="171" spans="1:10" ht="14.4" thickBot="1" x14ac:dyDescent="0.3">
      <c r="H171" s="217"/>
      <c r="I171" s="215"/>
      <c r="J171" s="215"/>
    </row>
    <row r="172" spans="1:10" x14ac:dyDescent="0.25">
      <c r="A172" s="214">
        <f>A160+1</f>
        <v>15</v>
      </c>
      <c r="B172" s="288" t="s">
        <v>48</v>
      </c>
      <c r="C172" s="289"/>
      <c r="D172" s="289"/>
      <c r="E172" s="289"/>
      <c r="F172" s="289"/>
      <c r="G172" s="290"/>
      <c r="H172" s="217"/>
      <c r="I172" s="215"/>
      <c r="J172" s="215"/>
    </row>
    <row r="173" spans="1:10" ht="26.4" x14ac:dyDescent="0.25">
      <c r="B173" s="165" t="s">
        <v>49</v>
      </c>
      <c r="C173" s="166" t="s">
        <v>50</v>
      </c>
      <c r="D173" s="166" t="s">
        <v>51</v>
      </c>
      <c r="E173" s="166" t="s">
        <v>52</v>
      </c>
      <c r="F173" s="166" t="s">
        <v>53</v>
      </c>
      <c r="G173" s="167" t="s">
        <v>0</v>
      </c>
      <c r="H173" s="217"/>
      <c r="I173" s="215"/>
      <c r="J173" s="215"/>
    </row>
    <row r="174" spans="1:10" ht="14.4" thickBot="1" x14ac:dyDescent="0.3">
      <c r="B174" s="179"/>
      <c r="C174" s="226"/>
      <c r="D174" s="205"/>
      <c r="E174" s="175"/>
      <c r="F174" s="176"/>
      <c r="G174" s="202">
        <f>D174*E174*F174/12</f>
        <v>0</v>
      </c>
      <c r="H174" s="217"/>
      <c r="I174" s="215"/>
      <c r="J174" s="215"/>
    </row>
    <row r="175" spans="1:10" ht="26.4" x14ac:dyDescent="0.25">
      <c r="B175" s="180"/>
      <c r="C175" s="291" t="s">
        <v>56</v>
      </c>
      <c r="D175" s="177" t="s">
        <v>54</v>
      </c>
      <c r="E175" s="177" t="s">
        <v>55</v>
      </c>
      <c r="F175" s="177" t="s">
        <v>56</v>
      </c>
      <c r="G175" s="178" t="s">
        <v>57</v>
      </c>
      <c r="H175" s="217"/>
      <c r="I175" s="215"/>
      <c r="J175" s="215"/>
    </row>
    <row r="176" spans="1:10" ht="14.4" thickBot="1" x14ac:dyDescent="0.3">
      <c r="B176" s="174"/>
      <c r="C176" s="292"/>
      <c r="D176" s="168"/>
      <c r="E176" s="169"/>
      <c r="F176" s="204">
        <f>G174*D176+E176</f>
        <v>0</v>
      </c>
      <c r="G176" s="203">
        <f>SUM(G174,F176)</f>
        <v>0</v>
      </c>
      <c r="H176" s="217"/>
      <c r="I176" s="215"/>
      <c r="J176" s="215"/>
    </row>
    <row r="177" spans="1:10" x14ac:dyDescent="0.25">
      <c r="B177" s="293" t="s">
        <v>105</v>
      </c>
      <c r="C177" s="294"/>
      <c r="D177" s="294"/>
      <c r="E177" s="294"/>
      <c r="F177" s="294"/>
      <c r="G177" s="295"/>
      <c r="H177" s="217"/>
      <c r="I177" s="215"/>
      <c r="J177" s="215"/>
    </row>
    <row r="178" spans="1:10" x14ac:dyDescent="0.25">
      <c r="B178" s="170"/>
      <c r="C178" s="208" t="str">
        <f>Allocation1&amp;" %"</f>
        <v>Core %</v>
      </c>
      <c r="D178" s="208" t="str">
        <f>Allocation2&amp;" %"</f>
        <v>Competitive %</v>
      </c>
      <c r="E178" s="208" t="str">
        <f>Allocation1&amp;" $"</f>
        <v>Core $</v>
      </c>
      <c r="F178" s="208" t="str">
        <f>Allocation2&amp;" $"</f>
        <v>Competitive $</v>
      </c>
      <c r="G178" s="171" t="s">
        <v>59</v>
      </c>
      <c r="H178" s="217"/>
      <c r="I178" s="215"/>
      <c r="J178" s="215"/>
    </row>
    <row r="179" spans="1:10" ht="14.4" thickBot="1" x14ac:dyDescent="0.3">
      <c r="B179" s="172" t="s">
        <v>106</v>
      </c>
      <c r="C179" s="210">
        <v>1</v>
      </c>
      <c r="D179" s="210">
        <v>0</v>
      </c>
      <c r="E179" s="212">
        <f>C179*G176</f>
        <v>0</v>
      </c>
      <c r="F179" s="212">
        <f>D179*G176</f>
        <v>0</v>
      </c>
      <c r="G179" s="211">
        <f>SUM(E179,F179)</f>
        <v>0</v>
      </c>
      <c r="H179" s="217"/>
      <c r="I179" s="215"/>
      <c r="J179" s="215"/>
    </row>
    <row r="180" spans="1:10" x14ac:dyDescent="0.25">
      <c r="B180" s="296" t="s">
        <v>16</v>
      </c>
      <c r="C180" s="297"/>
      <c r="D180" s="297"/>
      <c r="E180" s="297"/>
      <c r="F180" s="297"/>
      <c r="G180" s="298"/>
      <c r="H180" s="217"/>
      <c r="I180" s="215"/>
      <c r="J180" s="215"/>
    </row>
    <row r="181" spans="1:10" x14ac:dyDescent="0.25">
      <c r="B181" s="299"/>
      <c r="C181" s="300"/>
      <c r="D181" s="300"/>
      <c r="E181" s="300"/>
      <c r="F181" s="300"/>
      <c r="G181" s="301"/>
      <c r="H181" s="217" t="s">
        <v>58</v>
      </c>
      <c r="I181" s="215">
        <f>C179*$G174</f>
        <v>0</v>
      </c>
      <c r="J181" s="215">
        <f>D179*$G174</f>
        <v>0</v>
      </c>
    </row>
    <row r="182" spans="1:10" ht="14.4" thickBot="1" x14ac:dyDescent="0.3">
      <c r="B182" s="302"/>
      <c r="C182" s="303"/>
      <c r="D182" s="303"/>
      <c r="E182" s="303"/>
      <c r="F182" s="303"/>
      <c r="G182" s="304"/>
      <c r="H182" s="217" t="s">
        <v>56</v>
      </c>
      <c r="I182" s="215">
        <f>C179*$F176</f>
        <v>0</v>
      </c>
      <c r="J182" s="215">
        <f>D179*$F176</f>
        <v>0</v>
      </c>
    </row>
    <row r="183" spans="1:10" ht="14.4" thickBot="1" x14ac:dyDescent="0.3">
      <c r="H183" s="217"/>
      <c r="I183" s="215"/>
      <c r="J183" s="215"/>
    </row>
    <row r="184" spans="1:10" x14ac:dyDescent="0.25">
      <c r="A184" s="214">
        <f>A172+1</f>
        <v>16</v>
      </c>
      <c r="B184" s="288" t="s">
        <v>48</v>
      </c>
      <c r="C184" s="289"/>
      <c r="D184" s="289"/>
      <c r="E184" s="289"/>
      <c r="F184" s="289"/>
      <c r="G184" s="290"/>
      <c r="H184" s="217"/>
      <c r="I184" s="215"/>
      <c r="J184" s="215"/>
    </row>
    <row r="185" spans="1:10" ht="26.4" x14ac:dyDescent="0.25">
      <c r="B185" s="165" t="s">
        <v>49</v>
      </c>
      <c r="C185" s="166" t="s">
        <v>50</v>
      </c>
      <c r="D185" s="166" t="s">
        <v>51</v>
      </c>
      <c r="E185" s="166" t="s">
        <v>52</v>
      </c>
      <c r="F185" s="166" t="s">
        <v>53</v>
      </c>
      <c r="G185" s="167" t="s">
        <v>0</v>
      </c>
      <c r="H185" s="217"/>
      <c r="I185" s="215"/>
      <c r="J185" s="215"/>
    </row>
    <row r="186" spans="1:10" ht="14.4" thickBot="1" x14ac:dyDescent="0.3">
      <c r="B186" s="179"/>
      <c r="C186" s="226"/>
      <c r="D186" s="205"/>
      <c r="E186" s="175"/>
      <c r="F186" s="176"/>
      <c r="G186" s="202">
        <f>D186*E186*F186/12</f>
        <v>0</v>
      </c>
      <c r="H186" s="217"/>
      <c r="I186" s="215"/>
      <c r="J186" s="215"/>
    </row>
    <row r="187" spans="1:10" ht="26.4" x14ac:dyDescent="0.25">
      <c r="B187" s="180"/>
      <c r="C187" s="291" t="s">
        <v>56</v>
      </c>
      <c r="D187" s="177" t="s">
        <v>54</v>
      </c>
      <c r="E187" s="177" t="s">
        <v>55</v>
      </c>
      <c r="F187" s="177" t="s">
        <v>56</v>
      </c>
      <c r="G187" s="178" t="s">
        <v>57</v>
      </c>
      <c r="H187" s="217"/>
      <c r="I187" s="215"/>
      <c r="J187" s="215"/>
    </row>
    <row r="188" spans="1:10" ht="14.4" thickBot="1" x14ac:dyDescent="0.3">
      <c r="B188" s="174"/>
      <c r="C188" s="292"/>
      <c r="D188" s="168"/>
      <c r="E188" s="169"/>
      <c r="F188" s="204">
        <f>G186*D188+E188</f>
        <v>0</v>
      </c>
      <c r="G188" s="203">
        <f>SUM(G186,F188)</f>
        <v>0</v>
      </c>
      <c r="H188" s="217"/>
      <c r="I188" s="215"/>
      <c r="J188" s="215"/>
    </row>
    <row r="189" spans="1:10" x14ac:dyDescent="0.25">
      <c r="B189" s="293" t="s">
        <v>105</v>
      </c>
      <c r="C189" s="294"/>
      <c r="D189" s="294"/>
      <c r="E189" s="294"/>
      <c r="F189" s="294"/>
      <c r="G189" s="295"/>
      <c r="H189" s="217"/>
      <c r="I189" s="215"/>
      <c r="J189" s="215"/>
    </row>
    <row r="190" spans="1:10" x14ac:dyDescent="0.25">
      <c r="B190" s="170"/>
      <c r="C190" s="208" t="str">
        <f>Allocation1&amp;" %"</f>
        <v>Core %</v>
      </c>
      <c r="D190" s="208" t="str">
        <f>Allocation2&amp;" %"</f>
        <v>Competitive %</v>
      </c>
      <c r="E190" s="208" t="str">
        <f>Allocation1&amp;" $"</f>
        <v>Core $</v>
      </c>
      <c r="F190" s="208" t="str">
        <f>Allocation2&amp;" $"</f>
        <v>Competitive $</v>
      </c>
      <c r="G190" s="171" t="s">
        <v>59</v>
      </c>
      <c r="H190" s="217"/>
      <c r="I190" s="215"/>
      <c r="J190" s="215"/>
    </row>
    <row r="191" spans="1:10" ht="14.4" thickBot="1" x14ac:dyDescent="0.3">
      <c r="B191" s="172" t="s">
        <v>106</v>
      </c>
      <c r="C191" s="210">
        <v>1</v>
      </c>
      <c r="D191" s="210">
        <v>0</v>
      </c>
      <c r="E191" s="212">
        <f>C191*G188</f>
        <v>0</v>
      </c>
      <c r="F191" s="212">
        <f>D191*G188</f>
        <v>0</v>
      </c>
      <c r="G191" s="211">
        <f>SUM(E191,F191)</f>
        <v>0</v>
      </c>
      <c r="H191" s="217"/>
      <c r="I191" s="215"/>
      <c r="J191" s="215"/>
    </row>
    <row r="192" spans="1:10" x14ac:dyDescent="0.25">
      <c r="B192" s="296" t="s">
        <v>16</v>
      </c>
      <c r="C192" s="297"/>
      <c r="D192" s="297"/>
      <c r="E192" s="297"/>
      <c r="F192" s="297"/>
      <c r="G192" s="298"/>
      <c r="H192" s="217"/>
      <c r="I192" s="215"/>
      <c r="J192" s="215"/>
    </row>
    <row r="193" spans="1:10" x14ac:dyDescent="0.25">
      <c r="B193" s="299"/>
      <c r="C193" s="300"/>
      <c r="D193" s="300"/>
      <c r="E193" s="300"/>
      <c r="F193" s="300"/>
      <c r="G193" s="301"/>
      <c r="H193" s="217" t="s">
        <v>58</v>
      </c>
      <c r="I193" s="215">
        <f>C191*$G186</f>
        <v>0</v>
      </c>
      <c r="J193" s="215">
        <f>D191*$G186</f>
        <v>0</v>
      </c>
    </row>
    <row r="194" spans="1:10" ht="14.4" thickBot="1" x14ac:dyDescent="0.3">
      <c r="B194" s="302"/>
      <c r="C194" s="303"/>
      <c r="D194" s="303"/>
      <c r="E194" s="303"/>
      <c r="F194" s="303"/>
      <c r="G194" s="304"/>
      <c r="H194" s="217" t="s">
        <v>56</v>
      </c>
      <c r="I194" s="215">
        <f>C191*$F188</f>
        <v>0</v>
      </c>
      <c r="J194" s="215">
        <f>D191*$F188</f>
        <v>0</v>
      </c>
    </row>
    <row r="195" spans="1:10" ht="14.4" thickBot="1" x14ac:dyDescent="0.3">
      <c r="H195" s="217"/>
      <c r="I195" s="215"/>
      <c r="J195" s="215"/>
    </row>
    <row r="196" spans="1:10" x14ac:dyDescent="0.25">
      <c r="A196" s="214">
        <f>A184+1</f>
        <v>17</v>
      </c>
      <c r="B196" s="288" t="s">
        <v>48</v>
      </c>
      <c r="C196" s="289"/>
      <c r="D196" s="289"/>
      <c r="E196" s="289"/>
      <c r="F196" s="289"/>
      <c r="G196" s="290"/>
      <c r="H196" s="217"/>
      <c r="I196" s="215"/>
      <c r="J196" s="215"/>
    </row>
    <row r="197" spans="1:10" ht="26.4" x14ac:dyDescent="0.25">
      <c r="B197" s="165" t="s">
        <v>49</v>
      </c>
      <c r="C197" s="166" t="s">
        <v>50</v>
      </c>
      <c r="D197" s="166" t="s">
        <v>51</v>
      </c>
      <c r="E197" s="166" t="s">
        <v>52</v>
      </c>
      <c r="F197" s="166" t="s">
        <v>53</v>
      </c>
      <c r="G197" s="167" t="s">
        <v>0</v>
      </c>
      <c r="H197" s="217"/>
      <c r="I197" s="215"/>
      <c r="J197" s="215"/>
    </row>
    <row r="198" spans="1:10" ht="14.4" thickBot="1" x14ac:dyDescent="0.3">
      <c r="B198" s="179"/>
      <c r="C198" s="226"/>
      <c r="D198" s="205"/>
      <c r="E198" s="175"/>
      <c r="F198" s="176"/>
      <c r="G198" s="202">
        <f>D198*E198*F198/12</f>
        <v>0</v>
      </c>
      <c r="H198" s="217"/>
      <c r="I198" s="215"/>
      <c r="J198" s="215"/>
    </row>
    <row r="199" spans="1:10" ht="26.4" x14ac:dyDescent="0.25">
      <c r="B199" s="180"/>
      <c r="C199" s="291" t="s">
        <v>56</v>
      </c>
      <c r="D199" s="177" t="s">
        <v>54</v>
      </c>
      <c r="E199" s="177" t="s">
        <v>55</v>
      </c>
      <c r="F199" s="177" t="s">
        <v>56</v>
      </c>
      <c r="G199" s="178" t="s">
        <v>57</v>
      </c>
      <c r="H199" s="217"/>
      <c r="I199" s="215"/>
      <c r="J199" s="215"/>
    </row>
    <row r="200" spans="1:10" ht="14.4" thickBot="1" x14ac:dyDescent="0.3">
      <c r="B200" s="174"/>
      <c r="C200" s="292"/>
      <c r="D200" s="168"/>
      <c r="E200" s="169"/>
      <c r="F200" s="204">
        <f>G198*D200+E200</f>
        <v>0</v>
      </c>
      <c r="G200" s="203">
        <f>SUM(G198,F200)</f>
        <v>0</v>
      </c>
      <c r="H200" s="217"/>
      <c r="I200" s="215"/>
      <c r="J200" s="215"/>
    </row>
    <row r="201" spans="1:10" x14ac:dyDescent="0.25">
      <c r="B201" s="293" t="s">
        <v>105</v>
      </c>
      <c r="C201" s="294"/>
      <c r="D201" s="294"/>
      <c r="E201" s="294"/>
      <c r="F201" s="294"/>
      <c r="G201" s="295"/>
      <c r="H201" s="217"/>
      <c r="I201" s="215"/>
      <c r="J201" s="215"/>
    </row>
    <row r="202" spans="1:10" x14ac:dyDescent="0.25">
      <c r="B202" s="170"/>
      <c r="C202" s="208" t="str">
        <f>Allocation1&amp;" %"</f>
        <v>Core %</v>
      </c>
      <c r="D202" s="208" t="str">
        <f>Allocation2&amp;" %"</f>
        <v>Competitive %</v>
      </c>
      <c r="E202" s="208" t="str">
        <f>Allocation1&amp;" $"</f>
        <v>Core $</v>
      </c>
      <c r="F202" s="208" t="str">
        <f>Allocation2&amp;" $"</f>
        <v>Competitive $</v>
      </c>
      <c r="G202" s="171" t="s">
        <v>59</v>
      </c>
      <c r="H202" s="217"/>
      <c r="I202" s="215"/>
      <c r="J202" s="215"/>
    </row>
    <row r="203" spans="1:10" ht="14.4" thickBot="1" x14ac:dyDescent="0.3">
      <c r="B203" s="172" t="s">
        <v>106</v>
      </c>
      <c r="C203" s="210">
        <v>1</v>
      </c>
      <c r="D203" s="210">
        <v>0</v>
      </c>
      <c r="E203" s="212">
        <f>C203*G200</f>
        <v>0</v>
      </c>
      <c r="F203" s="212">
        <f>D203*G200</f>
        <v>0</v>
      </c>
      <c r="G203" s="211">
        <f>SUM(E203,F203)</f>
        <v>0</v>
      </c>
      <c r="H203" s="217"/>
      <c r="I203" s="215"/>
      <c r="J203" s="215"/>
    </row>
    <row r="204" spans="1:10" x14ac:dyDescent="0.25">
      <c r="B204" s="296" t="s">
        <v>16</v>
      </c>
      <c r="C204" s="297"/>
      <c r="D204" s="297"/>
      <c r="E204" s="297"/>
      <c r="F204" s="297"/>
      <c r="G204" s="298"/>
      <c r="H204" s="217"/>
      <c r="I204" s="215"/>
      <c r="J204" s="215"/>
    </row>
    <row r="205" spans="1:10" x14ac:dyDescent="0.25">
      <c r="B205" s="299"/>
      <c r="C205" s="300"/>
      <c r="D205" s="300"/>
      <c r="E205" s="300"/>
      <c r="F205" s="300"/>
      <c r="G205" s="301"/>
      <c r="H205" s="217" t="s">
        <v>58</v>
      </c>
      <c r="I205" s="215">
        <f>C203*$G198</f>
        <v>0</v>
      </c>
      <c r="J205" s="215">
        <f>D203*$G198</f>
        <v>0</v>
      </c>
    </row>
    <row r="206" spans="1:10" ht="14.4" thickBot="1" x14ac:dyDescent="0.3">
      <c r="B206" s="302"/>
      <c r="C206" s="303"/>
      <c r="D206" s="303"/>
      <c r="E206" s="303"/>
      <c r="F206" s="303"/>
      <c r="G206" s="304"/>
      <c r="H206" s="217" t="s">
        <v>56</v>
      </c>
      <c r="I206" s="215">
        <f>C203*$F200</f>
        <v>0</v>
      </c>
      <c r="J206" s="215">
        <f>D203*$F200</f>
        <v>0</v>
      </c>
    </row>
    <row r="207" spans="1:10" ht="14.4" thickBot="1" x14ac:dyDescent="0.3">
      <c r="H207" s="217"/>
      <c r="I207" s="215"/>
      <c r="J207" s="215"/>
    </row>
    <row r="208" spans="1:10" x14ac:dyDescent="0.25">
      <c r="A208" s="214">
        <f>A196+1</f>
        <v>18</v>
      </c>
      <c r="B208" s="288" t="s">
        <v>48</v>
      </c>
      <c r="C208" s="289"/>
      <c r="D208" s="289"/>
      <c r="E208" s="289"/>
      <c r="F208" s="289"/>
      <c r="G208" s="290"/>
      <c r="H208" s="217"/>
      <c r="I208" s="215"/>
      <c r="J208" s="215"/>
    </row>
    <row r="209" spans="1:10" ht="26.4" x14ac:dyDescent="0.25">
      <c r="B209" s="165" t="s">
        <v>49</v>
      </c>
      <c r="C209" s="166" t="s">
        <v>50</v>
      </c>
      <c r="D209" s="166" t="s">
        <v>51</v>
      </c>
      <c r="E209" s="166" t="s">
        <v>52</v>
      </c>
      <c r="F209" s="166" t="s">
        <v>53</v>
      </c>
      <c r="G209" s="167" t="s">
        <v>0</v>
      </c>
      <c r="H209" s="217"/>
      <c r="I209" s="215"/>
      <c r="J209" s="215"/>
    </row>
    <row r="210" spans="1:10" ht="14.4" thickBot="1" x14ac:dyDescent="0.3">
      <c r="B210" s="179"/>
      <c r="C210" s="226"/>
      <c r="D210" s="205"/>
      <c r="E210" s="175"/>
      <c r="F210" s="176"/>
      <c r="G210" s="202">
        <f>D210*E210*F210/12</f>
        <v>0</v>
      </c>
      <c r="H210" s="217"/>
      <c r="I210" s="215"/>
      <c r="J210" s="215"/>
    </row>
    <row r="211" spans="1:10" ht="26.4" x14ac:dyDescent="0.25">
      <c r="B211" s="180"/>
      <c r="C211" s="291" t="s">
        <v>56</v>
      </c>
      <c r="D211" s="177" t="s">
        <v>54</v>
      </c>
      <c r="E211" s="177" t="s">
        <v>55</v>
      </c>
      <c r="F211" s="177" t="s">
        <v>56</v>
      </c>
      <c r="G211" s="178" t="s">
        <v>57</v>
      </c>
      <c r="H211" s="217"/>
      <c r="I211" s="215"/>
      <c r="J211" s="215"/>
    </row>
    <row r="212" spans="1:10" ht="14.4" thickBot="1" x14ac:dyDescent="0.3">
      <c r="B212" s="174"/>
      <c r="C212" s="292"/>
      <c r="D212" s="168"/>
      <c r="E212" s="169"/>
      <c r="F212" s="204">
        <f>G210*D212+E212</f>
        <v>0</v>
      </c>
      <c r="G212" s="203">
        <f>SUM(G210,F212)</f>
        <v>0</v>
      </c>
      <c r="H212" s="217"/>
      <c r="I212" s="215"/>
      <c r="J212" s="215"/>
    </row>
    <row r="213" spans="1:10" x14ac:dyDescent="0.25">
      <c r="B213" s="293" t="s">
        <v>105</v>
      </c>
      <c r="C213" s="294"/>
      <c r="D213" s="294"/>
      <c r="E213" s="294"/>
      <c r="F213" s="294"/>
      <c r="G213" s="295"/>
      <c r="H213" s="217"/>
      <c r="I213" s="215"/>
      <c r="J213" s="215"/>
    </row>
    <row r="214" spans="1:10" x14ac:dyDescent="0.25">
      <c r="B214" s="170"/>
      <c r="C214" s="208" t="str">
        <f>Allocation1&amp;" %"</f>
        <v>Core %</v>
      </c>
      <c r="D214" s="208" t="str">
        <f>Allocation2&amp;" %"</f>
        <v>Competitive %</v>
      </c>
      <c r="E214" s="208" t="str">
        <f>Allocation1&amp;" $"</f>
        <v>Core $</v>
      </c>
      <c r="F214" s="208" t="str">
        <f>Allocation2&amp;" $"</f>
        <v>Competitive $</v>
      </c>
      <c r="G214" s="171" t="s">
        <v>59</v>
      </c>
      <c r="H214" s="217"/>
      <c r="I214" s="215"/>
      <c r="J214" s="215"/>
    </row>
    <row r="215" spans="1:10" ht="14.4" thickBot="1" x14ac:dyDescent="0.3">
      <c r="B215" s="172" t="s">
        <v>106</v>
      </c>
      <c r="C215" s="210">
        <v>1</v>
      </c>
      <c r="D215" s="210">
        <v>0</v>
      </c>
      <c r="E215" s="212">
        <f>C215*G212</f>
        <v>0</v>
      </c>
      <c r="F215" s="212">
        <f>D215*G212</f>
        <v>0</v>
      </c>
      <c r="G215" s="211">
        <f>SUM(E215,F215)</f>
        <v>0</v>
      </c>
      <c r="H215" s="217"/>
      <c r="I215" s="215"/>
      <c r="J215" s="215"/>
    </row>
    <row r="216" spans="1:10" x14ac:dyDescent="0.25">
      <c r="B216" s="296" t="s">
        <v>16</v>
      </c>
      <c r="C216" s="297"/>
      <c r="D216" s="297"/>
      <c r="E216" s="297"/>
      <c r="F216" s="297"/>
      <c r="G216" s="298"/>
      <c r="H216" s="217"/>
      <c r="I216" s="215"/>
      <c r="J216" s="215"/>
    </row>
    <row r="217" spans="1:10" x14ac:dyDescent="0.25">
      <c r="B217" s="299"/>
      <c r="C217" s="300"/>
      <c r="D217" s="300"/>
      <c r="E217" s="300"/>
      <c r="F217" s="300"/>
      <c r="G217" s="301"/>
      <c r="H217" s="217" t="s">
        <v>58</v>
      </c>
      <c r="I217" s="215">
        <f>C215*$G210</f>
        <v>0</v>
      </c>
      <c r="J217" s="215">
        <f>D215*$G210</f>
        <v>0</v>
      </c>
    </row>
    <row r="218" spans="1:10" ht="14.4" thickBot="1" x14ac:dyDescent="0.3">
      <c r="B218" s="302"/>
      <c r="C218" s="303"/>
      <c r="D218" s="303"/>
      <c r="E218" s="303"/>
      <c r="F218" s="303"/>
      <c r="G218" s="304"/>
      <c r="H218" s="217" t="s">
        <v>56</v>
      </c>
      <c r="I218" s="215">
        <f>C215*$F212</f>
        <v>0</v>
      </c>
      <c r="J218" s="215">
        <f>D215*$F212</f>
        <v>0</v>
      </c>
    </row>
    <row r="219" spans="1:10" ht="14.4" thickBot="1" x14ac:dyDescent="0.3">
      <c r="H219" s="217"/>
      <c r="I219" s="215"/>
      <c r="J219" s="215"/>
    </row>
    <row r="220" spans="1:10" x14ac:dyDescent="0.25">
      <c r="A220" s="214">
        <f>A208+1</f>
        <v>19</v>
      </c>
      <c r="B220" s="288" t="s">
        <v>48</v>
      </c>
      <c r="C220" s="289"/>
      <c r="D220" s="289"/>
      <c r="E220" s="289"/>
      <c r="F220" s="289"/>
      <c r="G220" s="290"/>
      <c r="H220" s="217"/>
      <c r="I220" s="215"/>
      <c r="J220" s="215"/>
    </row>
    <row r="221" spans="1:10" ht="26.4" x14ac:dyDescent="0.25">
      <c r="B221" s="165" t="s">
        <v>49</v>
      </c>
      <c r="C221" s="166" t="s">
        <v>50</v>
      </c>
      <c r="D221" s="166" t="s">
        <v>51</v>
      </c>
      <c r="E221" s="166" t="s">
        <v>52</v>
      </c>
      <c r="F221" s="166" t="s">
        <v>53</v>
      </c>
      <c r="G221" s="167" t="s">
        <v>0</v>
      </c>
      <c r="H221" s="217"/>
      <c r="I221" s="215"/>
      <c r="J221" s="215"/>
    </row>
    <row r="222" spans="1:10" ht="14.4" thickBot="1" x14ac:dyDescent="0.3">
      <c r="B222" s="179"/>
      <c r="C222" s="226"/>
      <c r="D222" s="205"/>
      <c r="E222" s="175"/>
      <c r="F222" s="176"/>
      <c r="G222" s="202">
        <f>D222*E222*F222/12</f>
        <v>0</v>
      </c>
      <c r="H222" s="217"/>
      <c r="I222" s="215"/>
      <c r="J222" s="215"/>
    </row>
    <row r="223" spans="1:10" ht="26.4" x14ac:dyDescent="0.25">
      <c r="B223" s="180"/>
      <c r="C223" s="291" t="s">
        <v>56</v>
      </c>
      <c r="D223" s="177" t="s">
        <v>54</v>
      </c>
      <c r="E223" s="177" t="s">
        <v>55</v>
      </c>
      <c r="F223" s="177" t="s">
        <v>56</v>
      </c>
      <c r="G223" s="178" t="s">
        <v>57</v>
      </c>
      <c r="H223" s="217"/>
      <c r="I223" s="215"/>
      <c r="J223" s="215"/>
    </row>
    <row r="224" spans="1:10" ht="14.4" thickBot="1" x14ac:dyDescent="0.3">
      <c r="B224" s="174"/>
      <c r="C224" s="292"/>
      <c r="D224" s="168"/>
      <c r="E224" s="169"/>
      <c r="F224" s="204">
        <f>G222*D224+E224</f>
        <v>0</v>
      </c>
      <c r="G224" s="203">
        <f>SUM(G222,F224)</f>
        <v>0</v>
      </c>
      <c r="H224" s="217"/>
      <c r="I224" s="215"/>
      <c r="J224" s="215"/>
    </row>
    <row r="225" spans="1:10" x14ac:dyDescent="0.25">
      <c r="B225" s="293" t="s">
        <v>105</v>
      </c>
      <c r="C225" s="294"/>
      <c r="D225" s="294"/>
      <c r="E225" s="294"/>
      <c r="F225" s="294"/>
      <c r="G225" s="295"/>
      <c r="H225" s="217"/>
      <c r="I225" s="215"/>
      <c r="J225" s="215"/>
    </row>
    <row r="226" spans="1:10" x14ac:dyDescent="0.25">
      <c r="B226" s="170"/>
      <c r="C226" s="208" t="str">
        <f>Allocation1&amp;" %"</f>
        <v>Core %</v>
      </c>
      <c r="D226" s="208" t="str">
        <f>Allocation2&amp;" %"</f>
        <v>Competitive %</v>
      </c>
      <c r="E226" s="208" t="str">
        <f>Allocation1&amp;" $"</f>
        <v>Core $</v>
      </c>
      <c r="F226" s="208" t="str">
        <f>Allocation2&amp;" $"</f>
        <v>Competitive $</v>
      </c>
      <c r="G226" s="171" t="s">
        <v>59</v>
      </c>
      <c r="H226" s="217"/>
      <c r="I226" s="215"/>
      <c r="J226" s="215"/>
    </row>
    <row r="227" spans="1:10" ht="14.4" thickBot="1" x14ac:dyDescent="0.3">
      <c r="B227" s="172" t="s">
        <v>106</v>
      </c>
      <c r="C227" s="210">
        <v>1</v>
      </c>
      <c r="D227" s="210">
        <v>0</v>
      </c>
      <c r="E227" s="212">
        <f>C227*G224</f>
        <v>0</v>
      </c>
      <c r="F227" s="212">
        <f>D227*G224</f>
        <v>0</v>
      </c>
      <c r="G227" s="211">
        <f>SUM(E227,F227)</f>
        <v>0</v>
      </c>
      <c r="H227" s="217"/>
      <c r="I227" s="215"/>
      <c r="J227" s="215"/>
    </row>
    <row r="228" spans="1:10" x14ac:dyDescent="0.25">
      <c r="B228" s="296" t="s">
        <v>16</v>
      </c>
      <c r="C228" s="297"/>
      <c r="D228" s="297"/>
      <c r="E228" s="297"/>
      <c r="F228" s="297"/>
      <c r="G228" s="298"/>
      <c r="H228" s="217"/>
      <c r="I228" s="215"/>
      <c r="J228" s="215"/>
    </row>
    <row r="229" spans="1:10" x14ac:dyDescent="0.25">
      <c r="B229" s="299"/>
      <c r="C229" s="300"/>
      <c r="D229" s="300"/>
      <c r="E229" s="300"/>
      <c r="F229" s="300"/>
      <c r="G229" s="301"/>
      <c r="H229" s="217" t="s">
        <v>58</v>
      </c>
      <c r="I229" s="215">
        <f>C227*$G222</f>
        <v>0</v>
      </c>
      <c r="J229" s="215">
        <f>D227*$G222</f>
        <v>0</v>
      </c>
    </row>
    <row r="230" spans="1:10" ht="14.4" thickBot="1" x14ac:dyDescent="0.3">
      <c r="B230" s="302"/>
      <c r="C230" s="303"/>
      <c r="D230" s="303"/>
      <c r="E230" s="303"/>
      <c r="F230" s="303"/>
      <c r="G230" s="304"/>
      <c r="H230" s="217" t="s">
        <v>56</v>
      </c>
      <c r="I230" s="215">
        <f>C227*$F224</f>
        <v>0</v>
      </c>
      <c r="J230" s="215">
        <f>D227*$F224</f>
        <v>0</v>
      </c>
    </row>
    <row r="231" spans="1:10" ht="14.4" thickBot="1" x14ac:dyDescent="0.3"/>
    <row r="232" spans="1:10" x14ac:dyDescent="0.25">
      <c r="A232" s="214">
        <f>A220+1</f>
        <v>20</v>
      </c>
      <c r="B232" s="288" t="s">
        <v>48</v>
      </c>
      <c r="C232" s="289"/>
      <c r="D232" s="289"/>
      <c r="E232" s="289"/>
      <c r="F232" s="289"/>
      <c r="G232" s="290"/>
      <c r="H232" s="217"/>
      <c r="I232" s="215"/>
      <c r="J232" s="215"/>
    </row>
    <row r="233" spans="1:10" ht="26.4" x14ac:dyDescent="0.25">
      <c r="B233" s="165" t="s">
        <v>49</v>
      </c>
      <c r="C233" s="166" t="s">
        <v>50</v>
      </c>
      <c r="D233" s="166" t="s">
        <v>51</v>
      </c>
      <c r="E233" s="166" t="s">
        <v>52</v>
      </c>
      <c r="F233" s="166" t="s">
        <v>53</v>
      </c>
      <c r="G233" s="167" t="s">
        <v>0</v>
      </c>
      <c r="H233" s="217"/>
      <c r="I233" s="215"/>
      <c r="J233" s="215"/>
    </row>
    <row r="234" spans="1:10" ht="14.4" thickBot="1" x14ac:dyDescent="0.3">
      <c r="B234" s="179"/>
      <c r="C234" s="226"/>
      <c r="D234" s="205"/>
      <c r="E234" s="175"/>
      <c r="F234" s="176"/>
      <c r="G234" s="202">
        <f>D234*E234*F234/12</f>
        <v>0</v>
      </c>
      <c r="H234" s="217"/>
      <c r="I234" s="215"/>
      <c r="J234" s="215"/>
    </row>
    <row r="235" spans="1:10" ht="26.4" x14ac:dyDescent="0.25">
      <c r="B235" s="180"/>
      <c r="C235" s="291" t="s">
        <v>56</v>
      </c>
      <c r="D235" s="177" t="s">
        <v>54</v>
      </c>
      <c r="E235" s="177" t="s">
        <v>55</v>
      </c>
      <c r="F235" s="177" t="s">
        <v>56</v>
      </c>
      <c r="G235" s="178" t="s">
        <v>57</v>
      </c>
      <c r="H235" s="217"/>
      <c r="I235" s="215"/>
      <c r="J235" s="215"/>
    </row>
    <row r="236" spans="1:10" ht="14.4" thickBot="1" x14ac:dyDescent="0.3">
      <c r="B236" s="174"/>
      <c r="C236" s="292"/>
      <c r="D236" s="168"/>
      <c r="E236" s="169"/>
      <c r="F236" s="204">
        <f>G234*D236+E236</f>
        <v>0</v>
      </c>
      <c r="G236" s="203">
        <f>SUM(G234,F236)</f>
        <v>0</v>
      </c>
      <c r="H236" s="217"/>
      <c r="I236" s="215"/>
      <c r="J236" s="215"/>
    </row>
    <row r="237" spans="1:10" x14ac:dyDescent="0.25">
      <c r="B237" s="293" t="s">
        <v>105</v>
      </c>
      <c r="C237" s="294"/>
      <c r="D237" s="294"/>
      <c r="E237" s="294"/>
      <c r="F237" s="294"/>
      <c r="G237" s="295"/>
      <c r="H237" s="217"/>
      <c r="I237" s="215"/>
      <c r="J237" s="215"/>
    </row>
    <row r="238" spans="1:10" x14ac:dyDescent="0.25">
      <c r="B238" s="170"/>
      <c r="C238" s="208" t="str">
        <f>Allocation1&amp;" %"</f>
        <v>Core %</v>
      </c>
      <c r="D238" s="208" t="str">
        <f>Allocation2&amp;" %"</f>
        <v>Competitive %</v>
      </c>
      <c r="E238" s="208" t="str">
        <f>Allocation1&amp;" $"</f>
        <v>Core $</v>
      </c>
      <c r="F238" s="208" t="str">
        <f>Allocation2&amp;" $"</f>
        <v>Competitive $</v>
      </c>
      <c r="G238" s="171" t="s">
        <v>59</v>
      </c>
      <c r="H238" s="217"/>
      <c r="I238" s="215"/>
      <c r="J238" s="215"/>
    </row>
    <row r="239" spans="1:10" ht="14.4" thickBot="1" x14ac:dyDescent="0.3">
      <c r="B239" s="172" t="s">
        <v>106</v>
      </c>
      <c r="C239" s="210">
        <v>1</v>
      </c>
      <c r="D239" s="210">
        <v>0</v>
      </c>
      <c r="E239" s="212">
        <f>C239*G236</f>
        <v>0</v>
      </c>
      <c r="F239" s="212">
        <f>D239*G236</f>
        <v>0</v>
      </c>
      <c r="G239" s="211">
        <f>SUM(E239,F239)</f>
        <v>0</v>
      </c>
      <c r="H239" s="217"/>
      <c r="I239" s="215"/>
      <c r="J239" s="215"/>
    </row>
    <row r="240" spans="1:10" x14ac:dyDescent="0.25">
      <c r="B240" s="296" t="s">
        <v>16</v>
      </c>
      <c r="C240" s="297"/>
      <c r="D240" s="297"/>
      <c r="E240" s="297"/>
      <c r="F240" s="297"/>
      <c r="G240" s="298"/>
      <c r="H240" s="217"/>
      <c r="I240" s="215"/>
      <c r="J240" s="215"/>
    </row>
    <row r="241" spans="1:10" x14ac:dyDescent="0.25">
      <c r="B241" s="299"/>
      <c r="C241" s="300"/>
      <c r="D241" s="300"/>
      <c r="E241" s="300"/>
      <c r="F241" s="300"/>
      <c r="G241" s="301"/>
      <c r="H241" s="217" t="s">
        <v>58</v>
      </c>
      <c r="I241" s="215">
        <f>C239*$G234</f>
        <v>0</v>
      </c>
      <c r="J241" s="215">
        <f>D239*$G234</f>
        <v>0</v>
      </c>
    </row>
    <row r="242" spans="1:10" ht="14.4" thickBot="1" x14ac:dyDescent="0.3">
      <c r="B242" s="302"/>
      <c r="C242" s="303"/>
      <c r="D242" s="303"/>
      <c r="E242" s="303"/>
      <c r="F242" s="303"/>
      <c r="G242" s="304"/>
      <c r="H242" s="217" t="s">
        <v>56</v>
      </c>
      <c r="I242" s="215">
        <f>C239*$F236</f>
        <v>0</v>
      </c>
      <c r="J242" s="215">
        <f>D239*$F236</f>
        <v>0</v>
      </c>
    </row>
    <row r="243" spans="1:10" ht="14.4" thickBot="1" x14ac:dyDescent="0.3">
      <c r="H243" s="217"/>
      <c r="I243" s="215"/>
      <c r="J243" s="215"/>
    </row>
    <row r="244" spans="1:10" x14ac:dyDescent="0.25">
      <c r="A244" s="214">
        <f>A232+1</f>
        <v>21</v>
      </c>
      <c r="B244" s="288" t="s">
        <v>48</v>
      </c>
      <c r="C244" s="289"/>
      <c r="D244" s="289"/>
      <c r="E244" s="289"/>
      <c r="F244" s="289"/>
      <c r="G244" s="290"/>
      <c r="H244" s="217"/>
      <c r="I244" s="215"/>
      <c r="J244" s="215"/>
    </row>
    <row r="245" spans="1:10" ht="26.4" x14ac:dyDescent="0.25">
      <c r="B245" s="165" t="s">
        <v>49</v>
      </c>
      <c r="C245" s="166" t="s">
        <v>50</v>
      </c>
      <c r="D245" s="166" t="s">
        <v>51</v>
      </c>
      <c r="E245" s="166" t="s">
        <v>52</v>
      </c>
      <c r="F245" s="166" t="s">
        <v>53</v>
      </c>
      <c r="G245" s="167" t="s">
        <v>0</v>
      </c>
      <c r="H245" s="217"/>
      <c r="I245" s="215"/>
      <c r="J245" s="215"/>
    </row>
    <row r="246" spans="1:10" ht="14.4" thickBot="1" x14ac:dyDescent="0.3">
      <c r="B246" s="179"/>
      <c r="C246" s="226"/>
      <c r="D246" s="205"/>
      <c r="E246" s="175"/>
      <c r="F246" s="176"/>
      <c r="G246" s="202">
        <f>D246*E246*F246/12</f>
        <v>0</v>
      </c>
      <c r="H246" s="217"/>
      <c r="I246" s="215"/>
      <c r="J246" s="215"/>
    </row>
    <row r="247" spans="1:10" ht="26.4" x14ac:dyDescent="0.25">
      <c r="B247" s="180"/>
      <c r="C247" s="291" t="s">
        <v>56</v>
      </c>
      <c r="D247" s="177" t="s">
        <v>54</v>
      </c>
      <c r="E247" s="177" t="s">
        <v>55</v>
      </c>
      <c r="F247" s="177" t="s">
        <v>56</v>
      </c>
      <c r="G247" s="178" t="s">
        <v>57</v>
      </c>
      <c r="H247" s="217"/>
      <c r="I247" s="215"/>
      <c r="J247" s="215"/>
    </row>
    <row r="248" spans="1:10" ht="14.4" thickBot="1" x14ac:dyDescent="0.3">
      <c r="B248" s="174"/>
      <c r="C248" s="292"/>
      <c r="D248" s="168"/>
      <c r="E248" s="169"/>
      <c r="F248" s="204">
        <f>G246*D248+E248</f>
        <v>0</v>
      </c>
      <c r="G248" s="203">
        <f>SUM(G246,F248)</f>
        <v>0</v>
      </c>
      <c r="H248" s="217"/>
      <c r="I248" s="215"/>
      <c r="J248" s="215"/>
    </row>
    <row r="249" spans="1:10" x14ac:dyDescent="0.25">
      <c r="B249" s="293" t="s">
        <v>105</v>
      </c>
      <c r="C249" s="294"/>
      <c r="D249" s="294"/>
      <c r="E249" s="294"/>
      <c r="F249" s="294"/>
      <c r="G249" s="295"/>
      <c r="H249" s="217"/>
      <c r="I249" s="215"/>
      <c r="J249" s="215"/>
    </row>
    <row r="250" spans="1:10" x14ac:dyDescent="0.25">
      <c r="B250" s="170"/>
      <c r="C250" s="208" t="str">
        <f>Allocation1&amp;" %"</f>
        <v>Core %</v>
      </c>
      <c r="D250" s="208" t="str">
        <f>Allocation2&amp;" %"</f>
        <v>Competitive %</v>
      </c>
      <c r="E250" s="208" t="str">
        <f>Allocation1&amp;" $"</f>
        <v>Core $</v>
      </c>
      <c r="F250" s="208" t="str">
        <f>Allocation2&amp;" $"</f>
        <v>Competitive $</v>
      </c>
      <c r="G250" s="171" t="s">
        <v>59</v>
      </c>
      <c r="H250" s="217"/>
      <c r="I250" s="215"/>
      <c r="J250" s="215"/>
    </row>
    <row r="251" spans="1:10" ht="14.4" thickBot="1" x14ac:dyDescent="0.3">
      <c r="B251" s="172" t="s">
        <v>106</v>
      </c>
      <c r="C251" s="210">
        <v>1</v>
      </c>
      <c r="D251" s="210">
        <v>0</v>
      </c>
      <c r="E251" s="212">
        <f>C251*G248</f>
        <v>0</v>
      </c>
      <c r="F251" s="212">
        <f>D251*G248</f>
        <v>0</v>
      </c>
      <c r="G251" s="211">
        <f>SUM(E251,F251)</f>
        <v>0</v>
      </c>
      <c r="H251" s="217"/>
      <c r="I251" s="215"/>
      <c r="J251" s="215"/>
    </row>
    <row r="252" spans="1:10" x14ac:dyDescent="0.25">
      <c r="B252" s="296" t="s">
        <v>16</v>
      </c>
      <c r="C252" s="297"/>
      <c r="D252" s="297"/>
      <c r="E252" s="297"/>
      <c r="F252" s="297"/>
      <c r="G252" s="298"/>
      <c r="H252" s="217"/>
      <c r="I252" s="215"/>
      <c r="J252" s="215"/>
    </row>
    <row r="253" spans="1:10" x14ac:dyDescent="0.25">
      <c r="B253" s="299"/>
      <c r="C253" s="300"/>
      <c r="D253" s="300"/>
      <c r="E253" s="300"/>
      <c r="F253" s="300"/>
      <c r="G253" s="301"/>
      <c r="H253" s="217" t="s">
        <v>58</v>
      </c>
      <c r="I253" s="215">
        <f>C251*$G246</f>
        <v>0</v>
      </c>
      <c r="J253" s="215">
        <f>D251*$G246</f>
        <v>0</v>
      </c>
    </row>
    <row r="254" spans="1:10" ht="14.4" thickBot="1" x14ac:dyDescent="0.3">
      <c r="B254" s="302"/>
      <c r="C254" s="303"/>
      <c r="D254" s="303"/>
      <c r="E254" s="303"/>
      <c r="F254" s="303"/>
      <c r="G254" s="304"/>
      <c r="H254" s="217" t="s">
        <v>56</v>
      </c>
      <c r="I254" s="215">
        <f>C251*$F248</f>
        <v>0</v>
      </c>
      <c r="J254" s="215">
        <f>D251*$F248</f>
        <v>0</v>
      </c>
    </row>
    <row r="255" spans="1:10" ht="14.4" thickBot="1" x14ac:dyDescent="0.3">
      <c r="H255" s="217"/>
      <c r="I255" s="215"/>
      <c r="J255" s="215"/>
    </row>
    <row r="256" spans="1:10" x14ac:dyDescent="0.25">
      <c r="A256" s="214">
        <f>A244+1</f>
        <v>22</v>
      </c>
      <c r="B256" s="288" t="s">
        <v>48</v>
      </c>
      <c r="C256" s="289"/>
      <c r="D256" s="289"/>
      <c r="E256" s="289"/>
      <c r="F256" s="289"/>
      <c r="G256" s="290"/>
      <c r="H256" s="217"/>
      <c r="I256" s="215"/>
      <c r="J256" s="215"/>
    </row>
    <row r="257" spans="1:10" ht="26.4" x14ac:dyDescent="0.25">
      <c r="B257" s="165" t="s">
        <v>49</v>
      </c>
      <c r="C257" s="166" t="s">
        <v>50</v>
      </c>
      <c r="D257" s="166" t="s">
        <v>51</v>
      </c>
      <c r="E257" s="166" t="s">
        <v>52</v>
      </c>
      <c r="F257" s="166" t="s">
        <v>53</v>
      </c>
      <c r="G257" s="167" t="s">
        <v>0</v>
      </c>
      <c r="H257" s="217"/>
      <c r="I257" s="215"/>
      <c r="J257" s="215"/>
    </row>
    <row r="258" spans="1:10" ht="14.4" thickBot="1" x14ac:dyDescent="0.3">
      <c r="B258" s="179"/>
      <c r="C258" s="226"/>
      <c r="D258" s="205"/>
      <c r="E258" s="175"/>
      <c r="F258" s="176"/>
      <c r="G258" s="202">
        <f>D258*E258*F258/12</f>
        <v>0</v>
      </c>
      <c r="H258" s="217"/>
      <c r="I258" s="215"/>
      <c r="J258" s="215"/>
    </row>
    <row r="259" spans="1:10" ht="26.4" x14ac:dyDescent="0.25">
      <c r="B259" s="180"/>
      <c r="C259" s="291" t="s">
        <v>56</v>
      </c>
      <c r="D259" s="177" t="s">
        <v>54</v>
      </c>
      <c r="E259" s="177" t="s">
        <v>55</v>
      </c>
      <c r="F259" s="177" t="s">
        <v>56</v>
      </c>
      <c r="G259" s="178" t="s">
        <v>57</v>
      </c>
      <c r="H259" s="217"/>
      <c r="I259" s="215"/>
      <c r="J259" s="215"/>
    </row>
    <row r="260" spans="1:10" ht="14.4" thickBot="1" x14ac:dyDescent="0.3">
      <c r="B260" s="174"/>
      <c r="C260" s="292"/>
      <c r="D260" s="168"/>
      <c r="E260" s="169"/>
      <c r="F260" s="204">
        <f>G258*D260+E260</f>
        <v>0</v>
      </c>
      <c r="G260" s="203">
        <f>SUM(G258,F260)</f>
        <v>0</v>
      </c>
      <c r="H260" s="217"/>
      <c r="I260" s="215"/>
      <c r="J260" s="215"/>
    </row>
    <row r="261" spans="1:10" x14ac:dyDescent="0.25">
      <c r="B261" s="293" t="s">
        <v>105</v>
      </c>
      <c r="C261" s="294"/>
      <c r="D261" s="294"/>
      <c r="E261" s="294"/>
      <c r="F261" s="294"/>
      <c r="G261" s="295"/>
      <c r="H261" s="217"/>
      <c r="I261" s="215"/>
      <c r="J261" s="215"/>
    </row>
    <row r="262" spans="1:10" x14ac:dyDescent="0.25">
      <c r="B262" s="170"/>
      <c r="C262" s="208" t="str">
        <f>Allocation1&amp;" %"</f>
        <v>Core %</v>
      </c>
      <c r="D262" s="208" t="str">
        <f>Allocation2&amp;" %"</f>
        <v>Competitive %</v>
      </c>
      <c r="E262" s="208" t="str">
        <f>Allocation1&amp;" $"</f>
        <v>Core $</v>
      </c>
      <c r="F262" s="208" t="str">
        <f>Allocation2&amp;" $"</f>
        <v>Competitive $</v>
      </c>
      <c r="G262" s="171" t="s">
        <v>59</v>
      </c>
      <c r="H262" s="217"/>
      <c r="I262" s="215"/>
      <c r="J262" s="215"/>
    </row>
    <row r="263" spans="1:10" ht="14.4" thickBot="1" x14ac:dyDescent="0.3">
      <c r="B263" s="172" t="s">
        <v>106</v>
      </c>
      <c r="C263" s="210">
        <v>1</v>
      </c>
      <c r="D263" s="210">
        <v>0</v>
      </c>
      <c r="E263" s="212">
        <f>C263*G260</f>
        <v>0</v>
      </c>
      <c r="F263" s="212">
        <f>D263*G260</f>
        <v>0</v>
      </c>
      <c r="G263" s="211">
        <f>SUM(E263,F263)</f>
        <v>0</v>
      </c>
      <c r="H263" s="217"/>
      <c r="I263" s="215"/>
      <c r="J263" s="215"/>
    </row>
    <row r="264" spans="1:10" x14ac:dyDescent="0.25">
      <c r="B264" s="296" t="s">
        <v>16</v>
      </c>
      <c r="C264" s="297"/>
      <c r="D264" s="297"/>
      <c r="E264" s="297"/>
      <c r="F264" s="297"/>
      <c r="G264" s="298"/>
      <c r="H264" s="217"/>
      <c r="I264" s="215"/>
      <c r="J264" s="215"/>
    </row>
    <row r="265" spans="1:10" x14ac:dyDescent="0.25">
      <c r="B265" s="299"/>
      <c r="C265" s="300"/>
      <c r="D265" s="300"/>
      <c r="E265" s="300"/>
      <c r="F265" s="300"/>
      <c r="G265" s="301"/>
      <c r="H265" s="217" t="s">
        <v>58</v>
      </c>
      <c r="I265" s="215">
        <f>C263*$G258</f>
        <v>0</v>
      </c>
      <c r="J265" s="215">
        <f>D263*$G258</f>
        <v>0</v>
      </c>
    </row>
    <row r="266" spans="1:10" ht="14.4" thickBot="1" x14ac:dyDescent="0.3">
      <c r="B266" s="302"/>
      <c r="C266" s="303"/>
      <c r="D266" s="303"/>
      <c r="E266" s="303"/>
      <c r="F266" s="303"/>
      <c r="G266" s="304"/>
      <c r="H266" s="217" t="s">
        <v>56</v>
      </c>
      <c r="I266" s="215">
        <f>C263*$F260</f>
        <v>0</v>
      </c>
      <c r="J266" s="215">
        <f>D263*$F260</f>
        <v>0</v>
      </c>
    </row>
    <row r="267" spans="1:10" ht="14.4" thickBot="1" x14ac:dyDescent="0.3">
      <c r="H267" s="217"/>
      <c r="I267" s="215"/>
      <c r="J267" s="215"/>
    </row>
    <row r="268" spans="1:10" x14ac:dyDescent="0.25">
      <c r="A268" s="214">
        <f>A256+1</f>
        <v>23</v>
      </c>
      <c r="B268" s="288" t="s">
        <v>48</v>
      </c>
      <c r="C268" s="289"/>
      <c r="D268" s="289"/>
      <c r="E268" s="289"/>
      <c r="F268" s="289"/>
      <c r="G268" s="290"/>
      <c r="H268" s="217"/>
      <c r="I268" s="215"/>
      <c r="J268" s="215"/>
    </row>
    <row r="269" spans="1:10" ht="26.4" x14ac:dyDescent="0.25">
      <c r="B269" s="165" t="s">
        <v>49</v>
      </c>
      <c r="C269" s="166" t="s">
        <v>50</v>
      </c>
      <c r="D269" s="166" t="s">
        <v>51</v>
      </c>
      <c r="E269" s="166" t="s">
        <v>52</v>
      </c>
      <c r="F269" s="166" t="s">
        <v>53</v>
      </c>
      <c r="G269" s="167" t="s">
        <v>0</v>
      </c>
      <c r="H269" s="217"/>
      <c r="I269" s="215"/>
      <c r="J269" s="215"/>
    </row>
    <row r="270" spans="1:10" ht="14.4" thickBot="1" x14ac:dyDescent="0.3">
      <c r="B270" s="179"/>
      <c r="C270" s="226"/>
      <c r="D270" s="205"/>
      <c r="E270" s="175"/>
      <c r="F270" s="176"/>
      <c r="G270" s="202">
        <f>D270*E270*F270/12</f>
        <v>0</v>
      </c>
      <c r="H270" s="217"/>
      <c r="I270" s="215"/>
      <c r="J270" s="215"/>
    </row>
    <row r="271" spans="1:10" ht="26.4" x14ac:dyDescent="0.25">
      <c r="B271" s="180"/>
      <c r="C271" s="291" t="s">
        <v>56</v>
      </c>
      <c r="D271" s="177" t="s">
        <v>54</v>
      </c>
      <c r="E271" s="177" t="s">
        <v>55</v>
      </c>
      <c r="F271" s="177" t="s">
        <v>56</v>
      </c>
      <c r="G271" s="178" t="s">
        <v>57</v>
      </c>
      <c r="H271" s="217"/>
      <c r="I271" s="215"/>
      <c r="J271" s="215"/>
    </row>
    <row r="272" spans="1:10" ht="14.4" thickBot="1" x14ac:dyDescent="0.3">
      <c r="B272" s="174"/>
      <c r="C272" s="292"/>
      <c r="D272" s="168"/>
      <c r="E272" s="169"/>
      <c r="F272" s="204">
        <f>G270*D272+E272</f>
        <v>0</v>
      </c>
      <c r="G272" s="203">
        <f>SUM(G270,F272)</f>
        <v>0</v>
      </c>
      <c r="H272" s="217"/>
      <c r="I272" s="215"/>
      <c r="J272" s="215"/>
    </row>
    <row r="273" spans="1:10" x14ac:dyDescent="0.25">
      <c r="B273" s="293" t="s">
        <v>105</v>
      </c>
      <c r="C273" s="294"/>
      <c r="D273" s="294"/>
      <c r="E273" s="294"/>
      <c r="F273" s="294"/>
      <c r="G273" s="295"/>
      <c r="H273" s="217"/>
      <c r="I273" s="215"/>
      <c r="J273" s="215"/>
    </row>
    <row r="274" spans="1:10" x14ac:dyDescent="0.25">
      <c r="B274" s="170"/>
      <c r="C274" s="208" t="str">
        <f>Allocation1&amp;" %"</f>
        <v>Core %</v>
      </c>
      <c r="D274" s="208" t="str">
        <f>Allocation2&amp;" %"</f>
        <v>Competitive %</v>
      </c>
      <c r="E274" s="208" t="str">
        <f>Allocation1&amp;" $"</f>
        <v>Core $</v>
      </c>
      <c r="F274" s="208" t="str">
        <f>Allocation2&amp;" $"</f>
        <v>Competitive $</v>
      </c>
      <c r="G274" s="171" t="s">
        <v>59</v>
      </c>
      <c r="H274" s="217"/>
      <c r="I274" s="215"/>
      <c r="J274" s="215"/>
    </row>
    <row r="275" spans="1:10" ht="14.4" thickBot="1" x14ac:dyDescent="0.3">
      <c r="B275" s="172" t="s">
        <v>106</v>
      </c>
      <c r="C275" s="210">
        <v>1</v>
      </c>
      <c r="D275" s="210">
        <v>0</v>
      </c>
      <c r="E275" s="212">
        <f>C275*G272</f>
        <v>0</v>
      </c>
      <c r="F275" s="212">
        <f>D275*G272</f>
        <v>0</v>
      </c>
      <c r="G275" s="211">
        <f>SUM(E275,F275)</f>
        <v>0</v>
      </c>
      <c r="H275" s="217"/>
      <c r="I275" s="215"/>
      <c r="J275" s="215"/>
    </row>
    <row r="276" spans="1:10" x14ac:dyDescent="0.25">
      <c r="B276" s="296" t="s">
        <v>16</v>
      </c>
      <c r="C276" s="297"/>
      <c r="D276" s="297"/>
      <c r="E276" s="297"/>
      <c r="F276" s="297"/>
      <c r="G276" s="298"/>
      <c r="H276" s="217"/>
      <c r="I276" s="215"/>
      <c r="J276" s="215"/>
    </row>
    <row r="277" spans="1:10" x14ac:dyDescent="0.25">
      <c r="B277" s="299"/>
      <c r="C277" s="300"/>
      <c r="D277" s="300"/>
      <c r="E277" s="300"/>
      <c r="F277" s="300"/>
      <c r="G277" s="301"/>
      <c r="H277" s="217" t="s">
        <v>58</v>
      </c>
      <c r="I277" s="215">
        <f>C275*$G270</f>
        <v>0</v>
      </c>
      <c r="J277" s="215">
        <f>D275*$G270</f>
        <v>0</v>
      </c>
    </row>
    <row r="278" spans="1:10" ht="14.4" thickBot="1" x14ac:dyDescent="0.3">
      <c r="B278" s="302"/>
      <c r="C278" s="303"/>
      <c r="D278" s="303"/>
      <c r="E278" s="303"/>
      <c r="F278" s="303"/>
      <c r="G278" s="304"/>
      <c r="H278" s="217" t="s">
        <v>56</v>
      </c>
      <c r="I278" s="215">
        <f>C275*$F272</f>
        <v>0</v>
      </c>
      <c r="J278" s="215">
        <f>D275*$F272</f>
        <v>0</v>
      </c>
    </row>
    <row r="279" spans="1:10" ht="14.4" thickBot="1" x14ac:dyDescent="0.3">
      <c r="H279" s="217"/>
      <c r="I279" s="215"/>
      <c r="J279" s="215"/>
    </row>
    <row r="280" spans="1:10" x14ac:dyDescent="0.25">
      <c r="A280" s="214">
        <f>A268+1</f>
        <v>24</v>
      </c>
      <c r="B280" s="288" t="s">
        <v>48</v>
      </c>
      <c r="C280" s="289"/>
      <c r="D280" s="289"/>
      <c r="E280" s="289"/>
      <c r="F280" s="289"/>
      <c r="G280" s="290"/>
      <c r="H280" s="217"/>
      <c r="I280" s="215"/>
      <c r="J280" s="215"/>
    </row>
    <row r="281" spans="1:10" ht="26.4" x14ac:dyDescent="0.25">
      <c r="B281" s="165" t="s">
        <v>49</v>
      </c>
      <c r="C281" s="166" t="s">
        <v>50</v>
      </c>
      <c r="D281" s="166" t="s">
        <v>51</v>
      </c>
      <c r="E281" s="166" t="s">
        <v>52</v>
      </c>
      <c r="F281" s="166" t="s">
        <v>53</v>
      </c>
      <c r="G281" s="167" t="s">
        <v>0</v>
      </c>
      <c r="H281" s="217"/>
      <c r="I281" s="215"/>
      <c r="J281" s="215"/>
    </row>
    <row r="282" spans="1:10" ht="14.4" thickBot="1" x14ac:dyDescent="0.3">
      <c r="B282" s="179"/>
      <c r="C282" s="226"/>
      <c r="D282" s="205"/>
      <c r="E282" s="175"/>
      <c r="F282" s="176"/>
      <c r="G282" s="202">
        <f>D282*E282*F282/12</f>
        <v>0</v>
      </c>
      <c r="H282" s="217"/>
      <c r="I282" s="215"/>
      <c r="J282" s="215"/>
    </row>
    <row r="283" spans="1:10" ht="26.4" x14ac:dyDescent="0.25">
      <c r="B283" s="180"/>
      <c r="C283" s="291" t="s">
        <v>56</v>
      </c>
      <c r="D283" s="177" t="s">
        <v>54</v>
      </c>
      <c r="E283" s="177" t="s">
        <v>55</v>
      </c>
      <c r="F283" s="177" t="s">
        <v>56</v>
      </c>
      <c r="G283" s="178" t="s">
        <v>57</v>
      </c>
      <c r="H283" s="217"/>
      <c r="I283" s="215"/>
      <c r="J283" s="215"/>
    </row>
    <row r="284" spans="1:10" ht="14.4" thickBot="1" x14ac:dyDescent="0.3">
      <c r="B284" s="174"/>
      <c r="C284" s="292"/>
      <c r="D284" s="168"/>
      <c r="E284" s="169"/>
      <c r="F284" s="204">
        <f>G282*D284+E284</f>
        <v>0</v>
      </c>
      <c r="G284" s="203">
        <f>SUM(G282,F284)</f>
        <v>0</v>
      </c>
      <c r="H284" s="217"/>
      <c r="I284" s="215"/>
      <c r="J284" s="215"/>
    </row>
    <row r="285" spans="1:10" x14ac:dyDescent="0.25">
      <c r="B285" s="293" t="s">
        <v>105</v>
      </c>
      <c r="C285" s="294"/>
      <c r="D285" s="294"/>
      <c r="E285" s="294"/>
      <c r="F285" s="294"/>
      <c r="G285" s="295"/>
      <c r="H285" s="217"/>
      <c r="I285" s="215"/>
      <c r="J285" s="215"/>
    </row>
    <row r="286" spans="1:10" x14ac:dyDescent="0.25">
      <c r="B286" s="170"/>
      <c r="C286" s="208" t="str">
        <f>Allocation1&amp;" %"</f>
        <v>Core %</v>
      </c>
      <c r="D286" s="208" t="str">
        <f>Allocation2&amp;" %"</f>
        <v>Competitive %</v>
      </c>
      <c r="E286" s="208" t="str">
        <f>Allocation1&amp;" $"</f>
        <v>Core $</v>
      </c>
      <c r="F286" s="208" t="str">
        <f>Allocation2&amp;" $"</f>
        <v>Competitive $</v>
      </c>
      <c r="G286" s="171" t="s">
        <v>59</v>
      </c>
      <c r="H286" s="217"/>
      <c r="I286" s="215"/>
      <c r="J286" s="215"/>
    </row>
    <row r="287" spans="1:10" ht="14.4" thickBot="1" x14ac:dyDescent="0.3">
      <c r="B287" s="172" t="s">
        <v>106</v>
      </c>
      <c r="C287" s="210">
        <v>1</v>
      </c>
      <c r="D287" s="210">
        <v>0</v>
      </c>
      <c r="E287" s="212">
        <f>C287*G284</f>
        <v>0</v>
      </c>
      <c r="F287" s="212">
        <f>D287*G284</f>
        <v>0</v>
      </c>
      <c r="G287" s="211">
        <f>SUM(E287,F287)</f>
        <v>0</v>
      </c>
      <c r="H287" s="217"/>
      <c r="I287" s="215"/>
      <c r="J287" s="215"/>
    </row>
    <row r="288" spans="1:10" x14ac:dyDescent="0.25">
      <c r="B288" s="296" t="s">
        <v>16</v>
      </c>
      <c r="C288" s="297"/>
      <c r="D288" s="297"/>
      <c r="E288" s="297"/>
      <c r="F288" s="297"/>
      <c r="G288" s="298"/>
      <c r="H288" s="217"/>
      <c r="I288" s="215"/>
      <c r="J288" s="215"/>
    </row>
    <row r="289" spans="1:10" x14ac:dyDescent="0.25">
      <c r="B289" s="299"/>
      <c r="C289" s="300"/>
      <c r="D289" s="300"/>
      <c r="E289" s="300"/>
      <c r="F289" s="300"/>
      <c r="G289" s="301"/>
      <c r="H289" s="217" t="s">
        <v>58</v>
      </c>
      <c r="I289" s="215">
        <f>C287*$G282</f>
        <v>0</v>
      </c>
      <c r="J289" s="215">
        <f>D287*$G282</f>
        <v>0</v>
      </c>
    </row>
    <row r="290" spans="1:10" ht="14.4" thickBot="1" x14ac:dyDescent="0.3">
      <c r="B290" s="302"/>
      <c r="C290" s="303"/>
      <c r="D290" s="303"/>
      <c r="E290" s="303"/>
      <c r="F290" s="303"/>
      <c r="G290" s="304"/>
      <c r="H290" s="217" t="s">
        <v>56</v>
      </c>
      <c r="I290" s="215">
        <f>C287*$F284</f>
        <v>0</v>
      </c>
      <c r="J290" s="215">
        <f>D287*$F284</f>
        <v>0</v>
      </c>
    </row>
    <row r="291" spans="1:10" ht="14.4" thickBot="1" x14ac:dyDescent="0.3">
      <c r="H291" s="217"/>
      <c r="I291" s="215"/>
      <c r="J291" s="215"/>
    </row>
    <row r="292" spans="1:10" x14ac:dyDescent="0.25">
      <c r="A292" s="214">
        <f>A280+1</f>
        <v>25</v>
      </c>
      <c r="B292" s="288" t="s">
        <v>48</v>
      </c>
      <c r="C292" s="289"/>
      <c r="D292" s="289"/>
      <c r="E292" s="289"/>
      <c r="F292" s="289"/>
      <c r="G292" s="290"/>
      <c r="H292" s="217"/>
      <c r="I292" s="215"/>
      <c r="J292" s="215"/>
    </row>
    <row r="293" spans="1:10" ht="26.4" x14ac:dyDescent="0.25">
      <c r="B293" s="165" t="s">
        <v>49</v>
      </c>
      <c r="C293" s="166" t="s">
        <v>50</v>
      </c>
      <c r="D293" s="166" t="s">
        <v>51</v>
      </c>
      <c r="E293" s="166" t="s">
        <v>52</v>
      </c>
      <c r="F293" s="166" t="s">
        <v>53</v>
      </c>
      <c r="G293" s="167" t="s">
        <v>0</v>
      </c>
      <c r="H293" s="217"/>
      <c r="I293" s="215"/>
      <c r="J293" s="215"/>
    </row>
    <row r="294" spans="1:10" ht="14.4" thickBot="1" x14ac:dyDescent="0.3">
      <c r="B294" s="179"/>
      <c r="C294" s="226"/>
      <c r="D294" s="205"/>
      <c r="E294" s="175"/>
      <c r="F294" s="176"/>
      <c r="G294" s="202">
        <f>D294*E294*F294/12</f>
        <v>0</v>
      </c>
      <c r="H294" s="217"/>
      <c r="I294" s="215"/>
      <c r="J294" s="215"/>
    </row>
    <row r="295" spans="1:10" ht="26.4" x14ac:dyDescent="0.25">
      <c r="B295" s="180"/>
      <c r="C295" s="291" t="s">
        <v>56</v>
      </c>
      <c r="D295" s="177" t="s">
        <v>54</v>
      </c>
      <c r="E295" s="177" t="s">
        <v>55</v>
      </c>
      <c r="F295" s="177" t="s">
        <v>56</v>
      </c>
      <c r="G295" s="178" t="s">
        <v>57</v>
      </c>
      <c r="H295" s="217"/>
      <c r="I295" s="215"/>
      <c r="J295" s="215"/>
    </row>
    <row r="296" spans="1:10" ht="14.4" thickBot="1" x14ac:dyDescent="0.3">
      <c r="B296" s="174"/>
      <c r="C296" s="292"/>
      <c r="D296" s="168"/>
      <c r="E296" s="169"/>
      <c r="F296" s="204">
        <f>G294*D296+E296</f>
        <v>0</v>
      </c>
      <c r="G296" s="203">
        <f>SUM(G294,F296)</f>
        <v>0</v>
      </c>
      <c r="H296" s="217"/>
      <c r="I296" s="215"/>
      <c r="J296" s="215"/>
    </row>
    <row r="297" spans="1:10" x14ac:dyDescent="0.25">
      <c r="B297" s="293" t="s">
        <v>105</v>
      </c>
      <c r="C297" s="294"/>
      <c r="D297" s="294"/>
      <c r="E297" s="294"/>
      <c r="F297" s="294"/>
      <c r="G297" s="295"/>
      <c r="H297" s="217"/>
      <c r="I297" s="215"/>
      <c r="J297" s="215"/>
    </row>
    <row r="298" spans="1:10" x14ac:dyDescent="0.25">
      <c r="B298" s="170"/>
      <c r="C298" s="208" t="str">
        <f>Allocation1&amp;" %"</f>
        <v>Core %</v>
      </c>
      <c r="D298" s="208" t="str">
        <f>Allocation2&amp;" %"</f>
        <v>Competitive %</v>
      </c>
      <c r="E298" s="208" t="str">
        <f>Allocation1&amp;" $"</f>
        <v>Core $</v>
      </c>
      <c r="F298" s="208" t="str">
        <f>Allocation2&amp;" $"</f>
        <v>Competitive $</v>
      </c>
      <c r="G298" s="171" t="s">
        <v>59</v>
      </c>
      <c r="H298" s="217"/>
      <c r="I298" s="215"/>
      <c r="J298" s="215"/>
    </row>
    <row r="299" spans="1:10" ht="14.4" thickBot="1" x14ac:dyDescent="0.3">
      <c r="B299" s="172" t="s">
        <v>106</v>
      </c>
      <c r="C299" s="210">
        <v>1</v>
      </c>
      <c r="D299" s="210">
        <v>0</v>
      </c>
      <c r="E299" s="212">
        <f>C299*G296</f>
        <v>0</v>
      </c>
      <c r="F299" s="212">
        <f>D299*G296</f>
        <v>0</v>
      </c>
      <c r="G299" s="211">
        <f>SUM(E299,F299)</f>
        <v>0</v>
      </c>
      <c r="H299" s="217"/>
      <c r="I299" s="215"/>
      <c r="J299" s="215"/>
    </row>
    <row r="300" spans="1:10" x14ac:dyDescent="0.25">
      <c r="B300" s="296" t="s">
        <v>16</v>
      </c>
      <c r="C300" s="297"/>
      <c r="D300" s="297"/>
      <c r="E300" s="297"/>
      <c r="F300" s="297"/>
      <c r="G300" s="298"/>
      <c r="H300" s="217"/>
      <c r="I300" s="215"/>
      <c r="J300" s="215"/>
    </row>
    <row r="301" spans="1:10" x14ac:dyDescent="0.25">
      <c r="B301" s="299"/>
      <c r="C301" s="300"/>
      <c r="D301" s="300"/>
      <c r="E301" s="300"/>
      <c r="F301" s="300"/>
      <c r="G301" s="301"/>
      <c r="H301" s="217" t="s">
        <v>58</v>
      </c>
      <c r="I301" s="215">
        <f>C299*$G294</f>
        <v>0</v>
      </c>
      <c r="J301" s="215">
        <f>D299*$G294</f>
        <v>0</v>
      </c>
    </row>
    <row r="302" spans="1:10" ht="14.4" thickBot="1" x14ac:dyDescent="0.3">
      <c r="B302" s="302"/>
      <c r="C302" s="303"/>
      <c r="D302" s="303"/>
      <c r="E302" s="303"/>
      <c r="F302" s="303"/>
      <c r="G302" s="304"/>
      <c r="H302" s="217" t="s">
        <v>56</v>
      </c>
      <c r="I302" s="215">
        <f>C299*$F296</f>
        <v>0</v>
      </c>
      <c r="J302" s="215">
        <f>D299*$F296</f>
        <v>0</v>
      </c>
    </row>
    <row r="303" spans="1:10" ht="14.4" thickBot="1" x14ac:dyDescent="0.3">
      <c r="H303" s="217"/>
      <c r="I303" s="215"/>
      <c r="J303" s="215"/>
    </row>
    <row r="304" spans="1:10" x14ac:dyDescent="0.25">
      <c r="A304" s="214">
        <f>A292+1</f>
        <v>26</v>
      </c>
      <c r="B304" s="288" t="s">
        <v>48</v>
      </c>
      <c r="C304" s="289"/>
      <c r="D304" s="289"/>
      <c r="E304" s="289"/>
      <c r="F304" s="289"/>
      <c r="G304" s="290"/>
      <c r="H304" s="217"/>
      <c r="I304" s="215"/>
      <c r="J304" s="215"/>
    </row>
    <row r="305" spans="1:10" ht="26.4" x14ac:dyDescent="0.25">
      <c r="B305" s="165" t="s">
        <v>49</v>
      </c>
      <c r="C305" s="166" t="s">
        <v>50</v>
      </c>
      <c r="D305" s="166" t="s">
        <v>51</v>
      </c>
      <c r="E305" s="166" t="s">
        <v>52</v>
      </c>
      <c r="F305" s="166" t="s">
        <v>53</v>
      </c>
      <c r="G305" s="167" t="s">
        <v>0</v>
      </c>
      <c r="H305" s="217"/>
      <c r="I305" s="215"/>
      <c r="J305" s="215"/>
    </row>
    <row r="306" spans="1:10" ht="14.4" thickBot="1" x14ac:dyDescent="0.3">
      <c r="B306" s="179"/>
      <c r="C306" s="226"/>
      <c r="D306" s="205"/>
      <c r="E306" s="175"/>
      <c r="F306" s="176"/>
      <c r="G306" s="202">
        <f>D306*E306*F306/12</f>
        <v>0</v>
      </c>
      <c r="H306" s="217"/>
      <c r="I306" s="215"/>
      <c r="J306" s="215"/>
    </row>
    <row r="307" spans="1:10" ht="26.4" x14ac:dyDescent="0.25">
      <c r="B307" s="180"/>
      <c r="C307" s="291" t="s">
        <v>56</v>
      </c>
      <c r="D307" s="177" t="s">
        <v>54</v>
      </c>
      <c r="E307" s="177" t="s">
        <v>55</v>
      </c>
      <c r="F307" s="177" t="s">
        <v>56</v>
      </c>
      <c r="G307" s="178" t="s">
        <v>57</v>
      </c>
      <c r="H307" s="217"/>
      <c r="I307" s="215"/>
      <c r="J307" s="215"/>
    </row>
    <row r="308" spans="1:10" ht="14.4" thickBot="1" x14ac:dyDescent="0.3">
      <c r="B308" s="174"/>
      <c r="C308" s="292"/>
      <c r="D308" s="168"/>
      <c r="E308" s="169"/>
      <c r="F308" s="204">
        <f>G306*D308+E308</f>
        <v>0</v>
      </c>
      <c r="G308" s="203">
        <f>SUM(G306,F308)</f>
        <v>0</v>
      </c>
      <c r="H308" s="217"/>
      <c r="I308" s="215"/>
      <c r="J308" s="215"/>
    </row>
    <row r="309" spans="1:10" x14ac:dyDescent="0.25">
      <c r="B309" s="293" t="s">
        <v>105</v>
      </c>
      <c r="C309" s="294"/>
      <c r="D309" s="294"/>
      <c r="E309" s="294"/>
      <c r="F309" s="294"/>
      <c r="G309" s="295"/>
      <c r="H309" s="217"/>
      <c r="I309" s="215"/>
      <c r="J309" s="215"/>
    </row>
    <row r="310" spans="1:10" x14ac:dyDescent="0.25">
      <c r="B310" s="170"/>
      <c r="C310" s="208" t="str">
        <f>Allocation1&amp;" %"</f>
        <v>Core %</v>
      </c>
      <c r="D310" s="208" t="str">
        <f>Allocation2&amp;" %"</f>
        <v>Competitive %</v>
      </c>
      <c r="E310" s="208" t="str">
        <f>Allocation1&amp;" $"</f>
        <v>Core $</v>
      </c>
      <c r="F310" s="208" t="str">
        <f>Allocation2&amp;" $"</f>
        <v>Competitive $</v>
      </c>
      <c r="G310" s="171" t="s">
        <v>59</v>
      </c>
      <c r="H310" s="217"/>
      <c r="I310" s="215"/>
      <c r="J310" s="215"/>
    </row>
    <row r="311" spans="1:10" ht="14.4" thickBot="1" x14ac:dyDescent="0.3">
      <c r="B311" s="172" t="s">
        <v>106</v>
      </c>
      <c r="C311" s="210">
        <v>1</v>
      </c>
      <c r="D311" s="210">
        <v>0</v>
      </c>
      <c r="E311" s="212">
        <f>C311*G308</f>
        <v>0</v>
      </c>
      <c r="F311" s="212">
        <f>D311*G308</f>
        <v>0</v>
      </c>
      <c r="G311" s="211">
        <f>SUM(E311,F311)</f>
        <v>0</v>
      </c>
      <c r="H311" s="217"/>
      <c r="I311" s="215"/>
      <c r="J311" s="215"/>
    </row>
    <row r="312" spans="1:10" x14ac:dyDescent="0.25">
      <c r="B312" s="296" t="s">
        <v>16</v>
      </c>
      <c r="C312" s="297"/>
      <c r="D312" s="297"/>
      <c r="E312" s="297"/>
      <c r="F312" s="297"/>
      <c r="G312" s="298"/>
      <c r="H312" s="217"/>
      <c r="I312" s="215"/>
      <c r="J312" s="215"/>
    </row>
    <row r="313" spans="1:10" x14ac:dyDescent="0.25">
      <c r="B313" s="299"/>
      <c r="C313" s="300"/>
      <c r="D313" s="300"/>
      <c r="E313" s="300"/>
      <c r="F313" s="300"/>
      <c r="G313" s="301"/>
      <c r="H313" s="217" t="s">
        <v>58</v>
      </c>
      <c r="I313" s="215">
        <f>C311*$G306</f>
        <v>0</v>
      </c>
      <c r="J313" s="215">
        <f>D311*$G306</f>
        <v>0</v>
      </c>
    </row>
    <row r="314" spans="1:10" ht="14.4" thickBot="1" x14ac:dyDescent="0.3">
      <c r="B314" s="302"/>
      <c r="C314" s="303"/>
      <c r="D314" s="303"/>
      <c r="E314" s="303"/>
      <c r="F314" s="303"/>
      <c r="G314" s="304"/>
      <c r="H314" s="217" t="s">
        <v>56</v>
      </c>
      <c r="I314" s="215">
        <f>C311*$F308</f>
        <v>0</v>
      </c>
      <c r="J314" s="215">
        <f>D311*$F308</f>
        <v>0</v>
      </c>
    </row>
    <row r="315" spans="1:10" ht="14.4" thickBot="1" x14ac:dyDescent="0.3">
      <c r="H315" s="217"/>
      <c r="I315" s="215"/>
      <c r="J315" s="215"/>
    </row>
    <row r="316" spans="1:10" x14ac:dyDescent="0.25">
      <c r="A316" s="214">
        <f>A304+1</f>
        <v>27</v>
      </c>
      <c r="B316" s="288" t="s">
        <v>48</v>
      </c>
      <c r="C316" s="289"/>
      <c r="D316" s="289"/>
      <c r="E316" s="289"/>
      <c r="F316" s="289"/>
      <c r="G316" s="290"/>
      <c r="H316" s="217"/>
      <c r="I316" s="215"/>
      <c r="J316" s="215"/>
    </row>
    <row r="317" spans="1:10" ht="26.4" x14ac:dyDescent="0.25">
      <c r="B317" s="165" t="s">
        <v>49</v>
      </c>
      <c r="C317" s="166" t="s">
        <v>50</v>
      </c>
      <c r="D317" s="166" t="s">
        <v>51</v>
      </c>
      <c r="E317" s="166" t="s">
        <v>52</v>
      </c>
      <c r="F317" s="166" t="s">
        <v>53</v>
      </c>
      <c r="G317" s="167" t="s">
        <v>0</v>
      </c>
      <c r="H317" s="217"/>
      <c r="I317" s="215"/>
      <c r="J317" s="215"/>
    </row>
    <row r="318" spans="1:10" ht="14.4" thickBot="1" x14ac:dyDescent="0.3">
      <c r="B318" s="179"/>
      <c r="C318" s="226"/>
      <c r="D318" s="205"/>
      <c r="E318" s="175"/>
      <c r="F318" s="176"/>
      <c r="G318" s="202">
        <f>D318*E318*F318/12</f>
        <v>0</v>
      </c>
      <c r="H318" s="217"/>
      <c r="I318" s="215"/>
      <c r="J318" s="215"/>
    </row>
    <row r="319" spans="1:10" ht="26.4" x14ac:dyDescent="0.25">
      <c r="B319" s="180"/>
      <c r="C319" s="291" t="s">
        <v>56</v>
      </c>
      <c r="D319" s="177" t="s">
        <v>54</v>
      </c>
      <c r="E319" s="177" t="s">
        <v>55</v>
      </c>
      <c r="F319" s="177" t="s">
        <v>56</v>
      </c>
      <c r="G319" s="178" t="s">
        <v>57</v>
      </c>
      <c r="H319" s="217"/>
      <c r="I319" s="215"/>
      <c r="J319" s="215"/>
    </row>
    <row r="320" spans="1:10" ht="14.4" thickBot="1" x14ac:dyDescent="0.3">
      <c r="B320" s="174"/>
      <c r="C320" s="292"/>
      <c r="D320" s="168"/>
      <c r="E320" s="169"/>
      <c r="F320" s="204">
        <f>G318*D320+E320</f>
        <v>0</v>
      </c>
      <c r="G320" s="203">
        <f>SUM(G318,F320)</f>
        <v>0</v>
      </c>
      <c r="H320" s="217"/>
      <c r="I320" s="215"/>
      <c r="J320" s="215"/>
    </row>
    <row r="321" spans="1:10" x14ac:dyDescent="0.25">
      <c r="B321" s="293" t="s">
        <v>105</v>
      </c>
      <c r="C321" s="294"/>
      <c r="D321" s="294"/>
      <c r="E321" s="294"/>
      <c r="F321" s="294"/>
      <c r="G321" s="295"/>
      <c r="H321" s="217"/>
      <c r="I321" s="215"/>
      <c r="J321" s="215"/>
    </row>
    <row r="322" spans="1:10" x14ac:dyDescent="0.25">
      <c r="B322" s="170"/>
      <c r="C322" s="208" t="str">
        <f>Allocation1&amp;" %"</f>
        <v>Core %</v>
      </c>
      <c r="D322" s="208" t="str">
        <f>Allocation2&amp;" %"</f>
        <v>Competitive %</v>
      </c>
      <c r="E322" s="208" t="str">
        <f>Allocation1&amp;" $"</f>
        <v>Core $</v>
      </c>
      <c r="F322" s="208" t="str">
        <f>Allocation2&amp;" $"</f>
        <v>Competitive $</v>
      </c>
      <c r="G322" s="171" t="s">
        <v>59</v>
      </c>
      <c r="H322" s="217"/>
      <c r="I322" s="215"/>
      <c r="J322" s="215"/>
    </row>
    <row r="323" spans="1:10" ht="14.4" thickBot="1" x14ac:dyDescent="0.3">
      <c r="B323" s="172" t="s">
        <v>106</v>
      </c>
      <c r="C323" s="210">
        <v>1</v>
      </c>
      <c r="D323" s="210">
        <v>0</v>
      </c>
      <c r="E323" s="212">
        <f>C323*G320</f>
        <v>0</v>
      </c>
      <c r="F323" s="212">
        <f>D323*G320</f>
        <v>0</v>
      </c>
      <c r="G323" s="211">
        <f>SUM(E323,F323)</f>
        <v>0</v>
      </c>
      <c r="H323" s="217"/>
      <c r="I323" s="215"/>
      <c r="J323" s="215"/>
    </row>
    <row r="324" spans="1:10" x14ac:dyDescent="0.25">
      <c r="B324" s="296" t="s">
        <v>16</v>
      </c>
      <c r="C324" s="297"/>
      <c r="D324" s="297"/>
      <c r="E324" s="297"/>
      <c r="F324" s="297"/>
      <c r="G324" s="298"/>
      <c r="H324" s="217"/>
      <c r="I324" s="215"/>
      <c r="J324" s="215"/>
    </row>
    <row r="325" spans="1:10" x14ac:dyDescent="0.25">
      <c r="B325" s="299"/>
      <c r="C325" s="300"/>
      <c r="D325" s="300"/>
      <c r="E325" s="300"/>
      <c r="F325" s="300"/>
      <c r="G325" s="301"/>
      <c r="H325" s="217" t="s">
        <v>58</v>
      </c>
      <c r="I325" s="215">
        <f>C323*$G318</f>
        <v>0</v>
      </c>
      <c r="J325" s="215">
        <f>D323*$G318</f>
        <v>0</v>
      </c>
    </row>
    <row r="326" spans="1:10" ht="14.4" thickBot="1" x14ac:dyDescent="0.3">
      <c r="B326" s="302"/>
      <c r="C326" s="303"/>
      <c r="D326" s="303"/>
      <c r="E326" s="303"/>
      <c r="F326" s="303"/>
      <c r="G326" s="304"/>
      <c r="H326" s="217" t="s">
        <v>56</v>
      </c>
      <c r="I326" s="215">
        <f>C323*$F320</f>
        <v>0</v>
      </c>
      <c r="J326" s="215">
        <f>D323*$F320</f>
        <v>0</v>
      </c>
    </row>
    <row r="327" spans="1:10" ht="14.4" thickBot="1" x14ac:dyDescent="0.3">
      <c r="H327" s="217"/>
      <c r="I327" s="215"/>
      <c r="J327" s="215"/>
    </row>
    <row r="328" spans="1:10" x14ac:dyDescent="0.25">
      <c r="A328" s="214">
        <f>A316+1</f>
        <v>28</v>
      </c>
      <c r="B328" s="288" t="s">
        <v>48</v>
      </c>
      <c r="C328" s="289"/>
      <c r="D328" s="289"/>
      <c r="E328" s="289"/>
      <c r="F328" s="289"/>
      <c r="G328" s="290"/>
      <c r="H328" s="217"/>
      <c r="I328" s="215"/>
      <c r="J328" s="215"/>
    </row>
    <row r="329" spans="1:10" ht="26.4" x14ac:dyDescent="0.25">
      <c r="B329" s="165" t="s">
        <v>49</v>
      </c>
      <c r="C329" s="166" t="s">
        <v>50</v>
      </c>
      <c r="D329" s="166" t="s">
        <v>51</v>
      </c>
      <c r="E329" s="166" t="s">
        <v>52</v>
      </c>
      <c r="F329" s="166" t="s">
        <v>53</v>
      </c>
      <c r="G329" s="167" t="s">
        <v>0</v>
      </c>
      <c r="H329" s="217"/>
      <c r="I329" s="215"/>
      <c r="J329" s="215"/>
    </row>
    <row r="330" spans="1:10" ht="14.4" thickBot="1" x14ac:dyDescent="0.3">
      <c r="B330" s="179"/>
      <c r="C330" s="226"/>
      <c r="D330" s="205"/>
      <c r="E330" s="175"/>
      <c r="F330" s="176"/>
      <c r="G330" s="202">
        <f>D330*E330*F330/12</f>
        <v>0</v>
      </c>
      <c r="H330" s="217"/>
      <c r="I330" s="215"/>
      <c r="J330" s="215"/>
    </row>
    <row r="331" spans="1:10" ht="26.4" x14ac:dyDescent="0.25">
      <c r="B331" s="180"/>
      <c r="C331" s="291" t="s">
        <v>56</v>
      </c>
      <c r="D331" s="177" t="s">
        <v>54</v>
      </c>
      <c r="E331" s="177" t="s">
        <v>55</v>
      </c>
      <c r="F331" s="177" t="s">
        <v>56</v>
      </c>
      <c r="G331" s="178" t="s">
        <v>57</v>
      </c>
      <c r="H331" s="217"/>
      <c r="I331" s="215"/>
      <c r="J331" s="215"/>
    </row>
    <row r="332" spans="1:10" ht="14.4" thickBot="1" x14ac:dyDescent="0.3">
      <c r="B332" s="174"/>
      <c r="C332" s="292"/>
      <c r="D332" s="168"/>
      <c r="E332" s="169"/>
      <c r="F332" s="204">
        <f>G330*D332+E332</f>
        <v>0</v>
      </c>
      <c r="G332" s="203">
        <f>SUM(G330,F332)</f>
        <v>0</v>
      </c>
      <c r="H332" s="217"/>
      <c r="I332" s="215"/>
      <c r="J332" s="215"/>
    </row>
    <row r="333" spans="1:10" x14ac:dyDescent="0.25">
      <c r="B333" s="293" t="s">
        <v>105</v>
      </c>
      <c r="C333" s="294"/>
      <c r="D333" s="294"/>
      <c r="E333" s="294"/>
      <c r="F333" s="294"/>
      <c r="G333" s="295"/>
      <c r="H333" s="217"/>
      <c r="I333" s="215"/>
      <c r="J333" s="215"/>
    </row>
    <row r="334" spans="1:10" x14ac:dyDescent="0.25">
      <c r="B334" s="170"/>
      <c r="C334" s="208" t="str">
        <f>Allocation1&amp;" %"</f>
        <v>Core %</v>
      </c>
      <c r="D334" s="208" t="str">
        <f>Allocation2&amp;" %"</f>
        <v>Competitive %</v>
      </c>
      <c r="E334" s="208" t="str">
        <f>Allocation1&amp;" $"</f>
        <v>Core $</v>
      </c>
      <c r="F334" s="208" t="str">
        <f>Allocation2&amp;" $"</f>
        <v>Competitive $</v>
      </c>
      <c r="G334" s="171" t="s">
        <v>59</v>
      </c>
      <c r="H334" s="217"/>
      <c r="I334" s="215"/>
      <c r="J334" s="215"/>
    </row>
    <row r="335" spans="1:10" ht="14.4" thickBot="1" x14ac:dyDescent="0.3">
      <c r="B335" s="172" t="s">
        <v>106</v>
      </c>
      <c r="C335" s="210">
        <v>1</v>
      </c>
      <c r="D335" s="210">
        <v>0</v>
      </c>
      <c r="E335" s="212">
        <f>C335*G332</f>
        <v>0</v>
      </c>
      <c r="F335" s="212">
        <f>D335*G332</f>
        <v>0</v>
      </c>
      <c r="G335" s="211">
        <f>SUM(E335,F335)</f>
        <v>0</v>
      </c>
      <c r="H335" s="217"/>
      <c r="I335" s="215"/>
      <c r="J335" s="215"/>
    </row>
    <row r="336" spans="1:10" x14ac:dyDescent="0.25">
      <c r="B336" s="296" t="s">
        <v>16</v>
      </c>
      <c r="C336" s="297"/>
      <c r="D336" s="297"/>
      <c r="E336" s="297"/>
      <c r="F336" s="297"/>
      <c r="G336" s="298"/>
      <c r="H336" s="217"/>
      <c r="I336" s="215"/>
      <c r="J336" s="215"/>
    </row>
    <row r="337" spans="1:10" x14ac:dyDescent="0.25">
      <c r="B337" s="299"/>
      <c r="C337" s="300"/>
      <c r="D337" s="300"/>
      <c r="E337" s="300"/>
      <c r="F337" s="300"/>
      <c r="G337" s="301"/>
      <c r="H337" s="217" t="s">
        <v>58</v>
      </c>
      <c r="I337" s="215">
        <f>C335*$G330</f>
        <v>0</v>
      </c>
      <c r="J337" s="215">
        <f>D335*$G330</f>
        <v>0</v>
      </c>
    </row>
    <row r="338" spans="1:10" ht="14.4" thickBot="1" x14ac:dyDescent="0.3">
      <c r="B338" s="302"/>
      <c r="C338" s="303"/>
      <c r="D338" s="303"/>
      <c r="E338" s="303"/>
      <c r="F338" s="303"/>
      <c r="G338" s="304"/>
      <c r="H338" s="217" t="s">
        <v>56</v>
      </c>
      <c r="I338" s="215">
        <f>C335*$F332</f>
        <v>0</v>
      </c>
      <c r="J338" s="215">
        <f>D335*$F332</f>
        <v>0</v>
      </c>
    </row>
    <row r="339" spans="1:10" ht="14.4" thickBot="1" x14ac:dyDescent="0.3">
      <c r="H339" s="217"/>
      <c r="I339" s="215"/>
      <c r="J339" s="215"/>
    </row>
    <row r="340" spans="1:10" x14ac:dyDescent="0.25">
      <c r="A340" s="214">
        <f>A328+1</f>
        <v>29</v>
      </c>
      <c r="B340" s="288" t="s">
        <v>48</v>
      </c>
      <c r="C340" s="289"/>
      <c r="D340" s="289"/>
      <c r="E340" s="289"/>
      <c r="F340" s="289"/>
      <c r="G340" s="290"/>
      <c r="H340" s="217"/>
      <c r="I340" s="215"/>
      <c r="J340" s="215"/>
    </row>
    <row r="341" spans="1:10" ht="26.4" x14ac:dyDescent="0.25">
      <c r="B341" s="165" t="s">
        <v>49</v>
      </c>
      <c r="C341" s="166" t="s">
        <v>50</v>
      </c>
      <c r="D341" s="166" t="s">
        <v>51</v>
      </c>
      <c r="E341" s="166" t="s">
        <v>52</v>
      </c>
      <c r="F341" s="166" t="s">
        <v>53</v>
      </c>
      <c r="G341" s="167" t="s">
        <v>0</v>
      </c>
      <c r="H341" s="217"/>
      <c r="I341" s="215"/>
      <c r="J341" s="215"/>
    </row>
    <row r="342" spans="1:10" ht="14.4" thickBot="1" x14ac:dyDescent="0.3">
      <c r="B342" s="179"/>
      <c r="C342" s="226"/>
      <c r="D342" s="205"/>
      <c r="E342" s="175"/>
      <c r="F342" s="176"/>
      <c r="G342" s="202">
        <f>D342*E342*F342/12</f>
        <v>0</v>
      </c>
      <c r="H342" s="217"/>
      <c r="I342" s="215"/>
      <c r="J342" s="215"/>
    </row>
    <row r="343" spans="1:10" ht="26.4" x14ac:dyDescent="0.25">
      <c r="B343" s="180"/>
      <c r="C343" s="291" t="s">
        <v>56</v>
      </c>
      <c r="D343" s="177" t="s">
        <v>54</v>
      </c>
      <c r="E343" s="177" t="s">
        <v>55</v>
      </c>
      <c r="F343" s="177" t="s">
        <v>56</v>
      </c>
      <c r="G343" s="178" t="s">
        <v>57</v>
      </c>
      <c r="H343" s="217"/>
      <c r="I343" s="215"/>
      <c r="J343" s="215"/>
    </row>
    <row r="344" spans="1:10" ht="14.4" thickBot="1" x14ac:dyDescent="0.3">
      <c r="B344" s="174"/>
      <c r="C344" s="292"/>
      <c r="D344" s="168"/>
      <c r="E344" s="169"/>
      <c r="F344" s="204">
        <f>G342*D344+E344</f>
        <v>0</v>
      </c>
      <c r="G344" s="203">
        <f>SUM(G342,F344)</f>
        <v>0</v>
      </c>
      <c r="H344" s="217"/>
      <c r="I344" s="215"/>
      <c r="J344" s="215"/>
    </row>
    <row r="345" spans="1:10" x14ac:dyDescent="0.25">
      <c r="B345" s="293" t="s">
        <v>105</v>
      </c>
      <c r="C345" s="294"/>
      <c r="D345" s="294"/>
      <c r="E345" s="294"/>
      <c r="F345" s="294"/>
      <c r="G345" s="295"/>
      <c r="H345" s="217"/>
      <c r="I345" s="215"/>
      <c r="J345" s="215"/>
    </row>
    <row r="346" spans="1:10" x14ac:dyDescent="0.25">
      <c r="B346" s="170"/>
      <c r="C346" s="208" t="str">
        <f>Allocation1&amp;" %"</f>
        <v>Core %</v>
      </c>
      <c r="D346" s="208" t="str">
        <f>Allocation2&amp;" %"</f>
        <v>Competitive %</v>
      </c>
      <c r="E346" s="208" t="str">
        <f>Allocation1&amp;" $"</f>
        <v>Core $</v>
      </c>
      <c r="F346" s="208" t="str">
        <f>Allocation2&amp;" $"</f>
        <v>Competitive $</v>
      </c>
      <c r="G346" s="171" t="s">
        <v>59</v>
      </c>
      <c r="H346" s="217"/>
      <c r="I346" s="215"/>
      <c r="J346" s="215"/>
    </row>
    <row r="347" spans="1:10" ht="14.4" thickBot="1" x14ac:dyDescent="0.3">
      <c r="B347" s="172" t="s">
        <v>106</v>
      </c>
      <c r="C347" s="210">
        <v>1</v>
      </c>
      <c r="D347" s="210">
        <v>0</v>
      </c>
      <c r="E347" s="212">
        <f>C347*G344</f>
        <v>0</v>
      </c>
      <c r="F347" s="212">
        <f>D347*G344</f>
        <v>0</v>
      </c>
      <c r="G347" s="211">
        <f>SUM(E347,F347)</f>
        <v>0</v>
      </c>
      <c r="H347" s="217"/>
      <c r="I347" s="215"/>
      <c r="J347" s="215"/>
    </row>
    <row r="348" spans="1:10" x14ac:dyDescent="0.25">
      <c r="B348" s="296" t="s">
        <v>16</v>
      </c>
      <c r="C348" s="297"/>
      <c r="D348" s="297"/>
      <c r="E348" s="297"/>
      <c r="F348" s="297"/>
      <c r="G348" s="298"/>
      <c r="H348" s="217"/>
      <c r="I348" s="215"/>
      <c r="J348" s="215"/>
    </row>
    <row r="349" spans="1:10" x14ac:dyDescent="0.25">
      <c r="B349" s="299"/>
      <c r="C349" s="300"/>
      <c r="D349" s="300"/>
      <c r="E349" s="300"/>
      <c r="F349" s="300"/>
      <c r="G349" s="301"/>
      <c r="H349" s="217" t="s">
        <v>58</v>
      </c>
      <c r="I349" s="215">
        <f>C347*$G342</f>
        <v>0</v>
      </c>
      <c r="J349" s="215">
        <f>D347*$G342</f>
        <v>0</v>
      </c>
    </row>
    <row r="350" spans="1:10" ht="14.4" thickBot="1" x14ac:dyDescent="0.3">
      <c r="B350" s="302"/>
      <c r="C350" s="303"/>
      <c r="D350" s="303"/>
      <c r="E350" s="303"/>
      <c r="F350" s="303"/>
      <c r="G350" s="304"/>
      <c r="H350" s="217" t="s">
        <v>56</v>
      </c>
      <c r="I350" s="215">
        <f>C347*$F344</f>
        <v>0</v>
      </c>
      <c r="J350" s="215">
        <f>D347*$F344</f>
        <v>0</v>
      </c>
    </row>
    <row r="351" spans="1:10" ht="14.4" thickBot="1" x14ac:dyDescent="0.3">
      <c r="H351" s="217"/>
      <c r="I351" s="215"/>
      <c r="J351" s="215"/>
    </row>
    <row r="352" spans="1:10" x14ac:dyDescent="0.25">
      <c r="A352" s="214">
        <f>A340+1</f>
        <v>30</v>
      </c>
      <c r="B352" s="288" t="s">
        <v>48</v>
      </c>
      <c r="C352" s="289"/>
      <c r="D352" s="289"/>
      <c r="E352" s="289"/>
      <c r="F352" s="289"/>
      <c r="G352" s="290"/>
      <c r="H352" s="217"/>
      <c r="I352" s="215"/>
      <c r="J352" s="215"/>
    </row>
    <row r="353" spans="1:10" ht="26.4" x14ac:dyDescent="0.25">
      <c r="B353" s="165" t="s">
        <v>49</v>
      </c>
      <c r="C353" s="166" t="s">
        <v>50</v>
      </c>
      <c r="D353" s="166" t="s">
        <v>51</v>
      </c>
      <c r="E353" s="166" t="s">
        <v>52</v>
      </c>
      <c r="F353" s="166" t="s">
        <v>53</v>
      </c>
      <c r="G353" s="167" t="s">
        <v>0</v>
      </c>
      <c r="H353" s="217"/>
      <c r="I353" s="215"/>
      <c r="J353" s="215"/>
    </row>
    <row r="354" spans="1:10" ht="14.4" thickBot="1" x14ac:dyDescent="0.3">
      <c r="B354" s="179"/>
      <c r="C354" s="226"/>
      <c r="D354" s="205"/>
      <c r="E354" s="175"/>
      <c r="F354" s="176"/>
      <c r="G354" s="202">
        <f>D354*E354*F354/12</f>
        <v>0</v>
      </c>
      <c r="H354" s="217"/>
      <c r="I354" s="215"/>
      <c r="J354" s="215"/>
    </row>
    <row r="355" spans="1:10" ht="26.4" x14ac:dyDescent="0.25">
      <c r="B355" s="180"/>
      <c r="C355" s="291" t="s">
        <v>56</v>
      </c>
      <c r="D355" s="177" t="s">
        <v>54</v>
      </c>
      <c r="E355" s="177" t="s">
        <v>55</v>
      </c>
      <c r="F355" s="177" t="s">
        <v>56</v>
      </c>
      <c r="G355" s="178" t="s">
        <v>57</v>
      </c>
      <c r="H355" s="217"/>
      <c r="I355" s="215"/>
      <c r="J355" s="215"/>
    </row>
    <row r="356" spans="1:10" ht="14.4" thickBot="1" x14ac:dyDescent="0.3">
      <c r="B356" s="174"/>
      <c r="C356" s="292"/>
      <c r="D356" s="168"/>
      <c r="E356" s="169"/>
      <c r="F356" s="204">
        <f>G354*D356+E356</f>
        <v>0</v>
      </c>
      <c r="G356" s="203">
        <f>SUM(G354,F356)</f>
        <v>0</v>
      </c>
      <c r="H356" s="217"/>
      <c r="I356" s="215"/>
      <c r="J356" s="215"/>
    </row>
    <row r="357" spans="1:10" x14ac:dyDescent="0.25">
      <c r="B357" s="293" t="s">
        <v>105</v>
      </c>
      <c r="C357" s="294"/>
      <c r="D357" s="294"/>
      <c r="E357" s="294"/>
      <c r="F357" s="294"/>
      <c r="G357" s="295"/>
      <c r="H357" s="217"/>
      <c r="I357" s="215"/>
      <c r="J357" s="215"/>
    </row>
    <row r="358" spans="1:10" x14ac:dyDescent="0.25">
      <c r="B358" s="170"/>
      <c r="C358" s="208" t="str">
        <f>Allocation1&amp;" %"</f>
        <v>Core %</v>
      </c>
      <c r="D358" s="208" t="str">
        <f>Allocation2&amp;" %"</f>
        <v>Competitive %</v>
      </c>
      <c r="E358" s="208" t="str">
        <f>Allocation1&amp;" $"</f>
        <v>Core $</v>
      </c>
      <c r="F358" s="208" t="str">
        <f>Allocation2&amp;" $"</f>
        <v>Competitive $</v>
      </c>
      <c r="G358" s="171" t="s">
        <v>59</v>
      </c>
      <c r="H358" s="217"/>
      <c r="I358" s="215"/>
      <c r="J358" s="215"/>
    </row>
    <row r="359" spans="1:10" ht="14.4" thickBot="1" x14ac:dyDescent="0.3">
      <c r="B359" s="172" t="s">
        <v>106</v>
      </c>
      <c r="C359" s="210">
        <v>1</v>
      </c>
      <c r="D359" s="210">
        <v>0</v>
      </c>
      <c r="E359" s="212">
        <f>C359*G356</f>
        <v>0</v>
      </c>
      <c r="F359" s="212">
        <f>D359*G356</f>
        <v>0</v>
      </c>
      <c r="G359" s="211">
        <f>SUM(E359,F359)</f>
        <v>0</v>
      </c>
      <c r="H359" s="217"/>
      <c r="I359" s="215"/>
      <c r="J359" s="215"/>
    </row>
    <row r="360" spans="1:10" x14ac:dyDescent="0.25">
      <c r="B360" s="296" t="s">
        <v>16</v>
      </c>
      <c r="C360" s="297"/>
      <c r="D360" s="297"/>
      <c r="E360" s="297"/>
      <c r="F360" s="297"/>
      <c r="G360" s="298"/>
      <c r="H360" s="217"/>
      <c r="I360" s="215"/>
      <c r="J360" s="215"/>
    </row>
    <row r="361" spans="1:10" x14ac:dyDescent="0.25">
      <c r="B361" s="299"/>
      <c r="C361" s="300"/>
      <c r="D361" s="300"/>
      <c r="E361" s="300"/>
      <c r="F361" s="300"/>
      <c r="G361" s="301"/>
      <c r="H361" s="217" t="s">
        <v>58</v>
      </c>
      <c r="I361" s="215">
        <f>C359*$G354</f>
        <v>0</v>
      </c>
      <c r="J361" s="215">
        <f>D359*$G354</f>
        <v>0</v>
      </c>
    </row>
    <row r="362" spans="1:10" ht="14.4" thickBot="1" x14ac:dyDescent="0.3">
      <c r="B362" s="302"/>
      <c r="C362" s="303"/>
      <c r="D362" s="303"/>
      <c r="E362" s="303"/>
      <c r="F362" s="303"/>
      <c r="G362" s="304"/>
      <c r="H362" s="217" t="s">
        <v>56</v>
      </c>
      <c r="I362" s="215">
        <f>C359*$F356</f>
        <v>0</v>
      </c>
      <c r="J362" s="215">
        <f>D359*$F356</f>
        <v>0</v>
      </c>
    </row>
    <row r="363" spans="1:10" ht="14.4" thickBot="1" x14ac:dyDescent="0.3">
      <c r="H363" s="217"/>
      <c r="I363" s="215"/>
      <c r="J363" s="215"/>
    </row>
    <row r="364" spans="1:10" x14ac:dyDescent="0.25">
      <c r="A364" s="214">
        <f>A352+1</f>
        <v>31</v>
      </c>
      <c r="B364" s="288" t="s">
        <v>48</v>
      </c>
      <c r="C364" s="289"/>
      <c r="D364" s="289"/>
      <c r="E364" s="289"/>
      <c r="F364" s="289"/>
      <c r="G364" s="290"/>
      <c r="H364" s="217"/>
      <c r="I364" s="215"/>
      <c r="J364" s="215"/>
    </row>
    <row r="365" spans="1:10" ht="26.4" x14ac:dyDescent="0.25">
      <c r="B365" s="165" t="s">
        <v>49</v>
      </c>
      <c r="C365" s="166" t="s">
        <v>50</v>
      </c>
      <c r="D365" s="166" t="s">
        <v>51</v>
      </c>
      <c r="E365" s="166" t="s">
        <v>52</v>
      </c>
      <c r="F365" s="166" t="s">
        <v>53</v>
      </c>
      <c r="G365" s="167" t="s">
        <v>0</v>
      </c>
      <c r="H365" s="217"/>
      <c r="I365" s="215"/>
      <c r="J365" s="215"/>
    </row>
    <row r="366" spans="1:10" ht="14.4" thickBot="1" x14ac:dyDescent="0.3">
      <c r="B366" s="179"/>
      <c r="C366" s="226"/>
      <c r="D366" s="205"/>
      <c r="E366" s="175"/>
      <c r="F366" s="176"/>
      <c r="G366" s="202">
        <f>D366*E366*F366/12</f>
        <v>0</v>
      </c>
      <c r="H366" s="217"/>
      <c r="I366" s="215"/>
      <c r="J366" s="215"/>
    </row>
    <row r="367" spans="1:10" ht="26.4" x14ac:dyDescent="0.25">
      <c r="B367" s="180"/>
      <c r="C367" s="291" t="s">
        <v>56</v>
      </c>
      <c r="D367" s="177" t="s">
        <v>54</v>
      </c>
      <c r="E367" s="177" t="s">
        <v>55</v>
      </c>
      <c r="F367" s="177" t="s">
        <v>56</v>
      </c>
      <c r="G367" s="178" t="s">
        <v>57</v>
      </c>
      <c r="H367" s="217"/>
      <c r="I367" s="215"/>
      <c r="J367" s="215"/>
    </row>
    <row r="368" spans="1:10" ht="14.4" thickBot="1" x14ac:dyDescent="0.3">
      <c r="B368" s="174"/>
      <c r="C368" s="292"/>
      <c r="D368" s="168"/>
      <c r="E368" s="169"/>
      <c r="F368" s="204">
        <f>G366*D368+E368</f>
        <v>0</v>
      </c>
      <c r="G368" s="203">
        <f>SUM(G366,F368)</f>
        <v>0</v>
      </c>
      <c r="H368" s="217"/>
      <c r="I368" s="215"/>
      <c r="J368" s="215"/>
    </row>
    <row r="369" spans="1:10" x14ac:dyDescent="0.25">
      <c r="B369" s="293" t="s">
        <v>105</v>
      </c>
      <c r="C369" s="294"/>
      <c r="D369" s="294"/>
      <c r="E369" s="294"/>
      <c r="F369" s="294"/>
      <c r="G369" s="295"/>
      <c r="H369" s="217"/>
      <c r="I369" s="215"/>
      <c r="J369" s="215"/>
    </row>
    <row r="370" spans="1:10" x14ac:dyDescent="0.25">
      <c r="B370" s="170"/>
      <c r="C370" s="208" t="str">
        <f>Allocation1&amp;" %"</f>
        <v>Core %</v>
      </c>
      <c r="D370" s="208" t="str">
        <f>Allocation2&amp;" %"</f>
        <v>Competitive %</v>
      </c>
      <c r="E370" s="208" t="str">
        <f>Allocation1&amp;" $"</f>
        <v>Core $</v>
      </c>
      <c r="F370" s="208" t="str">
        <f>Allocation2&amp;" $"</f>
        <v>Competitive $</v>
      </c>
      <c r="G370" s="171" t="s">
        <v>59</v>
      </c>
      <c r="H370" s="217"/>
      <c r="I370" s="215"/>
      <c r="J370" s="215"/>
    </row>
    <row r="371" spans="1:10" ht="14.4" thickBot="1" x14ac:dyDescent="0.3">
      <c r="B371" s="172" t="s">
        <v>106</v>
      </c>
      <c r="C371" s="210">
        <v>1</v>
      </c>
      <c r="D371" s="210">
        <v>0</v>
      </c>
      <c r="E371" s="212">
        <f>C371*G368</f>
        <v>0</v>
      </c>
      <c r="F371" s="212">
        <f>D371*G368</f>
        <v>0</v>
      </c>
      <c r="G371" s="211">
        <f>SUM(E371,F371)</f>
        <v>0</v>
      </c>
      <c r="H371" s="217"/>
      <c r="I371" s="215"/>
      <c r="J371" s="215"/>
    </row>
    <row r="372" spans="1:10" x14ac:dyDescent="0.25">
      <c r="B372" s="296" t="s">
        <v>16</v>
      </c>
      <c r="C372" s="297"/>
      <c r="D372" s="297"/>
      <c r="E372" s="297"/>
      <c r="F372" s="297"/>
      <c r="G372" s="298"/>
      <c r="H372" s="217"/>
      <c r="I372" s="215"/>
      <c r="J372" s="215"/>
    </row>
    <row r="373" spans="1:10" x14ac:dyDescent="0.25">
      <c r="B373" s="299"/>
      <c r="C373" s="300"/>
      <c r="D373" s="300"/>
      <c r="E373" s="300"/>
      <c r="F373" s="300"/>
      <c r="G373" s="301"/>
      <c r="H373" s="217" t="s">
        <v>58</v>
      </c>
      <c r="I373" s="215">
        <f>C371*$G366</f>
        <v>0</v>
      </c>
      <c r="J373" s="215">
        <f>D371*$G366</f>
        <v>0</v>
      </c>
    </row>
    <row r="374" spans="1:10" ht="14.4" thickBot="1" x14ac:dyDescent="0.3">
      <c r="B374" s="302"/>
      <c r="C374" s="303"/>
      <c r="D374" s="303"/>
      <c r="E374" s="303"/>
      <c r="F374" s="303"/>
      <c r="G374" s="304"/>
      <c r="H374" s="217" t="s">
        <v>56</v>
      </c>
      <c r="I374" s="215">
        <f>C371*$F368</f>
        <v>0</v>
      </c>
      <c r="J374" s="215">
        <f>D371*$F368</f>
        <v>0</v>
      </c>
    </row>
    <row r="375" spans="1:10" ht="14.4" thickBot="1" x14ac:dyDescent="0.3">
      <c r="H375" s="217"/>
      <c r="I375" s="215"/>
      <c r="J375" s="215"/>
    </row>
    <row r="376" spans="1:10" x14ac:dyDescent="0.25">
      <c r="A376" s="214">
        <f>A364+1</f>
        <v>32</v>
      </c>
      <c r="B376" s="288" t="s">
        <v>48</v>
      </c>
      <c r="C376" s="289"/>
      <c r="D376" s="289"/>
      <c r="E376" s="289"/>
      <c r="F376" s="289"/>
      <c r="G376" s="290"/>
      <c r="H376" s="217"/>
      <c r="I376" s="215"/>
      <c r="J376" s="215"/>
    </row>
    <row r="377" spans="1:10" ht="26.4" x14ac:dyDescent="0.25">
      <c r="B377" s="165" t="s">
        <v>49</v>
      </c>
      <c r="C377" s="166" t="s">
        <v>50</v>
      </c>
      <c r="D377" s="166" t="s">
        <v>51</v>
      </c>
      <c r="E377" s="166" t="s">
        <v>52</v>
      </c>
      <c r="F377" s="166" t="s">
        <v>53</v>
      </c>
      <c r="G377" s="167" t="s">
        <v>0</v>
      </c>
      <c r="H377" s="217"/>
      <c r="I377" s="215"/>
      <c r="J377" s="215"/>
    </row>
    <row r="378" spans="1:10" ht="14.4" thickBot="1" x14ac:dyDescent="0.3">
      <c r="B378" s="179"/>
      <c r="C378" s="226"/>
      <c r="D378" s="205"/>
      <c r="E378" s="175"/>
      <c r="F378" s="176"/>
      <c r="G378" s="202">
        <f>D378*E378*F378/12</f>
        <v>0</v>
      </c>
      <c r="H378" s="217"/>
      <c r="I378" s="215"/>
      <c r="J378" s="215"/>
    </row>
    <row r="379" spans="1:10" ht="26.4" x14ac:dyDescent="0.25">
      <c r="B379" s="180"/>
      <c r="C379" s="291" t="s">
        <v>56</v>
      </c>
      <c r="D379" s="177" t="s">
        <v>54</v>
      </c>
      <c r="E379" s="177" t="s">
        <v>55</v>
      </c>
      <c r="F379" s="177" t="s">
        <v>56</v>
      </c>
      <c r="G379" s="178" t="s">
        <v>57</v>
      </c>
      <c r="H379" s="217"/>
      <c r="I379" s="215"/>
      <c r="J379" s="215"/>
    </row>
    <row r="380" spans="1:10" ht="14.4" thickBot="1" x14ac:dyDescent="0.3">
      <c r="B380" s="174"/>
      <c r="C380" s="292"/>
      <c r="D380" s="168"/>
      <c r="E380" s="169"/>
      <c r="F380" s="204">
        <f>G378*D380+E380</f>
        <v>0</v>
      </c>
      <c r="G380" s="203">
        <f>SUM(G378,F380)</f>
        <v>0</v>
      </c>
      <c r="H380" s="217"/>
      <c r="I380" s="215"/>
      <c r="J380" s="215"/>
    </row>
    <row r="381" spans="1:10" x14ac:dyDescent="0.25">
      <c r="B381" s="293" t="s">
        <v>105</v>
      </c>
      <c r="C381" s="294"/>
      <c r="D381" s="294"/>
      <c r="E381" s="294"/>
      <c r="F381" s="294"/>
      <c r="G381" s="295"/>
      <c r="H381" s="217"/>
      <c r="I381" s="215"/>
      <c r="J381" s="215"/>
    </row>
    <row r="382" spans="1:10" x14ac:dyDescent="0.25">
      <c r="B382" s="170"/>
      <c r="C382" s="208" t="str">
        <f>Allocation1&amp;" %"</f>
        <v>Core %</v>
      </c>
      <c r="D382" s="208" t="str">
        <f>Allocation2&amp;" %"</f>
        <v>Competitive %</v>
      </c>
      <c r="E382" s="208" t="str">
        <f>Allocation1&amp;" $"</f>
        <v>Core $</v>
      </c>
      <c r="F382" s="208" t="str">
        <f>Allocation2&amp;" $"</f>
        <v>Competitive $</v>
      </c>
      <c r="G382" s="171" t="s">
        <v>59</v>
      </c>
      <c r="H382" s="217"/>
      <c r="I382" s="215"/>
      <c r="J382" s="215"/>
    </row>
    <row r="383" spans="1:10" ht="14.4" thickBot="1" x14ac:dyDescent="0.3">
      <c r="B383" s="172" t="s">
        <v>106</v>
      </c>
      <c r="C383" s="210">
        <v>1</v>
      </c>
      <c r="D383" s="210">
        <v>0</v>
      </c>
      <c r="E383" s="212">
        <f>C383*G380</f>
        <v>0</v>
      </c>
      <c r="F383" s="212">
        <f>D383*G380</f>
        <v>0</v>
      </c>
      <c r="G383" s="211">
        <f>SUM(E383,F383)</f>
        <v>0</v>
      </c>
      <c r="H383" s="217"/>
      <c r="I383" s="215"/>
      <c r="J383" s="215"/>
    </row>
    <row r="384" spans="1:10" x14ac:dyDescent="0.25">
      <c r="B384" s="296" t="s">
        <v>16</v>
      </c>
      <c r="C384" s="297"/>
      <c r="D384" s="297"/>
      <c r="E384" s="297"/>
      <c r="F384" s="297"/>
      <c r="G384" s="298"/>
      <c r="H384" s="217"/>
      <c r="I384" s="215"/>
      <c r="J384" s="215"/>
    </row>
    <row r="385" spans="1:10" x14ac:dyDescent="0.25">
      <c r="B385" s="299"/>
      <c r="C385" s="300"/>
      <c r="D385" s="300"/>
      <c r="E385" s="300"/>
      <c r="F385" s="300"/>
      <c r="G385" s="301"/>
      <c r="H385" s="217" t="s">
        <v>58</v>
      </c>
      <c r="I385" s="215">
        <f>C383*$G378</f>
        <v>0</v>
      </c>
      <c r="J385" s="215">
        <f>D383*$G378</f>
        <v>0</v>
      </c>
    </row>
    <row r="386" spans="1:10" ht="14.4" thickBot="1" x14ac:dyDescent="0.3">
      <c r="B386" s="302"/>
      <c r="C386" s="303"/>
      <c r="D386" s="303"/>
      <c r="E386" s="303"/>
      <c r="F386" s="303"/>
      <c r="G386" s="304"/>
      <c r="H386" s="217" t="s">
        <v>56</v>
      </c>
      <c r="I386" s="215">
        <f>C383*$F380</f>
        <v>0</v>
      </c>
      <c r="J386" s="215">
        <f>D383*$F380</f>
        <v>0</v>
      </c>
    </row>
    <row r="387" spans="1:10" ht="14.4" thickBot="1" x14ac:dyDescent="0.3">
      <c r="H387" s="217"/>
      <c r="I387" s="215"/>
      <c r="J387" s="215"/>
    </row>
    <row r="388" spans="1:10" x14ac:dyDescent="0.25">
      <c r="A388" s="214">
        <f>A376+1</f>
        <v>33</v>
      </c>
      <c r="B388" s="288" t="s">
        <v>48</v>
      </c>
      <c r="C388" s="289"/>
      <c r="D388" s="289"/>
      <c r="E388" s="289"/>
      <c r="F388" s="289"/>
      <c r="G388" s="290"/>
      <c r="H388" s="217"/>
      <c r="I388" s="215"/>
      <c r="J388" s="215"/>
    </row>
    <row r="389" spans="1:10" ht="26.4" x14ac:dyDescent="0.25">
      <c r="B389" s="165" t="s">
        <v>49</v>
      </c>
      <c r="C389" s="166" t="s">
        <v>50</v>
      </c>
      <c r="D389" s="166" t="s">
        <v>51</v>
      </c>
      <c r="E389" s="166" t="s">
        <v>52</v>
      </c>
      <c r="F389" s="166" t="s">
        <v>53</v>
      </c>
      <c r="G389" s="167" t="s">
        <v>0</v>
      </c>
      <c r="H389" s="217"/>
      <c r="I389" s="215"/>
      <c r="J389" s="215"/>
    </row>
    <row r="390" spans="1:10" ht="14.4" thickBot="1" x14ac:dyDescent="0.3">
      <c r="B390" s="179"/>
      <c r="C390" s="226"/>
      <c r="D390" s="205"/>
      <c r="E390" s="175"/>
      <c r="F390" s="176"/>
      <c r="G390" s="202">
        <f>D390*E390*F390/12</f>
        <v>0</v>
      </c>
      <c r="H390" s="217"/>
      <c r="I390" s="215"/>
      <c r="J390" s="215"/>
    </row>
    <row r="391" spans="1:10" ht="26.4" x14ac:dyDescent="0.25">
      <c r="B391" s="180"/>
      <c r="C391" s="291" t="s">
        <v>56</v>
      </c>
      <c r="D391" s="177" t="s">
        <v>54</v>
      </c>
      <c r="E391" s="177" t="s">
        <v>55</v>
      </c>
      <c r="F391" s="177" t="s">
        <v>56</v>
      </c>
      <c r="G391" s="178" t="s">
        <v>57</v>
      </c>
      <c r="H391" s="217"/>
      <c r="I391" s="215"/>
      <c r="J391" s="215"/>
    </row>
    <row r="392" spans="1:10" ht="14.4" thickBot="1" x14ac:dyDescent="0.3">
      <c r="B392" s="174"/>
      <c r="C392" s="292"/>
      <c r="D392" s="168"/>
      <c r="E392" s="169"/>
      <c r="F392" s="204">
        <f>G390*D392+E392</f>
        <v>0</v>
      </c>
      <c r="G392" s="203">
        <f>SUM(G390,F392)</f>
        <v>0</v>
      </c>
      <c r="H392" s="217"/>
      <c r="I392" s="215"/>
      <c r="J392" s="215"/>
    </row>
    <row r="393" spans="1:10" x14ac:dyDescent="0.25">
      <c r="B393" s="293" t="s">
        <v>105</v>
      </c>
      <c r="C393" s="294"/>
      <c r="D393" s="294"/>
      <c r="E393" s="294"/>
      <c r="F393" s="294"/>
      <c r="G393" s="295"/>
      <c r="H393" s="217"/>
      <c r="I393" s="215"/>
      <c r="J393" s="215"/>
    </row>
    <row r="394" spans="1:10" x14ac:dyDescent="0.25">
      <c r="B394" s="170"/>
      <c r="C394" s="208" t="str">
        <f>Allocation1&amp;" %"</f>
        <v>Core %</v>
      </c>
      <c r="D394" s="208" t="str">
        <f>Allocation2&amp;" %"</f>
        <v>Competitive %</v>
      </c>
      <c r="E394" s="208" t="str">
        <f>Allocation1&amp;" $"</f>
        <v>Core $</v>
      </c>
      <c r="F394" s="208" t="str">
        <f>Allocation2&amp;" $"</f>
        <v>Competitive $</v>
      </c>
      <c r="G394" s="171" t="s">
        <v>59</v>
      </c>
      <c r="H394" s="217"/>
      <c r="I394" s="215"/>
      <c r="J394" s="215"/>
    </row>
    <row r="395" spans="1:10" ht="14.4" thickBot="1" x14ac:dyDescent="0.3">
      <c r="B395" s="172" t="s">
        <v>106</v>
      </c>
      <c r="C395" s="210">
        <v>1</v>
      </c>
      <c r="D395" s="210">
        <v>0</v>
      </c>
      <c r="E395" s="212">
        <f>C395*G392</f>
        <v>0</v>
      </c>
      <c r="F395" s="212">
        <f>D395*G392</f>
        <v>0</v>
      </c>
      <c r="G395" s="211">
        <f>SUM(E395,F395)</f>
        <v>0</v>
      </c>
      <c r="H395" s="217"/>
      <c r="I395" s="215"/>
      <c r="J395" s="215"/>
    </row>
    <row r="396" spans="1:10" x14ac:dyDescent="0.25">
      <c r="B396" s="296" t="s">
        <v>16</v>
      </c>
      <c r="C396" s="297"/>
      <c r="D396" s="297"/>
      <c r="E396" s="297"/>
      <c r="F396" s="297"/>
      <c r="G396" s="298"/>
      <c r="H396" s="217"/>
      <c r="I396" s="215"/>
      <c r="J396" s="215"/>
    </row>
    <row r="397" spans="1:10" x14ac:dyDescent="0.25">
      <c r="B397" s="299"/>
      <c r="C397" s="300"/>
      <c r="D397" s="300"/>
      <c r="E397" s="300"/>
      <c r="F397" s="300"/>
      <c r="G397" s="301"/>
      <c r="H397" s="217" t="s">
        <v>58</v>
      </c>
      <c r="I397" s="215">
        <f>C395*$G390</f>
        <v>0</v>
      </c>
      <c r="J397" s="215">
        <f>D395*$G390</f>
        <v>0</v>
      </c>
    </row>
    <row r="398" spans="1:10" ht="14.4" thickBot="1" x14ac:dyDescent="0.3">
      <c r="B398" s="302"/>
      <c r="C398" s="303"/>
      <c r="D398" s="303"/>
      <c r="E398" s="303"/>
      <c r="F398" s="303"/>
      <c r="G398" s="304"/>
      <c r="H398" s="217" t="s">
        <v>56</v>
      </c>
      <c r="I398" s="215">
        <f>C395*$F392</f>
        <v>0</v>
      </c>
      <c r="J398" s="215">
        <f>D395*$F392</f>
        <v>0</v>
      </c>
    </row>
    <row r="399" spans="1:10" ht="14.4" thickBot="1" x14ac:dyDescent="0.3">
      <c r="H399" s="217"/>
      <c r="I399" s="215"/>
      <c r="J399" s="215"/>
    </row>
    <row r="400" spans="1:10" x14ac:dyDescent="0.25">
      <c r="A400" s="214">
        <f>A388+1</f>
        <v>34</v>
      </c>
      <c r="B400" s="288" t="s">
        <v>48</v>
      </c>
      <c r="C400" s="289"/>
      <c r="D400" s="289"/>
      <c r="E400" s="289"/>
      <c r="F400" s="289"/>
      <c r="G400" s="290"/>
      <c r="H400" s="217"/>
      <c r="I400" s="215"/>
      <c r="J400" s="215"/>
    </row>
    <row r="401" spans="1:10" ht="26.4" x14ac:dyDescent="0.25">
      <c r="B401" s="165" t="s">
        <v>49</v>
      </c>
      <c r="C401" s="166" t="s">
        <v>50</v>
      </c>
      <c r="D401" s="166" t="s">
        <v>51</v>
      </c>
      <c r="E401" s="166" t="s">
        <v>52</v>
      </c>
      <c r="F401" s="166" t="s">
        <v>53</v>
      </c>
      <c r="G401" s="167" t="s">
        <v>0</v>
      </c>
      <c r="H401" s="217"/>
      <c r="I401" s="215"/>
      <c r="J401" s="215"/>
    </row>
    <row r="402" spans="1:10" ht="14.4" thickBot="1" x14ac:dyDescent="0.3">
      <c r="B402" s="179"/>
      <c r="C402" s="226"/>
      <c r="D402" s="205"/>
      <c r="E402" s="175"/>
      <c r="F402" s="176"/>
      <c r="G402" s="202">
        <f>D402*E402*F402/12</f>
        <v>0</v>
      </c>
      <c r="H402" s="217"/>
      <c r="I402" s="215"/>
      <c r="J402" s="215"/>
    </row>
    <row r="403" spans="1:10" ht="26.4" x14ac:dyDescent="0.25">
      <c r="B403" s="180"/>
      <c r="C403" s="291" t="s">
        <v>56</v>
      </c>
      <c r="D403" s="177" t="s">
        <v>54</v>
      </c>
      <c r="E403" s="177" t="s">
        <v>55</v>
      </c>
      <c r="F403" s="177" t="s">
        <v>56</v>
      </c>
      <c r="G403" s="178" t="s">
        <v>57</v>
      </c>
      <c r="H403" s="217"/>
      <c r="I403" s="215"/>
      <c r="J403" s="215"/>
    </row>
    <row r="404" spans="1:10" ht="14.4" thickBot="1" x14ac:dyDescent="0.3">
      <c r="B404" s="174"/>
      <c r="C404" s="292"/>
      <c r="D404" s="168"/>
      <c r="E404" s="169"/>
      <c r="F404" s="204">
        <f>G402*D404+E404</f>
        <v>0</v>
      </c>
      <c r="G404" s="203">
        <f>SUM(G402,F404)</f>
        <v>0</v>
      </c>
      <c r="H404" s="217"/>
      <c r="I404" s="215"/>
      <c r="J404" s="215"/>
    </row>
    <row r="405" spans="1:10" x14ac:dyDescent="0.25">
      <c r="B405" s="293" t="s">
        <v>105</v>
      </c>
      <c r="C405" s="294"/>
      <c r="D405" s="294"/>
      <c r="E405" s="294"/>
      <c r="F405" s="294"/>
      <c r="G405" s="295"/>
      <c r="H405" s="217"/>
      <c r="I405" s="215"/>
      <c r="J405" s="215"/>
    </row>
    <row r="406" spans="1:10" x14ac:dyDescent="0.25">
      <c r="B406" s="170"/>
      <c r="C406" s="208" t="str">
        <f>Allocation1&amp;" %"</f>
        <v>Core %</v>
      </c>
      <c r="D406" s="208" t="str">
        <f>Allocation2&amp;" %"</f>
        <v>Competitive %</v>
      </c>
      <c r="E406" s="208" t="str">
        <f>Allocation1&amp;" $"</f>
        <v>Core $</v>
      </c>
      <c r="F406" s="208" t="str">
        <f>Allocation2&amp;" $"</f>
        <v>Competitive $</v>
      </c>
      <c r="G406" s="171" t="s">
        <v>59</v>
      </c>
      <c r="H406" s="217"/>
      <c r="I406" s="215"/>
      <c r="J406" s="215"/>
    </row>
    <row r="407" spans="1:10" ht="14.4" thickBot="1" x14ac:dyDescent="0.3">
      <c r="B407" s="172" t="s">
        <v>106</v>
      </c>
      <c r="C407" s="210">
        <v>1</v>
      </c>
      <c r="D407" s="210">
        <v>0</v>
      </c>
      <c r="E407" s="212">
        <f>C407*G404</f>
        <v>0</v>
      </c>
      <c r="F407" s="212">
        <f>D407*G404</f>
        <v>0</v>
      </c>
      <c r="G407" s="211">
        <f>SUM(E407,F407)</f>
        <v>0</v>
      </c>
      <c r="H407" s="217"/>
      <c r="I407" s="215"/>
      <c r="J407" s="215"/>
    </row>
    <row r="408" spans="1:10" x14ac:dyDescent="0.25">
      <c r="B408" s="296" t="s">
        <v>16</v>
      </c>
      <c r="C408" s="297"/>
      <c r="D408" s="297"/>
      <c r="E408" s="297"/>
      <c r="F408" s="297"/>
      <c r="G408" s="298"/>
      <c r="H408" s="217"/>
      <c r="I408" s="215"/>
      <c r="J408" s="215"/>
    </row>
    <row r="409" spans="1:10" x14ac:dyDescent="0.25">
      <c r="B409" s="299"/>
      <c r="C409" s="300"/>
      <c r="D409" s="300"/>
      <c r="E409" s="300"/>
      <c r="F409" s="300"/>
      <c r="G409" s="301"/>
      <c r="H409" s="217" t="s">
        <v>58</v>
      </c>
      <c r="I409" s="215">
        <f>C407*$G402</f>
        <v>0</v>
      </c>
      <c r="J409" s="215">
        <f>D407*$G402</f>
        <v>0</v>
      </c>
    </row>
    <row r="410" spans="1:10" ht="14.4" thickBot="1" x14ac:dyDescent="0.3">
      <c r="B410" s="302"/>
      <c r="C410" s="303"/>
      <c r="D410" s="303"/>
      <c r="E410" s="303"/>
      <c r="F410" s="303"/>
      <c r="G410" s="304"/>
      <c r="H410" s="217" t="s">
        <v>56</v>
      </c>
      <c r="I410" s="215">
        <f>C407*$F404</f>
        <v>0</v>
      </c>
      <c r="J410" s="215">
        <f>D407*$F404</f>
        <v>0</v>
      </c>
    </row>
    <row r="411" spans="1:10" ht="14.4" thickBot="1" x14ac:dyDescent="0.3">
      <c r="H411" s="217"/>
      <c r="I411" s="215"/>
      <c r="J411" s="215"/>
    </row>
    <row r="412" spans="1:10" x14ac:dyDescent="0.25">
      <c r="A412" s="214">
        <f>A400+1</f>
        <v>35</v>
      </c>
      <c r="B412" s="288" t="s">
        <v>48</v>
      </c>
      <c r="C412" s="289"/>
      <c r="D412" s="289"/>
      <c r="E412" s="289"/>
      <c r="F412" s="289"/>
      <c r="G412" s="290"/>
      <c r="H412" s="217"/>
      <c r="I412" s="215"/>
      <c r="J412" s="215"/>
    </row>
    <row r="413" spans="1:10" ht="26.4" x14ac:dyDescent="0.25">
      <c r="B413" s="165" t="s">
        <v>49</v>
      </c>
      <c r="C413" s="166" t="s">
        <v>50</v>
      </c>
      <c r="D413" s="166" t="s">
        <v>51</v>
      </c>
      <c r="E413" s="166" t="s">
        <v>52</v>
      </c>
      <c r="F413" s="166" t="s">
        <v>53</v>
      </c>
      <c r="G413" s="167" t="s">
        <v>0</v>
      </c>
      <c r="H413" s="217"/>
      <c r="I413" s="215"/>
      <c r="J413" s="215"/>
    </row>
    <row r="414" spans="1:10" ht="14.4" thickBot="1" x14ac:dyDescent="0.3">
      <c r="B414" s="179"/>
      <c r="C414" s="226"/>
      <c r="D414" s="205"/>
      <c r="E414" s="175"/>
      <c r="F414" s="176"/>
      <c r="G414" s="202">
        <f>D414*E414*F414/12</f>
        <v>0</v>
      </c>
      <c r="H414" s="217"/>
      <c r="I414" s="215"/>
      <c r="J414" s="215"/>
    </row>
    <row r="415" spans="1:10" ht="26.4" x14ac:dyDescent="0.25">
      <c r="B415" s="180"/>
      <c r="C415" s="291" t="s">
        <v>56</v>
      </c>
      <c r="D415" s="177" t="s">
        <v>54</v>
      </c>
      <c r="E415" s="177" t="s">
        <v>55</v>
      </c>
      <c r="F415" s="177" t="s">
        <v>56</v>
      </c>
      <c r="G415" s="178" t="s">
        <v>57</v>
      </c>
      <c r="H415" s="217"/>
      <c r="I415" s="215"/>
      <c r="J415" s="215"/>
    </row>
    <row r="416" spans="1:10" ht="14.4" thickBot="1" x14ac:dyDescent="0.3">
      <c r="B416" s="174"/>
      <c r="C416" s="292"/>
      <c r="D416" s="168"/>
      <c r="E416" s="169"/>
      <c r="F416" s="204">
        <f>G414*D416+E416</f>
        <v>0</v>
      </c>
      <c r="G416" s="203">
        <f>SUM(G414,F416)</f>
        <v>0</v>
      </c>
      <c r="H416" s="217"/>
      <c r="I416" s="215"/>
      <c r="J416" s="215"/>
    </row>
    <row r="417" spans="1:10" x14ac:dyDescent="0.25">
      <c r="B417" s="293" t="s">
        <v>105</v>
      </c>
      <c r="C417" s="294"/>
      <c r="D417" s="294"/>
      <c r="E417" s="294"/>
      <c r="F417" s="294"/>
      <c r="G417" s="295"/>
      <c r="H417" s="217"/>
      <c r="I417" s="215"/>
      <c r="J417" s="215"/>
    </row>
    <row r="418" spans="1:10" x14ac:dyDescent="0.25">
      <c r="B418" s="170"/>
      <c r="C418" s="208" t="str">
        <f>Allocation1&amp;" %"</f>
        <v>Core %</v>
      </c>
      <c r="D418" s="208" t="str">
        <f>Allocation2&amp;" %"</f>
        <v>Competitive %</v>
      </c>
      <c r="E418" s="208" t="str">
        <f>Allocation1&amp;" $"</f>
        <v>Core $</v>
      </c>
      <c r="F418" s="208" t="str">
        <f>Allocation2&amp;" $"</f>
        <v>Competitive $</v>
      </c>
      <c r="G418" s="171" t="s">
        <v>59</v>
      </c>
      <c r="H418" s="217"/>
      <c r="I418" s="215"/>
      <c r="J418" s="215"/>
    </row>
    <row r="419" spans="1:10" ht="14.4" thickBot="1" x14ac:dyDescent="0.3">
      <c r="B419" s="172" t="s">
        <v>106</v>
      </c>
      <c r="C419" s="210">
        <v>1</v>
      </c>
      <c r="D419" s="210">
        <v>0</v>
      </c>
      <c r="E419" s="212">
        <f>C419*G416</f>
        <v>0</v>
      </c>
      <c r="F419" s="212">
        <f>D419*G416</f>
        <v>0</v>
      </c>
      <c r="G419" s="211">
        <f>SUM(E419,F419)</f>
        <v>0</v>
      </c>
      <c r="H419" s="217"/>
      <c r="I419" s="215"/>
      <c r="J419" s="215"/>
    </row>
    <row r="420" spans="1:10" x14ac:dyDescent="0.25">
      <c r="B420" s="296" t="s">
        <v>16</v>
      </c>
      <c r="C420" s="297"/>
      <c r="D420" s="297"/>
      <c r="E420" s="297"/>
      <c r="F420" s="297"/>
      <c r="G420" s="298"/>
      <c r="H420" s="217"/>
      <c r="I420" s="215"/>
      <c r="J420" s="215"/>
    </row>
    <row r="421" spans="1:10" x14ac:dyDescent="0.25">
      <c r="B421" s="299"/>
      <c r="C421" s="300"/>
      <c r="D421" s="300"/>
      <c r="E421" s="300"/>
      <c r="F421" s="300"/>
      <c r="G421" s="301"/>
      <c r="H421" s="217" t="s">
        <v>58</v>
      </c>
      <c r="I421" s="215">
        <f>C419*$G414</f>
        <v>0</v>
      </c>
      <c r="J421" s="215">
        <f>D419*$G414</f>
        <v>0</v>
      </c>
    </row>
    <row r="422" spans="1:10" ht="14.4" thickBot="1" x14ac:dyDescent="0.3">
      <c r="B422" s="302"/>
      <c r="C422" s="303"/>
      <c r="D422" s="303"/>
      <c r="E422" s="303"/>
      <c r="F422" s="303"/>
      <c r="G422" s="304"/>
      <c r="H422" s="217" t="s">
        <v>56</v>
      </c>
      <c r="I422" s="215">
        <f>C419*$F416</f>
        <v>0</v>
      </c>
      <c r="J422" s="215">
        <f>D419*$F416</f>
        <v>0</v>
      </c>
    </row>
    <row r="423" spans="1:10" ht="14.4" thickBot="1" x14ac:dyDescent="0.3">
      <c r="H423" s="217"/>
      <c r="I423" s="215"/>
      <c r="J423" s="215"/>
    </row>
    <row r="424" spans="1:10" x14ac:dyDescent="0.25">
      <c r="A424" s="214">
        <f>A412+1</f>
        <v>36</v>
      </c>
      <c r="B424" s="288" t="s">
        <v>48</v>
      </c>
      <c r="C424" s="289"/>
      <c r="D424" s="289"/>
      <c r="E424" s="289"/>
      <c r="F424" s="289"/>
      <c r="G424" s="290"/>
      <c r="H424" s="217"/>
      <c r="I424" s="215"/>
      <c r="J424" s="215"/>
    </row>
    <row r="425" spans="1:10" ht="26.4" x14ac:dyDescent="0.25">
      <c r="B425" s="165" t="s">
        <v>49</v>
      </c>
      <c r="C425" s="166" t="s">
        <v>50</v>
      </c>
      <c r="D425" s="166" t="s">
        <v>51</v>
      </c>
      <c r="E425" s="166" t="s">
        <v>52</v>
      </c>
      <c r="F425" s="166" t="s">
        <v>53</v>
      </c>
      <c r="G425" s="167" t="s">
        <v>0</v>
      </c>
      <c r="H425" s="217"/>
      <c r="I425" s="215"/>
      <c r="J425" s="215"/>
    </row>
    <row r="426" spans="1:10" ht="14.4" thickBot="1" x14ac:dyDescent="0.3">
      <c r="B426" s="179"/>
      <c r="C426" s="226"/>
      <c r="D426" s="205"/>
      <c r="E426" s="175"/>
      <c r="F426" s="176"/>
      <c r="G426" s="202">
        <f>D426*E426*F426/12</f>
        <v>0</v>
      </c>
      <c r="H426" s="217"/>
      <c r="I426" s="215"/>
      <c r="J426" s="215"/>
    </row>
    <row r="427" spans="1:10" ht="26.4" x14ac:dyDescent="0.25">
      <c r="B427" s="180"/>
      <c r="C427" s="291" t="s">
        <v>56</v>
      </c>
      <c r="D427" s="177" t="s">
        <v>54</v>
      </c>
      <c r="E427" s="177" t="s">
        <v>55</v>
      </c>
      <c r="F427" s="177" t="s">
        <v>56</v>
      </c>
      <c r="G427" s="178" t="s">
        <v>57</v>
      </c>
      <c r="H427" s="217"/>
      <c r="I427" s="215"/>
      <c r="J427" s="215"/>
    </row>
    <row r="428" spans="1:10" ht="14.4" thickBot="1" x14ac:dyDescent="0.3">
      <c r="B428" s="174"/>
      <c r="C428" s="292"/>
      <c r="D428" s="168"/>
      <c r="E428" s="169"/>
      <c r="F428" s="204">
        <f>G426*D428+E428</f>
        <v>0</v>
      </c>
      <c r="G428" s="203">
        <f>SUM(G426,F428)</f>
        <v>0</v>
      </c>
      <c r="H428" s="217"/>
      <c r="I428" s="215"/>
      <c r="J428" s="215"/>
    </row>
    <row r="429" spans="1:10" x14ac:dyDescent="0.25">
      <c r="B429" s="293" t="s">
        <v>105</v>
      </c>
      <c r="C429" s="294"/>
      <c r="D429" s="294"/>
      <c r="E429" s="294"/>
      <c r="F429" s="294"/>
      <c r="G429" s="295"/>
      <c r="H429" s="217"/>
      <c r="I429" s="215"/>
      <c r="J429" s="215"/>
    </row>
    <row r="430" spans="1:10" x14ac:dyDescent="0.25">
      <c r="B430" s="170"/>
      <c r="C430" s="208" t="str">
        <f>Allocation1&amp;" %"</f>
        <v>Core %</v>
      </c>
      <c r="D430" s="208" t="str">
        <f>Allocation2&amp;" %"</f>
        <v>Competitive %</v>
      </c>
      <c r="E430" s="208" t="str">
        <f>Allocation1&amp;" $"</f>
        <v>Core $</v>
      </c>
      <c r="F430" s="208" t="str">
        <f>Allocation2&amp;" $"</f>
        <v>Competitive $</v>
      </c>
      <c r="G430" s="171" t="s">
        <v>59</v>
      </c>
      <c r="H430" s="217"/>
      <c r="I430" s="215"/>
      <c r="J430" s="215"/>
    </row>
    <row r="431" spans="1:10" ht="14.4" thickBot="1" x14ac:dyDescent="0.3">
      <c r="B431" s="172" t="s">
        <v>106</v>
      </c>
      <c r="C431" s="210">
        <v>1</v>
      </c>
      <c r="D431" s="210">
        <v>0</v>
      </c>
      <c r="E431" s="212">
        <f>C431*G428</f>
        <v>0</v>
      </c>
      <c r="F431" s="212">
        <f>D431*G428</f>
        <v>0</v>
      </c>
      <c r="G431" s="211">
        <f>SUM(E431,F431)</f>
        <v>0</v>
      </c>
      <c r="H431" s="217"/>
      <c r="I431" s="215"/>
      <c r="J431" s="215"/>
    </row>
    <row r="432" spans="1:10" x14ac:dyDescent="0.25">
      <c r="B432" s="296" t="s">
        <v>16</v>
      </c>
      <c r="C432" s="297"/>
      <c r="D432" s="297"/>
      <c r="E432" s="297"/>
      <c r="F432" s="297"/>
      <c r="G432" s="298"/>
      <c r="H432" s="217"/>
      <c r="I432" s="215"/>
      <c r="J432" s="215"/>
    </row>
    <row r="433" spans="1:10" x14ac:dyDescent="0.25">
      <c r="B433" s="299"/>
      <c r="C433" s="300"/>
      <c r="D433" s="300"/>
      <c r="E433" s="300"/>
      <c r="F433" s="300"/>
      <c r="G433" s="301"/>
      <c r="H433" s="217" t="s">
        <v>58</v>
      </c>
      <c r="I433" s="215">
        <f>C431*$G426</f>
        <v>0</v>
      </c>
      <c r="J433" s="215">
        <f>D431*$G426</f>
        <v>0</v>
      </c>
    </row>
    <row r="434" spans="1:10" ht="14.4" thickBot="1" x14ac:dyDescent="0.3">
      <c r="B434" s="302"/>
      <c r="C434" s="303"/>
      <c r="D434" s="303"/>
      <c r="E434" s="303"/>
      <c r="F434" s="303"/>
      <c r="G434" s="304"/>
      <c r="H434" s="217" t="s">
        <v>56</v>
      </c>
      <c r="I434" s="215">
        <f>C431*$F428</f>
        <v>0</v>
      </c>
      <c r="J434" s="215">
        <f>D431*$F428</f>
        <v>0</v>
      </c>
    </row>
    <row r="435" spans="1:10" ht="14.4" thickBot="1" x14ac:dyDescent="0.3">
      <c r="H435" s="217"/>
      <c r="I435" s="215"/>
      <c r="J435" s="215"/>
    </row>
    <row r="436" spans="1:10" x14ac:dyDescent="0.25">
      <c r="A436" s="214">
        <f>A424+1</f>
        <v>37</v>
      </c>
      <c r="B436" s="288" t="s">
        <v>48</v>
      </c>
      <c r="C436" s="289"/>
      <c r="D436" s="289"/>
      <c r="E436" s="289"/>
      <c r="F436" s="289"/>
      <c r="G436" s="290"/>
      <c r="H436" s="217"/>
      <c r="I436" s="215"/>
      <c r="J436" s="215"/>
    </row>
    <row r="437" spans="1:10" ht="26.4" x14ac:dyDescent="0.25">
      <c r="B437" s="165" t="s">
        <v>49</v>
      </c>
      <c r="C437" s="166" t="s">
        <v>50</v>
      </c>
      <c r="D437" s="166" t="s">
        <v>51</v>
      </c>
      <c r="E437" s="166" t="s">
        <v>52</v>
      </c>
      <c r="F437" s="166" t="s">
        <v>53</v>
      </c>
      <c r="G437" s="167" t="s">
        <v>0</v>
      </c>
      <c r="H437" s="217"/>
      <c r="I437" s="215"/>
      <c r="J437" s="215"/>
    </row>
    <row r="438" spans="1:10" ht="14.4" thickBot="1" x14ac:dyDescent="0.3">
      <c r="B438" s="179"/>
      <c r="C438" s="226"/>
      <c r="D438" s="205"/>
      <c r="E438" s="175"/>
      <c r="F438" s="176"/>
      <c r="G438" s="202">
        <f>D438*E438*F438/12</f>
        <v>0</v>
      </c>
      <c r="H438" s="217"/>
      <c r="I438" s="215"/>
      <c r="J438" s="215"/>
    </row>
    <row r="439" spans="1:10" ht="26.4" x14ac:dyDescent="0.25">
      <c r="B439" s="180"/>
      <c r="C439" s="291" t="s">
        <v>56</v>
      </c>
      <c r="D439" s="177" t="s">
        <v>54</v>
      </c>
      <c r="E439" s="177" t="s">
        <v>55</v>
      </c>
      <c r="F439" s="177" t="s">
        <v>56</v>
      </c>
      <c r="G439" s="178" t="s">
        <v>57</v>
      </c>
      <c r="H439" s="217"/>
      <c r="I439" s="215"/>
      <c r="J439" s="215"/>
    </row>
    <row r="440" spans="1:10" ht="14.4" thickBot="1" x14ac:dyDescent="0.3">
      <c r="B440" s="174"/>
      <c r="C440" s="292"/>
      <c r="D440" s="168"/>
      <c r="E440" s="169"/>
      <c r="F440" s="204">
        <f>G438*D440+E440</f>
        <v>0</v>
      </c>
      <c r="G440" s="203">
        <f>SUM(G438,F440)</f>
        <v>0</v>
      </c>
      <c r="H440" s="217"/>
      <c r="I440" s="215"/>
      <c r="J440" s="215"/>
    </row>
    <row r="441" spans="1:10" x14ac:dyDescent="0.25">
      <c r="B441" s="293" t="s">
        <v>105</v>
      </c>
      <c r="C441" s="294"/>
      <c r="D441" s="294"/>
      <c r="E441" s="294"/>
      <c r="F441" s="294"/>
      <c r="G441" s="295"/>
      <c r="H441" s="217"/>
      <c r="I441" s="215"/>
      <c r="J441" s="215"/>
    </row>
    <row r="442" spans="1:10" x14ac:dyDescent="0.25">
      <c r="B442" s="170"/>
      <c r="C442" s="208" t="str">
        <f>Allocation1&amp;" %"</f>
        <v>Core %</v>
      </c>
      <c r="D442" s="208" t="str">
        <f>Allocation2&amp;" %"</f>
        <v>Competitive %</v>
      </c>
      <c r="E442" s="208" t="str">
        <f>Allocation1&amp;" $"</f>
        <v>Core $</v>
      </c>
      <c r="F442" s="208" t="str">
        <f>Allocation2&amp;" $"</f>
        <v>Competitive $</v>
      </c>
      <c r="G442" s="171" t="s">
        <v>59</v>
      </c>
      <c r="H442" s="217"/>
      <c r="I442" s="215"/>
      <c r="J442" s="215"/>
    </row>
    <row r="443" spans="1:10" ht="14.4" thickBot="1" x14ac:dyDescent="0.3">
      <c r="B443" s="172" t="s">
        <v>106</v>
      </c>
      <c r="C443" s="210">
        <v>1</v>
      </c>
      <c r="D443" s="210">
        <v>0</v>
      </c>
      <c r="E443" s="212">
        <f>C443*G440</f>
        <v>0</v>
      </c>
      <c r="F443" s="212">
        <f>D443*G440</f>
        <v>0</v>
      </c>
      <c r="G443" s="211">
        <f>SUM(E443,F443)</f>
        <v>0</v>
      </c>
      <c r="H443" s="217"/>
      <c r="I443" s="215"/>
      <c r="J443" s="215"/>
    </row>
    <row r="444" spans="1:10" x14ac:dyDescent="0.25">
      <c r="B444" s="296" t="s">
        <v>16</v>
      </c>
      <c r="C444" s="297"/>
      <c r="D444" s="297"/>
      <c r="E444" s="297"/>
      <c r="F444" s="297"/>
      <c r="G444" s="298"/>
      <c r="H444" s="217"/>
      <c r="I444" s="215"/>
      <c r="J444" s="215"/>
    </row>
    <row r="445" spans="1:10" x14ac:dyDescent="0.25">
      <c r="B445" s="299"/>
      <c r="C445" s="300"/>
      <c r="D445" s="300"/>
      <c r="E445" s="300"/>
      <c r="F445" s="300"/>
      <c r="G445" s="301"/>
      <c r="H445" s="217" t="s">
        <v>58</v>
      </c>
      <c r="I445" s="215">
        <f>C443*$G438</f>
        <v>0</v>
      </c>
      <c r="J445" s="215">
        <f>D443*$G438</f>
        <v>0</v>
      </c>
    </row>
    <row r="446" spans="1:10" ht="14.4" thickBot="1" x14ac:dyDescent="0.3">
      <c r="B446" s="302"/>
      <c r="C446" s="303"/>
      <c r="D446" s="303"/>
      <c r="E446" s="303"/>
      <c r="F446" s="303"/>
      <c r="G446" s="304"/>
      <c r="H446" s="217" t="s">
        <v>56</v>
      </c>
      <c r="I446" s="215">
        <f>C443*$F440</f>
        <v>0</v>
      </c>
      <c r="J446" s="215">
        <f>D443*$F440</f>
        <v>0</v>
      </c>
    </row>
    <row r="447" spans="1:10" ht="14.4" thickBot="1" x14ac:dyDescent="0.3"/>
    <row r="448" spans="1:10" x14ac:dyDescent="0.25">
      <c r="A448" s="214">
        <f>A436+1</f>
        <v>38</v>
      </c>
      <c r="B448" s="288" t="s">
        <v>48</v>
      </c>
      <c r="C448" s="289"/>
      <c r="D448" s="289"/>
      <c r="E448" s="289"/>
      <c r="F448" s="289"/>
      <c r="G448" s="290"/>
      <c r="H448" s="217"/>
      <c r="I448" s="215"/>
      <c r="J448" s="215"/>
    </row>
    <row r="449" spans="1:10" ht="26.4" x14ac:dyDescent="0.25">
      <c r="B449" s="165" t="s">
        <v>49</v>
      </c>
      <c r="C449" s="166" t="s">
        <v>50</v>
      </c>
      <c r="D449" s="166" t="s">
        <v>51</v>
      </c>
      <c r="E449" s="166" t="s">
        <v>52</v>
      </c>
      <c r="F449" s="166" t="s">
        <v>53</v>
      </c>
      <c r="G449" s="167" t="s">
        <v>0</v>
      </c>
      <c r="H449" s="217"/>
      <c r="I449" s="215"/>
      <c r="J449" s="215"/>
    </row>
    <row r="450" spans="1:10" ht="14.4" thickBot="1" x14ac:dyDescent="0.3">
      <c r="B450" s="179"/>
      <c r="C450" s="226"/>
      <c r="D450" s="205"/>
      <c r="E450" s="175"/>
      <c r="F450" s="176"/>
      <c r="G450" s="202">
        <f>D450*E450*F450/12</f>
        <v>0</v>
      </c>
      <c r="H450" s="217"/>
      <c r="I450" s="215"/>
      <c r="J450" s="215"/>
    </row>
    <row r="451" spans="1:10" ht="26.4" x14ac:dyDescent="0.25">
      <c r="B451" s="180"/>
      <c r="C451" s="291" t="s">
        <v>56</v>
      </c>
      <c r="D451" s="177" t="s">
        <v>54</v>
      </c>
      <c r="E451" s="177" t="s">
        <v>55</v>
      </c>
      <c r="F451" s="177" t="s">
        <v>56</v>
      </c>
      <c r="G451" s="178" t="s">
        <v>57</v>
      </c>
      <c r="H451" s="217"/>
      <c r="I451" s="215"/>
      <c r="J451" s="215"/>
    </row>
    <row r="452" spans="1:10" ht="14.4" thickBot="1" x14ac:dyDescent="0.3">
      <c r="B452" s="174"/>
      <c r="C452" s="292"/>
      <c r="D452" s="168"/>
      <c r="E452" s="169"/>
      <c r="F452" s="204">
        <f>G450*D452+E452</f>
        <v>0</v>
      </c>
      <c r="G452" s="203">
        <f>SUM(G450,F452)</f>
        <v>0</v>
      </c>
      <c r="H452" s="217"/>
      <c r="I452" s="215"/>
      <c r="J452" s="215"/>
    </row>
    <row r="453" spans="1:10" x14ac:dyDescent="0.25">
      <c r="B453" s="293" t="s">
        <v>105</v>
      </c>
      <c r="C453" s="294"/>
      <c r="D453" s="294"/>
      <c r="E453" s="294"/>
      <c r="F453" s="294"/>
      <c r="G453" s="295"/>
      <c r="H453" s="217"/>
      <c r="I453" s="215"/>
      <c r="J453" s="215"/>
    </row>
    <row r="454" spans="1:10" x14ac:dyDescent="0.25">
      <c r="B454" s="170"/>
      <c r="C454" s="208" t="str">
        <f>Allocation1&amp;" %"</f>
        <v>Core %</v>
      </c>
      <c r="D454" s="208" t="str">
        <f>Allocation2&amp;" %"</f>
        <v>Competitive %</v>
      </c>
      <c r="E454" s="208" t="str">
        <f>Allocation1&amp;" $"</f>
        <v>Core $</v>
      </c>
      <c r="F454" s="208" t="str">
        <f>Allocation2&amp;" $"</f>
        <v>Competitive $</v>
      </c>
      <c r="G454" s="171" t="s">
        <v>59</v>
      </c>
      <c r="H454" s="217"/>
      <c r="I454" s="215"/>
      <c r="J454" s="215"/>
    </row>
    <row r="455" spans="1:10" ht="14.4" thickBot="1" x14ac:dyDescent="0.3">
      <c r="B455" s="172" t="s">
        <v>106</v>
      </c>
      <c r="C455" s="210">
        <v>1</v>
      </c>
      <c r="D455" s="210">
        <v>0</v>
      </c>
      <c r="E455" s="212">
        <f>C455*G452</f>
        <v>0</v>
      </c>
      <c r="F455" s="212">
        <f>D455*G452</f>
        <v>0</v>
      </c>
      <c r="G455" s="211">
        <f>SUM(E455,F455)</f>
        <v>0</v>
      </c>
      <c r="H455" s="217"/>
      <c r="I455" s="215"/>
      <c r="J455" s="215"/>
    </row>
    <row r="456" spans="1:10" x14ac:dyDescent="0.25">
      <c r="B456" s="296" t="s">
        <v>16</v>
      </c>
      <c r="C456" s="297"/>
      <c r="D456" s="297"/>
      <c r="E456" s="297"/>
      <c r="F456" s="297"/>
      <c r="G456" s="298"/>
      <c r="H456" s="217"/>
      <c r="I456" s="215"/>
      <c r="J456" s="215"/>
    </row>
    <row r="457" spans="1:10" x14ac:dyDescent="0.25">
      <c r="B457" s="299"/>
      <c r="C457" s="300"/>
      <c r="D457" s="300"/>
      <c r="E457" s="300"/>
      <c r="F457" s="300"/>
      <c r="G457" s="301"/>
      <c r="H457" s="217" t="s">
        <v>58</v>
      </c>
      <c r="I457" s="215">
        <f>C455*$G450</f>
        <v>0</v>
      </c>
      <c r="J457" s="215">
        <f>D455*$G450</f>
        <v>0</v>
      </c>
    </row>
    <row r="458" spans="1:10" ht="14.4" thickBot="1" x14ac:dyDescent="0.3">
      <c r="B458" s="302"/>
      <c r="C458" s="303"/>
      <c r="D458" s="303"/>
      <c r="E458" s="303"/>
      <c r="F458" s="303"/>
      <c r="G458" s="304"/>
      <c r="H458" s="217" t="s">
        <v>56</v>
      </c>
      <c r="I458" s="215">
        <f>C455*$F452</f>
        <v>0</v>
      </c>
      <c r="J458" s="215">
        <f>D455*$F452</f>
        <v>0</v>
      </c>
    </row>
    <row r="459" spans="1:10" ht="14.4" thickBot="1" x14ac:dyDescent="0.3"/>
    <row r="460" spans="1:10" x14ac:dyDescent="0.25">
      <c r="A460" s="214">
        <f>A448+1</f>
        <v>39</v>
      </c>
      <c r="B460" s="288" t="s">
        <v>48</v>
      </c>
      <c r="C460" s="289"/>
      <c r="D460" s="289"/>
      <c r="E460" s="289"/>
      <c r="F460" s="289"/>
      <c r="G460" s="290"/>
      <c r="H460" s="217"/>
      <c r="I460" s="215"/>
      <c r="J460" s="215"/>
    </row>
    <row r="461" spans="1:10" ht="26.4" x14ac:dyDescent="0.25">
      <c r="B461" s="165" t="s">
        <v>49</v>
      </c>
      <c r="C461" s="166" t="s">
        <v>50</v>
      </c>
      <c r="D461" s="166" t="s">
        <v>51</v>
      </c>
      <c r="E461" s="166" t="s">
        <v>52</v>
      </c>
      <c r="F461" s="166" t="s">
        <v>53</v>
      </c>
      <c r="G461" s="167" t="s">
        <v>0</v>
      </c>
      <c r="H461" s="217"/>
      <c r="I461" s="215"/>
      <c r="J461" s="215"/>
    </row>
    <row r="462" spans="1:10" ht="14.4" thickBot="1" x14ac:dyDescent="0.3">
      <c r="B462" s="179"/>
      <c r="C462" s="226"/>
      <c r="D462" s="205"/>
      <c r="E462" s="175"/>
      <c r="F462" s="176"/>
      <c r="G462" s="202">
        <f>D462*E462*F462/12</f>
        <v>0</v>
      </c>
      <c r="H462" s="217"/>
      <c r="I462" s="215"/>
      <c r="J462" s="215"/>
    </row>
    <row r="463" spans="1:10" ht="26.4" x14ac:dyDescent="0.25">
      <c r="B463" s="180"/>
      <c r="C463" s="291" t="s">
        <v>56</v>
      </c>
      <c r="D463" s="177" t="s">
        <v>54</v>
      </c>
      <c r="E463" s="177" t="s">
        <v>55</v>
      </c>
      <c r="F463" s="177" t="s">
        <v>56</v>
      </c>
      <c r="G463" s="178" t="s">
        <v>57</v>
      </c>
      <c r="H463" s="217"/>
      <c r="I463" s="215"/>
      <c r="J463" s="215"/>
    </row>
    <row r="464" spans="1:10" ht="14.4" thickBot="1" x14ac:dyDescent="0.3">
      <c r="B464" s="174"/>
      <c r="C464" s="292"/>
      <c r="D464" s="168"/>
      <c r="E464" s="169"/>
      <c r="F464" s="204">
        <f>G462*D464+E464</f>
        <v>0</v>
      </c>
      <c r="G464" s="203">
        <f>SUM(G462,F464)</f>
        <v>0</v>
      </c>
      <c r="H464" s="217"/>
      <c r="I464" s="215"/>
      <c r="J464" s="215"/>
    </row>
    <row r="465" spans="1:10" x14ac:dyDescent="0.25">
      <c r="B465" s="293" t="s">
        <v>105</v>
      </c>
      <c r="C465" s="294"/>
      <c r="D465" s="294"/>
      <c r="E465" s="294"/>
      <c r="F465" s="294"/>
      <c r="G465" s="295"/>
      <c r="H465" s="217"/>
      <c r="I465" s="215"/>
      <c r="J465" s="215"/>
    </row>
    <row r="466" spans="1:10" x14ac:dyDescent="0.25">
      <c r="B466" s="170"/>
      <c r="C466" s="208" t="str">
        <f>Allocation1&amp;" %"</f>
        <v>Core %</v>
      </c>
      <c r="D466" s="208" t="str">
        <f>Allocation2&amp;" %"</f>
        <v>Competitive %</v>
      </c>
      <c r="E466" s="208" t="str">
        <f>Allocation1&amp;" $"</f>
        <v>Core $</v>
      </c>
      <c r="F466" s="208" t="str">
        <f>Allocation2&amp;" $"</f>
        <v>Competitive $</v>
      </c>
      <c r="G466" s="171" t="s">
        <v>59</v>
      </c>
      <c r="H466" s="217"/>
      <c r="I466" s="215"/>
      <c r="J466" s="215"/>
    </row>
    <row r="467" spans="1:10" ht="14.4" thickBot="1" x14ac:dyDescent="0.3">
      <c r="B467" s="172" t="s">
        <v>106</v>
      </c>
      <c r="C467" s="210">
        <v>1</v>
      </c>
      <c r="D467" s="210">
        <v>0</v>
      </c>
      <c r="E467" s="212">
        <f>C467*G464</f>
        <v>0</v>
      </c>
      <c r="F467" s="212">
        <f>D467*G464</f>
        <v>0</v>
      </c>
      <c r="G467" s="211">
        <f>SUM(E467,F467)</f>
        <v>0</v>
      </c>
      <c r="H467" s="217"/>
      <c r="I467" s="215"/>
      <c r="J467" s="215"/>
    </row>
    <row r="468" spans="1:10" x14ac:dyDescent="0.25">
      <c r="B468" s="296" t="s">
        <v>16</v>
      </c>
      <c r="C468" s="297"/>
      <c r="D468" s="297"/>
      <c r="E468" s="297"/>
      <c r="F468" s="297"/>
      <c r="G468" s="298"/>
      <c r="H468" s="217"/>
      <c r="I468" s="215"/>
      <c r="J468" s="215"/>
    </row>
    <row r="469" spans="1:10" x14ac:dyDescent="0.25">
      <c r="B469" s="299"/>
      <c r="C469" s="300"/>
      <c r="D469" s="300"/>
      <c r="E469" s="300"/>
      <c r="F469" s="300"/>
      <c r="G469" s="301"/>
      <c r="H469" s="217" t="s">
        <v>58</v>
      </c>
      <c r="I469" s="215">
        <f>C467*$G462</f>
        <v>0</v>
      </c>
      <c r="J469" s="215">
        <f>D467*$G462</f>
        <v>0</v>
      </c>
    </row>
    <row r="470" spans="1:10" ht="14.4" thickBot="1" x14ac:dyDescent="0.3">
      <c r="B470" s="302"/>
      <c r="C470" s="303"/>
      <c r="D470" s="303"/>
      <c r="E470" s="303"/>
      <c r="F470" s="303"/>
      <c r="G470" s="304"/>
      <c r="H470" s="217" t="s">
        <v>56</v>
      </c>
      <c r="I470" s="215">
        <f>C467*$F464</f>
        <v>0</v>
      </c>
      <c r="J470" s="215">
        <f>D467*$F464</f>
        <v>0</v>
      </c>
    </row>
    <row r="471" spans="1:10" ht="14.4" thickBot="1" x14ac:dyDescent="0.3"/>
    <row r="472" spans="1:10" x14ac:dyDescent="0.25">
      <c r="A472" s="214">
        <f>A460+1</f>
        <v>40</v>
      </c>
      <c r="B472" s="288" t="s">
        <v>48</v>
      </c>
      <c r="C472" s="289"/>
      <c r="D472" s="289"/>
      <c r="E472" s="289"/>
      <c r="F472" s="289"/>
      <c r="G472" s="290"/>
      <c r="H472" s="217"/>
      <c r="I472" s="215"/>
      <c r="J472" s="215"/>
    </row>
    <row r="473" spans="1:10" ht="26.4" x14ac:dyDescent="0.25">
      <c r="B473" s="165" t="s">
        <v>49</v>
      </c>
      <c r="C473" s="166" t="s">
        <v>50</v>
      </c>
      <c r="D473" s="166" t="s">
        <v>51</v>
      </c>
      <c r="E473" s="166" t="s">
        <v>52</v>
      </c>
      <c r="F473" s="166" t="s">
        <v>53</v>
      </c>
      <c r="G473" s="167" t="s">
        <v>0</v>
      </c>
      <c r="H473" s="217"/>
      <c r="I473" s="215"/>
      <c r="J473" s="215"/>
    </row>
    <row r="474" spans="1:10" ht="14.4" thickBot="1" x14ac:dyDescent="0.3">
      <c r="B474" s="179"/>
      <c r="C474" s="226"/>
      <c r="D474" s="205"/>
      <c r="E474" s="175"/>
      <c r="F474" s="176"/>
      <c r="G474" s="202">
        <f>D474*E474*F474/12</f>
        <v>0</v>
      </c>
      <c r="H474" s="217"/>
      <c r="I474" s="215"/>
      <c r="J474" s="215"/>
    </row>
    <row r="475" spans="1:10" ht="26.4" x14ac:dyDescent="0.25">
      <c r="B475" s="180"/>
      <c r="C475" s="291" t="s">
        <v>56</v>
      </c>
      <c r="D475" s="177" t="s">
        <v>54</v>
      </c>
      <c r="E475" s="177" t="s">
        <v>55</v>
      </c>
      <c r="F475" s="177" t="s">
        <v>56</v>
      </c>
      <c r="G475" s="178" t="s">
        <v>57</v>
      </c>
      <c r="H475" s="217"/>
      <c r="I475" s="215"/>
      <c r="J475" s="215"/>
    </row>
    <row r="476" spans="1:10" ht="14.4" thickBot="1" x14ac:dyDescent="0.3">
      <c r="B476" s="174"/>
      <c r="C476" s="292"/>
      <c r="D476" s="168"/>
      <c r="E476" s="169"/>
      <c r="F476" s="204">
        <f>G474*D476+E476</f>
        <v>0</v>
      </c>
      <c r="G476" s="203">
        <f>SUM(G474,F476)</f>
        <v>0</v>
      </c>
      <c r="H476" s="217"/>
      <c r="I476" s="215"/>
      <c r="J476" s="215"/>
    </row>
    <row r="477" spans="1:10" x14ac:dyDescent="0.25">
      <c r="B477" s="293" t="s">
        <v>105</v>
      </c>
      <c r="C477" s="294"/>
      <c r="D477" s="294"/>
      <c r="E477" s="294"/>
      <c r="F477" s="294"/>
      <c r="G477" s="295"/>
      <c r="H477" s="217"/>
      <c r="I477" s="215"/>
      <c r="J477" s="215"/>
    </row>
    <row r="478" spans="1:10" x14ac:dyDescent="0.25">
      <c r="B478" s="170"/>
      <c r="C478" s="208" t="str">
        <f>Allocation1&amp;" %"</f>
        <v>Core %</v>
      </c>
      <c r="D478" s="208" t="str">
        <f>Allocation2&amp;" %"</f>
        <v>Competitive %</v>
      </c>
      <c r="E478" s="208" t="str">
        <f>Allocation1&amp;" $"</f>
        <v>Core $</v>
      </c>
      <c r="F478" s="208" t="str">
        <f>Allocation2&amp;" $"</f>
        <v>Competitive $</v>
      </c>
      <c r="G478" s="171" t="s">
        <v>59</v>
      </c>
      <c r="H478" s="217"/>
      <c r="I478" s="215"/>
      <c r="J478" s="215"/>
    </row>
    <row r="479" spans="1:10" ht="14.4" thickBot="1" x14ac:dyDescent="0.3">
      <c r="B479" s="172" t="s">
        <v>106</v>
      </c>
      <c r="C479" s="210">
        <v>1</v>
      </c>
      <c r="D479" s="210">
        <v>0</v>
      </c>
      <c r="E479" s="212">
        <f>C479*G476</f>
        <v>0</v>
      </c>
      <c r="F479" s="212">
        <f>D479*G476</f>
        <v>0</v>
      </c>
      <c r="G479" s="211">
        <f>SUM(E479,F479)</f>
        <v>0</v>
      </c>
      <c r="H479" s="217"/>
      <c r="I479" s="215"/>
      <c r="J479" s="215"/>
    </row>
    <row r="480" spans="1:10" x14ac:dyDescent="0.25">
      <c r="B480" s="296" t="s">
        <v>16</v>
      </c>
      <c r="C480" s="297"/>
      <c r="D480" s="297"/>
      <c r="E480" s="297"/>
      <c r="F480" s="297"/>
      <c r="G480" s="298"/>
      <c r="H480" s="217"/>
      <c r="I480" s="215"/>
      <c r="J480" s="215"/>
    </row>
    <row r="481" spans="2:10" x14ac:dyDescent="0.25">
      <c r="B481" s="299"/>
      <c r="C481" s="300"/>
      <c r="D481" s="300"/>
      <c r="E481" s="300"/>
      <c r="F481" s="300"/>
      <c r="G481" s="301"/>
      <c r="H481" s="217" t="s">
        <v>58</v>
      </c>
      <c r="I481" s="215">
        <f>C479*$G474</f>
        <v>0</v>
      </c>
      <c r="J481" s="215">
        <f>D479*$G474</f>
        <v>0</v>
      </c>
    </row>
    <row r="482" spans="2:10" ht="14.4" thickBot="1" x14ac:dyDescent="0.3">
      <c r="B482" s="302"/>
      <c r="C482" s="303"/>
      <c r="D482" s="303"/>
      <c r="E482" s="303"/>
      <c r="F482" s="303"/>
      <c r="G482" s="304"/>
      <c r="H482" s="217" t="s">
        <v>56</v>
      </c>
      <c r="I482" s="215">
        <f>C479*$F476</f>
        <v>0</v>
      </c>
      <c r="J482" s="215">
        <f>D479*$F476</f>
        <v>0</v>
      </c>
    </row>
    <row r="483" spans="2:10" x14ac:dyDescent="0.25"/>
  </sheetData>
  <sheetProtection formatRows="0"/>
  <customSheetViews>
    <customSheetView guid="{7CD38D30-378B-4F82-84EA-B9D30A1B9308}" showGridLines="0" showRowCol="0" hiddenColumns="1">
      <selection activeCell="H9" sqref="H9"/>
    </customSheetView>
  </customSheetViews>
  <mergeCells count="200">
    <mergeCell ref="B48:G48"/>
    <mergeCell ref="B49:G50"/>
    <mergeCell ref="B60:G60"/>
    <mergeCell ref="B64:G64"/>
    <mergeCell ref="C67:C68"/>
    <mergeCell ref="B69:G69"/>
    <mergeCell ref="B72:G72"/>
    <mergeCell ref="B73:G74"/>
    <mergeCell ref="B13:G14"/>
    <mergeCell ref="B28:G28"/>
    <mergeCell ref="C31:C32"/>
    <mergeCell ref="B33:G33"/>
    <mergeCell ref="B36:G36"/>
    <mergeCell ref="B37:G38"/>
    <mergeCell ref="B52:G52"/>
    <mergeCell ref="C55:C56"/>
    <mergeCell ref="B57:G57"/>
    <mergeCell ref="B61:G62"/>
    <mergeCell ref="B40:G40"/>
    <mergeCell ref="C43:C44"/>
    <mergeCell ref="B45:G45"/>
    <mergeCell ref="B4:G4"/>
    <mergeCell ref="B9:G9"/>
    <mergeCell ref="C7:C8"/>
    <mergeCell ref="B12:G12"/>
    <mergeCell ref="B16:G16"/>
    <mergeCell ref="C19:C20"/>
    <mergeCell ref="B21:G21"/>
    <mergeCell ref="B24:G24"/>
    <mergeCell ref="B25:G26"/>
    <mergeCell ref="B88:G88"/>
    <mergeCell ref="C91:C92"/>
    <mergeCell ref="B93:G93"/>
    <mergeCell ref="B96:G96"/>
    <mergeCell ref="B97:G98"/>
    <mergeCell ref="B76:G76"/>
    <mergeCell ref="C79:C80"/>
    <mergeCell ref="B81:G81"/>
    <mergeCell ref="B84:G84"/>
    <mergeCell ref="B85:G86"/>
    <mergeCell ref="B112:G112"/>
    <mergeCell ref="C115:C116"/>
    <mergeCell ref="B117:G117"/>
    <mergeCell ref="B120:G120"/>
    <mergeCell ref="B121:G122"/>
    <mergeCell ref="B100:G100"/>
    <mergeCell ref="C103:C104"/>
    <mergeCell ref="B105:G105"/>
    <mergeCell ref="B108:G108"/>
    <mergeCell ref="B109:G110"/>
    <mergeCell ref="B136:G136"/>
    <mergeCell ref="C139:C140"/>
    <mergeCell ref="B141:G141"/>
    <mergeCell ref="B144:G144"/>
    <mergeCell ref="B145:G146"/>
    <mergeCell ref="B124:G124"/>
    <mergeCell ref="C127:C128"/>
    <mergeCell ref="B129:G129"/>
    <mergeCell ref="B132:G132"/>
    <mergeCell ref="B133:G134"/>
    <mergeCell ref="B160:G160"/>
    <mergeCell ref="C163:C164"/>
    <mergeCell ref="B165:G165"/>
    <mergeCell ref="B168:G168"/>
    <mergeCell ref="B169:G170"/>
    <mergeCell ref="B148:G148"/>
    <mergeCell ref="C151:C152"/>
    <mergeCell ref="B153:G153"/>
    <mergeCell ref="B156:G156"/>
    <mergeCell ref="B157:G158"/>
    <mergeCell ref="B184:G184"/>
    <mergeCell ref="C187:C188"/>
    <mergeCell ref="B189:G189"/>
    <mergeCell ref="B192:G192"/>
    <mergeCell ref="B193:G194"/>
    <mergeCell ref="B172:G172"/>
    <mergeCell ref="C175:C176"/>
    <mergeCell ref="B177:G177"/>
    <mergeCell ref="B180:G180"/>
    <mergeCell ref="B181:G182"/>
    <mergeCell ref="B208:G208"/>
    <mergeCell ref="C211:C212"/>
    <mergeCell ref="B213:G213"/>
    <mergeCell ref="B216:G216"/>
    <mergeCell ref="B217:G218"/>
    <mergeCell ref="B196:G196"/>
    <mergeCell ref="C199:C200"/>
    <mergeCell ref="B201:G201"/>
    <mergeCell ref="B204:G204"/>
    <mergeCell ref="B205:G206"/>
    <mergeCell ref="B232:G232"/>
    <mergeCell ref="C235:C236"/>
    <mergeCell ref="B237:G237"/>
    <mergeCell ref="B240:G240"/>
    <mergeCell ref="B241:G242"/>
    <mergeCell ref="B220:G220"/>
    <mergeCell ref="C223:C224"/>
    <mergeCell ref="B225:G225"/>
    <mergeCell ref="B228:G228"/>
    <mergeCell ref="B229:G230"/>
    <mergeCell ref="B256:G256"/>
    <mergeCell ref="C259:C260"/>
    <mergeCell ref="B261:G261"/>
    <mergeCell ref="B264:G264"/>
    <mergeCell ref="B265:G266"/>
    <mergeCell ref="B244:G244"/>
    <mergeCell ref="C247:C248"/>
    <mergeCell ref="B249:G249"/>
    <mergeCell ref="B252:G252"/>
    <mergeCell ref="B253:G254"/>
    <mergeCell ref="B280:G280"/>
    <mergeCell ref="C283:C284"/>
    <mergeCell ref="B285:G285"/>
    <mergeCell ref="B288:G288"/>
    <mergeCell ref="B289:G290"/>
    <mergeCell ref="B268:G268"/>
    <mergeCell ref="C271:C272"/>
    <mergeCell ref="B273:G273"/>
    <mergeCell ref="B276:G276"/>
    <mergeCell ref="B277:G278"/>
    <mergeCell ref="B304:G304"/>
    <mergeCell ref="C307:C308"/>
    <mergeCell ref="B309:G309"/>
    <mergeCell ref="B312:G312"/>
    <mergeCell ref="B313:G314"/>
    <mergeCell ref="B292:G292"/>
    <mergeCell ref="C295:C296"/>
    <mergeCell ref="B297:G297"/>
    <mergeCell ref="B300:G300"/>
    <mergeCell ref="B301:G302"/>
    <mergeCell ref="B328:G328"/>
    <mergeCell ref="C331:C332"/>
    <mergeCell ref="B333:G333"/>
    <mergeCell ref="B336:G336"/>
    <mergeCell ref="B337:G338"/>
    <mergeCell ref="B316:G316"/>
    <mergeCell ref="C319:C320"/>
    <mergeCell ref="B321:G321"/>
    <mergeCell ref="B324:G324"/>
    <mergeCell ref="B325:G326"/>
    <mergeCell ref="B352:G352"/>
    <mergeCell ref="C355:C356"/>
    <mergeCell ref="B357:G357"/>
    <mergeCell ref="B360:G360"/>
    <mergeCell ref="B361:G362"/>
    <mergeCell ref="B340:G340"/>
    <mergeCell ref="C343:C344"/>
    <mergeCell ref="B345:G345"/>
    <mergeCell ref="B348:G348"/>
    <mergeCell ref="B349:G350"/>
    <mergeCell ref="B376:G376"/>
    <mergeCell ref="C379:C380"/>
    <mergeCell ref="B381:G381"/>
    <mergeCell ref="B384:G384"/>
    <mergeCell ref="B385:G386"/>
    <mergeCell ref="B364:G364"/>
    <mergeCell ref="C367:C368"/>
    <mergeCell ref="B369:G369"/>
    <mergeCell ref="B372:G372"/>
    <mergeCell ref="B373:G374"/>
    <mergeCell ref="B400:G400"/>
    <mergeCell ref="C403:C404"/>
    <mergeCell ref="B405:G405"/>
    <mergeCell ref="B408:G408"/>
    <mergeCell ref="B409:G410"/>
    <mergeCell ref="B388:G388"/>
    <mergeCell ref="C391:C392"/>
    <mergeCell ref="B393:G393"/>
    <mergeCell ref="B396:G396"/>
    <mergeCell ref="B397:G398"/>
    <mergeCell ref="B424:G424"/>
    <mergeCell ref="C427:C428"/>
    <mergeCell ref="B429:G429"/>
    <mergeCell ref="B432:G432"/>
    <mergeCell ref="B433:G434"/>
    <mergeCell ref="B412:G412"/>
    <mergeCell ref="C415:C416"/>
    <mergeCell ref="B417:G417"/>
    <mergeCell ref="B420:G420"/>
    <mergeCell ref="B421:G422"/>
    <mergeCell ref="B448:G448"/>
    <mergeCell ref="C451:C452"/>
    <mergeCell ref="B453:G453"/>
    <mergeCell ref="B456:G456"/>
    <mergeCell ref="B457:G458"/>
    <mergeCell ref="B436:G436"/>
    <mergeCell ref="C439:C440"/>
    <mergeCell ref="B441:G441"/>
    <mergeCell ref="B444:G444"/>
    <mergeCell ref="B445:G446"/>
    <mergeCell ref="B472:G472"/>
    <mergeCell ref="C475:C476"/>
    <mergeCell ref="B477:G477"/>
    <mergeCell ref="B480:G480"/>
    <mergeCell ref="B481:G482"/>
    <mergeCell ref="B460:G460"/>
    <mergeCell ref="C463:C464"/>
    <mergeCell ref="B465:G465"/>
    <mergeCell ref="B468:G468"/>
    <mergeCell ref="B469:G470"/>
  </mergeCells>
  <conditionalFormatting sqref="G11">
    <cfRule type="expression" dxfId="369" priority="535">
      <formula>AND(G11&lt;&gt;G8,G8&lt;&gt;0)</formula>
    </cfRule>
  </conditionalFormatting>
  <conditionalFormatting sqref="C11:D11">
    <cfRule type="expression" dxfId="368" priority="375">
      <formula>AND(SUM($C$11:$D$11)&lt;&gt;1,$G8&lt;&gt;0)</formula>
    </cfRule>
  </conditionalFormatting>
  <conditionalFormatting sqref="D23">
    <cfRule type="expression" dxfId="367" priority="373">
      <formula>AND(SUM($C$11:$D$11)&lt;&gt;1,$G20&lt;&gt;0)</formula>
    </cfRule>
  </conditionalFormatting>
  <conditionalFormatting sqref="G23">
    <cfRule type="expression" dxfId="366" priority="116">
      <formula>AND(G23&lt;&gt;G20,G20&lt;&gt;0)</formula>
    </cfRule>
  </conditionalFormatting>
  <conditionalFormatting sqref="D35">
    <cfRule type="expression" dxfId="365" priority="115">
      <formula>AND(SUM($C$11:$D$11)&lt;&gt;1,$G32&lt;&gt;0)</formula>
    </cfRule>
  </conditionalFormatting>
  <conditionalFormatting sqref="G35">
    <cfRule type="expression" dxfId="364" priority="114">
      <formula>AND(G35&lt;&gt;G32,G32&lt;&gt;0)</formula>
    </cfRule>
  </conditionalFormatting>
  <conditionalFormatting sqref="D47">
    <cfRule type="expression" dxfId="363" priority="113">
      <formula>AND(SUM($C$11:$D$11)&lt;&gt;1,$G44&lt;&gt;0)</formula>
    </cfRule>
  </conditionalFormatting>
  <conditionalFormatting sqref="G47">
    <cfRule type="expression" dxfId="362" priority="112">
      <formula>AND(G47&lt;&gt;G44,G44&lt;&gt;0)</formula>
    </cfRule>
  </conditionalFormatting>
  <conditionalFormatting sqref="D59">
    <cfRule type="expression" dxfId="361" priority="111">
      <formula>AND(SUM($C$11:$D$11)&lt;&gt;1,$G56&lt;&gt;0)</formula>
    </cfRule>
  </conditionalFormatting>
  <conditionalFormatting sqref="G59">
    <cfRule type="expression" dxfId="360" priority="110">
      <formula>AND(G59&lt;&gt;G56,G56&lt;&gt;0)</formula>
    </cfRule>
  </conditionalFormatting>
  <conditionalFormatting sqref="D71">
    <cfRule type="expression" dxfId="359" priority="109">
      <formula>AND(SUM($C$11:$D$11)&lt;&gt;1,$G68&lt;&gt;0)</formula>
    </cfRule>
  </conditionalFormatting>
  <conditionalFormatting sqref="G71">
    <cfRule type="expression" dxfId="358" priority="108">
      <formula>AND(G71&lt;&gt;G68,G68&lt;&gt;0)</formula>
    </cfRule>
  </conditionalFormatting>
  <conditionalFormatting sqref="D83">
    <cfRule type="expression" dxfId="357" priority="107">
      <formula>AND(SUM($C$11:$D$11)&lt;&gt;1,$G80&lt;&gt;0)</formula>
    </cfRule>
  </conditionalFormatting>
  <conditionalFormatting sqref="G83">
    <cfRule type="expression" dxfId="356" priority="106">
      <formula>AND(G83&lt;&gt;G80,G80&lt;&gt;0)</formula>
    </cfRule>
  </conditionalFormatting>
  <conditionalFormatting sqref="D95">
    <cfRule type="expression" dxfId="355" priority="105">
      <formula>AND(SUM($C$11:$D$11)&lt;&gt;1,$G92&lt;&gt;0)</formula>
    </cfRule>
  </conditionalFormatting>
  <conditionalFormatting sqref="G95">
    <cfRule type="expression" dxfId="354" priority="104">
      <formula>AND(G95&lt;&gt;G92,G92&lt;&gt;0)</formula>
    </cfRule>
  </conditionalFormatting>
  <conditionalFormatting sqref="D107">
    <cfRule type="expression" dxfId="353" priority="103">
      <formula>AND(SUM($C$11:$D$11)&lt;&gt;1,$G104&lt;&gt;0)</formula>
    </cfRule>
  </conditionalFormatting>
  <conditionalFormatting sqref="G107">
    <cfRule type="expression" dxfId="352" priority="102">
      <formula>AND(G107&lt;&gt;G104,G104&lt;&gt;0)</formula>
    </cfRule>
  </conditionalFormatting>
  <conditionalFormatting sqref="D119">
    <cfRule type="expression" dxfId="351" priority="101">
      <formula>AND(SUM($C$11:$D$11)&lt;&gt;1,$G116&lt;&gt;0)</formula>
    </cfRule>
  </conditionalFormatting>
  <conditionalFormatting sqref="G119">
    <cfRule type="expression" dxfId="350" priority="100">
      <formula>AND(G119&lt;&gt;G116,G116&lt;&gt;0)</formula>
    </cfRule>
  </conditionalFormatting>
  <conditionalFormatting sqref="D131">
    <cfRule type="expression" dxfId="349" priority="99">
      <formula>AND(SUM($C$11:$D$11)&lt;&gt;1,$G128&lt;&gt;0)</formula>
    </cfRule>
  </conditionalFormatting>
  <conditionalFormatting sqref="G131">
    <cfRule type="expression" dxfId="348" priority="98">
      <formula>AND(G131&lt;&gt;G128,G128&lt;&gt;0)</formula>
    </cfRule>
  </conditionalFormatting>
  <conditionalFormatting sqref="D143">
    <cfRule type="expression" dxfId="347" priority="97">
      <formula>AND(SUM($C$11:$D$11)&lt;&gt;1,$G140&lt;&gt;0)</formula>
    </cfRule>
  </conditionalFormatting>
  <conditionalFormatting sqref="G143">
    <cfRule type="expression" dxfId="346" priority="96">
      <formula>AND(G143&lt;&gt;G140,G140&lt;&gt;0)</formula>
    </cfRule>
  </conditionalFormatting>
  <conditionalFormatting sqref="D155">
    <cfRule type="expression" dxfId="345" priority="95">
      <formula>AND(SUM($C$11:$D$11)&lt;&gt;1,$G152&lt;&gt;0)</formula>
    </cfRule>
  </conditionalFormatting>
  <conditionalFormatting sqref="G155">
    <cfRule type="expression" dxfId="344" priority="94">
      <formula>AND(G155&lt;&gt;G152,G152&lt;&gt;0)</formula>
    </cfRule>
  </conditionalFormatting>
  <conditionalFormatting sqref="D167">
    <cfRule type="expression" dxfId="343" priority="93">
      <formula>AND(SUM($C$11:$D$11)&lt;&gt;1,$G164&lt;&gt;0)</formula>
    </cfRule>
  </conditionalFormatting>
  <conditionalFormatting sqref="G167">
    <cfRule type="expression" dxfId="342" priority="92">
      <formula>AND(G167&lt;&gt;G164,G164&lt;&gt;0)</formula>
    </cfRule>
  </conditionalFormatting>
  <conditionalFormatting sqref="D179">
    <cfRule type="expression" dxfId="341" priority="91">
      <formula>AND(SUM($C$11:$D$11)&lt;&gt;1,$G176&lt;&gt;0)</formula>
    </cfRule>
  </conditionalFormatting>
  <conditionalFormatting sqref="G179">
    <cfRule type="expression" dxfId="340" priority="90">
      <formula>AND(G179&lt;&gt;G176,G176&lt;&gt;0)</formula>
    </cfRule>
  </conditionalFormatting>
  <conditionalFormatting sqref="D191">
    <cfRule type="expression" dxfId="339" priority="89">
      <formula>AND(SUM($C$11:$D$11)&lt;&gt;1,$G188&lt;&gt;0)</formula>
    </cfRule>
  </conditionalFormatting>
  <conditionalFormatting sqref="G191">
    <cfRule type="expression" dxfId="338" priority="88">
      <formula>AND(G191&lt;&gt;G188,G188&lt;&gt;0)</formula>
    </cfRule>
  </conditionalFormatting>
  <conditionalFormatting sqref="D203">
    <cfRule type="expression" dxfId="337" priority="87">
      <formula>AND(SUM($C$11:$D$11)&lt;&gt;1,$G200&lt;&gt;0)</formula>
    </cfRule>
  </conditionalFormatting>
  <conditionalFormatting sqref="G203">
    <cfRule type="expression" dxfId="336" priority="86">
      <formula>AND(G203&lt;&gt;G200,G200&lt;&gt;0)</formula>
    </cfRule>
  </conditionalFormatting>
  <conditionalFormatting sqref="D215">
    <cfRule type="expression" dxfId="335" priority="85">
      <formula>AND(SUM($C$11:$D$11)&lt;&gt;1,$G212&lt;&gt;0)</formula>
    </cfRule>
  </conditionalFormatting>
  <conditionalFormatting sqref="G215">
    <cfRule type="expression" dxfId="334" priority="84">
      <formula>AND(G215&lt;&gt;G212,G212&lt;&gt;0)</formula>
    </cfRule>
  </conditionalFormatting>
  <conditionalFormatting sqref="D227">
    <cfRule type="expression" dxfId="333" priority="83">
      <formula>AND(SUM($C$11:$D$11)&lt;&gt;1,$G224&lt;&gt;0)</formula>
    </cfRule>
  </conditionalFormatting>
  <conditionalFormatting sqref="G227">
    <cfRule type="expression" dxfId="332" priority="82">
      <formula>AND(G227&lt;&gt;G224,G224&lt;&gt;0)</formula>
    </cfRule>
  </conditionalFormatting>
  <conditionalFormatting sqref="D239">
    <cfRule type="expression" dxfId="331" priority="81">
      <formula>AND(SUM($C$11:$D$11)&lt;&gt;1,$G236&lt;&gt;0)</formula>
    </cfRule>
  </conditionalFormatting>
  <conditionalFormatting sqref="G239">
    <cfRule type="expression" dxfId="330" priority="80">
      <formula>AND(G239&lt;&gt;G236,G236&lt;&gt;0)</formula>
    </cfRule>
  </conditionalFormatting>
  <conditionalFormatting sqref="D251">
    <cfRule type="expression" dxfId="329" priority="79">
      <formula>AND(SUM($C$11:$D$11)&lt;&gt;1,$G248&lt;&gt;0)</formula>
    </cfRule>
  </conditionalFormatting>
  <conditionalFormatting sqref="G251">
    <cfRule type="expression" dxfId="328" priority="78">
      <formula>AND(G251&lt;&gt;G248,G248&lt;&gt;0)</formula>
    </cfRule>
  </conditionalFormatting>
  <conditionalFormatting sqref="D263">
    <cfRule type="expression" dxfId="327" priority="77">
      <formula>AND(SUM($C$11:$D$11)&lt;&gt;1,$G260&lt;&gt;0)</formula>
    </cfRule>
  </conditionalFormatting>
  <conditionalFormatting sqref="G263">
    <cfRule type="expression" dxfId="326" priority="76">
      <formula>AND(G263&lt;&gt;G260,G260&lt;&gt;0)</formula>
    </cfRule>
  </conditionalFormatting>
  <conditionalFormatting sqref="D275">
    <cfRule type="expression" dxfId="325" priority="75">
      <formula>AND(SUM($C$11:$D$11)&lt;&gt;1,$G272&lt;&gt;0)</formula>
    </cfRule>
  </conditionalFormatting>
  <conditionalFormatting sqref="G275">
    <cfRule type="expression" dxfId="324" priority="74">
      <formula>AND(G275&lt;&gt;G272,G272&lt;&gt;0)</formula>
    </cfRule>
  </conditionalFormatting>
  <conditionalFormatting sqref="D287">
    <cfRule type="expression" dxfId="323" priority="73">
      <formula>AND(SUM($C$11:$D$11)&lt;&gt;1,$G284&lt;&gt;0)</formula>
    </cfRule>
  </conditionalFormatting>
  <conditionalFormatting sqref="G287">
    <cfRule type="expression" dxfId="322" priority="72">
      <formula>AND(G287&lt;&gt;G284,G284&lt;&gt;0)</formula>
    </cfRule>
  </conditionalFormatting>
  <conditionalFormatting sqref="D299">
    <cfRule type="expression" dxfId="321" priority="71">
      <formula>AND(SUM($C$11:$D$11)&lt;&gt;1,$G296&lt;&gt;0)</formula>
    </cfRule>
  </conditionalFormatting>
  <conditionalFormatting sqref="G299">
    <cfRule type="expression" dxfId="320" priority="70">
      <formula>AND(G299&lt;&gt;G296,G296&lt;&gt;0)</formula>
    </cfRule>
  </conditionalFormatting>
  <conditionalFormatting sqref="D311">
    <cfRule type="expression" dxfId="319" priority="69">
      <formula>AND(SUM($C$11:$D$11)&lt;&gt;1,$G308&lt;&gt;0)</formula>
    </cfRule>
  </conditionalFormatting>
  <conditionalFormatting sqref="G311">
    <cfRule type="expression" dxfId="318" priority="68">
      <formula>AND(G311&lt;&gt;G308,G308&lt;&gt;0)</formula>
    </cfRule>
  </conditionalFormatting>
  <conditionalFormatting sqref="D323">
    <cfRule type="expression" dxfId="317" priority="67">
      <formula>AND(SUM($C$11:$D$11)&lt;&gt;1,$G320&lt;&gt;0)</formula>
    </cfRule>
  </conditionalFormatting>
  <conditionalFormatting sqref="G323">
    <cfRule type="expression" dxfId="316" priority="66">
      <formula>AND(G323&lt;&gt;G320,G320&lt;&gt;0)</formula>
    </cfRule>
  </conditionalFormatting>
  <conditionalFormatting sqref="D335">
    <cfRule type="expression" dxfId="315" priority="65">
      <formula>AND(SUM($C$11:$D$11)&lt;&gt;1,$G332&lt;&gt;0)</formula>
    </cfRule>
  </conditionalFormatting>
  <conditionalFormatting sqref="G335">
    <cfRule type="expression" dxfId="314" priority="64">
      <formula>AND(G335&lt;&gt;G332,G332&lt;&gt;0)</formula>
    </cfRule>
  </conditionalFormatting>
  <conditionalFormatting sqref="D347">
    <cfRule type="expression" dxfId="313" priority="63">
      <formula>AND(SUM($C$11:$D$11)&lt;&gt;1,$G344&lt;&gt;0)</formula>
    </cfRule>
  </conditionalFormatting>
  <conditionalFormatting sqref="G347">
    <cfRule type="expression" dxfId="312" priority="62">
      <formula>AND(G347&lt;&gt;G344,G344&lt;&gt;0)</formula>
    </cfRule>
  </conditionalFormatting>
  <conditionalFormatting sqref="D359">
    <cfRule type="expression" dxfId="311" priority="61">
      <formula>AND(SUM($C$11:$D$11)&lt;&gt;1,$G356&lt;&gt;0)</formula>
    </cfRule>
  </conditionalFormatting>
  <conditionalFormatting sqref="G359">
    <cfRule type="expression" dxfId="310" priority="60">
      <formula>AND(G359&lt;&gt;G356,G356&lt;&gt;0)</formula>
    </cfRule>
  </conditionalFormatting>
  <conditionalFormatting sqref="D371">
    <cfRule type="expression" dxfId="309" priority="59">
      <formula>AND(SUM($C$11:$D$11)&lt;&gt;1,$G368&lt;&gt;0)</formula>
    </cfRule>
  </conditionalFormatting>
  <conditionalFormatting sqref="G371">
    <cfRule type="expression" dxfId="308" priority="58">
      <formula>AND(G371&lt;&gt;G368,G368&lt;&gt;0)</formula>
    </cfRule>
  </conditionalFormatting>
  <conditionalFormatting sqref="D383">
    <cfRule type="expression" dxfId="307" priority="57">
      <formula>AND(SUM($C$11:$D$11)&lt;&gt;1,$G380&lt;&gt;0)</formula>
    </cfRule>
  </conditionalFormatting>
  <conditionalFormatting sqref="G383">
    <cfRule type="expression" dxfId="306" priority="56">
      <formula>AND(G383&lt;&gt;G380,G380&lt;&gt;0)</formula>
    </cfRule>
  </conditionalFormatting>
  <conditionalFormatting sqref="D395">
    <cfRule type="expression" dxfId="305" priority="55">
      <formula>AND(SUM($C$11:$D$11)&lt;&gt;1,$G392&lt;&gt;0)</formula>
    </cfRule>
  </conditionalFormatting>
  <conditionalFormatting sqref="G395">
    <cfRule type="expression" dxfId="304" priority="54">
      <formula>AND(G395&lt;&gt;G392,G392&lt;&gt;0)</formula>
    </cfRule>
  </conditionalFormatting>
  <conditionalFormatting sqref="D407">
    <cfRule type="expression" dxfId="303" priority="53">
      <formula>AND(SUM($C$11:$D$11)&lt;&gt;1,$G404&lt;&gt;0)</formula>
    </cfRule>
  </conditionalFormatting>
  <conditionalFormatting sqref="G407">
    <cfRule type="expression" dxfId="302" priority="52">
      <formula>AND(G407&lt;&gt;G404,G404&lt;&gt;0)</formula>
    </cfRule>
  </conditionalFormatting>
  <conditionalFormatting sqref="D419">
    <cfRule type="expression" dxfId="301" priority="51">
      <formula>AND(SUM($C$11:$D$11)&lt;&gt;1,$G416&lt;&gt;0)</formula>
    </cfRule>
  </conditionalFormatting>
  <conditionalFormatting sqref="G419">
    <cfRule type="expression" dxfId="300" priority="50">
      <formula>AND(G419&lt;&gt;G416,G416&lt;&gt;0)</formula>
    </cfRule>
  </conditionalFormatting>
  <conditionalFormatting sqref="D431">
    <cfRule type="expression" dxfId="299" priority="49">
      <formula>AND(SUM($C$11:$D$11)&lt;&gt;1,$G428&lt;&gt;0)</formula>
    </cfRule>
  </conditionalFormatting>
  <conditionalFormatting sqref="G431">
    <cfRule type="expression" dxfId="298" priority="48">
      <formula>AND(G431&lt;&gt;G428,G428&lt;&gt;0)</formula>
    </cfRule>
  </conditionalFormatting>
  <conditionalFormatting sqref="D443">
    <cfRule type="expression" dxfId="297" priority="47">
      <formula>AND(SUM($C$11:$D$11)&lt;&gt;1,$G440&lt;&gt;0)</formula>
    </cfRule>
  </conditionalFormatting>
  <conditionalFormatting sqref="G443">
    <cfRule type="expression" dxfId="296" priority="46">
      <formula>AND(G443&lt;&gt;G440,G440&lt;&gt;0)</formula>
    </cfRule>
  </conditionalFormatting>
  <conditionalFormatting sqref="D455">
    <cfRule type="expression" dxfId="295" priority="45">
      <formula>AND(SUM($C$11:$D$11)&lt;&gt;1,$G452&lt;&gt;0)</formula>
    </cfRule>
  </conditionalFormatting>
  <conditionalFormatting sqref="G455">
    <cfRule type="expression" dxfId="294" priority="44">
      <formula>AND(G455&lt;&gt;G452,G452&lt;&gt;0)</formula>
    </cfRule>
  </conditionalFormatting>
  <conditionalFormatting sqref="D467">
    <cfRule type="expression" dxfId="293" priority="43">
      <formula>AND(SUM($C$11:$D$11)&lt;&gt;1,$G464&lt;&gt;0)</formula>
    </cfRule>
  </conditionalFormatting>
  <conditionalFormatting sqref="G467">
    <cfRule type="expression" dxfId="292" priority="42">
      <formula>AND(G467&lt;&gt;G464,G464&lt;&gt;0)</formula>
    </cfRule>
  </conditionalFormatting>
  <conditionalFormatting sqref="D479">
    <cfRule type="expression" dxfId="291" priority="41">
      <formula>AND(SUM($C$11:$D$11)&lt;&gt;1,$G476&lt;&gt;0)</formula>
    </cfRule>
  </conditionalFormatting>
  <conditionalFormatting sqref="G479">
    <cfRule type="expression" dxfId="290" priority="40">
      <formula>AND(G479&lt;&gt;G476,G476&lt;&gt;0)</formula>
    </cfRule>
  </conditionalFormatting>
  <conditionalFormatting sqref="C23">
    <cfRule type="expression" dxfId="289" priority="39">
      <formula>AND(SUM($C$11:$D$11)&lt;&gt;1,$G20&lt;&gt;0)</formula>
    </cfRule>
  </conditionalFormatting>
  <conditionalFormatting sqref="C35">
    <cfRule type="expression" dxfId="288" priority="38">
      <formula>AND(SUM($C$11:$D$11)&lt;&gt;1,$G32&lt;&gt;0)</formula>
    </cfRule>
  </conditionalFormatting>
  <conditionalFormatting sqref="C479">
    <cfRule type="expression" dxfId="287" priority="1">
      <formula>AND(SUM($C$11:$D$11)&lt;&gt;1,$G476&lt;&gt;0)</formula>
    </cfRule>
  </conditionalFormatting>
  <conditionalFormatting sqref="C47">
    <cfRule type="expression" dxfId="286" priority="37">
      <formula>AND(SUM($C$11:$D$11)&lt;&gt;1,$G44&lt;&gt;0)</formula>
    </cfRule>
  </conditionalFormatting>
  <conditionalFormatting sqref="C59">
    <cfRule type="expression" dxfId="285" priority="36">
      <formula>AND(SUM($C$11:$D$11)&lt;&gt;1,$G56&lt;&gt;0)</formula>
    </cfRule>
  </conditionalFormatting>
  <conditionalFormatting sqref="C71">
    <cfRule type="expression" dxfId="284" priority="35">
      <formula>AND(SUM($C$11:$D$11)&lt;&gt;1,$G68&lt;&gt;0)</formula>
    </cfRule>
  </conditionalFormatting>
  <conditionalFormatting sqref="C83">
    <cfRule type="expression" dxfId="283" priority="34">
      <formula>AND(SUM($C$11:$D$11)&lt;&gt;1,$G80&lt;&gt;0)</formula>
    </cfRule>
  </conditionalFormatting>
  <conditionalFormatting sqref="C95">
    <cfRule type="expression" dxfId="282" priority="33">
      <formula>AND(SUM($C$11:$D$11)&lt;&gt;1,$G92&lt;&gt;0)</formula>
    </cfRule>
  </conditionalFormatting>
  <conditionalFormatting sqref="C107">
    <cfRule type="expression" dxfId="281" priority="32">
      <formula>AND(SUM($C$11:$D$11)&lt;&gt;1,$G104&lt;&gt;0)</formula>
    </cfRule>
  </conditionalFormatting>
  <conditionalFormatting sqref="C119">
    <cfRule type="expression" dxfId="280" priority="31">
      <formula>AND(SUM($C$11:$D$11)&lt;&gt;1,$G116&lt;&gt;0)</formula>
    </cfRule>
  </conditionalFormatting>
  <conditionalFormatting sqref="C131">
    <cfRule type="expression" dxfId="279" priority="30">
      <formula>AND(SUM($C$11:$D$11)&lt;&gt;1,$G128&lt;&gt;0)</formula>
    </cfRule>
  </conditionalFormatting>
  <conditionalFormatting sqref="C143">
    <cfRule type="expression" dxfId="278" priority="29">
      <formula>AND(SUM($C$11:$D$11)&lt;&gt;1,$G140&lt;&gt;0)</formula>
    </cfRule>
  </conditionalFormatting>
  <conditionalFormatting sqref="C155">
    <cfRule type="expression" dxfId="277" priority="28">
      <formula>AND(SUM($C$11:$D$11)&lt;&gt;1,$G152&lt;&gt;0)</formula>
    </cfRule>
  </conditionalFormatting>
  <conditionalFormatting sqref="C167">
    <cfRule type="expression" dxfId="276" priority="27">
      <formula>AND(SUM($C$11:$D$11)&lt;&gt;1,$G164&lt;&gt;0)</formula>
    </cfRule>
  </conditionalFormatting>
  <conditionalFormatting sqref="C179">
    <cfRule type="expression" dxfId="275" priority="26">
      <formula>AND(SUM($C$11:$D$11)&lt;&gt;1,$G176&lt;&gt;0)</formula>
    </cfRule>
  </conditionalFormatting>
  <conditionalFormatting sqref="C191">
    <cfRule type="expression" dxfId="274" priority="25">
      <formula>AND(SUM($C$11:$D$11)&lt;&gt;1,$G188&lt;&gt;0)</formula>
    </cfRule>
  </conditionalFormatting>
  <conditionalFormatting sqref="C203">
    <cfRule type="expression" dxfId="273" priority="24">
      <formula>AND(SUM($C$11:$D$11)&lt;&gt;1,$G200&lt;&gt;0)</formula>
    </cfRule>
  </conditionalFormatting>
  <conditionalFormatting sqref="C215">
    <cfRule type="expression" dxfId="272" priority="23">
      <formula>AND(SUM($C$11:$D$11)&lt;&gt;1,$G212&lt;&gt;0)</formula>
    </cfRule>
  </conditionalFormatting>
  <conditionalFormatting sqref="C227">
    <cfRule type="expression" dxfId="271" priority="22">
      <formula>AND(SUM($C$11:$D$11)&lt;&gt;1,$G224&lt;&gt;0)</formula>
    </cfRule>
  </conditionalFormatting>
  <conditionalFormatting sqref="C239">
    <cfRule type="expression" dxfId="270" priority="21">
      <formula>AND(SUM($C$11:$D$11)&lt;&gt;1,$G236&lt;&gt;0)</formula>
    </cfRule>
  </conditionalFormatting>
  <conditionalFormatting sqref="C251">
    <cfRule type="expression" dxfId="269" priority="20">
      <formula>AND(SUM($C$11:$D$11)&lt;&gt;1,$G248&lt;&gt;0)</formula>
    </cfRule>
  </conditionalFormatting>
  <conditionalFormatting sqref="C263">
    <cfRule type="expression" dxfId="268" priority="19">
      <formula>AND(SUM($C$11:$D$11)&lt;&gt;1,$G260&lt;&gt;0)</formula>
    </cfRule>
  </conditionalFormatting>
  <conditionalFormatting sqref="C275">
    <cfRule type="expression" dxfId="267" priority="18">
      <formula>AND(SUM($C$11:$D$11)&lt;&gt;1,$G272&lt;&gt;0)</formula>
    </cfRule>
  </conditionalFormatting>
  <conditionalFormatting sqref="C287">
    <cfRule type="expression" dxfId="266" priority="17">
      <formula>AND(SUM($C$11:$D$11)&lt;&gt;1,$G284&lt;&gt;0)</formula>
    </cfRule>
  </conditionalFormatting>
  <conditionalFormatting sqref="C299">
    <cfRule type="expression" dxfId="265" priority="16">
      <formula>AND(SUM($C$11:$D$11)&lt;&gt;1,$G296&lt;&gt;0)</formula>
    </cfRule>
  </conditionalFormatting>
  <conditionalFormatting sqref="C311">
    <cfRule type="expression" dxfId="264" priority="15">
      <formula>AND(SUM($C$11:$D$11)&lt;&gt;1,$G308&lt;&gt;0)</formula>
    </cfRule>
  </conditionalFormatting>
  <conditionalFormatting sqref="C323">
    <cfRule type="expression" dxfId="263" priority="14">
      <formula>AND(SUM($C$11:$D$11)&lt;&gt;1,$G320&lt;&gt;0)</formula>
    </cfRule>
  </conditionalFormatting>
  <conditionalFormatting sqref="C335">
    <cfRule type="expression" dxfId="262" priority="13">
      <formula>AND(SUM($C$11:$D$11)&lt;&gt;1,$G332&lt;&gt;0)</formula>
    </cfRule>
  </conditionalFormatting>
  <conditionalFormatting sqref="C347">
    <cfRule type="expression" dxfId="261" priority="12">
      <formula>AND(SUM($C$11:$D$11)&lt;&gt;1,$G344&lt;&gt;0)</formula>
    </cfRule>
  </conditionalFormatting>
  <conditionalFormatting sqref="C359">
    <cfRule type="expression" dxfId="260" priority="11">
      <formula>AND(SUM($C$11:$D$11)&lt;&gt;1,$G356&lt;&gt;0)</formula>
    </cfRule>
  </conditionalFormatting>
  <conditionalFormatting sqref="C371">
    <cfRule type="expression" dxfId="259" priority="10">
      <formula>AND(SUM($C$11:$D$11)&lt;&gt;1,$G368&lt;&gt;0)</formula>
    </cfRule>
  </conditionalFormatting>
  <conditionalFormatting sqref="C383">
    <cfRule type="expression" dxfId="258" priority="9">
      <formula>AND(SUM($C$11:$D$11)&lt;&gt;1,$G380&lt;&gt;0)</formula>
    </cfRule>
  </conditionalFormatting>
  <conditionalFormatting sqref="C395">
    <cfRule type="expression" dxfId="257" priority="8">
      <formula>AND(SUM($C$11:$D$11)&lt;&gt;1,$G392&lt;&gt;0)</formula>
    </cfRule>
  </conditionalFormatting>
  <conditionalFormatting sqref="C407">
    <cfRule type="expression" dxfId="256" priority="7">
      <formula>AND(SUM($C$11:$D$11)&lt;&gt;1,$G404&lt;&gt;0)</formula>
    </cfRule>
  </conditionalFormatting>
  <conditionalFormatting sqref="C419">
    <cfRule type="expression" dxfId="255" priority="6">
      <formula>AND(SUM($C$11:$D$11)&lt;&gt;1,$G416&lt;&gt;0)</formula>
    </cfRule>
  </conditionalFormatting>
  <conditionalFormatting sqref="C431">
    <cfRule type="expression" dxfId="254" priority="5">
      <formula>AND(SUM($C$11:$D$11)&lt;&gt;1,$G428&lt;&gt;0)</formula>
    </cfRule>
  </conditionalFormatting>
  <conditionalFormatting sqref="C443">
    <cfRule type="expression" dxfId="253" priority="4">
      <formula>AND(SUM($C$11:$D$11)&lt;&gt;1,$G440&lt;&gt;0)</formula>
    </cfRule>
  </conditionalFormatting>
  <conditionalFormatting sqref="C455">
    <cfRule type="expression" dxfId="252" priority="3">
      <formula>AND(SUM($C$11:$D$11)&lt;&gt;1,$G452&lt;&gt;0)</formula>
    </cfRule>
  </conditionalFormatting>
  <conditionalFormatting sqref="C467">
    <cfRule type="expression" dxfId="251" priority="2">
      <formula>AND(SUM($C$11:$D$11)&lt;&gt;1,$G464&lt;&gt;0)</formula>
    </cfRule>
  </conditionalFormatting>
  <dataValidations disablePrompts="1" count="4">
    <dataValidation type="decimal" allowBlank="1" showInputMessage="1" showErrorMessage="1" errorTitle="Invalid Input" error="Please enter a percentage from 0% to 100%" sqref="C11:D11 C467:D467 C443:D443 C107:D107 C455:D455 C23:D23 C35:D35 C47:D47 C59:D59 C71:D71 C83:D83 C119:D119 C131:D131 C143:D143 C155:D155 C167:D167 C419:D419 C431:D431 C95:D95 C179:D179 C191:D191 C203:D203 C215:D215 C323:D323 C227:D227 C239:D239 C251:D251 C263:D263 C275:D275 C287:D287 C299:D299 C335:D335 C347:D347 C359:D359 C371:D371 C383:D383 C311:D311 C395:D395 C407:D407 C479:D479">
      <formula1>0</formula1>
      <formula2>1</formula2>
    </dataValidation>
    <dataValidation type="decimal" allowBlank="1" showInputMessage="1" showErrorMessage="1" errorTitle="Invalid Input" error="Please enter a number of months greater than zero but less than or equal to 12." sqref="F6 F18 F450 F114 F462 F30 F42 F54 F66 F78 F90 F126 F138 F150 F162 F174 F426 F438 F102 F186 F198 F210 F222 F330 F234 F246 F258 F270 F282 F294 F306 F342 F354 F366 F378 F390 F318 F402 F414 F474">
      <formula1>0.000001</formula1>
      <formula2>12</formula2>
    </dataValidation>
    <dataValidation type="decimal" allowBlank="1" showInputMessage="1" showErrorMessage="1" errorTitle="Invalid Input" error="Please enter a percentage up to 100%.  " sqref="E6 E18 E450 E114 E462 E30 E42 E54 E66 E78 E90 E126 E138 E150 E162 E174 E426 E438 E102 E186 E198 E210 E222 E330 E234 E246 E258 E270 E282 E294 E306 E342 E354 E366 E378 E390 E318 E402 E414 E474">
      <formula1>0</formula1>
      <formula2>1</formula2>
    </dataValidation>
    <dataValidation type="decimal" allowBlank="1" showInputMessage="1" showErrorMessage="1" errorTitle="Invalid Input" error="Please enter a number greater than or equal to zero.  " sqref="D6 D8:E8 D18 D20:E20 D450 D452:E452 D114 D116:E116 D462 D464:E464 D30 D32:E32 D42 D44:E44 D54 D56:E56 D66 D68:E68 D78 D80:E80 D90 D92:E92 D126 D128:E128 D138 D140:E140 D150 D152:E152 D162 D164:E164 D174 D176:E176 D426 D428:E428 D438 D440:E440 D102 D104:E104 D186 D188:E188 D198 D200:E200 D210 D212:E212 D222 D224:E224 D330 D332:E332 D234 D236:E236 D246 D248:E248 D258 D260:E260 D270 D272:E272 D282 D284:E284 D294 D296:E296 D306 D308:E308 D342 D344:E344 D354 D356:E356 D366 D368:E368 D378 D380:E380 D390 D392:E392 D318 D320:E320 D402 D404:E404 D414 D416:E416 D474 D476:E476">
      <formula1>0</formula1>
      <formula2>9999999999</formula2>
    </dataValidation>
  </dataValidations>
  <printOptions horizontalCentered="1"/>
  <pageMargins left="0.25" right="0.25" top="0.75" bottom="0.75" header="0.3" footer="0.3"/>
  <pageSetup fitToHeight="0" orientation="landscape" horizontalDpi="1200" verticalDpi="1200" r:id="rId1"/>
  <headerFooter scaleWithDoc="0">
    <oddHeader>&amp;R&amp;10 OSH Budget</oddHeader>
    <oddFooter>&amp;L&amp;D&amp;C&amp;A&amp;R&amp;P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fitToPage="1"/>
  </sheetPr>
  <dimension ref="A1:V643"/>
  <sheetViews>
    <sheetView showGridLines="0" zoomScaleNormal="100" workbookViewId="0">
      <pane ySplit="2" topLeftCell="A3" activePane="bottomLeft" state="frozen"/>
      <selection pane="bottomLeft" activeCell="A3" sqref="A3"/>
    </sheetView>
  </sheetViews>
  <sheetFormatPr defaultColWidth="0" defaultRowHeight="13.8" zeroHeight="1" x14ac:dyDescent="0.25"/>
  <cols>
    <col min="1" max="1" width="2.59765625" customWidth="1"/>
    <col min="2" max="2" width="18.8984375" customWidth="1"/>
    <col min="3" max="7" width="12.09765625" customWidth="1"/>
    <col min="8" max="8" width="1.59765625" customWidth="1"/>
    <col min="9" max="9" width="10.5" customWidth="1"/>
    <col min="10" max="11" width="11.09765625" customWidth="1"/>
    <col min="12" max="12" width="37.69921875" customWidth="1"/>
    <col min="13" max="13" width="2.59765625" style="148" customWidth="1"/>
    <col min="14" max="17" width="9" style="145" hidden="1" customWidth="1"/>
    <col min="18" max="22" width="9" style="147" hidden="1" customWidth="1"/>
    <col min="23" max="16384" width="9" hidden="1"/>
  </cols>
  <sheetData>
    <row r="1" spans="1:17" ht="24" customHeight="1" x14ac:dyDescent="0.25">
      <c r="J1" s="80"/>
    </row>
    <row r="2" spans="1:17" ht="15.6" x14ac:dyDescent="0.3">
      <c r="A2" s="7"/>
      <c r="B2" s="7" t="s">
        <v>46</v>
      </c>
      <c r="C2" s="7"/>
      <c r="D2" s="7"/>
      <c r="E2" s="7"/>
      <c r="F2" s="7"/>
      <c r="G2" s="7"/>
      <c r="H2" s="7"/>
      <c r="I2" s="7"/>
      <c r="J2" s="81"/>
      <c r="K2" s="7"/>
      <c r="L2" s="7"/>
      <c r="M2" s="149"/>
      <c r="N2" s="147" t="s">
        <v>113</v>
      </c>
      <c r="O2" s="147" t="s">
        <v>115</v>
      </c>
      <c r="P2" s="147"/>
      <c r="Q2" s="147"/>
    </row>
    <row r="3" spans="1:17" ht="14.4" thickBot="1" x14ac:dyDescent="0.3">
      <c r="J3" s="80"/>
    </row>
    <row r="4" spans="1:17" ht="27.9" customHeight="1" x14ac:dyDescent="0.25">
      <c r="A4" s="72">
        <v>1</v>
      </c>
      <c r="B4" s="321" t="s">
        <v>60</v>
      </c>
      <c r="C4" s="322"/>
      <c r="D4" s="322"/>
      <c r="E4" s="322"/>
      <c r="F4" s="322"/>
      <c r="G4" s="323"/>
      <c r="I4" s="324" t="s">
        <v>61</v>
      </c>
      <c r="J4" s="325"/>
      <c r="K4" s="325"/>
      <c r="L4" s="61" t="s">
        <v>16</v>
      </c>
    </row>
    <row r="5" spans="1:17" ht="27.9" customHeight="1" x14ac:dyDescent="0.25">
      <c r="B5" s="209" t="s">
        <v>62</v>
      </c>
      <c r="C5" s="307"/>
      <c r="D5" s="307"/>
      <c r="E5" s="307"/>
      <c r="F5" s="307"/>
      <c r="G5" s="308"/>
      <c r="I5" s="305" t="s">
        <v>0</v>
      </c>
      <c r="J5" s="314"/>
      <c r="K5" s="62">
        <v>0</v>
      </c>
      <c r="L5" s="85"/>
      <c r="M5" s="159"/>
    </row>
    <row r="6" spans="1:17" ht="27.9" customHeight="1" x14ac:dyDescent="0.25">
      <c r="B6" s="209" t="s">
        <v>63</v>
      </c>
      <c r="C6" s="307"/>
      <c r="D6" s="307"/>
      <c r="E6" s="307"/>
      <c r="F6" s="307"/>
      <c r="G6" s="308"/>
      <c r="I6" s="305" t="s">
        <v>1</v>
      </c>
      <c r="J6" s="314"/>
      <c r="K6" s="62">
        <v>0</v>
      </c>
      <c r="L6" s="85"/>
      <c r="M6" s="159"/>
    </row>
    <row r="7" spans="1:17" ht="27.9" customHeight="1" x14ac:dyDescent="0.25">
      <c r="B7" s="191" t="s">
        <v>81</v>
      </c>
      <c r="C7" s="307"/>
      <c r="D7" s="307"/>
      <c r="E7" s="307"/>
      <c r="F7" s="307"/>
      <c r="G7" s="308"/>
      <c r="I7" s="305" t="s">
        <v>2</v>
      </c>
      <c r="J7" s="314"/>
      <c r="K7" s="62">
        <v>0</v>
      </c>
      <c r="L7" s="85"/>
      <c r="M7" s="159"/>
    </row>
    <row r="8" spans="1:17" ht="27.9" customHeight="1" x14ac:dyDescent="0.25">
      <c r="B8" s="191" t="s">
        <v>64</v>
      </c>
      <c r="C8" s="307"/>
      <c r="D8" s="307"/>
      <c r="E8" s="307"/>
      <c r="F8" s="307"/>
      <c r="G8" s="308"/>
      <c r="I8" s="305" t="s">
        <v>3</v>
      </c>
      <c r="J8" s="314"/>
      <c r="K8" s="62">
        <v>0</v>
      </c>
      <c r="L8" s="85"/>
      <c r="M8" s="159"/>
    </row>
    <row r="9" spans="1:17" ht="27.9" customHeight="1" x14ac:dyDescent="0.25">
      <c r="B9" s="305" t="s">
        <v>65</v>
      </c>
      <c r="C9" s="307"/>
      <c r="D9" s="307"/>
      <c r="E9" s="307"/>
      <c r="F9" s="307"/>
      <c r="G9" s="308"/>
      <c r="I9" s="305" t="s">
        <v>4</v>
      </c>
      <c r="J9" s="314"/>
      <c r="K9" s="62">
        <v>0</v>
      </c>
      <c r="L9" s="85"/>
      <c r="M9" s="159"/>
    </row>
    <row r="10" spans="1:17" ht="27.9" customHeight="1" x14ac:dyDescent="0.25">
      <c r="B10" s="305"/>
      <c r="C10" s="307"/>
      <c r="D10" s="307"/>
      <c r="E10" s="307"/>
      <c r="F10" s="307"/>
      <c r="G10" s="308"/>
      <c r="I10" s="305" t="s">
        <v>5</v>
      </c>
      <c r="J10" s="314"/>
      <c r="K10" s="62">
        <v>0</v>
      </c>
      <c r="L10" s="85"/>
      <c r="M10" s="159"/>
    </row>
    <row r="11" spans="1:17" ht="27.9" customHeight="1" x14ac:dyDescent="0.25">
      <c r="B11" s="305" t="s">
        <v>66</v>
      </c>
      <c r="C11" s="307"/>
      <c r="D11" s="307"/>
      <c r="E11" s="307"/>
      <c r="F11" s="307"/>
      <c r="G11" s="308"/>
      <c r="I11" s="63" t="s">
        <v>67</v>
      </c>
      <c r="J11" s="82" t="s">
        <v>68</v>
      </c>
      <c r="K11" s="62">
        <v>0</v>
      </c>
      <c r="L11" s="85"/>
      <c r="M11" s="159"/>
    </row>
    <row r="12" spans="1:17" ht="27.9" customHeight="1" thickBot="1" x14ac:dyDescent="0.3">
      <c r="B12" s="306"/>
      <c r="C12" s="309"/>
      <c r="D12" s="309"/>
      <c r="E12" s="309"/>
      <c r="F12" s="309"/>
      <c r="G12" s="310"/>
      <c r="I12" s="63" t="s">
        <v>6</v>
      </c>
      <c r="J12" s="82" t="s">
        <v>68</v>
      </c>
      <c r="K12" s="62">
        <v>0</v>
      </c>
      <c r="L12" s="85"/>
      <c r="M12" s="159"/>
    </row>
    <row r="13" spans="1:17" ht="27.9" customHeight="1" x14ac:dyDescent="0.25">
      <c r="B13" s="311" t="s">
        <v>105</v>
      </c>
      <c r="C13" s="312"/>
      <c r="D13" s="312"/>
      <c r="E13" s="312"/>
      <c r="F13" s="312"/>
      <c r="G13" s="313"/>
      <c r="I13" s="63" t="s">
        <v>6</v>
      </c>
      <c r="J13" s="82" t="s">
        <v>68</v>
      </c>
      <c r="K13" s="62">
        <v>0</v>
      </c>
      <c r="L13" s="85"/>
      <c r="M13" s="159"/>
    </row>
    <row r="14" spans="1:17" ht="27.9" customHeight="1" x14ac:dyDescent="0.25">
      <c r="B14" s="170"/>
      <c r="C14" s="161" t="str">
        <f>Allocation1&amp;" %"</f>
        <v>Core %</v>
      </c>
      <c r="D14" s="208" t="str">
        <f>Allocation2&amp;" %"</f>
        <v>Competitive %</v>
      </c>
      <c r="E14" s="208" t="str">
        <f>Allocation1&amp;" $"</f>
        <v>Core $</v>
      </c>
      <c r="F14" s="208" t="str">
        <f>Allocation2&amp;" $"</f>
        <v>Competitive $</v>
      </c>
      <c r="G14" s="171" t="s">
        <v>59</v>
      </c>
      <c r="I14" s="63" t="s">
        <v>6</v>
      </c>
      <c r="J14" s="82" t="s">
        <v>68</v>
      </c>
      <c r="K14" s="62">
        <v>0</v>
      </c>
      <c r="L14" s="85"/>
      <c r="M14" s="159"/>
    </row>
    <row r="15" spans="1:17" ht="27.9" customHeight="1" thickBot="1" x14ac:dyDescent="0.3">
      <c r="B15" s="181" t="s">
        <v>106</v>
      </c>
      <c r="C15" s="168">
        <v>1</v>
      </c>
      <c r="D15" s="168">
        <v>0</v>
      </c>
      <c r="E15" s="218">
        <f>C15*$K18</f>
        <v>0</v>
      </c>
      <c r="F15" s="218">
        <f>D15*$K18</f>
        <v>0</v>
      </c>
      <c r="G15" s="219">
        <f>SUM(E15:F15)</f>
        <v>0</v>
      </c>
      <c r="I15" s="305" t="s">
        <v>69</v>
      </c>
      <c r="J15" s="314" t="s">
        <v>68</v>
      </c>
      <c r="K15" s="62">
        <v>0</v>
      </c>
      <c r="L15" s="85"/>
      <c r="M15" s="159"/>
    </row>
    <row r="16" spans="1:17" ht="27.9" customHeight="1" x14ac:dyDescent="0.25">
      <c r="I16" s="315" t="s">
        <v>182</v>
      </c>
      <c r="J16" s="316" t="s">
        <v>68</v>
      </c>
      <c r="K16" s="185">
        <f>SUM(K5:K15)</f>
        <v>0</v>
      </c>
      <c r="L16" s="87"/>
      <c r="M16" s="159"/>
    </row>
    <row r="17" spans="1:22" ht="27.9" customHeight="1" x14ac:dyDescent="0.25">
      <c r="I17" s="317" t="s">
        <v>8</v>
      </c>
      <c r="J17" s="318" t="s">
        <v>68</v>
      </c>
      <c r="K17" s="260">
        <v>0</v>
      </c>
      <c r="L17" s="261"/>
      <c r="N17" s="153">
        <f>E15</f>
        <v>0</v>
      </c>
      <c r="O17" s="153">
        <f>F15</f>
        <v>0</v>
      </c>
    </row>
    <row r="18" spans="1:22" ht="27.9" customHeight="1" thickBot="1" x14ac:dyDescent="0.3">
      <c r="I18" s="319" t="s">
        <v>70</v>
      </c>
      <c r="J18" s="320"/>
      <c r="K18" s="186">
        <f>SUM(K17,K16)</f>
        <v>0</v>
      </c>
      <c r="L18" s="83"/>
    </row>
    <row r="19" spans="1:22" ht="27.9" customHeight="1" thickBot="1" x14ac:dyDescent="0.3">
      <c r="A19" s="72"/>
      <c r="J19" s="80"/>
    </row>
    <row r="20" spans="1:22" ht="27.9" customHeight="1" x14ac:dyDescent="0.25">
      <c r="A20" s="72">
        <f>A4+1</f>
        <v>2</v>
      </c>
      <c r="B20" s="321" t="s">
        <v>60</v>
      </c>
      <c r="C20" s="322"/>
      <c r="D20" s="322"/>
      <c r="E20" s="322"/>
      <c r="F20" s="322"/>
      <c r="G20" s="323"/>
      <c r="I20" s="324" t="s">
        <v>61</v>
      </c>
      <c r="J20" s="325"/>
      <c r="K20" s="325"/>
      <c r="L20" s="182" t="s">
        <v>16</v>
      </c>
    </row>
    <row r="21" spans="1:22" s="162" customFormat="1" ht="27.9" customHeight="1" x14ac:dyDescent="0.25">
      <c r="B21" s="257" t="s">
        <v>62</v>
      </c>
      <c r="C21" s="307"/>
      <c r="D21" s="307"/>
      <c r="E21" s="307"/>
      <c r="F21" s="307"/>
      <c r="G21" s="308"/>
      <c r="I21" s="305" t="s">
        <v>0</v>
      </c>
      <c r="J21" s="314"/>
      <c r="K21" s="183">
        <v>0</v>
      </c>
      <c r="L21" s="198"/>
      <c r="M21" s="221"/>
      <c r="N21" s="215"/>
      <c r="O21" s="215"/>
      <c r="P21" s="215"/>
      <c r="Q21" s="215"/>
      <c r="R21" s="216"/>
      <c r="S21" s="216"/>
      <c r="T21" s="216"/>
      <c r="U21" s="216"/>
      <c r="V21" s="216"/>
    </row>
    <row r="22" spans="1:22" s="162" customFormat="1" ht="27.9" customHeight="1" x14ac:dyDescent="0.25">
      <c r="B22" s="257" t="s">
        <v>63</v>
      </c>
      <c r="C22" s="307"/>
      <c r="D22" s="307"/>
      <c r="E22" s="307"/>
      <c r="F22" s="307"/>
      <c r="G22" s="308"/>
      <c r="I22" s="305" t="s">
        <v>1</v>
      </c>
      <c r="J22" s="314"/>
      <c r="K22" s="183">
        <v>0</v>
      </c>
      <c r="L22" s="198"/>
      <c r="M22" s="221"/>
      <c r="N22" s="215"/>
      <c r="O22" s="215"/>
      <c r="P22" s="215"/>
      <c r="Q22" s="215"/>
      <c r="R22" s="216"/>
      <c r="S22" s="216"/>
      <c r="T22" s="216"/>
      <c r="U22" s="216"/>
      <c r="V22" s="216"/>
    </row>
    <row r="23" spans="1:22" s="162" customFormat="1" ht="27.9" customHeight="1" x14ac:dyDescent="0.25">
      <c r="B23" s="191" t="s">
        <v>81</v>
      </c>
      <c r="C23" s="307"/>
      <c r="D23" s="307"/>
      <c r="E23" s="307"/>
      <c r="F23" s="307"/>
      <c r="G23" s="308"/>
      <c r="I23" s="305" t="s">
        <v>2</v>
      </c>
      <c r="J23" s="314"/>
      <c r="K23" s="183">
        <v>0</v>
      </c>
      <c r="L23" s="198"/>
      <c r="M23" s="221"/>
      <c r="N23" s="215"/>
      <c r="O23" s="215"/>
      <c r="P23" s="215"/>
      <c r="Q23" s="215"/>
      <c r="R23" s="216"/>
      <c r="S23" s="216"/>
      <c r="T23" s="216"/>
      <c r="U23" s="216"/>
      <c r="V23" s="216"/>
    </row>
    <row r="24" spans="1:22" s="162" customFormat="1" ht="27.9" customHeight="1" x14ac:dyDescent="0.25">
      <c r="B24" s="191" t="s">
        <v>64</v>
      </c>
      <c r="C24" s="307"/>
      <c r="D24" s="307"/>
      <c r="E24" s="307"/>
      <c r="F24" s="307"/>
      <c r="G24" s="308"/>
      <c r="I24" s="305" t="s">
        <v>3</v>
      </c>
      <c r="J24" s="314"/>
      <c r="K24" s="183">
        <v>0</v>
      </c>
      <c r="L24" s="198"/>
      <c r="M24" s="221"/>
      <c r="N24" s="215"/>
      <c r="O24" s="215"/>
      <c r="P24" s="215"/>
      <c r="Q24" s="215"/>
      <c r="R24" s="216"/>
      <c r="S24" s="216"/>
      <c r="T24" s="216"/>
      <c r="U24" s="216"/>
      <c r="V24" s="216"/>
    </row>
    <row r="25" spans="1:22" s="162" customFormat="1" ht="27.9" customHeight="1" x14ac:dyDescent="0.25">
      <c r="B25" s="305" t="s">
        <v>65</v>
      </c>
      <c r="C25" s="307"/>
      <c r="D25" s="307"/>
      <c r="E25" s="307"/>
      <c r="F25" s="307"/>
      <c r="G25" s="308"/>
      <c r="I25" s="305" t="s">
        <v>4</v>
      </c>
      <c r="J25" s="314"/>
      <c r="K25" s="183">
        <v>0</v>
      </c>
      <c r="L25" s="198"/>
      <c r="M25" s="221"/>
      <c r="N25" s="215"/>
      <c r="O25" s="215"/>
      <c r="P25" s="215"/>
      <c r="Q25" s="215"/>
      <c r="R25" s="216"/>
      <c r="S25" s="216"/>
      <c r="T25" s="216"/>
      <c r="U25" s="216"/>
      <c r="V25" s="216"/>
    </row>
    <row r="26" spans="1:22" s="162" customFormat="1" ht="27.9" customHeight="1" x14ac:dyDescent="0.25">
      <c r="B26" s="305"/>
      <c r="C26" s="307"/>
      <c r="D26" s="307"/>
      <c r="E26" s="307"/>
      <c r="F26" s="307"/>
      <c r="G26" s="308"/>
      <c r="I26" s="305" t="s">
        <v>5</v>
      </c>
      <c r="J26" s="314"/>
      <c r="K26" s="183">
        <v>0</v>
      </c>
      <c r="L26" s="198"/>
      <c r="M26" s="221"/>
      <c r="N26" s="215"/>
      <c r="O26" s="215"/>
      <c r="P26" s="215"/>
      <c r="Q26" s="215"/>
      <c r="R26" s="216"/>
      <c r="S26" s="216"/>
      <c r="T26" s="216"/>
      <c r="U26" s="216"/>
      <c r="V26" s="216"/>
    </row>
    <row r="27" spans="1:22" s="162" customFormat="1" ht="27.9" customHeight="1" x14ac:dyDescent="0.25">
      <c r="B27" s="305" t="s">
        <v>66</v>
      </c>
      <c r="C27" s="307"/>
      <c r="D27" s="307"/>
      <c r="E27" s="307"/>
      <c r="F27" s="307"/>
      <c r="G27" s="308"/>
      <c r="I27" s="184" t="s">
        <v>67</v>
      </c>
      <c r="J27" s="195" t="s">
        <v>68</v>
      </c>
      <c r="K27" s="183">
        <v>0</v>
      </c>
      <c r="L27" s="198"/>
      <c r="M27" s="221"/>
      <c r="N27" s="215"/>
      <c r="O27" s="215"/>
      <c r="P27" s="215"/>
      <c r="Q27" s="215"/>
      <c r="R27" s="216"/>
      <c r="S27" s="216"/>
      <c r="T27" s="216"/>
      <c r="U27" s="216"/>
      <c r="V27" s="216"/>
    </row>
    <row r="28" spans="1:22" s="162" customFormat="1" ht="27.9" customHeight="1" thickBot="1" x14ac:dyDescent="0.3">
      <c r="B28" s="306"/>
      <c r="C28" s="309"/>
      <c r="D28" s="309"/>
      <c r="E28" s="309"/>
      <c r="F28" s="309"/>
      <c r="G28" s="310"/>
      <c r="I28" s="184" t="s">
        <v>6</v>
      </c>
      <c r="J28" s="195" t="s">
        <v>68</v>
      </c>
      <c r="K28" s="183">
        <v>0</v>
      </c>
      <c r="L28" s="198"/>
      <c r="M28" s="221"/>
      <c r="N28" s="215"/>
      <c r="O28" s="215"/>
      <c r="P28" s="215"/>
      <c r="Q28" s="215"/>
      <c r="R28" s="216"/>
      <c r="S28" s="216"/>
      <c r="T28" s="216"/>
      <c r="U28" s="216"/>
      <c r="V28" s="216"/>
    </row>
    <row r="29" spans="1:22" s="162" customFormat="1" ht="27.9" customHeight="1" x14ac:dyDescent="0.25">
      <c r="B29" s="311" t="s">
        <v>105</v>
      </c>
      <c r="C29" s="312"/>
      <c r="D29" s="312"/>
      <c r="E29" s="312"/>
      <c r="F29" s="312"/>
      <c r="G29" s="313"/>
      <c r="I29" s="184" t="s">
        <v>6</v>
      </c>
      <c r="J29" s="195" t="s">
        <v>68</v>
      </c>
      <c r="K29" s="183">
        <v>0</v>
      </c>
      <c r="L29" s="198"/>
      <c r="M29" s="221"/>
      <c r="N29" s="215"/>
      <c r="O29" s="215"/>
      <c r="P29" s="215"/>
      <c r="Q29" s="215"/>
      <c r="R29" s="216"/>
      <c r="S29" s="216"/>
      <c r="T29" s="216"/>
      <c r="U29" s="216"/>
      <c r="V29" s="216"/>
    </row>
    <row r="30" spans="1:22" s="162" customFormat="1" ht="27.9" customHeight="1" x14ac:dyDescent="0.25">
      <c r="B30" s="170"/>
      <c r="C30" s="161" t="str">
        <f>Allocation1&amp;" %"</f>
        <v>Core %</v>
      </c>
      <c r="D30" s="208" t="str">
        <f>Allocation2&amp;" %"</f>
        <v>Competitive %</v>
      </c>
      <c r="E30" s="208" t="str">
        <f>Allocation1&amp;" $"</f>
        <v>Core $</v>
      </c>
      <c r="F30" s="208" t="str">
        <f>Allocation2&amp;" $"</f>
        <v>Competitive $</v>
      </c>
      <c r="G30" s="171" t="s">
        <v>59</v>
      </c>
      <c r="I30" s="184" t="s">
        <v>6</v>
      </c>
      <c r="J30" s="195" t="s">
        <v>68</v>
      </c>
      <c r="K30" s="183">
        <v>0</v>
      </c>
      <c r="L30" s="198"/>
      <c r="M30" s="221"/>
      <c r="N30" s="215"/>
      <c r="O30" s="215"/>
      <c r="P30" s="215"/>
      <c r="Q30" s="215"/>
      <c r="R30" s="216"/>
      <c r="S30" s="216"/>
      <c r="T30" s="216"/>
      <c r="U30" s="216"/>
      <c r="V30" s="216"/>
    </row>
    <row r="31" spans="1:22" s="162" customFormat="1" ht="27.9" customHeight="1" thickBot="1" x14ac:dyDescent="0.3">
      <c r="B31" s="181" t="s">
        <v>106</v>
      </c>
      <c r="C31" s="168">
        <v>1</v>
      </c>
      <c r="D31" s="168">
        <v>0</v>
      </c>
      <c r="E31" s="218">
        <f>C31*$K34</f>
        <v>0</v>
      </c>
      <c r="F31" s="218">
        <f>D31*$K34</f>
        <v>0</v>
      </c>
      <c r="G31" s="219">
        <f>SUM(E31:F31)</f>
        <v>0</v>
      </c>
      <c r="I31" s="305" t="s">
        <v>69</v>
      </c>
      <c r="J31" s="314" t="s">
        <v>68</v>
      </c>
      <c r="K31" s="183">
        <v>0</v>
      </c>
      <c r="L31" s="198"/>
      <c r="M31" s="221"/>
      <c r="N31" s="215"/>
      <c r="O31" s="215"/>
      <c r="P31" s="215"/>
      <c r="Q31" s="215"/>
      <c r="R31" s="216"/>
      <c r="S31" s="216"/>
      <c r="T31" s="216"/>
      <c r="U31" s="216"/>
      <c r="V31" s="216"/>
    </row>
    <row r="32" spans="1:22" s="162" customFormat="1" ht="27.9" customHeight="1" x14ac:dyDescent="0.25">
      <c r="I32" s="315" t="s">
        <v>182</v>
      </c>
      <c r="J32" s="316" t="s">
        <v>68</v>
      </c>
      <c r="K32" s="185">
        <f>SUM(K21:K31)</f>
        <v>0</v>
      </c>
      <c r="L32" s="200"/>
      <c r="M32" s="221"/>
      <c r="N32" s="215"/>
      <c r="O32" s="215"/>
      <c r="P32" s="215"/>
      <c r="Q32" s="215"/>
      <c r="R32" s="216"/>
      <c r="S32" s="216"/>
      <c r="T32" s="216"/>
      <c r="U32" s="216"/>
      <c r="V32" s="216"/>
    </row>
    <row r="33" spans="1:22" s="162" customFormat="1" ht="27.9" customHeight="1" x14ac:dyDescent="0.25">
      <c r="I33" s="317" t="s">
        <v>8</v>
      </c>
      <c r="J33" s="318" t="s">
        <v>68</v>
      </c>
      <c r="K33" s="260">
        <v>0</v>
      </c>
      <c r="L33" s="261"/>
      <c r="M33" s="217"/>
      <c r="N33" s="220">
        <f>E31</f>
        <v>0</v>
      </c>
      <c r="O33" s="220">
        <f>F31</f>
        <v>0</v>
      </c>
      <c r="P33" s="215"/>
      <c r="Q33" s="215"/>
      <c r="R33" s="216"/>
      <c r="S33" s="216"/>
      <c r="T33" s="216"/>
      <c r="U33" s="216"/>
      <c r="V33" s="216"/>
    </row>
    <row r="34" spans="1:22" s="162" customFormat="1" ht="27.9" customHeight="1" thickBot="1" x14ac:dyDescent="0.3">
      <c r="I34" s="319" t="s">
        <v>70</v>
      </c>
      <c r="J34" s="320"/>
      <c r="K34" s="186">
        <f>SUM(K33,K32)</f>
        <v>0</v>
      </c>
      <c r="L34" s="196"/>
      <c r="M34" s="217"/>
      <c r="N34" s="215"/>
      <c r="O34" s="215"/>
      <c r="P34" s="215"/>
      <c r="Q34" s="215"/>
      <c r="R34" s="216"/>
      <c r="S34" s="216"/>
      <c r="T34" s="216"/>
      <c r="U34" s="216"/>
      <c r="V34" s="216"/>
    </row>
    <row r="35" spans="1:22" s="162" customFormat="1" ht="27.9" customHeight="1" thickBot="1" x14ac:dyDescent="0.3">
      <c r="A35" s="194"/>
      <c r="J35" s="80"/>
      <c r="M35" s="217"/>
      <c r="N35" s="215"/>
      <c r="O35" s="215"/>
      <c r="P35" s="215"/>
      <c r="Q35" s="215"/>
      <c r="R35" s="216"/>
      <c r="S35" s="216"/>
      <c r="T35" s="216"/>
      <c r="U35" s="216"/>
      <c r="V35" s="216"/>
    </row>
    <row r="36" spans="1:22" s="162" customFormat="1" ht="27.9" customHeight="1" x14ac:dyDescent="0.25">
      <c r="A36" s="194">
        <f>A20+1</f>
        <v>3</v>
      </c>
      <c r="B36" s="321" t="s">
        <v>60</v>
      </c>
      <c r="C36" s="322"/>
      <c r="D36" s="322"/>
      <c r="E36" s="322"/>
      <c r="F36" s="322"/>
      <c r="G36" s="323"/>
      <c r="I36" s="324" t="s">
        <v>61</v>
      </c>
      <c r="J36" s="325"/>
      <c r="K36" s="325"/>
      <c r="L36" s="182" t="s">
        <v>16</v>
      </c>
      <c r="M36" s="217"/>
      <c r="N36" s="215"/>
      <c r="O36" s="215"/>
      <c r="P36" s="215"/>
      <c r="Q36" s="215"/>
      <c r="R36" s="216"/>
      <c r="S36" s="216"/>
      <c r="T36" s="216"/>
      <c r="U36" s="216"/>
      <c r="V36" s="216"/>
    </row>
    <row r="37" spans="1:22" s="162" customFormat="1" ht="27.9" customHeight="1" x14ac:dyDescent="0.25">
      <c r="B37" s="257" t="s">
        <v>62</v>
      </c>
      <c r="C37" s="307"/>
      <c r="D37" s="307"/>
      <c r="E37" s="307"/>
      <c r="F37" s="307"/>
      <c r="G37" s="308"/>
      <c r="I37" s="305" t="s">
        <v>0</v>
      </c>
      <c r="J37" s="314"/>
      <c r="K37" s="183">
        <v>0</v>
      </c>
      <c r="L37" s="198"/>
      <c r="M37" s="221"/>
      <c r="N37" s="215"/>
      <c r="O37" s="215"/>
      <c r="P37" s="215"/>
      <c r="Q37" s="215"/>
      <c r="R37" s="216"/>
      <c r="S37" s="216"/>
      <c r="T37" s="216"/>
      <c r="U37" s="216"/>
      <c r="V37" s="216"/>
    </row>
    <row r="38" spans="1:22" s="162" customFormat="1" ht="27.9" customHeight="1" x14ac:dyDescent="0.25">
      <c r="B38" s="257" t="s">
        <v>63</v>
      </c>
      <c r="C38" s="307"/>
      <c r="D38" s="307"/>
      <c r="E38" s="307"/>
      <c r="F38" s="307"/>
      <c r="G38" s="308"/>
      <c r="I38" s="305" t="s">
        <v>1</v>
      </c>
      <c r="J38" s="314"/>
      <c r="K38" s="183">
        <v>0</v>
      </c>
      <c r="L38" s="198"/>
      <c r="M38" s="221"/>
      <c r="N38" s="215"/>
      <c r="O38" s="215"/>
      <c r="P38" s="215"/>
      <c r="Q38" s="215"/>
      <c r="R38" s="216"/>
      <c r="S38" s="216"/>
      <c r="T38" s="216"/>
      <c r="U38" s="216"/>
      <c r="V38" s="216"/>
    </row>
    <row r="39" spans="1:22" s="162" customFormat="1" ht="27.9" customHeight="1" x14ac:dyDescent="0.25">
      <c r="B39" s="191" t="s">
        <v>81</v>
      </c>
      <c r="C39" s="307"/>
      <c r="D39" s="307"/>
      <c r="E39" s="307"/>
      <c r="F39" s="307"/>
      <c r="G39" s="308"/>
      <c r="I39" s="305" t="s">
        <v>2</v>
      </c>
      <c r="J39" s="314"/>
      <c r="K39" s="183">
        <v>0</v>
      </c>
      <c r="L39" s="198"/>
      <c r="M39" s="221"/>
      <c r="N39" s="215"/>
      <c r="O39" s="215"/>
      <c r="P39" s="215"/>
      <c r="Q39" s="215"/>
      <c r="R39" s="216"/>
      <c r="S39" s="216"/>
      <c r="T39" s="216"/>
      <c r="U39" s="216"/>
      <c r="V39" s="216"/>
    </row>
    <row r="40" spans="1:22" s="162" customFormat="1" ht="27.9" customHeight="1" x14ac:dyDescent="0.25">
      <c r="B40" s="191" t="s">
        <v>64</v>
      </c>
      <c r="C40" s="307"/>
      <c r="D40" s="307"/>
      <c r="E40" s="307"/>
      <c r="F40" s="307"/>
      <c r="G40" s="308"/>
      <c r="I40" s="305" t="s">
        <v>3</v>
      </c>
      <c r="J40" s="314"/>
      <c r="K40" s="183">
        <v>0</v>
      </c>
      <c r="L40" s="198"/>
      <c r="M40" s="221"/>
      <c r="N40" s="215"/>
      <c r="O40" s="215"/>
      <c r="P40" s="215"/>
      <c r="Q40" s="215"/>
      <c r="R40" s="216"/>
      <c r="S40" s="216"/>
      <c r="T40" s="216"/>
      <c r="U40" s="216"/>
      <c r="V40" s="216"/>
    </row>
    <row r="41" spans="1:22" s="162" customFormat="1" ht="27.9" customHeight="1" x14ac:dyDescent="0.25">
      <c r="B41" s="305" t="s">
        <v>65</v>
      </c>
      <c r="C41" s="307"/>
      <c r="D41" s="307"/>
      <c r="E41" s="307"/>
      <c r="F41" s="307"/>
      <c r="G41" s="308"/>
      <c r="I41" s="305" t="s">
        <v>4</v>
      </c>
      <c r="J41" s="314"/>
      <c r="K41" s="183">
        <v>0</v>
      </c>
      <c r="L41" s="198"/>
      <c r="M41" s="221"/>
      <c r="N41" s="215"/>
      <c r="O41" s="215"/>
      <c r="P41" s="215"/>
      <c r="Q41" s="215"/>
      <c r="R41" s="216"/>
      <c r="S41" s="216"/>
      <c r="T41" s="216"/>
      <c r="U41" s="216"/>
      <c r="V41" s="216"/>
    </row>
    <row r="42" spans="1:22" s="162" customFormat="1" ht="27.9" customHeight="1" x14ac:dyDescent="0.25">
      <c r="B42" s="305"/>
      <c r="C42" s="307"/>
      <c r="D42" s="307"/>
      <c r="E42" s="307"/>
      <c r="F42" s="307"/>
      <c r="G42" s="308"/>
      <c r="I42" s="305" t="s">
        <v>5</v>
      </c>
      <c r="J42" s="314"/>
      <c r="K42" s="183">
        <v>0</v>
      </c>
      <c r="L42" s="198"/>
      <c r="M42" s="221"/>
      <c r="N42" s="215"/>
      <c r="O42" s="215"/>
      <c r="P42" s="215"/>
      <c r="Q42" s="215"/>
      <c r="R42" s="216"/>
      <c r="S42" s="216"/>
      <c r="T42" s="216"/>
      <c r="U42" s="216"/>
      <c r="V42" s="216"/>
    </row>
    <row r="43" spans="1:22" s="162" customFormat="1" ht="27.9" customHeight="1" x14ac:dyDescent="0.25">
      <c r="B43" s="305" t="s">
        <v>66</v>
      </c>
      <c r="C43" s="307"/>
      <c r="D43" s="307"/>
      <c r="E43" s="307"/>
      <c r="F43" s="307"/>
      <c r="G43" s="308"/>
      <c r="I43" s="184" t="s">
        <v>67</v>
      </c>
      <c r="J43" s="195" t="s">
        <v>68</v>
      </c>
      <c r="K43" s="183">
        <v>0</v>
      </c>
      <c r="L43" s="198"/>
      <c r="M43" s="221"/>
      <c r="N43" s="215"/>
      <c r="O43" s="215"/>
      <c r="P43" s="215"/>
      <c r="Q43" s="215"/>
      <c r="R43" s="216"/>
      <c r="S43" s="216"/>
      <c r="T43" s="216"/>
      <c r="U43" s="216"/>
      <c r="V43" s="216"/>
    </row>
    <row r="44" spans="1:22" s="162" customFormat="1" ht="27.9" customHeight="1" thickBot="1" x14ac:dyDescent="0.3">
      <c r="B44" s="306"/>
      <c r="C44" s="309"/>
      <c r="D44" s="309"/>
      <c r="E44" s="309"/>
      <c r="F44" s="309"/>
      <c r="G44" s="310"/>
      <c r="I44" s="184" t="s">
        <v>6</v>
      </c>
      <c r="J44" s="195" t="s">
        <v>68</v>
      </c>
      <c r="K44" s="183">
        <v>0</v>
      </c>
      <c r="L44" s="198"/>
      <c r="M44" s="221"/>
      <c r="N44" s="215"/>
      <c r="O44" s="215"/>
      <c r="P44" s="215"/>
      <c r="Q44" s="215"/>
      <c r="R44" s="216"/>
      <c r="S44" s="216"/>
      <c r="T44" s="216"/>
      <c r="U44" s="216"/>
      <c r="V44" s="216"/>
    </row>
    <row r="45" spans="1:22" s="162" customFormat="1" ht="27.9" customHeight="1" x14ac:dyDescent="0.25">
      <c r="B45" s="311" t="s">
        <v>105</v>
      </c>
      <c r="C45" s="312"/>
      <c r="D45" s="312"/>
      <c r="E45" s="312"/>
      <c r="F45" s="312"/>
      <c r="G45" s="313"/>
      <c r="I45" s="184" t="s">
        <v>6</v>
      </c>
      <c r="J45" s="195" t="s">
        <v>68</v>
      </c>
      <c r="K45" s="183">
        <v>0</v>
      </c>
      <c r="L45" s="198"/>
      <c r="M45" s="221"/>
      <c r="N45" s="215"/>
      <c r="O45" s="215"/>
      <c r="P45" s="215"/>
      <c r="Q45" s="215"/>
      <c r="R45" s="216"/>
      <c r="S45" s="216"/>
      <c r="T45" s="216"/>
      <c r="U45" s="216"/>
      <c r="V45" s="216"/>
    </row>
    <row r="46" spans="1:22" s="162" customFormat="1" ht="27.9" customHeight="1" x14ac:dyDescent="0.25">
      <c r="B46" s="170"/>
      <c r="C46" s="161" t="str">
        <f>Allocation1&amp;" %"</f>
        <v>Core %</v>
      </c>
      <c r="D46" s="208" t="str">
        <f>Allocation2&amp;" %"</f>
        <v>Competitive %</v>
      </c>
      <c r="E46" s="208" t="str">
        <f>Allocation1&amp;" $"</f>
        <v>Core $</v>
      </c>
      <c r="F46" s="208" t="str">
        <f>Allocation2&amp;" $"</f>
        <v>Competitive $</v>
      </c>
      <c r="G46" s="171" t="s">
        <v>59</v>
      </c>
      <c r="I46" s="184" t="s">
        <v>6</v>
      </c>
      <c r="J46" s="195" t="s">
        <v>68</v>
      </c>
      <c r="K46" s="183">
        <v>0</v>
      </c>
      <c r="L46" s="198"/>
      <c r="M46" s="221"/>
      <c r="N46" s="215"/>
      <c r="O46" s="215"/>
      <c r="P46" s="215"/>
      <c r="Q46" s="215"/>
      <c r="R46" s="216"/>
      <c r="S46" s="216"/>
      <c r="T46" s="216"/>
      <c r="U46" s="216"/>
      <c r="V46" s="216"/>
    </row>
    <row r="47" spans="1:22" s="162" customFormat="1" ht="27.9" customHeight="1" thickBot="1" x14ac:dyDescent="0.3">
      <c r="B47" s="181" t="s">
        <v>106</v>
      </c>
      <c r="C47" s="168">
        <v>1</v>
      </c>
      <c r="D47" s="168">
        <v>0</v>
      </c>
      <c r="E47" s="218">
        <f>C47*$K50</f>
        <v>0</v>
      </c>
      <c r="F47" s="218">
        <f>D47*$K50</f>
        <v>0</v>
      </c>
      <c r="G47" s="219">
        <f>SUM(E47:F47)</f>
        <v>0</v>
      </c>
      <c r="I47" s="305" t="s">
        <v>69</v>
      </c>
      <c r="J47" s="314" t="s">
        <v>68</v>
      </c>
      <c r="K47" s="183">
        <v>0</v>
      </c>
      <c r="L47" s="198"/>
      <c r="M47" s="221"/>
      <c r="N47" s="215"/>
      <c r="O47" s="215"/>
      <c r="P47" s="215"/>
      <c r="Q47" s="215"/>
      <c r="R47" s="216"/>
      <c r="S47" s="216"/>
      <c r="T47" s="216"/>
      <c r="U47" s="216"/>
      <c r="V47" s="216"/>
    </row>
    <row r="48" spans="1:22" s="162" customFormat="1" ht="27.9" customHeight="1" x14ac:dyDescent="0.25">
      <c r="I48" s="315" t="s">
        <v>182</v>
      </c>
      <c r="J48" s="316" t="s">
        <v>68</v>
      </c>
      <c r="K48" s="185">
        <f>SUM(K37:K47)</f>
        <v>0</v>
      </c>
      <c r="L48" s="200"/>
      <c r="M48" s="221"/>
      <c r="N48" s="215"/>
      <c r="O48" s="215"/>
      <c r="P48" s="215"/>
      <c r="Q48" s="215"/>
      <c r="R48" s="216"/>
      <c r="S48" s="216"/>
      <c r="T48" s="216"/>
      <c r="U48" s="216"/>
      <c r="V48" s="216"/>
    </row>
    <row r="49" spans="1:22" s="162" customFormat="1" ht="27.9" customHeight="1" x14ac:dyDescent="0.25">
      <c r="I49" s="317" t="s">
        <v>8</v>
      </c>
      <c r="J49" s="318" t="s">
        <v>68</v>
      </c>
      <c r="K49" s="260">
        <v>0</v>
      </c>
      <c r="L49" s="261"/>
      <c r="M49" s="217"/>
      <c r="N49" s="220">
        <f>E47</f>
        <v>0</v>
      </c>
      <c r="O49" s="220">
        <f>F47</f>
        <v>0</v>
      </c>
      <c r="P49" s="215"/>
      <c r="Q49" s="215"/>
      <c r="R49" s="216"/>
      <c r="S49" s="216"/>
      <c r="T49" s="216"/>
      <c r="U49" s="216"/>
      <c r="V49" s="216"/>
    </row>
    <row r="50" spans="1:22" s="162" customFormat="1" ht="27.9" customHeight="1" thickBot="1" x14ac:dyDescent="0.3">
      <c r="I50" s="319" t="s">
        <v>70</v>
      </c>
      <c r="J50" s="320"/>
      <c r="K50" s="186">
        <f>SUM(K49,K48)</f>
        <v>0</v>
      </c>
      <c r="L50" s="196"/>
      <c r="M50" s="217"/>
      <c r="N50" s="215"/>
      <c r="O50" s="215"/>
      <c r="P50" s="215"/>
      <c r="Q50" s="215"/>
      <c r="R50" s="216"/>
      <c r="S50" s="216"/>
      <c r="T50" s="216"/>
      <c r="U50" s="216"/>
      <c r="V50" s="216"/>
    </row>
    <row r="51" spans="1:22" s="162" customFormat="1" ht="27.9" customHeight="1" thickBot="1" x14ac:dyDescent="0.3">
      <c r="A51" s="194"/>
      <c r="J51" s="80"/>
      <c r="M51" s="217"/>
      <c r="N51" s="215"/>
      <c r="O51" s="215"/>
      <c r="P51" s="215"/>
      <c r="Q51" s="215"/>
      <c r="R51" s="216"/>
      <c r="S51" s="216"/>
      <c r="T51" s="216"/>
      <c r="U51" s="216"/>
      <c r="V51" s="216"/>
    </row>
    <row r="52" spans="1:22" s="162" customFormat="1" ht="27.9" customHeight="1" x14ac:dyDescent="0.25">
      <c r="A52" s="194">
        <f>A36+1</f>
        <v>4</v>
      </c>
      <c r="B52" s="321" t="s">
        <v>60</v>
      </c>
      <c r="C52" s="322"/>
      <c r="D52" s="322"/>
      <c r="E52" s="322"/>
      <c r="F52" s="322"/>
      <c r="G52" s="323"/>
      <c r="I52" s="324" t="s">
        <v>61</v>
      </c>
      <c r="J52" s="325"/>
      <c r="K52" s="325"/>
      <c r="L52" s="182" t="s">
        <v>16</v>
      </c>
      <c r="M52" s="217"/>
      <c r="N52" s="215"/>
      <c r="O52" s="215"/>
      <c r="P52" s="215"/>
      <c r="Q52" s="215"/>
      <c r="R52" s="216"/>
      <c r="S52" s="216"/>
      <c r="T52" s="216"/>
      <c r="U52" s="216"/>
      <c r="V52" s="216"/>
    </row>
    <row r="53" spans="1:22" s="162" customFormat="1" ht="27.9" customHeight="1" x14ac:dyDescent="0.25">
      <c r="B53" s="257" t="s">
        <v>62</v>
      </c>
      <c r="C53" s="307"/>
      <c r="D53" s="307"/>
      <c r="E53" s="307"/>
      <c r="F53" s="307"/>
      <c r="G53" s="308"/>
      <c r="I53" s="305" t="s">
        <v>0</v>
      </c>
      <c r="J53" s="314"/>
      <c r="K53" s="183">
        <v>0</v>
      </c>
      <c r="L53" s="198"/>
      <c r="M53" s="221"/>
      <c r="N53" s="215"/>
      <c r="O53" s="215"/>
      <c r="P53" s="215"/>
      <c r="Q53" s="215"/>
      <c r="R53" s="216"/>
      <c r="S53" s="216"/>
      <c r="T53" s="216"/>
      <c r="U53" s="216"/>
      <c r="V53" s="216"/>
    </row>
    <row r="54" spans="1:22" s="162" customFormat="1" ht="27.9" customHeight="1" x14ac:dyDescent="0.25">
      <c r="B54" s="257" t="s">
        <v>63</v>
      </c>
      <c r="C54" s="307"/>
      <c r="D54" s="307"/>
      <c r="E54" s="307"/>
      <c r="F54" s="307"/>
      <c r="G54" s="308"/>
      <c r="I54" s="305" t="s">
        <v>1</v>
      </c>
      <c r="J54" s="314"/>
      <c r="K54" s="183">
        <v>0</v>
      </c>
      <c r="L54" s="198"/>
      <c r="M54" s="221"/>
      <c r="N54" s="215"/>
      <c r="O54" s="215"/>
      <c r="P54" s="215"/>
      <c r="Q54" s="215"/>
      <c r="R54" s="216"/>
      <c r="S54" s="216"/>
      <c r="T54" s="216"/>
      <c r="U54" s="216"/>
      <c r="V54" s="216"/>
    </row>
    <row r="55" spans="1:22" s="162" customFormat="1" ht="27.9" customHeight="1" x14ac:dyDescent="0.25">
      <c r="B55" s="191" t="s">
        <v>81</v>
      </c>
      <c r="C55" s="307"/>
      <c r="D55" s="307"/>
      <c r="E55" s="307"/>
      <c r="F55" s="307"/>
      <c r="G55" s="308"/>
      <c r="I55" s="305" t="s">
        <v>2</v>
      </c>
      <c r="J55" s="314"/>
      <c r="K55" s="183">
        <v>0</v>
      </c>
      <c r="L55" s="198"/>
      <c r="M55" s="221"/>
      <c r="N55" s="215"/>
      <c r="O55" s="215"/>
      <c r="P55" s="215"/>
      <c r="Q55" s="215"/>
      <c r="R55" s="216"/>
      <c r="S55" s="216"/>
      <c r="T55" s="216"/>
      <c r="U55" s="216"/>
      <c r="V55" s="216"/>
    </row>
    <row r="56" spans="1:22" s="162" customFormat="1" ht="27.9" customHeight="1" x14ac:dyDescent="0.25">
      <c r="B56" s="191" t="s">
        <v>64</v>
      </c>
      <c r="C56" s="307"/>
      <c r="D56" s="307"/>
      <c r="E56" s="307"/>
      <c r="F56" s="307"/>
      <c r="G56" s="308"/>
      <c r="I56" s="305" t="s">
        <v>3</v>
      </c>
      <c r="J56" s="314"/>
      <c r="K56" s="183">
        <v>0</v>
      </c>
      <c r="L56" s="198"/>
      <c r="M56" s="221"/>
      <c r="N56" s="215"/>
      <c r="O56" s="215"/>
      <c r="P56" s="215"/>
      <c r="Q56" s="215"/>
      <c r="R56" s="216"/>
      <c r="S56" s="216"/>
      <c r="T56" s="216"/>
      <c r="U56" s="216"/>
      <c r="V56" s="216"/>
    </row>
    <row r="57" spans="1:22" s="162" customFormat="1" ht="27.9" customHeight="1" x14ac:dyDescent="0.25">
      <c r="B57" s="305" t="s">
        <v>65</v>
      </c>
      <c r="C57" s="307"/>
      <c r="D57" s="307"/>
      <c r="E57" s="307"/>
      <c r="F57" s="307"/>
      <c r="G57" s="308"/>
      <c r="I57" s="305" t="s">
        <v>4</v>
      </c>
      <c r="J57" s="314"/>
      <c r="K57" s="183">
        <v>0</v>
      </c>
      <c r="L57" s="198"/>
      <c r="M57" s="221"/>
      <c r="N57" s="215"/>
      <c r="O57" s="215"/>
      <c r="P57" s="215"/>
      <c r="Q57" s="215"/>
      <c r="R57" s="216"/>
      <c r="S57" s="216"/>
      <c r="T57" s="216"/>
      <c r="U57" s="216"/>
      <c r="V57" s="216"/>
    </row>
    <row r="58" spans="1:22" s="162" customFormat="1" ht="27.9" customHeight="1" x14ac:dyDescent="0.25">
      <c r="B58" s="305"/>
      <c r="C58" s="307"/>
      <c r="D58" s="307"/>
      <c r="E58" s="307"/>
      <c r="F58" s="307"/>
      <c r="G58" s="308"/>
      <c r="I58" s="305" t="s">
        <v>5</v>
      </c>
      <c r="J58" s="314"/>
      <c r="K58" s="183">
        <v>0</v>
      </c>
      <c r="L58" s="198"/>
      <c r="M58" s="221"/>
      <c r="N58" s="215"/>
      <c r="O58" s="215"/>
      <c r="P58" s="215"/>
      <c r="Q58" s="215"/>
      <c r="R58" s="216"/>
      <c r="S58" s="216"/>
      <c r="T58" s="216"/>
      <c r="U58" s="216"/>
      <c r="V58" s="216"/>
    </row>
    <row r="59" spans="1:22" s="162" customFormat="1" ht="27.9" customHeight="1" x14ac:dyDescent="0.25">
      <c r="B59" s="305" t="s">
        <v>66</v>
      </c>
      <c r="C59" s="307"/>
      <c r="D59" s="307"/>
      <c r="E59" s="307"/>
      <c r="F59" s="307"/>
      <c r="G59" s="308"/>
      <c r="I59" s="184" t="s">
        <v>67</v>
      </c>
      <c r="J59" s="195" t="s">
        <v>68</v>
      </c>
      <c r="K59" s="183">
        <v>0</v>
      </c>
      <c r="L59" s="198"/>
      <c r="M59" s="221"/>
      <c r="N59" s="215"/>
      <c r="O59" s="215"/>
      <c r="P59" s="215"/>
      <c r="Q59" s="215"/>
      <c r="R59" s="216"/>
      <c r="S59" s="216"/>
      <c r="T59" s="216"/>
      <c r="U59" s="216"/>
      <c r="V59" s="216"/>
    </row>
    <row r="60" spans="1:22" s="162" customFormat="1" ht="27.9" customHeight="1" thickBot="1" x14ac:dyDescent="0.3">
      <c r="B60" s="306"/>
      <c r="C60" s="309"/>
      <c r="D60" s="309"/>
      <c r="E60" s="309"/>
      <c r="F60" s="309"/>
      <c r="G60" s="310"/>
      <c r="I60" s="184" t="s">
        <v>6</v>
      </c>
      <c r="J60" s="195" t="s">
        <v>68</v>
      </c>
      <c r="K60" s="183">
        <v>0</v>
      </c>
      <c r="L60" s="198"/>
      <c r="M60" s="221"/>
      <c r="N60" s="215"/>
      <c r="O60" s="215"/>
      <c r="P60" s="215"/>
      <c r="Q60" s="215"/>
      <c r="R60" s="216"/>
      <c r="S60" s="216"/>
      <c r="T60" s="216"/>
      <c r="U60" s="216"/>
      <c r="V60" s="216"/>
    </row>
    <row r="61" spans="1:22" s="162" customFormat="1" ht="27.9" customHeight="1" x14ac:dyDescent="0.25">
      <c r="B61" s="311" t="s">
        <v>105</v>
      </c>
      <c r="C61" s="312"/>
      <c r="D61" s="312"/>
      <c r="E61" s="312"/>
      <c r="F61" s="312"/>
      <c r="G61" s="313"/>
      <c r="I61" s="184" t="s">
        <v>6</v>
      </c>
      <c r="J61" s="195" t="s">
        <v>68</v>
      </c>
      <c r="K61" s="183">
        <v>0</v>
      </c>
      <c r="L61" s="198"/>
      <c r="M61" s="221"/>
      <c r="N61" s="215"/>
      <c r="O61" s="215"/>
      <c r="P61" s="215"/>
      <c r="Q61" s="215"/>
      <c r="R61" s="216"/>
      <c r="S61" s="216"/>
      <c r="T61" s="216"/>
      <c r="U61" s="216"/>
      <c r="V61" s="216"/>
    </row>
    <row r="62" spans="1:22" s="162" customFormat="1" ht="27.9" customHeight="1" x14ac:dyDescent="0.25">
      <c r="B62" s="170"/>
      <c r="C62" s="161" t="str">
        <f>Allocation1&amp;" %"</f>
        <v>Core %</v>
      </c>
      <c r="D62" s="208" t="str">
        <f>Allocation2&amp;" %"</f>
        <v>Competitive %</v>
      </c>
      <c r="E62" s="208" t="str">
        <f>Allocation1&amp;" $"</f>
        <v>Core $</v>
      </c>
      <c r="F62" s="208" t="str">
        <f>Allocation2&amp;" $"</f>
        <v>Competitive $</v>
      </c>
      <c r="G62" s="171" t="s">
        <v>59</v>
      </c>
      <c r="I62" s="184" t="s">
        <v>6</v>
      </c>
      <c r="J62" s="195" t="s">
        <v>68</v>
      </c>
      <c r="K62" s="183">
        <v>0</v>
      </c>
      <c r="L62" s="198"/>
      <c r="M62" s="221"/>
      <c r="N62" s="215"/>
      <c r="O62" s="215"/>
      <c r="P62" s="215"/>
      <c r="Q62" s="215"/>
      <c r="R62" s="216"/>
      <c r="S62" s="216"/>
      <c r="T62" s="216"/>
      <c r="U62" s="216"/>
      <c r="V62" s="216"/>
    </row>
    <row r="63" spans="1:22" s="162" customFormat="1" ht="27.9" customHeight="1" thickBot="1" x14ac:dyDescent="0.3">
      <c r="B63" s="181" t="s">
        <v>106</v>
      </c>
      <c r="C63" s="168">
        <v>1</v>
      </c>
      <c r="D63" s="168">
        <v>0</v>
      </c>
      <c r="E63" s="218">
        <f>C63*$K66</f>
        <v>0</v>
      </c>
      <c r="F63" s="218">
        <f>D63*$K66</f>
        <v>0</v>
      </c>
      <c r="G63" s="219">
        <f>SUM(E63:F63)</f>
        <v>0</v>
      </c>
      <c r="I63" s="305" t="s">
        <v>69</v>
      </c>
      <c r="J63" s="314" t="s">
        <v>68</v>
      </c>
      <c r="K63" s="183">
        <v>0</v>
      </c>
      <c r="L63" s="198"/>
      <c r="M63" s="221"/>
      <c r="N63" s="215"/>
      <c r="O63" s="215"/>
      <c r="P63" s="215"/>
      <c r="Q63" s="215"/>
      <c r="R63" s="216"/>
      <c r="S63" s="216"/>
      <c r="T63" s="216"/>
      <c r="U63" s="216"/>
      <c r="V63" s="216"/>
    </row>
    <row r="64" spans="1:22" s="162" customFormat="1" ht="27.9" customHeight="1" x14ac:dyDescent="0.25">
      <c r="I64" s="315" t="s">
        <v>182</v>
      </c>
      <c r="J64" s="316" t="s">
        <v>68</v>
      </c>
      <c r="K64" s="185">
        <f>SUM(K53:K63)</f>
        <v>0</v>
      </c>
      <c r="L64" s="200"/>
      <c r="M64" s="221"/>
      <c r="N64" s="215"/>
      <c r="O64" s="215"/>
      <c r="P64" s="215"/>
      <c r="Q64" s="215"/>
      <c r="R64" s="216"/>
      <c r="S64" s="216"/>
      <c r="T64" s="216"/>
      <c r="U64" s="216"/>
      <c r="V64" s="216"/>
    </row>
    <row r="65" spans="1:22" s="162" customFormat="1" ht="27.9" customHeight="1" x14ac:dyDescent="0.25">
      <c r="I65" s="317" t="s">
        <v>8</v>
      </c>
      <c r="J65" s="318" t="s">
        <v>68</v>
      </c>
      <c r="K65" s="260">
        <v>0</v>
      </c>
      <c r="L65" s="261"/>
      <c r="M65" s="217"/>
      <c r="N65" s="220">
        <f>E63</f>
        <v>0</v>
      </c>
      <c r="O65" s="220">
        <f>F63</f>
        <v>0</v>
      </c>
      <c r="P65" s="215"/>
      <c r="Q65" s="215"/>
      <c r="R65" s="216"/>
      <c r="S65" s="216"/>
      <c r="T65" s="216"/>
      <c r="U65" s="216"/>
      <c r="V65" s="216"/>
    </row>
    <row r="66" spans="1:22" s="162" customFormat="1" ht="27.9" customHeight="1" thickBot="1" x14ac:dyDescent="0.3">
      <c r="I66" s="319" t="s">
        <v>70</v>
      </c>
      <c r="J66" s="320"/>
      <c r="K66" s="186">
        <f>SUM(K65,K64)</f>
        <v>0</v>
      </c>
      <c r="L66" s="196"/>
      <c r="M66" s="217"/>
      <c r="N66" s="215"/>
      <c r="O66" s="215"/>
      <c r="P66" s="215"/>
      <c r="Q66" s="215"/>
      <c r="R66" s="216"/>
      <c r="S66" s="216"/>
      <c r="T66" s="216"/>
      <c r="U66" s="216"/>
      <c r="V66" s="216"/>
    </row>
    <row r="67" spans="1:22" s="162" customFormat="1" ht="27.9" customHeight="1" thickBot="1" x14ac:dyDescent="0.3">
      <c r="A67" s="194"/>
      <c r="J67" s="80"/>
      <c r="M67" s="217"/>
      <c r="N67" s="215"/>
      <c r="O67" s="215"/>
      <c r="P67" s="215"/>
      <c r="Q67" s="215"/>
      <c r="R67" s="216"/>
      <c r="S67" s="216"/>
      <c r="T67" s="216"/>
      <c r="U67" s="216"/>
      <c r="V67" s="216"/>
    </row>
    <row r="68" spans="1:22" s="162" customFormat="1" ht="27.9" customHeight="1" x14ac:dyDescent="0.25">
      <c r="A68" s="194">
        <f>A52+1</f>
        <v>5</v>
      </c>
      <c r="B68" s="321" t="s">
        <v>60</v>
      </c>
      <c r="C68" s="322"/>
      <c r="D68" s="322"/>
      <c r="E68" s="322"/>
      <c r="F68" s="322"/>
      <c r="G68" s="323"/>
      <c r="I68" s="324" t="s">
        <v>61</v>
      </c>
      <c r="J68" s="325"/>
      <c r="K68" s="325"/>
      <c r="L68" s="182" t="s">
        <v>16</v>
      </c>
      <c r="M68" s="217"/>
      <c r="N68" s="215"/>
      <c r="O68" s="215"/>
      <c r="P68" s="215"/>
      <c r="Q68" s="215"/>
      <c r="R68" s="216"/>
      <c r="S68" s="216"/>
      <c r="T68" s="216"/>
      <c r="U68" s="216"/>
      <c r="V68" s="216"/>
    </row>
    <row r="69" spans="1:22" s="162" customFormat="1" ht="27.9" customHeight="1" x14ac:dyDescent="0.25">
      <c r="B69" s="257" t="s">
        <v>62</v>
      </c>
      <c r="C69" s="307"/>
      <c r="D69" s="307"/>
      <c r="E69" s="307"/>
      <c r="F69" s="307"/>
      <c r="G69" s="308"/>
      <c r="I69" s="305" t="s">
        <v>0</v>
      </c>
      <c r="J69" s="314"/>
      <c r="K69" s="183">
        <v>0</v>
      </c>
      <c r="L69" s="198"/>
      <c r="M69" s="221"/>
      <c r="N69" s="215"/>
      <c r="O69" s="215"/>
      <c r="P69" s="215"/>
      <c r="Q69" s="215"/>
      <c r="R69" s="216"/>
      <c r="S69" s="216"/>
      <c r="T69" s="216"/>
      <c r="U69" s="216"/>
      <c r="V69" s="216"/>
    </row>
    <row r="70" spans="1:22" s="162" customFormat="1" ht="27.9" customHeight="1" x14ac:dyDescent="0.25">
      <c r="B70" s="257" t="s">
        <v>63</v>
      </c>
      <c r="C70" s="307"/>
      <c r="D70" s="307"/>
      <c r="E70" s="307"/>
      <c r="F70" s="307"/>
      <c r="G70" s="308"/>
      <c r="I70" s="305" t="s">
        <v>1</v>
      </c>
      <c r="J70" s="314"/>
      <c r="K70" s="183">
        <v>0</v>
      </c>
      <c r="L70" s="198"/>
      <c r="M70" s="221"/>
      <c r="N70" s="215"/>
      <c r="O70" s="215"/>
      <c r="P70" s="215"/>
      <c r="Q70" s="215"/>
      <c r="R70" s="216"/>
      <c r="S70" s="216"/>
      <c r="T70" s="216"/>
      <c r="U70" s="216"/>
      <c r="V70" s="216"/>
    </row>
    <row r="71" spans="1:22" s="162" customFormat="1" ht="27.9" customHeight="1" x14ac:dyDescent="0.25">
      <c r="B71" s="191" t="s">
        <v>81</v>
      </c>
      <c r="C71" s="307"/>
      <c r="D71" s="307"/>
      <c r="E71" s="307"/>
      <c r="F71" s="307"/>
      <c r="G71" s="308"/>
      <c r="I71" s="305" t="s">
        <v>2</v>
      </c>
      <c r="J71" s="314"/>
      <c r="K71" s="183">
        <v>0</v>
      </c>
      <c r="L71" s="198"/>
      <c r="M71" s="221"/>
      <c r="N71" s="215"/>
      <c r="O71" s="215"/>
      <c r="P71" s="215"/>
      <c r="Q71" s="215"/>
      <c r="R71" s="216"/>
      <c r="S71" s="216"/>
      <c r="T71" s="216"/>
      <c r="U71" s="216"/>
      <c r="V71" s="216"/>
    </row>
    <row r="72" spans="1:22" s="162" customFormat="1" ht="27.9" customHeight="1" x14ac:dyDescent="0.25">
      <c r="B72" s="191" t="s">
        <v>64</v>
      </c>
      <c r="C72" s="307"/>
      <c r="D72" s="307"/>
      <c r="E72" s="307"/>
      <c r="F72" s="307"/>
      <c r="G72" s="308"/>
      <c r="I72" s="305" t="s">
        <v>3</v>
      </c>
      <c r="J72" s="314"/>
      <c r="K72" s="183">
        <v>0</v>
      </c>
      <c r="L72" s="198"/>
      <c r="M72" s="221"/>
      <c r="N72" s="215"/>
      <c r="O72" s="215"/>
      <c r="P72" s="215"/>
      <c r="Q72" s="215"/>
      <c r="R72" s="216"/>
      <c r="S72" s="216"/>
      <c r="T72" s="216"/>
      <c r="U72" s="216"/>
      <c r="V72" s="216"/>
    </row>
    <row r="73" spans="1:22" s="162" customFormat="1" ht="27.9" customHeight="1" x14ac:dyDescent="0.25">
      <c r="B73" s="305" t="s">
        <v>65</v>
      </c>
      <c r="C73" s="307"/>
      <c r="D73" s="307"/>
      <c r="E73" s="307"/>
      <c r="F73" s="307"/>
      <c r="G73" s="308"/>
      <c r="I73" s="305" t="s">
        <v>4</v>
      </c>
      <c r="J73" s="314"/>
      <c r="K73" s="183">
        <v>0</v>
      </c>
      <c r="L73" s="198"/>
      <c r="M73" s="221"/>
      <c r="N73" s="215"/>
      <c r="O73" s="215"/>
      <c r="P73" s="215"/>
      <c r="Q73" s="215"/>
      <c r="R73" s="216"/>
      <c r="S73" s="216"/>
      <c r="T73" s="216"/>
      <c r="U73" s="216"/>
      <c r="V73" s="216"/>
    </row>
    <row r="74" spans="1:22" s="162" customFormat="1" ht="27.9" customHeight="1" x14ac:dyDescent="0.25">
      <c r="B74" s="305"/>
      <c r="C74" s="307"/>
      <c r="D74" s="307"/>
      <c r="E74" s="307"/>
      <c r="F74" s="307"/>
      <c r="G74" s="308"/>
      <c r="I74" s="305" t="s">
        <v>5</v>
      </c>
      <c r="J74" s="314"/>
      <c r="K74" s="183">
        <v>0</v>
      </c>
      <c r="L74" s="198"/>
      <c r="M74" s="221"/>
      <c r="N74" s="215"/>
      <c r="O74" s="215"/>
      <c r="P74" s="215"/>
      <c r="Q74" s="215"/>
      <c r="R74" s="216"/>
      <c r="S74" s="216"/>
      <c r="T74" s="216"/>
      <c r="U74" s="216"/>
      <c r="V74" s="216"/>
    </row>
    <row r="75" spans="1:22" s="162" customFormat="1" ht="27.9" customHeight="1" x14ac:dyDescent="0.25">
      <c r="B75" s="305" t="s">
        <v>66</v>
      </c>
      <c r="C75" s="307"/>
      <c r="D75" s="307"/>
      <c r="E75" s="307"/>
      <c r="F75" s="307"/>
      <c r="G75" s="308"/>
      <c r="I75" s="184" t="s">
        <v>67</v>
      </c>
      <c r="J75" s="195" t="s">
        <v>68</v>
      </c>
      <c r="K75" s="183">
        <v>0</v>
      </c>
      <c r="L75" s="198"/>
      <c r="M75" s="221"/>
      <c r="N75" s="215"/>
      <c r="O75" s="215"/>
      <c r="P75" s="215"/>
      <c r="Q75" s="215"/>
      <c r="R75" s="216"/>
      <c r="S75" s="216"/>
      <c r="T75" s="216"/>
      <c r="U75" s="216"/>
      <c r="V75" s="216"/>
    </row>
    <row r="76" spans="1:22" s="162" customFormat="1" ht="27.9" customHeight="1" thickBot="1" x14ac:dyDescent="0.3">
      <c r="B76" s="306"/>
      <c r="C76" s="309"/>
      <c r="D76" s="309"/>
      <c r="E76" s="309"/>
      <c r="F76" s="309"/>
      <c r="G76" s="310"/>
      <c r="I76" s="184" t="s">
        <v>6</v>
      </c>
      <c r="J76" s="195" t="s">
        <v>68</v>
      </c>
      <c r="K76" s="183">
        <v>0</v>
      </c>
      <c r="L76" s="198"/>
      <c r="M76" s="221"/>
      <c r="N76" s="215"/>
      <c r="O76" s="215"/>
      <c r="P76" s="215"/>
      <c r="Q76" s="215"/>
      <c r="R76" s="216"/>
      <c r="S76" s="216"/>
      <c r="T76" s="216"/>
      <c r="U76" s="216"/>
      <c r="V76" s="216"/>
    </row>
    <row r="77" spans="1:22" s="162" customFormat="1" ht="27.9" customHeight="1" x14ac:dyDescent="0.25">
      <c r="B77" s="311" t="s">
        <v>105</v>
      </c>
      <c r="C77" s="312"/>
      <c r="D77" s="312"/>
      <c r="E77" s="312"/>
      <c r="F77" s="312"/>
      <c r="G77" s="313"/>
      <c r="I77" s="184" t="s">
        <v>6</v>
      </c>
      <c r="J77" s="195" t="s">
        <v>68</v>
      </c>
      <c r="K77" s="183">
        <v>0</v>
      </c>
      <c r="L77" s="198"/>
      <c r="M77" s="221"/>
      <c r="N77" s="215"/>
      <c r="O77" s="215"/>
      <c r="P77" s="215"/>
      <c r="Q77" s="215"/>
      <c r="R77" s="216"/>
      <c r="S77" s="216"/>
      <c r="T77" s="216"/>
      <c r="U77" s="216"/>
      <c r="V77" s="216"/>
    </row>
    <row r="78" spans="1:22" s="162" customFormat="1" ht="27.9" customHeight="1" x14ac:dyDescent="0.25">
      <c r="B78" s="170"/>
      <c r="C78" s="161" t="str">
        <f>Allocation1&amp;" %"</f>
        <v>Core %</v>
      </c>
      <c r="D78" s="208" t="str">
        <f>Allocation2&amp;" %"</f>
        <v>Competitive %</v>
      </c>
      <c r="E78" s="208" t="str">
        <f>Allocation1&amp;" $"</f>
        <v>Core $</v>
      </c>
      <c r="F78" s="208" t="str">
        <f>Allocation2&amp;" $"</f>
        <v>Competitive $</v>
      </c>
      <c r="G78" s="171" t="s">
        <v>59</v>
      </c>
      <c r="I78" s="184" t="s">
        <v>6</v>
      </c>
      <c r="J78" s="195" t="s">
        <v>68</v>
      </c>
      <c r="K78" s="183">
        <v>0</v>
      </c>
      <c r="L78" s="198"/>
      <c r="M78" s="221"/>
      <c r="N78" s="215"/>
      <c r="O78" s="215"/>
      <c r="P78" s="215"/>
      <c r="Q78" s="215"/>
      <c r="R78" s="216"/>
      <c r="S78" s="216"/>
      <c r="T78" s="216"/>
      <c r="U78" s="216"/>
      <c r="V78" s="216"/>
    </row>
    <row r="79" spans="1:22" s="162" customFormat="1" ht="27.9" customHeight="1" thickBot="1" x14ac:dyDescent="0.3">
      <c r="B79" s="181" t="s">
        <v>106</v>
      </c>
      <c r="C79" s="168">
        <v>1</v>
      </c>
      <c r="D79" s="168">
        <v>0</v>
      </c>
      <c r="E79" s="218">
        <f>C79*$K82</f>
        <v>0</v>
      </c>
      <c r="F79" s="218">
        <f>D79*$K82</f>
        <v>0</v>
      </c>
      <c r="G79" s="219">
        <f>SUM(E79:F79)</f>
        <v>0</v>
      </c>
      <c r="I79" s="305" t="s">
        <v>69</v>
      </c>
      <c r="J79" s="314" t="s">
        <v>68</v>
      </c>
      <c r="K79" s="183">
        <v>0</v>
      </c>
      <c r="L79" s="198"/>
      <c r="M79" s="221"/>
      <c r="N79" s="215"/>
      <c r="O79" s="215"/>
      <c r="P79" s="215"/>
      <c r="Q79" s="215"/>
      <c r="R79" s="216"/>
      <c r="S79" s="216"/>
      <c r="T79" s="216"/>
      <c r="U79" s="216"/>
      <c r="V79" s="216"/>
    </row>
    <row r="80" spans="1:22" s="162" customFormat="1" ht="27.9" customHeight="1" x14ac:dyDescent="0.25">
      <c r="I80" s="315" t="s">
        <v>182</v>
      </c>
      <c r="J80" s="316" t="s">
        <v>68</v>
      </c>
      <c r="K80" s="185">
        <f>SUM(K69:K79)</f>
        <v>0</v>
      </c>
      <c r="L80" s="200"/>
      <c r="M80" s="221"/>
      <c r="N80" s="215"/>
      <c r="O80" s="215"/>
      <c r="P80" s="215"/>
      <c r="Q80" s="215"/>
      <c r="R80" s="216"/>
      <c r="S80" s="216"/>
      <c r="T80" s="216"/>
      <c r="U80" s="216"/>
      <c r="V80" s="216"/>
    </row>
    <row r="81" spans="1:22" s="162" customFormat="1" ht="27.9" customHeight="1" x14ac:dyDescent="0.25">
      <c r="I81" s="317" t="s">
        <v>8</v>
      </c>
      <c r="J81" s="318" t="s">
        <v>68</v>
      </c>
      <c r="K81" s="260">
        <v>0</v>
      </c>
      <c r="L81" s="261"/>
      <c r="M81" s="217"/>
      <c r="N81" s="220">
        <f>E79</f>
        <v>0</v>
      </c>
      <c r="O81" s="220">
        <f>F79</f>
        <v>0</v>
      </c>
      <c r="P81" s="215"/>
      <c r="Q81" s="215"/>
      <c r="R81" s="216"/>
      <c r="S81" s="216"/>
      <c r="T81" s="216"/>
      <c r="U81" s="216"/>
      <c r="V81" s="216"/>
    </row>
    <row r="82" spans="1:22" s="162" customFormat="1" ht="27.9" customHeight="1" thickBot="1" x14ac:dyDescent="0.3">
      <c r="I82" s="319" t="s">
        <v>70</v>
      </c>
      <c r="J82" s="320"/>
      <c r="K82" s="186">
        <f>SUM(K81,K80)</f>
        <v>0</v>
      </c>
      <c r="L82" s="196"/>
      <c r="M82" s="217"/>
      <c r="N82" s="215"/>
      <c r="O82" s="215"/>
      <c r="P82" s="215"/>
      <c r="Q82" s="215"/>
      <c r="R82" s="216"/>
      <c r="S82" s="216"/>
      <c r="T82" s="216"/>
      <c r="U82" s="216"/>
      <c r="V82" s="216"/>
    </row>
    <row r="83" spans="1:22" s="162" customFormat="1" ht="27.9" customHeight="1" thickBot="1" x14ac:dyDescent="0.3">
      <c r="A83" s="194"/>
      <c r="J83" s="80"/>
      <c r="M83" s="217"/>
      <c r="N83" s="215"/>
      <c r="O83" s="215"/>
      <c r="P83" s="215"/>
      <c r="Q83" s="215"/>
      <c r="R83" s="216"/>
      <c r="S83" s="216"/>
      <c r="T83" s="216"/>
      <c r="U83" s="216"/>
      <c r="V83" s="216"/>
    </row>
    <row r="84" spans="1:22" s="162" customFormat="1" ht="27.9" customHeight="1" x14ac:dyDescent="0.25">
      <c r="A84" s="194">
        <f>A68+1</f>
        <v>6</v>
      </c>
      <c r="B84" s="321" t="s">
        <v>60</v>
      </c>
      <c r="C84" s="322"/>
      <c r="D84" s="322"/>
      <c r="E84" s="322"/>
      <c r="F84" s="322"/>
      <c r="G84" s="323"/>
      <c r="I84" s="324" t="s">
        <v>61</v>
      </c>
      <c r="J84" s="325"/>
      <c r="K84" s="325"/>
      <c r="L84" s="182" t="s">
        <v>16</v>
      </c>
      <c r="M84" s="217"/>
      <c r="N84" s="215"/>
      <c r="O84" s="215"/>
      <c r="P84" s="215"/>
      <c r="Q84" s="215"/>
      <c r="R84" s="216"/>
      <c r="S84" s="216"/>
      <c r="T84" s="216"/>
      <c r="U84" s="216"/>
      <c r="V84" s="216"/>
    </row>
    <row r="85" spans="1:22" s="162" customFormat="1" ht="27.9" customHeight="1" x14ac:dyDescent="0.25">
      <c r="B85" s="257" t="s">
        <v>62</v>
      </c>
      <c r="C85" s="307"/>
      <c r="D85" s="307"/>
      <c r="E85" s="307"/>
      <c r="F85" s="307"/>
      <c r="G85" s="308"/>
      <c r="I85" s="305" t="s">
        <v>0</v>
      </c>
      <c r="J85" s="314"/>
      <c r="K85" s="183">
        <v>0</v>
      </c>
      <c r="L85" s="198"/>
      <c r="M85" s="221"/>
      <c r="N85" s="215"/>
      <c r="O85" s="215"/>
      <c r="P85" s="215"/>
      <c r="Q85" s="215"/>
      <c r="R85" s="216"/>
      <c r="S85" s="216"/>
      <c r="T85" s="216"/>
      <c r="U85" s="216"/>
      <c r="V85" s="216"/>
    </row>
    <row r="86" spans="1:22" s="162" customFormat="1" ht="27.9" customHeight="1" x14ac:dyDescent="0.25">
      <c r="B86" s="257" t="s">
        <v>63</v>
      </c>
      <c r="C86" s="307"/>
      <c r="D86" s="307"/>
      <c r="E86" s="307"/>
      <c r="F86" s="307"/>
      <c r="G86" s="308"/>
      <c r="I86" s="305" t="s">
        <v>1</v>
      </c>
      <c r="J86" s="314"/>
      <c r="K86" s="183">
        <v>0</v>
      </c>
      <c r="L86" s="198"/>
      <c r="M86" s="221"/>
      <c r="N86" s="215"/>
      <c r="O86" s="215"/>
      <c r="P86" s="215"/>
      <c r="Q86" s="215"/>
      <c r="R86" s="216"/>
      <c r="S86" s="216"/>
      <c r="T86" s="216"/>
      <c r="U86" s="216"/>
      <c r="V86" s="216"/>
    </row>
    <row r="87" spans="1:22" s="162" customFormat="1" ht="27.9" customHeight="1" x14ac:dyDescent="0.25">
      <c r="B87" s="191" t="s">
        <v>81</v>
      </c>
      <c r="C87" s="307"/>
      <c r="D87" s="307"/>
      <c r="E87" s="307"/>
      <c r="F87" s="307"/>
      <c r="G87" s="308"/>
      <c r="I87" s="305" t="s">
        <v>2</v>
      </c>
      <c r="J87" s="314"/>
      <c r="K87" s="183">
        <v>0</v>
      </c>
      <c r="L87" s="198"/>
      <c r="M87" s="221"/>
      <c r="N87" s="215"/>
      <c r="O87" s="215"/>
      <c r="P87" s="215"/>
      <c r="Q87" s="215"/>
      <c r="R87" s="216"/>
      <c r="S87" s="216"/>
      <c r="T87" s="216"/>
      <c r="U87" s="216"/>
      <c r="V87" s="216"/>
    </row>
    <row r="88" spans="1:22" s="162" customFormat="1" ht="27.9" customHeight="1" x14ac:dyDescent="0.25">
      <c r="B88" s="191" t="s">
        <v>64</v>
      </c>
      <c r="C88" s="307"/>
      <c r="D88" s="307"/>
      <c r="E88" s="307"/>
      <c r="F88" s="307"/>
      <c r="G88" s="308"/>
      <c r="I88" s="305" t="s">
        <v>3</v>
      </c>
      <c r="J88" s="314"/>
      <c r="K88" s="183">
        <v>0</v>
      </c>
      <c r="L88" s="198"/>
      <c r="M88" s="221"/>
      <c r="N88" s="215"/>
      <c r="O88" s="215"/>
      <c r="P88" s="215"/>
      <c r="Q88" s="215"/>
      <c r="R88" s="216"/>
      <c r="S88" s="216"/>
      <c r="T88" s="216"/>
      <c r="U88" s="216"/>
      <c r="V88" s="216"/>
    </row>
    <row r="89" spans="1:22" s="162" customFormat="1" ht="27.9" customHeight="1" x14ac:dyDescent="0.25">
      <c r="B89" s="305" t="s">
        <v>65</v>
      </c>
      <c r="C89" s="307"/>
      <c r="D89" s="307"/>
      <c r="E89" s="307"/>
      <c r="F89" s="307"/>
      <c r="G89" s="308"/>
      <c r="I89" s="305" t="s">
        <v>4</v>
      </c>
      <c r="J89" s="314"/>
      <c r="K89" s="183">
        <v>0</v>
      </c>
      <c r="L89" s="198"/>
      <c r="M89" s="221"/>
      <c r="N89" s="215"/>
      <c r="O89" s="215"/>
      <c r="P89" s="215"/>
      <c r="Q89" s="215"/>
      <c r="R89" s="216"/>
      <c r="S89" s="216"/>
      <c r="T89" s="216"/>
      <c r="U89" s="216"/>
      <c r="V89" s="216"/>
    </row>
    <row r="90" spans="1:22" s="162" customFormat="1" ht="27.9" customHeight="1" x14ac:dyDescent="0.25">
      <c r="B90" s="305"/>
      <c r="C90" s="307"/>
      <c r="D90" s="307"/>
      <c r="E90" s="307"/>
      <c r="F90" s="307"/>
      <c r="G90" s="308"/>
      <c r="I90" s="305" t="s">
        <v>5</v>
      </c>
      <c r="J90" s="314"/>
      <c r="K90" s="183">
        <v>0</v>
      </c>
      <c r="L90" s="198"/>
      <c r="M90" s="221"/>
      <c r="N90" s="215"/>
      <c r="O90" s="215"/>
      <c r="P90" s="215"/>
      <c r="Q90" s="215"/>
      <c r="R90" s="216"/>
      <c r="S90" s="216"/>
      <c r="T90" s="216"/>
      <c r="U90" s="216"/>
      <c r="V90" s="216"/>
    </row>
    <row r="91" spans="1:22" s="162" customFormat="1" ht="27.9" customHeight="1" x14ac:dyDescent="0.25">
      <c r="B91" s="305" t="s">
        <v>66</v>
      </c>
      <c r="C91" s="307"/>
      <c r="D91" s="307"/>
      <c r="E91" s="307"/>
      <c r="F91" s="307"/>
      <c r="G91" s="308"/>
      <c r="I91" s="184" t="s">
        <v>67</v>
      </c>
      <c r="J91" s="195" t="s">
        <v>68</v>
      </c>
      <c r="K91" s="183">
        <v>0</v>
      </c>
      <c r="L91" s="198"/>
      <c r="M91" s="221"/>
      <c r="N91" s="215"/>
      <c r="O91" s="215"/>
      <c r="P91" s="215"/>
      <c r="Q91" s="215"/>
      <c r="R91" s="216"/>
      <c r="S91" s="216"/>
      <c r="T91" s="216"/>
      <c r="U91" s="216"/>
      <c r="V91" s="216"/>
    </row>
    <row r="92" spans="1:22" s="162" customFormat="1" ht="27.9" customHeight="1" thickBot="1" x14ac:dyDescent="0.3">
      <c r="B92" s="306"/>
      <c r="C92" s="309"/>
      <c r="D92" s="309"/>
      <c r="E92" s="309"/>
      <c r="F92" s="309"/>
      <c r="G92" s="310"/>
      <c r="I92" s="184" t="s">
        <v>6</v>
      </c>
      <c r="J92" s="195" t="s">
        <v>68</v>
      </c>
      <c r="K92" s="183">
        <v>0</v>
      </c>
      <c r="L92" s="198"/>
      <c r="M92" s="221"/>
      <c r="N92" s="215"/>
      <c r="O92" s="215"/>
      <c r="P92" s="215"/>
      <c r="Q92" s="215"/>
      <c r="R92" s="216"/>
      <c r="S92" s="216"/>
      <c r="T92" s="216"/>
      <c r="U92" s="216"/>
      <c r="V92" s="216"/>
    </row>
    <row r="93" spans="1:22" s="162" customFormat="1" ht="27.9" customHeight="1" x14ac:dyDescent="0.25">
      <c r="B93" s="311" t="s">
        <v>105</v>
      </c>
      <c r="C93" s="312"/>
      <c r="D93" s="312"/>
      <c r="E93" s="312"/>
      <c r="F93" s="312"/>
      <c r="G93" s="313"/>
      <c r="I93" s="184" t="s">
        <v>6</v>
      </c>
      <c r="J93" s="195" t="s">
        <v>68</v>
      </c>
      <c r="K93" s="183">
        <v>0</v>
      </c>
      <c r="L93" s="198"/>
      <c r="M93" s="221"/>
      <c r="N93" s="215"/>
      <c r="O93" s="215"/>
      <c r="P93" s="215"/>
      <c r="Q93" s="215"/>
      <c r="R93" s="216"/>
      <c r="S93" s="216"/>
      <c r="T93" s="216"/>
      <c r="U93" s="216"/>
      <c r="V93" s="216"/>
    </row>
    <row r="94" spans="1:22" s="162" customFormat="1" ht="27.9" customHeight="1" x14ac:dyDescent="0.25">
      <c r="B94" s="170"/>
      <c r="C94" s="161" t="str">
        <f>Allocation1&amp;" %"</f>
        <v>Core %</v>
      </c>
      <c r="D94" s="208" t="str">
        <f>Allocation2&amp;" %"</f>
        <v>Competitive %</v>
      </c>
      <c r="E94" s="208" t="str">
        <f>Allocation1&amp;" $"</f>
        <v>Core $</v>
      </c>
      <c r="F94" s="208" t="str">
        <f>Allocation2&amp;" $"</f>
        <v>Competitive $</v>
      </c>
      <c r="G94" s="171" t="s">
        <v>59</v>
      </c>
      <c r="I94" s="184" t="s">
        <v>6</v>
      </c>
      <c r="J94" s="195" t="s">
        <v>68</v>
      </c>
      <c r="K94" s="183">
        <v>0</v>
      </c>
      <c r="L94" s="198"/>
      <c r="M94" s="221"/>
      <c r="N94" s="215"/>
      <c r="O94" s="215"/>
      <c r="P94" s="215"/>
      <c r="Q94" s="215"/>
      <c r="R94" s="216"/>
      <c r="S94" s="216"/>
      <c r="T94" s="216"/>
      <c r="U94" s="216"/>
      <c r="V94" s="216"/>
    </row>
    <row r="95" spans="1:22" s="162" customFormat="1" ht="27.9" customHeight="1" thickBot="1" x14ac:dyDescent="0.3">
      <c r="B95" s="181" t="s">
        <v>106</v>
      </c>
      <c r="C95" s="168">
        <v>1</v>
      </c>
      <c r="D95" s="168">
        <v>0</v>
      </c>
      <c r="E95" s="218">
        <f>C95*$K98</f>
        <v>0</v>
      </c>
      <c r="F95" s="218">
        <f>D95*$K98</f>
        <v>0</v>
      </c>
      <c r="G95" s="219">
        <f>SUM(E95:F95)</f>
        <v>0</v>
      </c>
      <c r="I95" s="305" t="s">
        <v>69</v>
      </c>
      <c r="J95" s="314" t="s">
        <v>68</v>
      </c>
      <c r="K95" s="183">
        <v>0</v>
      </c>
      <c r="L95" s="198"/>
      <c r="M95" s="221"/>
      <c r="N95" s="215"/>
      <c r="O95" s="215"/>
      <c r="P95" s="215"/>
      <c r="Q95" s="215"/>
      <c r="R95" s="216"/>
      <c r="S95" s="216"/>
      <c r="T95" s="216"/>
      <c r="U95" s="216"/>
      <c r="V95" s="216"/>
    </row>
    <row r="96" spans="1:22" s="162" customFormat="1" ht="27.9" customHeight="1" x14ac:dyDescent="0.25">
      <c r="I96" s="315" t="s">
        <v>182</v>
      </c>
      <c r="J96" s="316" t="s">
        <v>68</v>
      </c>
      <c r="K96" s="185">
        <f>SUM(K85:K95)</f>
        <v>0</v>
      </c>
      <c r="L96" s="200"/>
      <c r="M96" s="221"/>
      <c r="N96" s="215"/>
      <c r="O96" s="215"/>
      <c r="P96" s="215"/>
      <c r="Q96" s="215"/>
      <c r="R96" s="216"/>
      <c r="S96" s="216"/>
      <c r="T96" s="216"/>
      <c r="U96" s="216"/>
      <c r="V96" s="216"/>
    </row>
    <row r="97" spans="1:22" s="162" customFormat="1" ht="27.9" customHeight="1" x14ac:dyDescent="0.25">
      <c r="I97" s="317" t="s">
        <v>8</v>
      </c>
      <c r="J97" s="318" t="s">
        <v>68</v>
      </c>
      <c r="K97" s="260">
        <v>0</v>
      </c>
      <c r="L97" s="261"/>
      <c r="M97" s="217"/>
      <c r="N97" s="220">
        <f>E95</f>
        <v>0</v>
      </c>
      <c r="O97" s="220">
        <f>F95</f>
        <v>0</v>
      </c>
      <c r="P97" s="215"/>
      <c r="Q97" s="215"/>
      <c r="R97" s="216"/>
      <c r="S97" s="216"/>
      <c r="T97" s="216"/>
      <c r="U97" s="216"/>
      <c r="V97" s="216"/>
    </row>
    <row r="98" spans="1:22" s="162" customFormat="1" ht="27.9" customHeight="1" thickBot="1" x14ac:dyDescent="0.3">
      <c r="I98" s="319" t="s">
        <v>70</v>
      </c>
      <c r="J98" s="320"/>
      <c r="K98" s="186">
        <f>SUM(K97,K96)</f>
        <v>0</v>
      </c>
      <c r="L98" s="196"/>
      <c r="M98" s="217"/>
      <c r="N98" s="215"/>
      <c r="O98" s="215"/>
      <c r="P98" s="215"/>
      <c r="Q98" s="215"/>
      <c r="R98" s="216"/>
      <c r="S98" s="216"/>
      <c r="T98" s="216"/>
      <c r="U98" s="216"/>
      <c r="V98" s="216"/>
    </row>
    <row r="99" spans="1:22" s="162" customFormat="1" ht="27.9" customHeight="1" thickBot="1" x14ac:dyDescent="0.3">
      <c r="A99" s="194"/>
      <c r="J99" s="80"/>
      <c r="M99" s="217"/>
      <c r="N99" s="215"/>
      <c r="O99" s="215"/>
      <c r="P99" s="215"/>
      <c r="Q99" s="215"/>
      <c r="R99" s="216"/>
      <c r="S99" s="216"/>
      <c r="T99" s="216"/>
      <c r="U99" s="216"/>
      <c r="V99" s="216"/>
    </row>
    <row r="100" spans="1:22" s="162" customFormat="1" ht="27.9" customHeight="1" x14ac:dyDescent="0.25">
      <c r="A100" s="194">
        <f>A84+1</f>
        <v>7</v>
      </c>
      <c r="B100" s="321" t="s">
        <v>60</v>
      </c>
      <c r="C100" s="322"/>
      <c r="D100" s="322"/>
      <c r="E100" s="322"/>
      <c r="F100" s="322"/>
      <c r="G100" s="323"/>
      <c r="I100" s="324" t="s">
        <v>61</v>
      </c>
      <c r="J100" s="325"/>
      <c r="K100" s="325"/>
      <c r="L100" s="182" t="s">
        <v>16</v>
      </c>
      <c r="M100" s="217"/>
      <c r="N100" s="215"/>
      <c r="O100" s="215"/>
      <c r="P100" s="215"/>
      <c r="Q100" s="215"/>
      <c r="R100" s="216"/>
      <c r="S100" s="216"/>
      <c r="T100" s="216"/>
      <c r="U100" s="216"/>
      <c r="V100" s="216"/>
    </row>
    <row r="101" spans="1:22" s="162" customFormat="1" ht="27.9" customHeight="1" x14ac:dyDescent="0.25">
      <c r="B101" s="257" t="s">
        <v>62</v>
      </c>
      <c r="C101" s="307"/>
      <c r="D101" s="307"/>
      <c r="E101" s="307"/>
      <c r="F101" s="307"/>
      <c r="G101" s="308"/>
      <c r="I101" s="305" t="s">
        <v>0</v>
      </c>
      <c r="J101" s="314"/>
      <c r="K101" s="183">
        <v>0</v>
      </c>
      <c r="L101" s="198"/>
      <c r="M101" s="221"/>
      <c r="N101" s="215"/>
      <c r="O101" s="215"/>
      <c r="P101" s="215"/>
      <c r="Q101" s="215"/>
      <c r="R101" s="216"/>
      <c r="S101" s="216"/>
      <c r="T101" s="216"/>
      <c r="U101" s="216"/>
      <c r="V101" s="216"/>
    </row>
    <row r="102" spans="1:22" s="162" customFormat="1" ht="27.9" customHeight="1" x14ac:dyDescent="0.25">
      <c r="B102" s="257" t="s">
        <v>63</v>
      </c>
      <c r="C102" s="307"/>
      <c r="D102" s="307"/>
      <c r="E102" s="307"/>
      <c r="F102" s="307"/>
      <c r="G102" s="308"/>
      <c r="I102" s="305" t="s">
        <v>1</v>
      </c>
      <c r="J102" s="314"/>
      <c r="K102" s="183">
        <v>0</v>
      </c>
      <c r="L102" s="198"/>
      <c r="M102" s="221"/>
      <c r="N102" s="215"/>
      <c r="O102" s="215"/>
      <c r="P102" s="215"/>
      <c r="Q102" s="215"/>
      <c r="R102" s="216"/>
      <c r="S102" s="216"/>
      <c r="T102" s="216"/>
      <c r="U102" s="216"/>
      <c r="V102" s="216"/>
    </row>
    <row r="103" spans="1:22" s="162" customFormat="1" ht="27.9" customHeight="1" x14ac:dyDescent="0.25">
      <c r="B103" s="191" t="s">
        <v>81</v>
      </c>
      <c r="C103" s="307"/>
      <c r="D103" s="307"/>
      <c r="E103" s="307"/>
      <c r="F103" s="307"/>
      <c r="G103" s="308"/>
      <c r="I103" s="305" t="s">
        <v>2</v>
      </c>
      <c r="J103" s="314"/>
      <c r="K103" s="183">
        <v>0</v>
      </c>
      <c r="L103" s="198"/>
      <c r="M103" s="221"/>
      <c r="N103" s="215"/>
      <c r="O103" s="215"/>
      <c r="P103" s="215"/>
      <c r="Q103" s="215"/>
      <c r="R103" s="216"/>
      <c r="S103" s="216"/>
      <c r="T103" s="216"/>
      <c r="U103" s="216"/>
      <c r="V103" s="216"/>
    </row>
    <row r="104" spans="1:22" s="162" customFormat="1" ht="27.9" customHeight="1" x14ac:dyDescent="0.25">
      <c r="B104" s="191" t="s">
        <v>64</v>
      </c>
      <c r="C104" s="307"/>
      <c r="D104" s="307"/>
      <c r="E104" s="307"/>
      <c r="F104" s="307"/>
      <c r="G104" s="308"/>
      <c r="I104" s="305" t="s">
        <v>3</v>
      </c>
      <c r="J104" s="314"/>
      <c r="K104" s="183">
        <v>0</v>
      </c>
      <c r="L104" s="198"/>
      <c r="M104" s="221"/>
      <c r="N104" s="215"/>
      <c r="O104" s="215"/>
      <c r="P104" s="215"/>
      <c r="Q104" s="215"/>
      <c r="R104" s="216"/>
      <c r="S104" s="216"/>
      <c r="T104" s="216"/>
      <c r="U104" s="216"/>
      <c r="V104" s="216"/>
    </row>
    <row r="105" spans="1:22" s="162" customFormat="1" ht="27.9" customHeight="1" x14ac:dyDescent="0.25">
      <c r="B105" s="305" t="s">
        <v>65</v>
      </c>
      <c r="C105" s="307"/>
      <c r="D105" s="307"/>
      <c r="E105" s="307"/>
      <c r="F105" s="307"/>
      <c r="G105" s="308"/>
      <c r="I105" s="305" t="s">
        <v>4</v>
      </c>
      <c r="J105" s="314"/>
      <c r="K105" s="183">
        <v>0</v>
      </c>
      <c r="L105" s="198"/>
      <c r="M105" s="221"/>
      <c r="N105" s="215"/>
      <c r="O105" s="215"/>
      <c r="P105" s="215"/>
      <c r="Q105" s="215"/>
      <c r="R105" s="216"/>
      <c r="S105" s="216"/>
      <c r="T105" s="216"/>
      <c r="U105" s="216"/>
      <c r="V105" s="216"/>
    </row>
    <row r="106" spans="1:22" s="162" customFormat="1" ht="27.9" customHeight="1" x14ac:dyDescent="0.25">
      <c r="B106" s="305"/>
      <c r="C106" s="307"/>
      <c r="D106" s="307"/>
      <c r="E106" s="307"/>
      <c r="F106" s="307"/>
      <c r="G106" s="308"/>
      <c r="I106" s="305" t="s">
        <v>5</v>
      </c>
      <c r="J106" s="314"/>
      <c r="K106" s="183">
        <v>0</v>
      </c>
      <c r="L106" s="198"/>
      <c r="M106" s="221"/>
      <c r="N106" s="215"/>
      <c r="O106" s="215"/>
      <c r="P106" s="215"/>
      <c r="Q106" s="215"/>
      <c r="R106" s="216"/>
      <c r="S106" s="216"/>
      <c r="T106" s="216"/>
      <c r="U106" s="216"/>
      <c r="V106" s="216"/>
    </row>
    <row r="107" spans="1:22" s="162" customFormat="1" ht="27.9" customHeight="1" x14ac:dyDescent="0.25">
      <c r="B107" s="305" t="s">
        <v>66</v>
      </c>
      <c r="C107" s="307"/>
      <c r="D107" s="307"/>
      <c r="E107" s="307"/>
      <c r="F107" s="307"/>
      <c r="G107" s="308"/>
      <c r="I107" s="184" t="s">
        <v>67</v>
      </c>
      <c r="J107" s="195" t="s">
        <v>68</v>
      </c>
      <c r="K107" s="183">
        <v>0</v>
      </c>
      <c r="L107" s="198"/>
      <c r="M107" s="221"/>
      <c r="N107" s="215"/>
      <c r="O107" s="215"/>
      <c r="P107" s="215"/>
      <c r="Q107" s="215"/>
      <c r="R107" s="216"/>
      <c r="S107" s="216"/>
      <c r="T107" s="216"/>
      <c r="U107" s="216"/>
      <c r="V107" s="216"/>
    </row>
    <row r="108" spans="1:22" s="162" customFormat="1" ht="27.9" customHeight="1" thickBot="1" x14ac:dyDescent="0.3">
      <c r="B108" s="306"/>
      <c r="C108" s="309"/>
      <c r="D108" s="309"/>
      <c r="E108" s="309"/>
      <c r="F108" s="309"/>
      <c r="G108" s="310"/>
      <c r="I108" s="184" t="s">
        <v>6</v>
      </c>
      <c r="J108" s="195" t="s">
        <v>68</v>
      </c>
      <c r="K108" s="183">
        <v>0</v>
      </c>
      <c r="L108" s="198"/>
      <c r="M108" s="221"/>
      <c r="N108" s="215"/>
      <c r="O108" s="215"/>
      <c r="P108" s="215"/>
      <c r="Q108" s="215"/>
      <c r="R108" s="216"/>
      <c r="S108" s="216"/>
      <c r="T108" s="216"/>
      <c r="U108" s="216"/>
      <c r="V108" s="216"/>
    </row>
    <row r="109" spans="1:22" s="162" customFormat="1" ht="27.9" customHeight="1" x14ac:dyDescent="0.25">
      <c r="B109" s="311" t="s">
        <v>105</v>
      </c>
      <c r="C109" s="312"/>
      <c r="D109" s="312"/>
      <c r="E109" s="312"/>
      <c r="F109" s="312"/>
      <c r="G109" s="313"/>
      <c r="I109" s="184" t="s">
        <v>6</v>
      </c>
      <c r="J109" s="195" t="s">
        <v>68</v>
      </c>
      <c r="K109" s="183">
        <v>0</v>
      </c>
      <c r="L109" s="198"/>
      <c r="M109" s="221"/>
      <c r="N109" s="215"/>
      <c r="O109" s="215"/>
      <c r="P109" s="215"/>
      <c r="Q109" s="215"/>
      <c r="R109" s="216"/>
      <c r="S109" s="216"/>
      <c r="T109" s="216"/>
      <c r="U109" s="216"/>
      <c r="V109" s="216"/>
    </row>
    <row r="110" spans="1:22" s="162" customFormat="1" ht="27.9" customHeight="1" x14ac:dyDescent="0.25">
      <c r="B110" s="170"/>
      <c r="C110" s="161" t="str">
        <f>Allocation1&amp;" %"</f>
        <v>Core %</v>
      </c>
      <c r="D110" s="208" t="str">
        <f>Allocation2&amp;" %"</f>
        <v>Competitive %</v>
      </c>
      <c r="E110" s="208" t="str">
        <f>Allocation1&amp;" $"</f>
        <v>Core $</v>
      </c>
      <c r="F110" s="208" t="str">
        <f>Allocation2&amp;" $"</f>
        <v>Competitive $</v>
      </c>
      <c r="G110" s="171" t="s">
        <v>59</v>
      </c>
      <c r="I110" s="184" t="s">
        <v>6</v>
      </c>
      <c r="J110" s="195" t="s">
        <v>68</v>
      </c>
      <c r="K110" s="183">
        <v>0</v>
      </c>
      <c r="L110" s="198"/>
      <c r="M110" s="221"/>
      <c r="N110" s="215"/>
      <c r="O110" s="215"/>
      <c r="P110" s="215"/>
      <c r="Q110" s="215"/>
      <c r="R110" s="216"/>
      <c r="S110" s="216"/>
      <c r="T110" s="216"/>
      <c r="U110" s="216"/>
      <c r="V110" s="216"/>
    </row>
    <row r="111" spans="1:22" s="162" customFormat="1" ht="27.9" customHeight="1" thickBot="1" x14ac:dyDescent="0.3">
      <c r="B111" s="181" t="s">
        <v>106</v>
      </c>
      <c r="C111" s="168">
        <v>1</v>
      </c>
      <c r="D111" s="168">
        <v>0</v>
      </c>
      <c r="E111" s="218">
        <f>C111*$K114</f>
        <v>0</v>
      </c>
      <c r="F111" s="218">
        <f>D111*$K114</f>
        <v>0</v>
      </c>
      <c r="G111" s="219">
        <f>SUM(E111:F111)</f>
        <v>0</v>
      </c>
      <c r="I111" s="305" t="s">
        <v>69</v>
      </c>
      <c r="J111" s="314" t="s">
        <v>68</v>
      </c>
      <c r="K111" s="183">
        <v>0</v>
      </c>
      <c r="L111" s="198"/>
      <c r="M111" s="221"/>
      <c r="N111" s="215"/>
      <c r="O111" s="215"/>
      <c r="P111" s="215"/>
      <c r="Q111" s="215"/>
      <c r="R111" s="216"/>
      <c r="S111" s="216"/>
      <c r="T111" s="216"/>
      <c r="U111" s="216"/>
      <c r="V111" s="216"/>
    </row>
    <row r="112" spans="1:22" s="162" customFormat="1" ht="27.9" customHeight="1" x14ac:dyDescent="0.25">
      <c r="I112" s="315" t="s">
        <v>182</v>
      </c>
      <c r="J112" s="316" t="s">
        <v>68</v>
      </c>
      <c r="K112" s="185">
        <f>SUM(K101:K111)</f>
        <v>0</v>
      </c>
      <c r="L112" s="200"/>
      <c r="M112" s="221"/>
      <c r="N112" s="215"/>
      <c r="O112" s="215"/>
      <c r="P112" s="215"/>
      <c r="Q112" s="215"/>
      <c r="R112" s="216"/>
      <c r="S112" s="216"/>
      <c r="T112" s="216"/>
      <c r="U112" s="216"/>
      <c r="V112" s="216"/>
    </row>
    <row r="113" spans="1:22" s="162" customFormat="1" ht="27.9" customHeight="1" x14ac:dyDescent="0.25">
      <c r="I113" s="317" t="s">
        <v>8</v>
      </c>
      <c r="J113" s="318" t="s">
        <v>68</v>
      </c>
      <c r="K113" s="260">
        <v>0</v>
      </c>
      <c r="L113" s="261"/>
      <c r="M113" s="217"/>
      <c r="N113" s="220">
        <f>E111</f>
        <v>0</v>
      </c>
      <c r="O113" s="220">
        <f>F111</f>
        <v>0</v>
      </c>
      <c r="P113" s="215"/>
      <c r="Q113" s="215"/>
      <c r="R113" s="216"/>
      <c r="S113" s="216"/>
      <c r="T113" s="216"/>
      <c r="U113" s="216"/>
      <c r="V113" s="216"/>
    </row>
    <row r="114" spans="1:22" s="162" customFormat="1" ht="27.9" customHeight="1" thickBot="1" x14ac:dyDescent="0.3">
      <c r="I114" s="319" t="s">
        <v>70</v>
      </c>
      <c r="J114" s="320"/>
      <c r="K114" s="186">
        <f>SUM(K113,K112)</f>
        <v>0</v>
      </c>
      <c r="L114" s="196"/>
      <c r="M114" s="217"/>
      <c r="N114" s="215"/>
      <c r="O114" s="215"/>
      <c r="P114" s="215"/>
      <c r="Q114" s="215"/>
      <c r="R114" s="216"/>
      <c r="S114" s="216"/>
      <c r="T114" s="216"/>
      <c r="U114" s="216"/>
      <c r="V114" s="216"/>
    </row>
    <row r="115" spans="1:22" s="162" customFormat="1" ht="27.9" customHeight="1" thickBot="1" x14ac:dyDescent="0.3">
      <c r="A115" s="194"/>
      <c r="J115" s="80"/>
      <c r="M115" s="217"/>
      <c r="N115" s="215"/>
      <c r="O115" s="215"/>
      <c r="P115" s="215"/>
      <c r="Q115" s="215"/>
      <c r="R115" s="216"/>
      <c r="S115" s="216"/>
      <c r="T115" s="216"/>
      <c r="U115" s="216"/>
      <c r="V115" s="216"/>
    </row>
    <row r="116" spans="1:22" s="162" customFormat="1" ht="27.9" customHeight="1" x14ac:dyDescent="0.25">
      <c r="A116" s="194">
        <f>A100+1</f>
        <v>8</v>
      </c>
      <c r="B116" s="321" t="s">
        <v>60</v>
      </c>
      <c r="C116" s="322"/>
      <c r="D116" s="322"/>
      <c r="E116" s="322"/>
      <c r="F116" s="322"/>
      <c r="G116" s="323"/>
      <c r="I116" s="324" t="s">
        <v>61</v>
      </c>
      <c r="J116" s="325"/>
      <c r="K116" s="325"/>
      <c r="L116" s="182" t="s">
        <v>16</v>
      </c>
      <c r="M116" s="217"/>
      <c r="N116" s="215"/>
      <c r="O116" s="215"/>
      <c r="P116" s="215"/>
      <c r="Q116" s="215"/>
      <c r="R116" s="216"/>
      <c r="S116" s="216"/>
      <c r="T116" s="216"/>
      <c r="U116" s="216"/>
      <c r="V116" s="216"/>
    </row>
    <row r="117" spans="1:22" s="162" customFormat="1" ht="27.9" customHeight="1" x14ac:dyDescent="0.25">
      <c r="B117" s="257" t="s">
        <v>62</v>
      </c>
      <c r="C117" s="307"/>
      <c r="D117" s="307"/>
      <c r="E117" s="307"/>
      <c r="F117" s="307"/>
      <c r="G117" s="308"/>
      <c r="I117" s="305" t="s">
        <v>0</v>
      </c>
      <c r="J117" s="314"/>
      <c r="K117" s="183">
        <v>0</v>
      </c>
      <c r="L117" s="198"/>
      <c r="M117" s="221"/>
      <c r="N117" s="215"/>
      <c r="O117" s="215"/>
      <c r="P117" s="215"/>
      <c r="Q117" s="215"/>
      <c r="R117" s="216"/>
      <c r="S117" s="216"/>
      <c r="T117" s="216"/>
      <c r="U117" s="216"/>
      <c r="V117" s="216"/>
    </row>
    <row r="118" spans="1:22" s="162" customFormat="1" ht="27.9" customHeight="1" x14ac:dyDescent="0.25">
      <c r="B118" s="257" t="s">
        <v>63</v>
      </c>
      <c r="C118" s="307"/>
      <c r="D118" s="307"/>
      <c r="E118" s="307"/>
      <c r="F118" s="307"/>
      <c r="G118" s="308"/>
      <c r="I118" s="305" t="s">
        <v>1</v>
      </c>
      <c r="J118" s="314"/>
      <c r="K118" s="183">
        <v>0</v>
      </c>
      <c r="L118" s="198"/>
      <c r="M118" s="221"/>
      <c r="N118" s="215"/>
      <c r="O118" s="215"/>
      <c r="P118" s="215"/>
      <c r="Q118" s="215"/>
      <c r="R118" s="216"/>
      <c r="S118" s="216"/>
      <c r="T118" s="216"/>
      <c r="U118" s="216"/>
      <c r="V118" s="216"/>
    </row>
    <row r="119" spans="1:22" s="162" customFormat="1" ht="27.9" customHeight="1" x14ac:dyDescent="0.25">
      <c r="B119" s="191" t="s">
        <v>81</v>
      </c>
      <c r="C119" s="307"/>
      <c r="D119" s="307"/>
      <c r="E119" s="307"/>
      <c r="F119" s="307"/>
      <c r="G119" s="308"/>
      <c r="I119" s="305" t="s">
        <v>2</v>
      </c>
      <c r="J119" s="314"/>
      <c r="K119" s="183">
        <v>0</v>
      </c>
      <c r="L119" s="198"/>
      <c r="M119" s="221"/>
      <c r="N119" s="215"/>
      <c r="O119" s="215"/>
      <c r="P119" s="215"/>
      <c r="Q119" s="215"/>
      <c r="R119" s="216"/>
      <c r="S119" s="216"/>
      <c r="T119" s="216"/>
      <c r="U119" s="216"/>
      <c r="V119" s="216"/>
    </row>
    <row r="120" spans="1:22" s="162" customFormat="1" ht="27.9" customHeight="1" x14ac:dyDescent="0.25">
      <c r="B120" s="191" t="s">
        <v>64</v>
      </c>
      <c r="C120" s="307"/>
      <c r="D120" s="307"/>
      <c r="E120" s="307"/>
      <c r="F120" s="307"/>
      <c r="G120" s="308"/>
      <c r="I120" s="305" t="s">
        <v>3</v>
      </c>
      <c r="J120" s="314"/>
      <c r="K120" s="183">
        <v>0</v>
      </c>
      <c r="L120" s="198"/>
      <c r="M120" s="221"/>
      <c r="N120" s="215"/>
      <c r="O120" s="215"/>
      <c r="P120" s="215"/>
      <c r="Q120" s="215"/>
      <c r="R120" s="216"/>
      <c r="S120" s="216"/>
      <c r="T120" s="216"/>
      <c r="U120" s="216"/>
      <c r="V120" s="216"/>
    </row>
    <row r="121" spans="1:22" s="162" customFormat="1" ht="27.9" customHeight="1" x14ac:dyDescent="0.25">
      <c r="B121" s="305" t="s">
        <v>65</v>
      </c>
      <c r="C121" s="307"/>
      <c r="D121" s="307"/>
      <c r="E121" s="307"/>
      <c r="F121" s="307"/>
      <c r="G121" s="308"/>
      <c r="I121" s="305" t="s">
        <v>4</v>
      </c>
      <c r="J121" s="314"/>
      <c r="K121" s="183">
        <v>0</v>
      </c>
      <c r="L121" s="198"/>
      <c r="M121" s="221"/>
      <c r="N121" s="215"/>
      <c r="O121" s="215"/>
      <c r="P121" s="215"/>
      <c r="Q121" s="215"/>
      <c r="R121" s="216"/>
      <c r="S121" s="216"/>
      <c r="T121" s="216"/>
      <c r="U121" s="216"/>
      <c r="V121" s="216"/>
    </row>
    <row r="122" spans="1:22" s="162" customFormat="1" ht="27.9" customHeight="1" x14ac:dyDescent="0.25">
      <c r="B122" s="305"/>
      <c r="C122" s="307"/>
      <c r="D122" s="307"/>
      <c r="E122" s="307"/>
      <c r="F122" s="307"/>
      <c r="G122" s="308"/>
      <c r="I122" s="305" t="s">
        <v>5</v>
      </c>
      <c r="J122" s="314"/>
      <c r="K122" s="183">
        <v>0</v>
      </c>
      <c r="L122" s="198"/>
      <c r="M122" s="221"/>
      <c r="N122" s="215"/>
      <c r="O122" s="215"/>
      <c r="P122" s="215"/>
      <c r="Q122" s="215"/>
      <c r="R122" s="216"/>
      <c r="S122" s="216"/>
      <c r="T122" s="216"/>
      <c r="U122" s="216"/>
      <c r="V122" s="216"/>
    </row>
    <row r="123" spans="1:22" s="162" customFormat="1" ht="27.9" customHeight="1" x14ac:dyDescent="0.25">
      <c r="B123" s="305" t="s">
        <v>66</v>
      </c>
      <c r="C123" s="307"/>
      <c r="D123" s="307"/>
      <c r="E123" s="307"/>
      <c r="F123" s="307"/>
      <c r="G123" s="308"/>
      <c r="I123" s="184" t="s">
        <v>67</v>
      </c>
      <c r="J123" s="195" t="s">
        <v>68</v>
      </c>
      <c r="K123" s="183">
        <v>0</v>
      </c>
      <c r="L123" s="198"/>
      <c r="M123" s="221"/>
      <c r="N123" s="215"/>
      <c r="O123" s="215"/>
      <c r="P123" s="215"/>
      <c r="Q123" s="215"/>
      <c r="R123" s="216"/>
      <c r="S123" s="216"/>
      <c r="T123" s="216"/>
      <c r="U123" s="216"/>
      <c r="V123" s="216"/>
    </row>
    <row r="124" spans="1:22" s="162" customFormat="1" ht="27.9" customHeight="1" thickBot="1" x14ac:dyDescent="0.3">
      <c r="B124" s="306"/>
      <c r="C124" s="309"/>
      <c r="D124" s="309"/>
      <c r="E124" s="309"/>
      <c r="F124" s="309"/>
      <c r="G124" s="310"/>
      <c r="I124" s="184" t="s">
        <v>6</v>
      </c>
      <c r="J124" s="195" t="s">
        <v>68</v>
      </c>
      <c r="K124" s="183">
        <v>0</v>
      </c>
      <c r="L124" s="198"/>
      <c r="M124" s="221"/>
      <c r="N124" s="215"/>
      <c r="O124" s="215"/>
      <c r="P124" s="215"/>
      <c r="Q124" s="215"/>
      <c r="R124" s="216"/>
      <c r="S124" s="216"/>
      <c r="T124" s="216"/>
      <c r="U124" s="216"/>
      <c r="V124" s="216"/>
    </row>
    <row r="125" spans="1:22" s="162" customFormat="1" ht="27.9" customHeight="1" x14ac:dyDescent="0.25">
      <c r="B125" s="311" t="s">
        <v>105</v>
      </c>
      <c r="C125" s="312"/>
      <c r="D125" s="312"/>
      <c r="E125" s="312"/>
      <c r="F125" s="312"/>
      <c r="G125" s="313"/>
      <c r="I125" s="184" t="s">
        <v>6</v>
      </c>
      <c r="J125" s="195" t="s">
        <v>68</v>
      </c>
      <c r="K125" s="183">
        <v>0</v>
      </c>
      <c r="L125" s="198"/>
      <c r="M125" s="221"/>
      <c r="N125" s="215"/>
      <c r="O125" s="215"/>
      <c r="P125" s="215"/>
      <c r="Q125" s="215"/>
      <c r="R125" s="216"/>
      <c r="S125" s="216"/>
      <c r="T125" s="216"/>
      <c r="U125" s="216"/>
      <c r="V125" s="216"/>
    </row>
    <row r="126" spans="1:22" s="162" customFormat="1" ht="27.9" customHeight="1" x14ac:dyDescent="0.25">
      <c r="B126" s="170"/>
      <c r="C126" s="161" t="str">
        <f>Allocation1&amp;" %"</f>
        <v>Core %</v>
      </c>
      <c r="D126" s="208" t="str">
        <f>Allocation2&amp;" %"</f>
        <v>Competitive %</v>
      </c>
      <c r="E126" s="208" t="str">
        <f>Allocation1&amp;" $"</f>
        <v>Core $</v>
      </c>
      <c r="F126" s="208" t="str">
        <f>Allocation2&amp;" $"</f>
        <v>Competitive $</v>
      </c>
      <c r="G126" s="171" t="s">
        <v>59</v>
      </c>
      <c r="I126" s="184" t="s">
        <v>6</v>
      </c>
      <c r="J126" s="195" t="s">
        <v>68</v>
      </c>
      <c r="K126" s="183">
        <v>0</v>
      </c>
      <c r="L126" s="198"/>
      <c r="M126" s="221"/>
      <c r="N126" s="215"/>
      <c r="O126" s="215"/>
      <c r="P126" s="215"/>
      <c r="Q126" s="215"/>
      <c r="R126" s="216"/>
      <c r="S126" s="216"/>
      <c r="T126" s="216"/>
      <c r="U126" s="216"/>
      <c r="V126" s="216"/>
    </row>
    <row r="127" spans="1:22" s="162" customFormat="1" ht="27.9" customHeight="1" thickBot="1" x14ac:dyDescent="0.3">
      <c r="B127" s="181" t="s">
        <v>106</v>
      </c>
      <c r="C127" s="168">
        <v>1</v>
      </c>
      <c r="D127" s="168">
        <v>0</v>
      </c>
      <c r="E127" s="218">
        <f>C127*$K130</f>
        <v>0</v>
      </c>
      <c r="F127" s="218">
        <f>D127*$K130</f>
        <v>0</v>
      </c>
      <c r="G127" s="219">
        <f>SUM(E127:F127)</f>
        <v>0</v>
      </c>
      <c r="I127" s="305" t="s">
        <v>69</v>
      </c>
      <c r="J127" s="314" t="s">
        <v>68</v>
      </c>
      <c r="K127" s="183">
        <v>0</v>
      </c>
      <c r="L127" s="198"/>
      <c r="M127" s="221"/>
      <c r="N127" s="215"/>
      <c r="O127" s="215"/>
      <c r="P127" s="215"/>
      <c r="Q127" s="215"/>
      <c r="R127" s="216"/>
      <c r="S127" s="216"/>
      <c r="T127" s="216"/>
      <c r="U127" s="216"/>
      <c r="V127" s="216"/>
    </row>
    <row r="128" spans="1:22" s="162" customFormat="1" ht="27.9" customHeight="1" x14ac:dyDescent="0.25">
      <c r="I128" s="315" t="s">
        <v>182</v>
      </c>
      <c r="J128" s="316" t="s">
        <v>68</v>
      </c>
      <c r="K128" s="185">
        <f>SUM(K117:K127)</f>
        <v>0</v>
      </c>
      <c r="L128" s="200"/>
      <c r="M128" s="221"/>
      <c r="N128" s="215"/>
      <c r="O128" s="215"/>
      <c r="P128" s="215"/>
      <c r="Q128" s="215"/>
      <c r="R128" s="216"/>
      <c r="S128" s="216"/>
      <c r="T128" s="216"/>
      <c r="U128" s="216"/>
      <c r="V128" s="216"/>
    </row>
    <row r="129" spans="1:22" s="162" customFormat="1" ht="27.9" customHeight="1" x14ac:dyDescent="0.25">
      <c r="I129" s="317" t="s">
        <v>8</v>
      </c>
      <c r="J129" s="318" t="s">
        <v>68</v>
      </c>
      <c r="K129" s="260">
        <v>0</v>
      </c>
      <c r="L129" s="261"/>
      <c r="M129" s="217"/>
      <c r="N129" s="220">
        <f>E127</f>
        <v>0</v>
      </c>
      <c r="O129" s="220">
        <f>F127</f>
        <v>0</v>
      </c>
      <c r="P129" s="215"/>
      <c r="Q129" s="215"/>
      <c r="R129" s="216"/>
      <c r="S129" s="216"/>
      <c r="T129" s="216"/>
      <c r="U129" s="216"/>
      <c r="V129" s="216"/>
    </row>
    <row r="130" spans="1:22" s="162" customFormat="1" ht="27.9" customHeight="1" thickBot="1" x14ac:dyDescent="0.3">
      <c r="I130" s="319" t="s">
        <v>70</v>
      </c>
      <c r="J130" s="320"/>
      <c r="K130" s="186">
        <f>SUM(K129,K128)</f>
        <v>0</v>
      </c>
      <c r="L130" s="196"/>
      <c r="M130" s="217"/>
      <c r="N130" s="215"/>
      <c r="O130" s="215"/>
      <c r="P130" s="215"/>
      <c r="Q130" s="215"/>
      <c r="R130" s="216"/>
      <c r="S130" s="216"/>
      <c r="T130" s="216"/>
      <c r="U130" s="216"/>
      <c r="V130" s="216"/>
    </row>
    <row r="131" spans="1:22" s="162" customFormat="1" ht="27.9" customHeight="1" thickBot="1" x14ac:dyDescent="0.3">
      <c r="A131" s="194"/>
      <c r="J131" s="80"/>
      <c r="M131" s="217"/>
      <c r="N131" s="215"/>
      <c r="O131" s="215"/>
      <c r="P131" s="215"/>
      <c r="Q131" s="215"/>
      <c r="R131" s="216"/>
      <c r="S131" s="216"/>
      <c r="T131" s="216"/>
      <c r="U131" s="216"/>
      <c r="V131" s="216"/>
    </row>
    <row r="132" spans="1:22" s="162" customFormat="1" ht="27.9" customHeight="1" x14ac:dyDescent="0.25">
      <c r="A132" s="194">
        <f>A116+1</f>
        <v>9</v>
      </c>
      <c r="B132" s="321" t="s">
        <v>60</v>
      </c>
      <c r="C132" s="322"/>
      <c r="D132" s="322"/>
      <c r="E132" s="322"/>
      <c r="F132" s="322"/>
      <c r="G132" s="323"/>
      <c r="I132" s="324" t="s">
        <v>61</v>
      </c>
      <c r="J132" s="325"/>
      <c r="K132" s="325"/>
      <c r="L132" s="182" t="s">
        <v>16</v>
      </c>
      <c r="M132" s="217"/>
      <c r="N132" s="215"/>
      <c r="O132" s="215"/>
      <c r="P132" s="215"/>
      <c r="Q132" s="215"/>
      <c r="R132" s="216"/>
      <c r="S132" s="216"/>
      <c r="T132" s="216"/>
      <c r="U132" s="216"/>
      <c r="V132" s="216"/>
    </row>
    <row r="133" spans="1:22" s="162" customFormat="1" ht="27.9" customHeight="1" x14ac:dyDescent="0.25">
      <c r="B133" s="257" t="s">
        <v>62</v>
      </c>
      <c r="C133" s="307"/>
      <c r="D133" s="307"/>
      <c r="E133" s="307"/>
      <c r="F133" s="307"/>
      <c r="G133" s="308"/>
      <c r="I133" s="305" t="s">
        <v>0</v>
      </c>
      <c r="J133" s="314"/>
      <c r="K133" s="183">
        <v>0</v>
      </c>
      <c r="L133" s="198"/>
      <c r="M133" s="221"/>
      <c r="N133" s="215"/>
      <c r="O133" s="215"/>
      <c r="P133" s="215"/>
      <c r="Q133" s="215"/>
      <c r="R133" s="216"/>
      <c r="S133" s="216"/>
      <c r="T133" s="216"/>
      <c r="U133" s="216"/>
      <c r="V133" s="216"/>
    </row>
    <row r="134" spans="1:22" s="162" customFormat="1" ht="27.9" customHeight="1" x14ac:dyDescent="0.25">
      <c r="B134" s="257" t="s">
        <v>63</v>
      </c>
      <c r="C134" s="307"/>
      <c r="D134" s="307"/>
      <c r="E134" s="307"/>
      <c r="F134" s="307"/>
      <c r="G134" s="308"/>
      <c r="I134" s="305" t="s">
        <v>1</v>
      </c>
      <c r="J134" s="314"/>
      <c r="K134" s="183">
        <v>0</v>
      </c>
      <c r="L134" s="198"/>
      <c r="M134" s="221"/>
      <c r="N134" s="215"/>
      <c r="O134" s="215"/>
      <c r="P134" s="215"/>
      <c r="Q134" s="215"/>
      <c r="R134" s="216"/>
      <c r="S134" s="216"/>
      <c r="T134" s="216"/>
      <c r="U134" s="216"/>
      <c r="V134" s="216"/>
    </row>
    <row r="135" spans="1:22" s="162" customFormat="1" ht="27.9" customHeight="1" x14ac:dyDescent="0.25">
      <c r="B135" s="191" t="s">
        <v>81</v>
      </c>
      <c r="C135" s="307"/>
      <c r="D135" s="307"/>
      <c r="E135" s="307"/>
      <c r="F135" s="307"/>
      <c r="G135" s="308"/>
      <c r="I135" s="305" t="s">
        <v>2</v>
      </c>
      <c r="J135" s="314"/>
      <c r="K135" s="183">
        <v>0</v>
      </c>
      <c r="L135" s="198"/>
      <c r="M135" s="221"/>
      <c r="N135" s="215"/>
      <c r="O135" s="215"/>
      <c r="P135" s="215"/>
      <c r="Q135" s="215"/>
      <c r="R135" s="216"/>
      <c r="S135" s="216"/>
      <c r="T135" s="216"/>
      <c r="U135" s="216"/>
      <c r="V135" s="216"/>
    </row>
    <row r="136" spans="1:22" s="162" customFormat="1" ht="27.9" customHeight="1" x14ac:dyDescent="0.25">
      <c r="B136" s="191" t="s">
        <v>64</v>
      </c>
      <c r="C136" s="307"/>
      <c r="D136" s="307"/>
      <c r="E136" s="307"/>
      <c r="F136" s="307"/>
      <c r="G136" s="308"/>
      <c r="I136" s="305" t="s">
        <v>3</v>
      </c>
      <c r="J136" s="314"/>
      <c r="K136" s="183">
        <v>0</v>
      </c>
      <c r="L136" s="198"/>
      <c r="M136" s="221"/>
      <c r="N136" s="215"/>
      <c r="O136" s="215"/>
      <c r="P136" s="215"/>
      <c r="Q136" s="215"/>
      <c r="R136" s="216"/>
      <c r="S136" s="216"/>
      <c r="T136" s="216"/>
      <c r="U136" s="216"/>
      <c r="V136" s="216"/>
    </row>
    <row r="137" spans="1:22" s="162" customFormat="1" ht="27.9" customHeight="1" x14ac:dyDescent="0.25">
      <c r="B137" s="305" t="s">
        <v>65</v>
      </c>
      <c r="C137" s="307"/>
      <c r="D137" s="307"/>
      <c r="E137" s="307"/>
      <c r="F137" s="307"/>
      <c r="G137" s="308"/>
      <c r="I137" s="305" t="s">
        <v>4</v>
      </c>
      <c r="J137" s="314"/>
      <c r="K137" s="183">
        <v>0</v>
      </c>
      <c r="L137" s="198"/>
      <c r="M137" s="221"/>
      <c r="N137" s="215"/>
      <c r="O137" s="215"/>
      <c r="P137" s="215"/>
      <c r="Q137" s="215"/>
      <c r="R137" s="216"/>
      <c r="S137" s="216"/>
      <c r="T137" s="216"/>
      <c r="U137" s="216"/>
      <c r="V137" s="216"/>
    </row>
    <row r="138" spans="1:22" s="162" customFormat="1" ht="27.9" customHeight="1" x14ac:dyDescent="0.25">
      <c r="B138" s="305"/>
      <c r="C138" s="307"/>
      <c r="D138" s="307"/>
      <c r="E138" s="307"/>
      <c r="F138" s="307"/>
      <c r="G138" s="308"/>
      <c r="I138" s="305" t="s">
        <v>5</v>
      </c>
      <c r="J138" s="314"/>
      <c r="K138" s="183">
        <v>0</v>
      </c>
      <c r="L138" s="198"/>
      <c r="M138" s="221"/>
      <c r="N138" s="215"/>
      <c r="O138" s="215"/>
      <c r="P138" s="215"/>
      <c r="Q138" s="215"/>
      <c r="R138" s="216"/>
      <c r="S138" s="216"/>
      <c r="T138" s="216"/>
      <c r="U138" s="216"/>
      <c r="V138" s="216"/>
    </row>
    <row r="139" spans="1:22" s="162" customFormat="1" ht="27.9" customHeight="1" x14ac:dyDescent="0.25">
      <c r="B139" s="305" t="s">
        <v>66</v>
      </c>
      <c r="C139" s="307"/>
      <c r="D139" s="307"/>
      <c r="E139" s="307"/>
      <c r="F139" s="307"/>
      <c r="G139" s="308"/>
      <c r="I139" s="184" t="s">
        <v>67</v>
      </c>
      <c r="J139" s="195" t="s">
        <v>68</v>
      </c>
      <c r="K139" s="183">
        <v>0</v>
      </c>
      <c r="L139" s="198"/>
      <c r="M139" s="221"/>
      <c r="N139" s="215"/>
      <c r="O139" s="215"/>
      <c r="P139" s="215"/>
      <c r="Q139" s="215"/>
      <c r="R139" s="216"/>
      <c r="S139" s="216"/>
      <c r="T139" s="216"/>
      <c r="U139" s="216"/>
      <c r="V139" s="216"/>
    </row>
    <row r="140" spans="1:22" s="162" customFormat="1" ht="27.9" customHeight="1" thickBot="1" x14ac:dyDescent="0.3">
      <c r="B140" s="306"/>
      <c r="C140" s="309"/>
      <c r="D140" s="309"/>
      <c r="E140" s="309"/>
      <c r="F140" s="309"/>
      <c r="G140" s="310"/>
      <c r="I140" s="184" t="s">
        <v>6</v>
      </c>
      <c r="J140" s="195" t="s">
        <v>68</v>
      </c>
      <c r="K140" s="183">
        <v>0</v>
      </c>
      <c r="L140" s="198"/>
      <c r="M140" s="221"/>
      <c r="N140" s="215"/>
      <c r="O140" s="215"/>
      <c r="P140" s="215"/>
      <c r="Q140" s="215"/>
      <c r="R140" s="216"/>
      <c r="S140" s="216"/>
      <c r="T140" s="216"/>
      <c r="U140" s="216"/>
      <c r="V140" s="216"/>
    </row>
    <row r="141" spans="1:22" s="162" customFormat="1" ht="27.9" customHeight="1" x14ac:dyDescent="0.25">
      <c r="B141" s="311" t="s">
        <v>105</v>
      </c>
      <c r="C141" s="312"/>
      <c r="D141" s="312"/>
      <c r="E141" s="312"/>
      <c r="F141" s="312"/>
      <c r="G141" s="313"/>
      <c r="I141" s="184" t="s">
        <v>6</v>
      </c>
      <c r="J141" s="195" t="s">
        <v>68</v>
      </c>
      <c r="K141" s="183">
        <v>0</v>
      </c>
      <c r="L141" s="198"/>
      <c r="M141" s="221"/>
      <c r="N141" s="215"/>
      <c r="O141" s="215"/>
      <c r="P141" s="215"/>
      <c r="Q141" s="215"/>
      <c r="R141" s="216"/>
      <c r="S141" s="216"/>
      <c r="T141" s="216"/>
      <c r="U141" s="216"/>
      <c r="V141" s="216"/>
    </row>
    <row r="142" spans="1:22" s="162" customFormat="1" ht="27.9" customHeight="1" x14ac:dyDescent="0.25">
      <c r="B142" s="170"/>
      <c r="C142" s="161" t="str">
        <f>Allocation1&amp;" %"</f>
        <v>Core %</v>
      </c>
      <c r="D142" s="208" t="str">
        <f>Allocation2&amp;" %"</f>
        <v>Competitive %</v>
      </c>
      <c r="E142" s="208" t="str">
        <f>Allocation1&amp;" $"</f>
        <v>Core $</v>
      </c>
      <c r="F142" s="208" t="str">
        <f>Allocation2&amp;" $"</f>
        <v>Competitive $</v>
      </c>
      <c r="G142" s="171" t="s">
        <v>59</v>
      </c>
      <c r="I142" s="184" t="s">
        <v>6</v>
      </c>
      <c r="J142" s="195" t="s">
        <v>68</v>
      </c>
      <c r="K142" s="183">
        <v>0</v>
      </c>
      <c r="L142" s="198"/>
      <c r="M142" s="221"/>
      <c r="N142" s="215"/>
      <c r="O142" s="215"/>
      <c r="P142" s="215"/>
      <c r="Q142" s="215"/>
      <c r="R142" s="216"/>
      <c r="S142" s="216"/>
      <c r="T142" s="216"/>
      <c r="U142" s="216"/>
      <c r="V142" s="216"/>
    </row>
    <row r="143" spans="1:22" s="162" customFormat="1" ht="27.9" customHeight="1" thickBot="1" x14ac:dyDescent="0.3">
      <c r="B143" s="181" t="s">
        <v>106</v>
      </c>
      <c r="C143" s="168">
        <v>1</v>
      </c>
      <c r="D143" s="168">
        <v>0</v>
      </c>
      <c r="E143" s="218">
        <f>C143*$K146</f>
        <v>0</v>
      </c>
      <c r="F143" s="218">
        <f>D143*$K146</f>
        <v>0</v>
      </c>
      <c r="G143" s="219">
        <f>SUM(E143:F143)</f>
        <v>0</v>
      </c>
      <c r="I143" s="305" t="s">
        <v>69</v>
      </c>
      <c r="J143" s="314" t="s">
        <v>68</v>
      </c>
      <c r="K143" s="183">
        <v>0</v>
      </c>
      <c r="L143" s="198"/>
      <c r="M143" s="221"/>
      <c r="N143" s="215"/>
      <c r="O143" s="215"/>
      <c r="P143" s="215"/>
      <c r="Q143" s="215"/>
      <c r="R143" s="216"/>
      <c r="S143" s="216"/>
      <c r="T143" s="216"/>
      <c r="U143" s="216"/>
      <c r="V143" s="216"/>
    </row>
    <row r="144" spans="1:22" s="162" customFormat="1" ht="27.9" customHeight="1" x14ac:dyDescent="0.25">
      <c r="I144" s="315" t="s">
        <v>182</v>
      </c>
      <c r="J144" s="316" t="s">
        <v>68</v>
      </c>
      <c r="K144" s="185">
        <f>SUM(K133:K143)</f>
        <v>0</v>
      </c>
      <c r="L144" s="200"/>
      <c r="M144" s="221"/>
      <c r="N144" s="215"/>
      <c r="O144" s="215"/>
      <c r="P144" s="215"/>
      <c r="Q144" s="215"/>
      <c r="R144" s="216"/>
      <c r="S144" s="216"/>
      <c r="T144" s="216"/>
      <c r="U144" s="216"/>
      <c r="V144" s="216"/>
    </row>
    <row r="145" spans="1:22" s="162" customFormat="1" ht="27.9" customHeight="1" x14ac:dyDescent="0.25">
      <c r="I145" s="317" t="s">
        <v>8</v>
      </c>
      <c r="J145" s="318" t="s">
        <v>68</v>
      </c>
      <c r="K145" s="260">
        <v>0</v>
      </c>
      <c r="L145" s="261"/>
      <c r="M145" s="217"/>
      <c r="N145" s="220">
        <f>E143</f>
        <v>0</v>
      </c>
      <c r="O145" s="220">
        <f>F143</f>
        <v>0</v>
      </c>
      <c r="P145" s="215"/>
      <c r="Q145" s="215"/>
      <c r="R145" s="216"/>
      <c r="S145" s="216"/>
      <c r="T145" s="216"/>
      <c r="U145" s="216"/>
      <c r="V145" s="216"/>
    </row>
    <row r="146" spans="1:22" s="162" customFormat="1" ht="27.9" customHeight="1" thickBot="1" x14ac:dyDescent="0.3">
      <c r="I146" s="319" t="s">
        <v>70</v>
      </c>
      <c r="J146" s="320"/>
      <c r="K146" s="186">
        <f>SUM(K145,K144)</f>
        <v>0</v>
      </c>
      <c r="L146" s="196"/>
      <c r="M146" s="217"/>
      <c r="N146" s="215"/>
      <c r="O146" s="215"/>
      <c r="P146" s="215"/>
      <c r="Q146" s="215"/>
      <c r="R146" s="216"/>
      <c r="S146" s="216"/>
      <c r="T146" s="216"/>
      <c r="U146" s="216"/>
      <c r="V146" s="216"/>
    </row>
    <row r="147" spans="1:22" s="162" customFormat="1" ht="27.9" customHeight="1" thickBot="1" x14ac:dyDescent="0.3">
      <c r="A147" s="194"/>
      <c r="J147" s="80"/>
      <c r="M147" s="217"/>
      <c r="N147" s="215"/>
      <c r="O147" s="215"/>
      <c r="P147" s="215"/>
      <c r="Q147" s="215"/>
      <c r="R147" s="216"/>
      <c r="S147" s="216"/>
      <c r="T147" s="216"/>
      <c r="U147" s="216"/>
      <c r="V147" s="216"/>
    </row>
    <row r="148" spans="1:22" s="162" customFormat="1" ht="27.9" customHeight="1" x14ac:dyDescent="0.25">
      <c r="A148" s="194">
        <f>A132+1</f>
        <v>10</v>
      </c>
      <c r="B148" s="321" t="s">
        <v>60</v>
      </c>
      <c r="C148" s="322"/>
      <c r="D148" s="322"/>
      <c r="E148" s="322"/>
      <c r="F148" s="322"/>
      <c r="G148" s="323"/>
      <c r="I148" s="324" t="s">
        <v>61</v>
      </c>
      <c r="J148" s="325"/>
      <c r="K148" s="325"/>
      <c r="L148" s="182" t="s">
        <v>16</v>
      </c>
      <c r="M148" s="217"/>
      <c r="N148" s="215"/>
      <c r="O148" s="215"/>
      <c r="P148" s="215"/>
      <c r="Q148" s="215"/>
      <c r="R148" s="216"/>
      <c r="S148" s="216"/>
      <c r="T148" s="216"/>
      <c r="U148" s="216"/>
      <c r="V148" s="216"/>
    </row>
    <row r="149" spans="1:22" s="162" customFormat="1" ht="27.9" customHeight="1" x14ac:dyDescent="0.25">
      <c r="B149" s="257" t="s">
        <v>62</v>
      </c>
      <c r="C149" s="307"/>
      <c r="D149" s="307"/>
      <c r="E149" s="307"/>
      <c r="F149" s="307"/>
      <c r="G149" s="308"/>
      <c r="I149" s="305" t="s">
        <v>0</v>
      </c>
      <c r="J149" s="314"/>
      <c r="K149" s="183">
        <v>0</v>
      </c>
      <c r="L149" s="198"/>
      <c r="M149" s="221"/>
      <c r="N149" s="215"/>
      <c r="O149" s="215"/>
      <c r="P149" s="215"/>
      <c r="Q149" s="215"/>
      <c r="R149" s="216"/>
      <c r="S149" s="216"/>
      <c r="T149" s="216"/>
      <c r="U149" s="216"/>
      <c r="V149" s="216"/>
    </row>
    <row r="150" spans="1:22" s="162" customFormat="1" ht="27.9" customHeight="1" x14ac:dyDescent="0.25">
      <c r="B150" s="257" t="s">
        <v>63</v>
      </c>
      <c r="C150" s="307"/>
      <c r="D150" s="307"/>
      <c r="E150" s="307"/>
      <c r="F150" s="307"/>
      <c r="G150" s="308"/>
      <c r="I150" s="305" t="s">
        <v>1</v>
      </c>
      <c r="J150" s="314"/>
      <c r="K150" s="183">
        <v>0</v>
      </c>
      <c r="L150" s="198"/>
      <c r="M150" s="221"/>
      <c r="N150" s="215"/>
      <c r="O150" s="215"/>
      <c r="P150" s="215"/>
      <c r="Q150" s="215"/>
      <c r="R150" s="216"/>
      <c r="S150" s="216"/>
      <c r="T150" s="216"/>
      <c r="U150" s="216"/>
      <c r="V150" s="216"/>
    </row>
    <row r="151" spans="1:22" s="162" customFormat="1" ht="27.9" customHeight="1" x14ac:dyDescent="0.25">
      <c r="B151" s="191" t="s">
        <v>81</v>
      </c>
      <c r="C151" s="307"/>
      <c r="D151" s="307"/>
      <c r="E151" s="307"/>
      <c r="F151" s="307"/>
      <c r="G151" s="308"/>
      <c r="I151" s="305" t="s">
        <v>2</v>
      </c>
      <c r="J151" s="314"/>
      <c r="K151" s="183">
        <v>0</v>
      </c>
      <c r="L151" s="198"/>
      <c r="M151" s="221"/>
      <c r="N151" s="215"/>
      <c r="O151" s="215"/>
      <c r="P151" s="215"/>
      <c r="Q151" s="215"/>
      <c r="R151" s="216"/>
      <c r="S151" s="216"/>
      <c r="T151" s="216"/>
      <c r="U151" s="216"/>
      <c r="V151" s="216"/>
    </row>
    <row r="152" spans="1:22" s="162" customFormat="1" ht="27.9" customHeight="1" x14ac:dyDescent="0.25">
      <c r="B152" s="191" t="s">
        <v>64</v>
      </c>
      <c r="C152" s="307"/>
      <c r="D152" s="307"/>
      <c r="E152" s="307"/>
      <c r="F152" s="307"/>
      <c r="G152" s="308"/>
      <c r="I152" s="305" t="s">
        <v>3</v>
      </c>
      <c r="J152" s="314"/>
      <c r="K152" s="183">
        <v>0</v>
      </c>
      <c r="L152" s="198"/>
      <c r="M152" s="221"/>
      <c r="N152" s="215"/>
      <c r="O152" s="215"/>
      <c r="P152" s="215"/>
      <c r="Q152" s="215"/>
      <c r="R152" s="216"/>
      <c r="S152" s="216"/>
      <c r="T152" s="216"/>
      <c r="U152" s="216"/>
      <c r="V152" s="216"/>
    </row>
    <row r="153" spans="1:22" s="162" customFormat="1" ht="27.9" customHeight="1" x14ac:dyDescent="0.25">
      <c r="B153" s="305" t="s">
        <v>65</v>
      </c>
      <c r="C153" s="307"/>
      <c r="D153" s="307"/>
      <c r="E153" s="307"/>
      <c r="F153" s="307"/>
      <c r="G153" s="308"/>
      <c r="I153" s="305" t="s">
        <v>4</v>
      </c>
      <c r="J153" s="314"/>
      <c r="K153" s="183">
        <v>0</v>
      </c>
      <c r="L153" s="198"/>
      <c r="M153" s="221"/>
      <c r="N153" s="215"/>
      <c r="O153" s="215"/>
      <c r="P153" s="215"/>
      <c r="Q153" s="215"/>
      <c r="R153" s="216"/>
      <c r="S153" s="216"/>
      <c r="T153" s="216"/>
      <c r="U153" s="216"/>
      <c r="V153" s="216"/>
    </row>
    <row r="154" spans="1:22" s="162" customFormat="1" ht="27.9" customHeight="1" x14ac:dyDescent="0.25">
      <c r="B154" s="305"/>
      <c r="C154" s="307"/>
      <c r="D154" s="307"/>
      <c r="E154" s="307"/>
      <c r="F154" s="307"/>
      <c r="G154" s="308"/>
      <c r="I154" s="305" t="s">
        <v>5</v>
      </c>
      <c r="J154" s="314"/>
      <c r="K154" s="183">
        <v>0</v>
      </c>
      <c r="L154" s="198"/>
      <c r="M154" s="221"/>
      <c r="N154" s="215"/>
      <c r="O154" s="215"/>
      <c r="P154" s="215"/>
      <c r="Q154" s="215"/>
      <c r="R154" s="216"/>
      <c r="S154" s="216"/>
      <c r="T154" s="216"/>
      <c r="U154" s="216"/>
      <c r="V154" s="216"/>
    </row>
    <row r="155" spans="1:22" s="162" customFormat="1" ht="27.9" customHeight="1" x14ac:dyDescent="0.25">
      <c r="B155" s="305" t="s">
        <v>66</v>
      </c>
      <c r="C155" s="307"/>
      <c r="D155" s="307"/>
      <c r="E155" s="307"/>
      <c r="F155" s="307"/>
      <c r="G155" s="308"/>
      <c r="I155" s="184" t="s">
        <v>67</v>
      </c>
      <c r="J155" s="195" t="s">
        <v>68</v>
      </c>
      <c r="K155" s="183">
        <v>0</v>
      </c>
      <c r="L155" s="198"/>
      <c r="M155" s="221"/>
      <c r="N155" s="215"/>
      <c r="O155" s="215"/>
      <c r="P155" s="215"/>
      <c r="Q155" s="215"/>
      <c r="R155" s="216"/>
      <c r="S155" s="216"/>
      <c r="T155" s="216"/>
      <c r="U155" s="216"/>
      <c r="V155" s="216"/>
    </row>
    <row r="156" spans="1:22" s="162" customFormat="1" ht="27.9" customHeight="1" thickBot="1" x14ac:dyDescent="0.3">
      <c r="B156" s="306"/>
      <c r="C156" s="309"/>
      <c r="D156" s="309"/>
      <c r="E156" s="309"/>
      <c r="F156" s="309"/>
      <c r="G156" s="310"/>
      <c r="I156" s="184" t="s">
        <v>6</v>
      </c>
      <c r="J156" s="195" t="s">
        <v>68</v>
      </c>
      <c r="K156" s="183">
        <v>0</v>
      </c>
      <c r="L156" s="198"/>
      <c r="M156" s="221"/>
      <c r="N156" s="215"/>
      <c r="O156" s="215"/>
      <c r="P156" s="215"/>
      <c r="Q156" s="215"/>
      <c r="R156" s="216"/>
      <c r="S156" s="216"/>
      <c r="T156" s="216"/>
      <c r="U156" s="216"/>
      <c r="V156" s="216"/>
    </row>
    <row r="157" spans="1:22" s="162" customFormat="1" ht="27.9" customHeight="1" x14ac:dyDescent="0.25">
      <c r="B157" s="311" t="s">
        <v>105</v>
      </c>
      <c r="C157" s="312"/>
      <c r="D157" s="312"/>
      <c r="E157" s="312"/>
      <c r="F157" s="312"/>
      <c r="G157" s="313"/>
      <c r="I157" s="184" t="s">
        <v>6</v>
      </c>
      <c r="J157" s="195" t="s">
        <v>68</v>
      </c>
      <c r="K157" s="183">
        <v>0</v>
      </c>
      <c r="L157" s="198"/>
      <c r="M157" s="221"/>
      <c r="N157" s="215"/>
      <c r="O157" s="215"/>
      <c r="P157" s="215"/>
      <c r="Q157" s="215"/>
      <c r="R157" s="216"/>
      <c r="S157" s="216"/>
      <c r="T157" s="216"/>
      <c r="U157" s="216"/>
      <c r="V157" s="216"/>
    </row>
    <row r="158" spans="1:22" s="162" customFormat="1" ht="27.9" customHeight="1" x14ac:dyDescent="0.25">
      <c r="B158" s="170"/>
      <c r="C158" s="161" t="str">
        <f>Allocation1&amp;" %"</f>
        <v>Core %</v>
      </c>
      <c r="D158" s="208" t="str">
        <f>Allocation2&amp;" %"</f>
        <v>Competitive %</v>
      </c>
      <c r="E158" s="208" t="str">
        <f>Allocation1&amp;" $"</f>
        <v>Core $</v>
      </c>
      <c r="F158" s="208" t="str">
        <f>Allocation2&amp;" $"</f>
        <v>Competitive $</v>
      </c>
      <c r="G158" s="171" t="s">
        <v>59</v>
      </c>
      <c r="I158" s="184" t="s">
        <v>6</v>
      </c>
      <c r="J158" s="195" t="s">
        <v>68</v>
      </c>
      <c r="K158" s="183">
        <v>0</v>
      </c>
      <c r="L158" s="198"/>
      <c r="M158" s="221"/>
      <c r="N158" s="215"/>
      <c r="O158" s="215"/>
      <c r="P158" s="215"/>
      <c r="Q158" s="215"/>
      <c r="R158" s="216"/>
      <c r="S158" s="216"/>
      <c r="T158" s="216"/>
      <c r="U158" s="216"/>
      <c r="V158" s="216"/>
    </row>
    <row r="159" spans="1:22" s="162" customFormat="1" ht="27.9" customHeight="1" thickBot="1" x14ac:dyDescent="0.3">
      <c r="B159" s="181" t="s">
        <v>106</v>
      </c>
      <c r="C159" s="168">
        <v>1</v>
      </c>
      <c r="D159" s="168">
        <v>0</v>
      </c>
      <c r="E159" s="218">
        <f>C159*$K162</f>
        <v>0</v>
      </c>
      <c r="F159" s="218">
        <f>D159*$K162</f>
        <v>0</v>
      </c>
      <c r="G159" s="219">
        <f>SUM(E159:F159)</f>
        <v>0</v>
      </c>
      <c r="I159" s="305" t="s">
        <v>69</v>
      </c>
      <c r="J159" s="314" t="s">
        <v>68</v>
      </c>
      <c r="K159" s="183">
        <v>0</v>
      </c>
      <c r="L159" s="198"/>
      <c r="M159" s="221"/>
      <c r="N159" s="215"/>
      <c r="O159" s="215"/>
      <c r="P159" s="215"/>
      <c r="Q159" s="215"/>
      <c r="R159" s="216"/>
      <c r="S159" s="216"/>
      <c r="T159" s="216"/>
      <c r="U159" s="216"/>
      <c r="V159" s="216"/>
    </row>
    <row r="160" spans="1:22" s="162" customFormat="1" ht="27.9" customHeight="1" x14ac:dyDescent="0.25">
      <c r="I160" s="315" t="s">
        <v>182</v>
      </c>
      <c r="J160" s="316" t="s">
        <v>68</v>
      </c>
      <c r="K160" s="185">
        <f>SUM(K149:K159)</f>
        <v>0</v>
      </c>
      <c r="L160" s="200"/>
      <c r="M160" s="221"/>
      <c r="N160" s="215"/>
      <c r="O160" s="215"/>
      <c r="P160" s="215"/>
      <c r="Q160" s="215"/>
      <c r="R160" s="216"/>
      <c r="S160" s="216"/>
      <c r="T160" s="216"/>
      <c r="U160" s="216"/>
      <c r="V160" s="216"/>
    </row>
    <row r="161" spans="1:22" s="162" customFormat="1" ht="27.9" customHeight="1" x14ac:dyDescent="0.25">
      <c r="I161" s="317" t="s">
        <v>8</v>
      </c>
      <c r="J161" s="318" t="s">
        <v>68</v>
      </c>
      <c r="K161" s="260">
        <v>0</v>
      </c>
      <c r="L161" s="261"/>
      <c r="M161" s="217"/>
      <c r="N161" s="220">
        <f>E159</f>
        <v>0</v>
      </c>
      <c r="O161" s="220">
        <f>F159</f>
        <v>0</v>
      </c>
      <c r="P161" s="215"/>
      <c r="Q161" s="215"/>
      <c r="R161" s="216"/>
      <c r="S161" s="216"/>
      <c r="T161" s="216"/>
      <c r="U161" s="216"/>
      <c r="V161" s="216"/>
    </row>
    <row r="162" spans="1:22" s="162" customFormat="1" ht="27.9" customHeight="1" thickBot="1" x14ac:dyDescent="0.3">
      <c r="I162" s="319" t="s">
        <v>70</v>
      </c>
      <c r="J162" s="320"/>
      <c r="K162" s="186">
        <f>SUM(K161,K160)</f>
        <v>0</v>
      </c>
      <c r="L162" s="196"/>
      <c r="M162" s="217"/>
      <c r="N162" s="215"/>
      <c r="O162" s="215"/>
      <c r="P162" s="215"/>
      <c r="Q162" s="215"/>
      <c r="R162" s="216"/>
      <c r="S162" s="216"/>
      <c r="T162" s="216"/>
      <c r="U162" s="216"/>
      <c r="V162" s="216"/>
    </row>
    <row r="163" spans="1:22" s="162" customFormat="1" ht="27.9" customHeight="1" thickBot="1" x14ac:dyDescent="0.3">
      <c r="A163" s="194"/>
      <c r="J163" s="80"/>
      <c r="M163" s="217"/>
      <c r="N163" s="215"/>
      <c r="O163" s="215"/>
      <c r="P163" s="215"/>
      <c r="Q163" s="215"/>
      <c r="R163" s="216"/>
      <c r="S163" s="216"/>
      <c r="T163" s="216"/>
      <c r="U163" s="216"/>
      <c r="V163" s="216"/>
    </row>
    <row r="164" spans="1:22" s="162" customFormat="1" ht="27.9" customHeight="1" x14ac:dyDescent="0.25">
      <c r="A164" s="194">
        <f>A148+1</f>
        <v>11</v>
      </c>
      <c r="B164" s="321" t="s">
        <v>60</v>
      </c>
      <c r="C164" s="322"/>
      <c r="D164" s="322"/>
      <c r="E164" s="322"/>
      <c r="F164" s="322"/>
      <c r="G164" s="323"/>
      <c r="I164" s="324" t="s">
        <v>61</v>
      </c>
      <c r="J164" s="325"/>
      <c r="K164" s="325"/>
      <c r="L164" s="182" t="s">
        <v>16</v>
      </c>
      <c r="M164" s="217"/>
      <c r="N164" s="215"/>
      <c r="O164" s="215"/>
      <c r="P164" s="215"/>
      <c r="Q164" s="215"/>
      <c r="R164" s="216"/>
      <c r="S164" s="216"/>
      <c r="T164" s="216"/>
      <c r="U164" s="216"/>
      <c r="V164" s="216"/>
    </row>
    <row r="165" spans="1:22" s="162" customFormat="1" ht="27.9" customHeight="1" x14ac:dyDescent="0.25">
      <c r="B165" s="257" t="s">
        <v>62</v>
      </c>
      <c r="C165" s="307"/>
      <c r="D165" s="307"/>
      <c r="E165" s="307"/>
      <c r="F165" s="307"/>
      <c r="G165" s="308"/>
      <c r="I165" s="305" t="s">
        <v>0</v>
      </c>
      <c r="J165" s="314"/>
      <c r="K165" s="183">
        <v>0</v>
      </c>
      <c r="L165" s="198"/>
      <c r="M165" s="221"/>
      <c r="N165" s="215"/>
      <c r="O165" s="215"/>
      <c r="P165" s="215"/>
      <c r="Q165" s="215"/>
      <c r="R165" s="216"/>
      <c r="S165" s="216"/>
      <c r="T165" s="216"/>
      <c r="U165" s="216"/>
      <c r="V165" s="216"/>
    </row>
    <row r="166" spans="1:22" s="162" customFormat="1" ht="27.9" customHeight="1" x14ac:dyDescent="0.25">
      <c r="B166" s="257" t="s">
        <v>63</v>
      </c>
      <c r="C166" s="307"/>
      <c r="D166" s="307"/>
      <c r="E166" s="307"/>
      <c r="F166" s="307"/>
      <c r="G166" s="308"/>
      <c r="I166" s="305" t="s">
        <v>1</v>
      </c>
      <c r="J166" s="314"/>
      <c r="K166" s="183">
        <v>0</v>
      </c>
      <c r="L166" s="198"/>
      <c r="M166" s="221"/>
      <c r="N166" s="215"/>
      <c r="O166" s="215"/>
      <c r="P166" s="215"/>
      <c r="Q166" s="215"/>
      <c r="R166" s="216"/>
      <c r="S166" s="216"/>
      <c r="T166" s="216"/>
      <c r="U166" s="216"/>
      <c r="V166" s="216"/>
    </row>
    <row r="167" spans="1:22" s="162" customFormat="1" ht="27.9" customHeight="1" x14ac:dyDescent="0.25">
      <c r="B167" s="191" t="s">
        <v>81</v>
      </c>
      <c r="C167" s="307"/>
      <c r="D167" s="307"/>
      <c r="E167" s="307"/>
      <c r="F167" s="307"/>
      <c r="G167" s="308"/>
      <c r="I167" s="305" t="s">
        <v>2</v>
      </c>
      <c r="J167" s="314"/>
      <c r="K167" s="183">
        <v>0</v>
      </c>
      <c r="L167" s="198"/>
      <c r="M167" s="221"/>
      <c r="N167" s="215"/>
      <c r="O167" s="215"/>
      <c r="P167" s="215"/>
      <c r="Q167" s="215"/>
      <c r="R167" s="216"/>
      <c r="S167" s="216"/>
      <c r="T167" s="216"/>
      <c r="U167" s="216"/>
      <c r="V167" s="216"/>
    </row>
    <row r="168" spans="1:22" s="162" customFormat="1" ht="27.9" customHeight="1" x14ac:dyDescent="0.25">
      <c r="B168" s="191" t="s">
        <v>64</v>
      </c>
      <c r="C168" s="307"/>
      <c r="D168" s="307"/>
      <c r="E168" s="307"/>
      <c r="F168" s="307"/>
      <c r="G168" s="308"/>
      <c r="I168" s="305" t="s">
        <v>3</v>
      </c>
      <c r="J168" s="314"/>
      <c r="K168" s="183">
        <v>0</v>
      </c>
      <c r="L168" s="198"/>
      <c r="M168" s="221"/>
      <c r="N168" s="215"/>
      <c r="O168" s="215"/>
      <c r="P168" s="215"/>
      <c r="Q168" s="215"/>
      <c r="R168" s="216"/>
      <c r="S168" s="216"/>
      <c r="T168" s="216"/>
      <c r="U168" s="216"/>
      <c r="V168" s="216"/>
    </row>
    <row r="169" spans="1:22" s="162" customFormat="1" ht="27.9" customHeight="1" x14ac:dyDescent="0.25">
      <c r="B169" s="305" t="s">
        <v>65</v>
      </c>
      <c r="C169" s="307"/>
      <c r="D169" s="307"/>
      <c r="E169" s="307"/>
      <c r="F169" s="307"/>
      <c r="G169" s="308"/>
      <c r="I169" s="305" t="s">
        <v>4</v>
      </c>
      <c r="J169" s="314"/>
      <c r="K169" s="183">
        <v>0</v>
      </c>
      <c r="L169" s="198"/>
      <c r="M169" s="221"/>
      <c r="N169" s="215"/>
      <c r="O169" s="215"/>
      <c r="P169" s="215"/>
      <c r="Q169" s="215"/>
      <c r="R169" s="216"/>
      <c r="S169" s="216"/>
      <c r="T169" s="216"/>
      <c r="U169" s="216"/>
      <c r="V169" s="216"/>
    </row>
    <row r="170" spans="1:22" s="162" customFormat="1" ht="27.9" customHeight="1" x14ac:dyDescent="0.25">
      <c r="B170" s="305"/>
      <c r="C170" s="307"/>
      <c r="D170" s="307"/>
      <c r="E170" s="307"/>
      <c r="F170" s="307"/>
      <c r="G170" s="308"/>
      <c r="I170" s="305" t="s">
        <v>5</v>
      </c>
      <c r="J170" s="314"/>
      <c r="K170" s="183">
        <v>0</v>
      </c>
      <c r="L170" s="198"/>
      <c r="M170" s="221"/>
      <c r="N170" s="215"/>
      <c r="O170" s="215"/>
      <c r="P170" s="215"/>
      <c r="Q170" s="215"/>
      <c r="R170" s="216"/>
      <c r="S170" s="216"/>
      <c r="T170" s="216"/>
      <c r="U170" s="216"/>
      <c r="V170" s="216"/>
    </row>
    <row r="171" spans="1:22" s="162" customFormat="1" ht="27.9" customHeight="1" x14ac:dyDescent="0.25">
      <c r="B171" s="305" t="s">
        <v>66</v>
      </c>
      <c r="C171" s="307"/>
      <c r="D171" s="307"/>
      <c r="E171" s="307"/>
      <c r="F171" s="307"/>
      <c r="G171" s="308"/>
      <c r="I171" s="184" t="s">
        <v>67</v>
      </c>
      <c r="J171" s="195" t="s">
        <v>68</v>
      </c>
      <c r="K171" s="183">
        <v>0</v>
      </c>
      <c r="L171" s="198"/>
      <c r="M171" s="221"/>
      <c r="N171" s="215"/>
      <c r="O171" s="215"/>
      <c r="P171" s="215"/>
      <c r="Q171" s="215"/>
      <c r="R171" s="216"/>
      <c r="S171" s="216"/>
      <c r="T171" s="216"/>
      <c r="U171" s="216"/>
      <c r="V171" s="216"/>
    </row>
    <row r="172" spans="1:22" s="162" customFormat="1" ht="27.9" customHeight="1" thickBot="1" x14ac:dyDescent="0.3">
      <c r="B172" s="306"/>
      <c r="C172" s="309"/>
      <c r="D172" s="309"/>
      <c r="E172" s="309"/>
      <c r="F172" s="309"/>
      <c r="G172" s="310"/>
      <c r="I172" s="184" t="s">
        <v>6</v>
      </c>
      <c r="J172" s="195" t="s">
        <v>68</v>
      </c>
      <c r="K172" s="183">
        <v>0</v>
      </c>
      <c r="L172" s="198"/>
      <c r="M172" s="221"/>
      <c r="N172" s="215"/>
      <c r="O172" s="215"/>
      <c r="P172" s="215"/>
      <c r="Q172" s="215"/>
      <c r="R172" s="216"/>
      <c r="S172" s="216"/>
      <c r="T172" s="216"/>
      <c r="U172" s="216"/>
      <c r="V172" s="216"/>
    </row>
    <row r="173" spans="1:22" s="162" customFormat="1" ht="27.9" customHeight="1" x14ac:dyDescent="0.25">
      <c r="B173" s="311" t="s">
        <v>105</v>
      </c>
      <c r="C173" s="312"/>
      <c r="D173" s="312"/>
      <c r="E173" s="312"/>
      <c r="F173" s="312"/>
      <c r="G173" s="313"/>
      <c r="I173" s="184" t="s">
        <v>6</v>
      </c>
      <c r="J173" s="195" t="s">
        <v>68</v>
      </c>
      <c r="K173" s="183">
        <v>0</v>
      </c>
      <c r="L173" s="198"/>
      <c r="M173" s="221"/>
      <c r="N173" s="215"/>
      <c r="O173" s="215"/>
      <c r="P173" s="215"/>
      <c r="Q173" s="215"/>
      <c r="R173" s="216"/>
      <c r="S173" s="216"/>
      <c r="T173" s="216"/>
      <c r="U173" s="216"/>
      <c r="V173" s="216"/>
    </row>
    <row r="174" spans="1:22" s="162" customFormat="1" ht="27.9" customHeight="1" x14ac:dyDescent="0.25">
      <c r="B174" s="170"/>
      <c r="C174" s="161" t="str">
        <f>Allocation1&amp;" %"</f>
        <v>Core %</v>
      </c>
      <c r="D174" s="208" t="str">
        <f>Allocation2&amp;" %"</f>
        <v>Competitive %</v>
      </c>
      <c r="E174" s="208" t="str">
        <f>Allocation1&amp;" $"</f>
        <v>Core $</v>
      </c>
      <c r="F174" s="208" t="str">
        <f>Allocation2&amp;" $"</f>
        <v>Competitive $</v>
      </c>
      <c r="G174" s="171" t="s">
        <v>59</v>
      </c>
      <c r="I174" s="184" t="s">
        <v>6</v>
      </c>
      <c r="J174" s="195" t="s">
        <v>68</v>
      </c>
      <c r="K174" s="183">
        <v>0</v>
      </c>
      <c r="L174" s="198"/>
      <c r="M174" s="221"/>
      <c r="N174" s="215"/>
      <c r="O174" s="215"/>
      <c r="P174" s="215"/>
      <c r="Q174" s="215"/>
      <c r="R174" s="216"/>
      <c r="S174" s="216"/>
      <c r="T174" s="216"/>
      <c r="U174" s="216"/>
      <c r="V174" s="216"/>
    </row>
    <row r="175" spans="1:22" s="162" customFormat="1" ht="27.9" customHeight="1" thickBot="1" x14ac:dyDescent="0.3">
      <c r="B175" s="181" t="s">
        <v>106</v>
      </c>
      <c r="C175" s="168">
        <v>1</v>
      </c>
      <c r="D175" s="168">
        <v>0</v>
      </c>
      <c r="E175" s="218">
        <f>C175*$K178</f>
        <v>0</v>
      </c>
      <c r="F175" s="218">
        <f>D175*$K178</f>
        <v>0</v>
      </c>
      <c r="G175" s="219">
        <f>SUM(E175:F175)</f>
        <v>0</v>
      </c>
      <c r="I175" s="305" t="s">
        <v>69</v>
      </c>
      <c r="J175" s="314" t="s">
        <v>68</v>
      </c>
      <c r="K175" s="183">
        <v>0</v>
      </c>
      <c r="L175" s="198"/>
      <c r="M175" s="221"/>
      <c r="N175" s="215"/>
      <c r="O175" s="215"/>
      <c r="P175" s="215"/>
      <c r="Q175" s="215"/>
      <c r="R175" s="216"/>
      <c r="S175" s="216"/>
      <c r="T175" s="216"/>
      <c r="U175" s="216"/>
      <c r="V175" s="216"/>
    </row>
    <row r="176" spans="1:22" s="162" customFormat="1" ht="27.9" customHeight="1" x14ac:dyDescent="0.25">
      <c r="I176" s="315" t="s">
        <v>182</v>
      </c>
      <c r="J176" s="316" t="s">
        <v>68</v>
      </c>
      <c r="K176" s="185">
        <f>SUM(K165:K175)</f>
        <v>0</v>
      </c>
      <c r="L176" s="200"/>
      <c r="M176" s="221"/>
      <c r="N176" s="215"/>
      <c r="O176" s="215"/>
      <c r="P176" s="215"/>
      <c r="Q176" s="215"/>
      <c r="R176" s="216"/>
      <c r="S176" s="216"/>
      <c r="T176" s="216"/>
      <c r="U176" s="216"/>
      <c r="V176" s="216"/>
    </row>
    <row r="177" spans="1:22" s="162" customFormat="1" ht="27.9" customHeight="1" x14ac:dyDescent="0.25">
      <c r="I177" s="317" t="s">
        <v>8</v>
      </c>
      <c r="J177" s="318" t="s">
        <v>68</v>
      </c>
      <c r="K177" s="260">
        <v>0</v>
      </c>
      <c r="L177" s="261"/>
      <c r="M177" s="217"/>
      <c r="N177" s="220">
        <f>E175</f>
        <v>0</v>
      </c>
      <c r="O177" s="220">
        <f>F175</f>
        <v>0</v>
      </c>
      <c r="P177" s="215"/>
      <c r="Q177" s="215"/>
      <c r="R177" s="216"/>
      <c r="S177" s="216"/>
      <c r="T177" s="216"/>
      <c r="U177" s="216"/>
      <c r="V177" s="216"/>
    </row>
    <row r="178" spans="1:22" s="162" customFormat="1" ht="27.9" customHeight="1" thickBot="1" x14ac:dyDescent="0.3">
      <c r="I178" s="319" t="s">
        <v>70</v>
      </c>
      <c r="J178" s="320"/>
      <c r="K178" s="186">
        <f>SUM(K177,K176)</f>
        <v>0</v>
      </c>
      <c r="L178" s="196"/>
      <c r="M178" s="217"/>
      <c r="N178" s="215"/>
      <c r="O178" s="215"/>
      <c r="P178" s="215"/>
      <c r="Q178" s="215"/>
      <c r="R178" s="216"/>
      <c r="S178" s="216"/>
      <c r="T178" s="216"/>
      <c r="U178" s="216"/>
      <c r="V178" s="216"/>
    </row>
    <row r="179" spans="1:22" s="162" customFormat="1" ht="27.9" customHeight="1" thickBot="1" x14ac:dyDescent="0.3">
      <c r="A179" s="194"/>
      <c r="J179" s="80"/>
      <c r="M179" s="217"/>
      <c r="N179" s="215"/>
      <c r="O179" s="215"/>
      <c r="P179" s="215"/>
      <c r="Q179" s="215"/>
      <c r="R179" s="216"/>
      <c r="S179" s="216"/>
      <c r="T179" s="216"/>
      <c r="U179" s="216"/>
      <c r="V179" s="216"/>
    </row>
    <row r="180" spans="1:22" s="162" customFormat="1" ht="27.9" customHeight="1" x14ac:dyDescent="0.25">
      <c r="A180" s="194">
        <f>A164+1</f>
        <v>12</v>
      </c>
      <c r="B180" s="321" t="s">
        <v>60</v>
      </c>
      <c r="C180" s="322"/>
      <c r="D180" s="322"/>
      <c r="E180" s="322"/>
      <c r="F180" s="322"/>
      <c r="G180" s="323"/>
      <c r="I180" s="324" t="s">
        <v>61</v>
      </c>
      <c r="J180" s="325"/>
      <c r="K180" s="325"/>
      <c r="L180" s="182" t="s">
        <v>16</v>
      </c>
      <c r="M180" s="217"/>
      <c r="N180" s="215"/>
      <c r="O180" s="215"/>
      <c r="P180" s="215"/>
      <c r="Q180" s="215"/>
      <c r="R180" s="216"/>
      <c r="S180" s="216"/>
      <c r="T180" s="216"/>
      <c r="U180" s="216"/>
      <c r="V180" s="216"/>
    </row>
    <row r="181" spans="1:22" s="162" customFormat="1" ht="27.9" customHeight="1" x14ac:dyDescent="0.25">
      <c r="B181" s="257" t="s">
        <v>62</v>
      </c>
      <c r="C181" s="307"/>
      <c r="D181" s="307"/>
      <c r="E181" s="307"/>
      <c r="F181" s="307"/>
      <c r="G181" s="308"/>
      <c r="I181" s="305" t="s">
        <v>0</v>
      </c>
      <c r="J181" s="314"/>
      <c r="K181" s="183">
        <v>0</v>
      </c>
      <c r="L181" s="198"/>
      <c r="M181" s="221"/>
      <c r="N181" s="215"/>
      <c r="O181" s="215"/>
      <c r="P181" s="215"/>
      <c r="Q181" s="215"/>
      <c r="R181" s="216"/>
      <c r="S181" s="216"/>
      <c r="T181" s="216"/>
      <c r="U181" s="216"/>
      <c r="V181" s="216"/>
    </row>
    <row r="182" spans="1:22" s="162" customFormat="1" ht="27.9" customHeight="1" x14ac:dyDescent="0.25">
      <c r="B182" s="257" t="s">
        <v>63</v>
      </c>
      <c r="C182" s="307"/>
      <c r="D182" s="307"/>
      <c r="E182" s="307"/>
      <c r="F182" s="307"/>
      <c r="G182" s="308"/>
      <c r="I182" s="305" t="s">
        <v>1</v>
      </c>
      <c r="J182" s="314"/>
      <c r="K182" s="183">
        <v>0</v>
      </c>
      <c r="L182" s="198"/>
      <c r="M182" s="221"/>
      <c r="N182" s="215"/>
      <c r="O182" s="215"/>
      <c r="P182" s="215"/>
      <c r="Q182" s="215"/>
      <c r="R182" s="216"/>
      <c r="S182" s="216"/>
      <c r="T182" s="216"/>
      <c r="U182" s="216"/>
      <c r="V182" s="216"/>
    </row>
    <row r="183" spans="1:22" s="162" customFormat="1" ht="27.9" customHeight="1" x14ac:dyDescent="0.25">
      <c r="B183" s="191" t="s">
        <v>81</v>
      </c>
      <c r="C183" s="307"/>
      <c r="D183" s="307"/>
      <c r="E183" s="307"/>
      <c r="F183" s="307"/>
      <c r="G183" s="308"/>
      <c r="I183" s="305" t="s">
        <v>2</v>
      </c>
      <c r="J183" s="314"/>
      <c r="K183" s="183">
        <v>0</v>
      </c>
      <c r="L183" s="198"/>
      <c r="M183" s="221"/>
      <c r="N183" s="215"/>
      <c r="O183" s="215"/>
      <c r="P183" s="215"/>
      <c r="Q183" s="215"/>
      <c r="R183" s="216"/>
      <c r="S183" s="216"/>
      <c r="T183" s="216"/>
      <c r="U183" s="216"/>
      <c r="V183" s="216"/>
    </row>
    <row r="184" spans="1:22" s="162" customFormat="1" ht="27.9" customHeight="1" x14ac:dyDescent="0.25">
      <c r="B184" s="191" t="s">
        <v>64</v>
      </c>
      <c r="C184" s="307"/>
      <c r="D184" s="307"/>
      <c r="E184" s="307"/>
      <c r="F184" s="307"/>
      <c r="G184" s="308"/>
      <c r="I184" s="305" t="s">
        <v>3</v>
      </c>
      <c r="J184" s="314"/>
      <c r="K184" s="183">
        <v>0</v>
      </c>
      <c r="L184" s="198"/>
      <c r="M184" s="221"/>
      <c r="N184" s="215"/>
      <c r="O184" s="215"/>
      <c r="P184" s="215"/>
      <c r="Q184" s="215"/>
      <c r="R184" s="216"/>
      <c r="S184" s="216"/>
      <c r="T184" s="216"/>
      <c r="U184" s="216"/>
      <c r="V184" s="216"/>
    </row>
    <row r="185" spans="1:22" s="162" customFormat="1" ht="27.9" customHeight="1" x14ac:dyDescent="0.25">
      <c r="B185" s="305" t="s">
        <v>65</v>
      </c>
      <c r="C185" s="307"/>
      <c r="D185" s="307"/>
      <c r="E185" s="307"/>
      <c r="F185" s="307"/>
      <c r="G185" s="308"/>
      <c r="I185" s="305" t="s">
        <v>4</v>
      </c>
      <c r="J185" s="314"/>
      <c r="K185" s="183">
        <v>0</v>
      </c>
      <c r="L185" s="198"/>
      <c r="M185" s="221"/>
      <c r="N185" s="215"/>
      <c r="O185" s="215"/>
      <c r="P185" s="215"/>
      <c r="Q185" s="215"/>
      <c r="R185" s="216"/>
      <c r="S185" s="216"/>
      <c r="T185" s="216"/>
      <c r="U185" s="216"/>
      <c r="V185" s="216"/>
    </row>
    <row r="186" spans="1:22" s="162" customFormat="1" ht="27.9" customHeight="1" x14ac:dyDescent="0.25">
      <c r="B186" s="305"/>
      <c r="C186" s="307"/>
      <c r="D186" s="307"/>
      <c r="E186" s="307"/>
      <c r="F186" s="307"/>
      <c r="G186" s="308"/>
      <c r="I186" s="305" t="s">
        <v>5</v>
      </c>
      <c r="J186" s="314"/>
      <c r="K186" s="183">
        <v>0</v>
      </c>
      <c r="L186" s="198"/>
      <c r="M186" s="221"/>
      <c r="N186" s="215"/>
      <c r="O186" s="215"/>
      <c r="P186" s="215"/>
      <c r="Q186" s="215"/>
      <c r="R186" s="216"/>
      <c r="S186" s="216"/>
      <c r="T186" s="216"/>
      <c r="U186" s="216"/>
      <c r="V186" s="216"/>
    </row>
    <row r="187" spans="1:22" s="162" customFormat="1" ht="27.9" customHeight="1" x14ac:dyDescent="0.25">
      <c r="B187" s="305" t="s">
        <v>66</v>
      </c>
      <c r="C187" s="307"/>
      <c r="D187" s="307"/>
      <c r="E187" s="307"/>
      <c r="F187" s="307"/>
      <c r="G187" s="308"/>
      <c r="I187" s="184" t="s">
        <v>67</v>
      </c>
      <c r="J187" s="195" t="s">
        <v>68</v>
      </c>
      <c r="K187" s="183">
        <v>0</v>
      </c>
      <c r="L187" s="198"/>
      <c r="M187" s="221"/>
      <c r="N187" s="215"/>
      <c r="O187" s="215"/>
      <c r="P187" s="215"/>
      <c r="Q187" s="215"/>
      <c r="R187" s="216"/>
      <c r="S187" s="216"/>
      <c r="T187" s="216"/>
      <c r="U187" s="216"/>
      <c r="V187" s="216"/>
    </row>
    <row r="188" spans="1:22" s="162" customFormat="1" ht="27.9" customHeight="1" thickBot="1" x14ac:dyDescent="0.3">
      <c r="B188" s="306"/>
      <c r="C188" s="309"/>
      <c r="D188" s="309"/>
      <c r="E188" s="309"/>
      <c r="F188" s="309"/>
      <c r="G188" s="310"/>
      <c r="I188" s="184" t="s">
        <v>6</v>
      </c>
      <c r="J188" s="195" t="s">
        <v>68</v>
      </c>
      <c r="K188" s="183">
        <v>0</v>
      </c>
      <c r="L188" s="198"/>
      <c r="M188" s="221"/>
      <c r="N188" s="215"/>
      <c r="O188" s="215"/>
      <c r="P188" s="215"/>
      <c r="Q188" s="215"/>
      <c r="R188" s="216"/>
      <c r="S188" s="216"/>
      <c r="T188" s="216"/>
      <c r="U188" s="216"/>
      <c r="V188" s="216"/>
    </row>
    <row r="189" spans="1:22" s="162" customFormat="1" ht="27.9" customHeight="1" x14ac:dyDescent="0.25">
      <c r="B189" s="311" t="s">
        <v>105</v>
      </c>
      <c r="C189" s="312"/>
      <c r="D189" s="312"/>
      <c r="E189" s="312"/>
      <c r="F189" s="312"/>
      <c r="G189" s="313"/>
      <c r="I189" s="184" t="s">
        <v>6</v>
      </c>
      <c r="J189" s="195" t="s">
        <v>68</v>
      </c>
      <c r="K189" s="183">
        <v>0</v>
      </c>
      <c r="L189" s="198"/>
      <c r="M189" s="221"/>
      <c r="N189" s="215"/>
      <c r="O189" s="215"/>
      <c r="P189" s="215"/>
      <c r="Q189" s="215"/>
      <c r="R189" s="216"/>
      <c r="S189" s="216"/>
      <c r="T189" s="216"/>
      <c r="U189" s="216"/>
      <c r="V189" s="216"/>
    </row>
    <row r="190" spans="1:22" s="162" customFormat="1" ht="27.9" customHeight="1" x14ac:dyDescent="0.25">
      <c r="B190" s="170"/>
      <c r="C190" s="161" t="str">
        <f>Allocation1&amp;" %"</f>
        <v>Core %</v>
      </c>
      <c r="D190" s="208" t="str">
        <f>Allocation2&amp;" %"</f>
        <v>Competitive %</v>
      </c>
      <c r="E190" s="208" t="str">
        <f>Allocation1&amp;" $"</f>
        <v>Core $</v>
      </c>
      <c r="F190" s="208" t="str">
        <f>Allocation2&amp;" $"</f>
        <v>Competitive $</v>
      </c>
      <c r="G190" s="171" t="s">
        <v>59</v>
      </c>
      <c r="I190" s="184" t="s">
        <v>6</v>
      </c>
      <c r="J190" s="195" t="s">
        <v>68</v>
      </c>
      <c r="K190" s="183">
        <v>0</v>
      </c>
      <c r="L190" s="198"/>
      <c r="M190" s="221"/>
      <c r="N190" s="215"/>
      <c r="O190" s="215"/>
      <c r="P190" s="215"/>
      <c r="Q190" s="215"/>
      <c r="R190" s="216"/>
      <c r="S190" s="216"/>
      <c r="T190" s="216"/>
      <c r="U190" s="216"/>
      <c r="V190" s="216"/>
    </row>
    <row r="191" spans="1:22" s="162" customFormat="1" ht="27.9" customHeight="1" thickBot="1" x14ac:dyDescent="0.3">
      <c r="B191" s="181" t="s">
        <v>106</v>
      </c>
      <c r="C191" s="168">
        <v>1</v>
      </c>
      <c r="D191" s="168">
        <v>0</v>
      </c>
      <c r="E191" s="218">
        <f>C191*$K194</f>
        <v>0</v>
      </c>
      <c r="F191" s="218">
        <f>D191*$K194</f>
        <v>0</v>
      </c>
      <c r="G191" s="219">
        <f>SUM(E191:F191)</f>
        <v>0</v>
      </c>
      <c r="I191" s="305" t="s">
        <v>69</v>
      </c>
      <c r="J191" s="314" t="s">
        <v>68</v>
      </c>
      <c r="K191" s="183">
        <v>0</v>
      </c>
      <c r="L191" s="198"/>
      <c r="M191" s="221"/>
      <c r="N191" s="215"/>
      <c r="O191" s="215"/>
      <c r="P191" s="215"/>
      <c r="Q191" s="215"/>
      <c r="R191" s="216"/>
      <c r="S191" s="216"/>
      <c r="T191" s="216"/>
      <c r="U191" s="216"/>
      <c r="V191" s="216"/>
    </row>
    <row r="192" spans="1:22" s="162" customFormat="1" ht="27.9" customHeight="1" x14ac:dyDescent="0.25">
      <c r="I192" s="315" t="s">
        <v>182</v>
      </c>
      <c r="J192" s="316" t="s">
        <v>68</v>
      </c>
      <c r="K192" s="185">
        <f>SUM(K181:K191)</f>
        <v>0</v>
      </c>
      <c r="L192" s="200"/>
      <c r="M192" s="221"/>
      <c r="N192" s="215"/>
      <c r="O192" s="215"/>
      <c r="P192" s="215"/>
      <c r="Q192" s="215"/>
      <c r="R192" s="216"/>
      <c r="S192" s="216"/>
      <c r="T192" s="216"/>
      <c r="U192" s="216"/>
      <c r="V192" s="216"/>
    </row>
    <row r="193" spans="1:22" s="162" customFormat="1" ht="27.9" customHeight="1" x14ac:dyDescent="0.25">
      <c r="I193" s="317" t="s">
        <v>8</v>
      </c>
      <c r="J193" s="318" t="s">
        <v>68</v>
      </c>
      <c r="K193" s="260">
        <v>0</v>
      </c>
      <c r="L193" s="261"/>
      <c r="M193" s="217"/>
      <c r="N193" s="220">
        <f>E191</f>
        <v>0</v>
      </c>
      <c r="O193" s="220">
        <f>F191</f>
        <v>0</v>
      </c>
      <c r="P193" s="215"/>
      <c r="Q193" s="215"/>
      <c r="R193" s="216"/>
      <c r="S193" s="216"/>
      <c r="T193" s="216"/>
      <c r="U193" s="216"/>
      <c r="V193" s="216"/>
    </row>
    <row r="194" spans="1:22" s="162" customFormat="1" ht="27.9" customHeight="1" thickBot="1" x14ac:dyDescent="0.3">
      <c r="I194" s="319" t="s">
        <v>70</v>
      </c>
      <c r="J194" s="320"/>
      <c r="K194" s="186">
        <f>SUM(K193,K192)</f>
        <v>0</v>
      </c>
      <c r="L194" s="196"/>
      <c r="M194" s="217"/>
      <c r="N194" s="215"/>
      <c r="O194" s="215"/>
      <c r="P194" s="215"/>
      <c r="Q194" s="215"/>
      <c r="R194" s="216"/>
      <c r="S194" s="216"/>
      <c r="T194" s="216"/>
      <c r="U194" s="216"/>
      <c r="V194" s="216"/>
    </row>
    <row r="195" spans="1:22" s="162" customFormat="1" ht="27.9" customHeight="1" thickBot="1" x14ac:dyDescent="0.3">
      <c r="A195" s="194"/>
      <c r="J195" s="80"/>
      <c r="M195" s="217"/>
      <c r="N195" s="215"/>
      <c r="O195" s="215"/>
      <c r="P195" s="215"/>
      <c r="Q195" s="215"/>
      <c r="R195" s="216"/>
      <c r="S195" s="216"/>
      <c r="T195" s="216"/>
      <c r="U195" s="216"/>
      <c r="V195" s="216"/>
    </row>
    <row r="196" spans="1:22" s="162" customFormat="1" ht="27.9" customHeight="1" x14ac:dyDescent="0.25">
      <c r="A196" s="194">
        <f>A180+1</f>
        <v>13</v>
      </c>
      <c r="B196" s="321" t="s">
        <v>60</v>
      </c>
      <c r="C196" s="322"/>
      <c r="D196" s="322"/>
      <c r="E196" s="322"/>
      <c r="F196" s="322"/>
      <c r="G196" s="323"/>
      <c r="I196" s="324" t="s">
        <v>61</v>
      </c>
      <c r="J196" s="325"/>
      <c r="K196" s="325"/>
      <c r="L196" s="182" t="s">
        <v>16</v>
      </c>
      <c r="M196" s="217"/>
      <c r="N196" s="215"/>
      <c r="O196" s="215"/>
      <c r="P196" s="215"/>
      <c r="Q196" s="215"/>
      <c r="R196" s="216"/>
      <c r="S196" s="216"/>
      <c r="T196" s="216"/>
      <c r="U196" s="216"/>
      <c r="V196" s="216"/>
    </row>
    <row r="197" spans="1:22" s="162" customFormat="1" ht="27.9" customHeight="1" x14ac:dyDescent="0.25">
      <c r="B197" s="257" t="s">
        <v>62</v>
      </c>
      <c r="C197" s="307"/>
      <c r="D197" s="307"/>
      <c r="E197" s="307"/>
      <c r="F197" s="307"/>
      <c r="G197" s="308"/>
      <c r="I197" s="305" t="s">
        <v>0</v>
      </c>
      <c r="J197" s="314"/>
      <c r="K197" s="183">
        <v>0</v>
      </c>
      <c r="L197" s="198"/>
      <c r="M197" s="221"/>
      <c r="N197" s="215"/>
      <c r="O197" s="215"/>
      <c r="P197" s="215"/>
      <c r="Q197" s="215"/>
      <c r="R197" s="216"/>
      <c r="S197" s="216"/>
      <c r="T197" s="216"/>
      <c r="U197" s="216"/>
      <c r="V197" s="216"/>
    </row>
    <row r="198" spans="1:22" s="162" customFormat="1" ht="27.9" customHeight="1" x14ac:dyDescent="0.25">
      <c r="B198" s="257" t="s">
        <v>63</v>
      </c>
      <c r="C198" s="307"/>
      <c r="D198" s="307"/>
      <c r="E198" s="307"/>
      <c r="F198" s="307"/>
      <c r="G198" s="308"/>
      <c r="I198" s="305" t="s">
        <v>1</v>
      </c>
      <c r="J198" s="314"/>
      <c r="K198" s="183">
        <v>0</v>
      </c>
      <c r="L198" s="198"/>
      <c r="M198" s="221"/>
      <c r="N198" s="215"/>
      <c r="O198" s="215"/>
      <c r="P198" s="215"/>
      <c r="Q198" s="215"/>
      <c r="R198" s="216"/>
      <c r="S198" s="216"/>
      <c r="T198" s="216"/>
      <c r="U198" s="216"/>
      <c r="V198" s="216"/>
    </row>
    <row r="199" spans="1:22" s="162" customFormat="1" ht="27.9" customHeight="1" x14ac:dyDescent="0.25">
      <c r="B199" s="191" t="s">
        <v>81</v>
      </c>
      <c r="C199" s="307"/>
      <c r="D199" s="307"/>
      <c r="E199" s="307"/>
      <c r="F199" s="307"/>
      <c r="G199" s="308"/>
      <c r="I199" s="305" t="s">
        <v>2</v>
      </c>
      <c r="J199" s="314"/>
      <c r="K199" s="183">
        <v>0</v>
      </c>
      <c r="L199" s="198"/>
      <c r="M199" s="221"/>
      <c r="N199" s="215"/>
      <c r="O199" s="215"/>
      <c r="P199" s="215"/>
      <c r="Q199" s="215"/>
      <c r="R199" s="216"/>
      <c r="S199" s="216"/>
      <c r="T199" s="216"/>
      <c r="U199" s="216"/>
      <c r="V199" s="216"/>
    </row>
    <row r="200" spans="1:22" s="162" customFormat="1" ht="27.9" customHeight="1" x14ac:dyDescent="0.25">
      <c r="B200" s="191" t="s">
        <v>64</v>
      </c>
      <c r="C200" s="307"/>
      <c r="D200" s="307"/>
      <c r="E200" s="307"/>
      <c r="F200" s="307"/>
      <c r="G200" s="308"/>
      <c r="I200" s="305" t="s">
        <v>3</v>
      </c>
      <c r="J200" s="314"/>
      <c r="K200" s="183">
        <v>0</v>
      </c>
      <c r="L200" s="198"/>
      <c r="M200" s="221"/>
      <c r="N200" s="215"/>
      <c r="O200" s="215"/>
      <c r="P200" s="215"/>
      <c r="Q200" s="215"/>
      <c r="R200" s="216"/>
      <c r="S200" s="216"/>
      <c r="T200" s="216"/>
      <c r="U200" s="216"/>
      <c r="V200" s="216"/>
    </row>
    <row r="201" spans="1:22" s="162" customFormat="1" ht="27.9" customHeight="1" x14ac:dyDescent="0.25">
      <c r="B201" s="305" t="s">
        <v>65</v>
      </c>
      <c r="C201" s="307"/>
      <c r="D201" s="307"/>
      <c r="E201" s="307"/>
      <c r="F201" s="307"/>
      <c r="G201" s="308"/>
      <c r="I201" s="305" t="s">
        <v>4</v>
      </c>
      <c r="J201" s="314"/>
      <c r="K201" s="183">
        <v>0</v>
      </c>
      <c r="L201" s="198"/>
      <c r="M201" s="221"/>
      <c r="N201" s="215"/>
      <c r="O201" s="215"/>
      <c r="P201" s="215"/>
      <c r="Q201" s="215"/>
      <c r="R201" s="216"/>
      <c r="S201" s="216"/>
      <c r="T201" s="216"/>
      <c r="U201" s="216"/>
      <c r="V201" s="216"/>
    </row>
    <row r="202" spans="1:22" s="162" customFormat="1" ht="27.9" customHeight="1" x14ac:dyDescent="0.25">
      <c r="B202" s="305"/>
      <c r="C202" s="307"/>
      <c r="D202" s="307"/>
      <c r="E202" s="307"/>
      <c r="F202" s="307"/>
      <c r="G202" s="308"/>
      <c r="I202" s="305" t="s">
        <v>5</v>
      </c>
      <c r="J202" s="314"/>
      <c r="K202" s="183">
        <v>0</v>
      </c>
      <c r="L202" s="198"/>
      <c r="M202" s="221"/>
      <c r="N202" s="215"/>
      <c r="O202" s="215"/>
      <c r="P202" s="215"/>
      <c r="Q202" s="215"/>
      <c r="R202" s="216"/>
      <c r="S202" s="216"/>
      <c r="T202" s="216"/>
      <c r="U202" s="216"/>
      <c r="V202" s="216"/>
    </row>
    <row r="203" spans="1:22" s="162" customFormat="1" ht="27.9" customHeight="1" x14ac:dyDescent="0.25">
      <c r="B203" s="305" t="s">
        <v>66</v>
      </c>
      <c r="C203" s="307"/>
      <c r="D203" s="307"/>
      <c r="E203" s="307"/>
      <c r="F203" s="307"/>
      <c r="G203" s="308"/>
      <c r="I203" s="184" t="s">
        <v>67</v>
      </c>
      <c r="J203" s="195" t="s">
        <v>68</v>
      </c>
      <c r="K203" s="183">
        <v>0</v>
      </c>
      <c r="L203" s="198"/>
      <c r="M203" s="221"/>
      <c r="N203" s="215"/>
      <c r="O203" s="215"/>
      <c r="P203" s="215"/>
      <c r="Q203" s="215"/>
      <c r="R203" s="216"/>
      <c r="S203" s="216"/>
      <c r="T203" s="216"/>
      <c r="U203" s="216"/>
      <c r="V203" s="216"/>
    </row>
    <row r="204" spans="1:22" s="162" customFormat="1" ht="27.9" customHeight="1" thickBot="1" x14ac:dyDescent="0.3">
      <c r="B204" s="306"/>
      <c r="C204" s="309"/>
      <c r="D204" s="309"/>
      <c r="E204" s="309"/>
      <c r="F204" s="309"/>
      <c r="G204" s="310"/>
      <c r="I204" s="184" t="s">
        <v>6</v>
      </c>
      <c r="J204" s="195" t="s">
        <v>68</v>
      </c>
      <c r="K204" s="183">
        <v>0</v>
      </c>
      <c r="L204" s="198"/>
      <c r="M204" s="221"/>
      <c r="N204" s="215"/>
      <c r="O204" s="215"/>
      <c r="P204" s="215"/>
      <c r="Q204" s="215"/>
      <c r="R204" s="216"/>
      <c r="S204" s="216"/>
      <c r="T204" s="216"/>
      <c r="U204" s="216"/>
      <c r="V204" s="216"/>
    </row>
    <row r="205" spans="1:22" s="162" customFormat="1" ht="27.9" customHeight="1" x14ac:dyDescent="0.25">
      <c r="B205" s="311" t="s">
        <v>105</v>
      </c>
      <c r="C205" s="312"/>
      <c r="D205" s="312"/>
      <c r="E205" s="312"/>
      <c r="F205" s="312"/>
      <c r="G205" s="313"/>
      <c r="I205" s="184" t="s">
        <v>6</v>
      </c>
      <c r="J205" s="195" t="s">
        <v>68</v>
      </c>
      <c r="K205" s="183">
        <v>0</v>
      </c>
      <c r="L205" s="198"/>
      <c r="M205" s="221"/>
      <c r="N205" s="215"/>
      <c r="O205" s="215"/>
      <c r="P205" s="215"/>
      <c r="Q205" s="215"/>
      <c r="R205" s="216"/>
      <c r="S205" s="216"/>
      <c r="T205" s="216"/>
      <c r="U205" s="216"/>
      <c r="V205" s="216"/>
    </row>
    <row r="206" spans="1:22" s="162" customFormat="1" ht="27.9" customHeight="1" x14ac:dyDescent="0.25">
      <c r="B206" s="170"/>
      <c r="C206" s="161" t="str">
        <f>Allocation1&amp;" %"</f>
        <v>Core %</v>
      </c>
      <c r="D206" s="208" t="str">
        <f>Allocation2&amp;" %"</f>
        <v>Competitive %</v>
      </c>
      <c r="E206" s="208" t="str">
        <f>Allocation1&amp;" $"</f>
        <v>Core $</v>
      </c>
      <c r="F206" s="208" t="str">
        <f>Allocation2&amp;" $"</f>
        <v>Competitive $</v>
      </c>
      <c r="G206" s="171" t="s">
        <v>59</v>
      </c>
      <c r="I206" s="184" t="s">
        <v>6</v>
      </c>
      <c r="J206" s="195" t="s">
        <v>68</v>
      </c>
      <c r="K206" s="183">
        <v>0</v>
      </c>
      <c r="L206" s="198"/>
      <c r="M206" s="221"/>
      <c r="N206" s="215"/>
      <c r="O206" s="215"/>
      <c r="P206" s="215"/>
      <c r="Q206" s="215"/>
      <c r="R206" s="216"/>
      <c r="S206" s="216"/>
      <c r="T206" s="216"/>
      <c r="U206" s="216"/>
      <c r="V206" s="216"/>
    </row>
    <row r="207" spans="1:22" s="162" customFormat="1" ht="27.9" customHeight="1" thickBot="1" x14ac:dyDescent="0.3">
      <c r="B207" s="181" t="s">
        <v>106</v>
      </c>
      <c r="C207" s="168">
        <v>1</v>
      </c>
      <c r="D207" s="168">
        <v>0</v>
      </c>
      <c r="E207" s="218">
        <f>C207*$K210</f>
        <v>0</v>
      </c>
      <c r="F207" s="218">
        <f>D207*$K210</f>
        <v>0</v>
      </c>
      <c r="G207" s="219">
        <f>SUM(E207:F207)</f>
        <v>0</v>
      </c>
      <c r="I207" s="305" t="s">
        <v>69</v>
      </c>
      <c r="J207" s="314" t="s">
        <v>68</v>
      </c>
      <c r="K207" s="183">
        <v>0</v>
      </c>
      <c r="L207" s="198"/>
      <c r="M207" s="221"/>
      <c r="N207" s="215"/>
      <c r="O207" s="215"/>
      <c r="P207" s="215"/>
      <c r="Q207" s="215"/>
      <c r="R207" s="216"/>
      <c r="S207" s="216"/>
      <c r="T207" s="216"/>
      <c r="U207" s="216"/>
      <c r="V207" s="216"/>
    </row>
    <row r="208" spans="1:22" s="162" customFormat="1" ht="27.9" customHeight="1" x14ac:dyDescent="0.25">
      <c r="I208" s="315" t="s">
        <v>182</v>
      </c>
      <c r="J208" s="316" t="s">
        <v>68</v>
      </c>
      <c r="K208" s="185">
        <f>SUM(K197:K207)</f>
        <v>0</v>
      </c>
      <c r="L208" s="200"/>
      <c r="M208" s="221"/>
      <c r="N208" s="215"/>
      <c r="O208" s="215"/>
      <c r="P208" s="215"/>
      <c r="Q208" s="215"/>
      <c r="R208" s="216"/>
      <c r="S208" s="216"/>
      <c r="T208" s="216"/>
      <c r="U208" s="216"/>
      <c r="V208" s="216"/>
    </row>
    <row r="209" spans="1:22" s="162" customFormat="1" ht="27.9" customHeight="1" x14ac:dyDescent="0.25">
      <c r="I209" s="317" t="s">
        <v>8</v>
      </c>
      <c r="J209" s="318" t="s">
        <v>68</v>
      </c>
      <c r="K209" s="260">
        <v>0</v>
      </c>
      <c r="L209" s="261"/>
      <c r="M209" s="217"/>
      <c r="N209" s="220">
        <f>E207</f>
        <v>0</v>
      </c>
      <c r="O209" s="220">
        <f>F207</f>
        <v>0</v>
      </c>
      <c r="P209" s="215"/>
      <c r="Q209" s="215"/>
      <c r="R209" s="216"/>
      <c r="S209" s="216"/>
      <c r="T209" s="216"/>
      <c r="U209" s="216"/>
      <c r="V209" s="216"/>
    </row>
    <row r="210" spans="1:22" s="162" customFormat="1" ht="27.9" customHeight="1" thickBot="1" x14ac:dyDescent="0.3">
      <c r="I210" s="319" t="s">
        <v>70</v>
      </c>
      <c r="J210" s="320"/>
      <c r="K210" s="186">
        <f>SUM(K209,K208)</f>
        <v>0</v>
      </c>
      <c r="L210" s="196"/>
      <c r="M210" s="217"/>
      <c r="N210" s="215"/>
      <c r="O210" s="215"/>
      <c r="P210" s="215"/>
      <c r="Q210" s="215"/>
      <c r="R210" s="216"/>
      <c r="S210" s="216"/>
      <c r="T210" s="216"/>
      <c r="U210" s="216"/>
      <c r="V210" s="216"/>
    </row>
    <row r="211" spans="1:22" s="162" customFormat="1" ht="27.9" customHeight="1" thickBot="1" x14ac:dyDescent="0.3">
      <c r="A211" s="194"/>
      <c r="J211" s="80"/>
      <c r="M211" s="217"/>
      <c r="N211" s="215"/>
      <c r="O211" s="215"/>
      <c r="P211" s="215"/>
      <c r="Q211" s="215"/>
      <c r="R211" s="216"/>
      <c r="S211" s="216"/>
      <c r="T211" s="216"/>
      <c r="U211" s="216"/>
      <c r="V211" s="216"/>
    </row>
    <row r="212" spans="1:22" s="162" customFormat="1" ht="27.9" customHeight="1" x14ac:dyDescent="0.25">
      <c r="A212" s="194">
        <f>A196+1</f>
        <v>14</v>
      </c>
      <c r="B212" s="321" t="s">
        <v>60</v>
      </c>
      <c r="C212" s="322"/>
      <c r="D212" s="322"/>
      <c r="E212" s="322"/>
      <c r="F212" s="322"/>
      <c r="G212" s="323"/>
      <c r="I212" s="324" t="s">
        <v>61</v>
      </c>
      <c r="J212" s="325"/>
      <c r="K212" s="325"/>
      <c r="L212" s="182" t="s">
        <v>16</v>
      </c>
      <c r="M212" s="217"/>
      <c r="N212" s="215"/>
      <c r="O212" s="215"/>
      <c r="P212" s="215"/>
      <c r="Q212" s="215"/>
      <c r="R212" s="216"/>
      <c r="S212" s="216"/>
      <c r="T212" s="216"/>
      <c r="U212" s="216"/>
      <c r="V212" s="216"/>
    </row>
    <row r="213" spans="1:22" s="162" customFormat="1" ht="27.9" customHeight="1" x14ac:dyDescent="0.25">
      <c r="B213" s="257" t="s">
        <v>62</v>
      </c>
      <c r="C213" s="307"/>
      <c r="D213" s="307"/>
      <c r="E213" s="307"/>
      <c r="F213" s="307"/>
      <c r="G213" s="308"/>
      <c r="I213" s="305" t="s">
        <v>0</v>
      </c>
      <c r="J213" s="314"/>
      <c r="K213" s="183">
        <v>0</v>
      </c>
      <c r="L213" s="198"/>
      <c r="M213" s="221"/>
      <c r="N213" s="215"/>
      <c r="O213" s="215"/>
      <c r="P213" s="215"/>
      <c r="Q213" s="215"/>
      <c r="R213" s="216"/>
      <c r="S213" s="216"/>
      <c r="T213" s="216"/>
      <c r="U213" s="216"/>
      <c r="V213" s="216"/>
    </row>
    <row r="214" spans="1:22" s="162" customFormat="1" ht="27.9" customHeight="1" x14ac:dyDescent="0.25">
      <c r="B214" s="257" t="s">
        <v>63</v>
      </c>
      <c r="C214" s="307"/>
      <c r="D214" s="307"/>
      <c r="E214" s="307"/>
      <c r="F214" s="307"/>
      <c r="G214" s="308"/>
      <c r="I214" s="305" t="s">
        <v>1</v>
      </c>
      <c r="J214" s="314"/>
      <c r="K214" s="183">
        <v>0</v>
      </c>
      <c r="L214" s="198"/>
      <c r="M214" s="221"/>
      <c r="N214" s="215"/>
      <c r="O214" s="215"/>
      <c r="P214" s="215"/>
      <c r="Q214" s="215"/>
      <c r="R214" s="216"/>
      <c r="S214" s="216"/>
      <c r="T214" s="216"/>
      <c r="U214" s="216"/>
      <c r="V214" s="216"/>
    </row>
    <row r="215" spans="1:22" s="162" customFormat="1" ht="27.9" customHeight="1" x14ac:dyDescent="0.25">
      <c r="B215" s="191" t="s">
        <v>81</v>
      </c>
      <c r="C215" s="307"/>
      <c r="D215" s="307"/>
      <c r="E215" s="307"/>
      <c r="F215" s="307"/>
      <c r="G215" s="308"/>
      <c r="I215" s="305" t="s">
        <v>2</v>
      </c>
      <c r="J215" s="314"/>
      <c r="K215" s="183">
        <v>0</v>
      </c>
      <c r="L215" s="198"/>
      <c r="M215" s="221"/>
      <c r="N215" s="215"/>
      <c r="O215" s="215"/>
      <c r="P215" s="215"/>
      <c r="Q215" s="215"/>
      <c r="R215" s="216"/>
      <c r="S215" s="216"/>
      <c r="T215" s="216"/>
      <c r="U215" s="216"/>
      <c r="V215" s="216"/>
    </row>
    <row r="216" spans="1:22" s="162" customFormat="1" ht="27.9" customHeight="1" x14ac:dyDescent="0.25">
      <c r="B216" s="191" t="s">
        <v>64</v>
      </c>
      <c r="C216" s="307"/>
      <c r="D216" s="307"/>
      <c r="E216" s="307"/>
      <c r="F216" s="307"/>
      <c r="G216" s="308"/>
      <c r="I216" s="305" t="s">
        <v>3</v>
      </c>
      <c r="J216" s="314"/>
      <c r="K216" s="183">
        <v>0</v>
      </c>
      <c r="L216" s="198"/>
      <c r="M216" s="221"/>
      <c r="N216" s="215"/>
      <c r="O216" s="215"/>
      <c r="P216" s="215"/>
      <c r="Q216" s="215"/>
      <c r="R216" s="216"/>
      <c r="S216" s="216"/>
      <c r="T216" s="216"/>
      <c r="U216" s="216"/>
      <c r="V216" s="216"/>
    </row>
    <row r="217" spans="1:22" s="162" customFormat="1" ht="27.9" customHeight="1" x14ac:dyDescent="0.25">
      <c r="B217" s="305" t="s">
        <v>65</v>
      </c>
      <c r="C217" s="307"/>
      <c r="D217" s="307"/>
      <c r="E217" s="307"/>
      <c r="F217" s="307"/>
      <c r="G217" s="308"/>
      <c r="I217" s="305" t="s">
        <v>4</v>
      </c>
      <c r="J217" s="314"/>
      <c r="K217" s="183">
        <v>0</v>
      </c>
      <c r="L217" s="198"/>
      <c r="M217" s="221"/>
      <c r="N217" s="215"/>
      <c r="O217" s="215"/>
      <c r="P217" s="215"/>
      <c r="Q217" s="215"/>
      <c r="R217" s="216"/>
      <c r="S217" s="216"/>
      <c r="T217" s="216"/>
      <c r="U217" s="216"/>
      <c r="V217" s="216"/>
    </row>
    <row r="218" spans="1:22" s="162" customFormat="1" ht="27.9" customHeight="1" x14ac:dyDescent="0.25">
      <c r="B218" s="305"/>
      <c r="C218" s="307"/>
      <c r="D218" s="307"/>
      <c r="E218" s="307"/>
      <c r="F218" s="307"/>
      <c r="G218" s="308"/>
      <c r="I218" s="305" t="s">
        <v>5</v>
      </c>
      <c r="J218" s="314"/>
      <c r="K218" s="183">
        <v>0</v>
      </c>
      <c r="L218" s="198"/>
      <c r="M218" s="221"/>
      <c r="N218" s="215"/>
      <c r="O218" s="215"/>
      <c r="P218" s="215"/>
      <c r="Q218" s="215"/>
      <c r="R218" s="216"/>
      <c r="S218" s="216"/>
      <c r="T218" s="216"/>
      <c r="U218" s="216"/>
      <c r="V218" s="216"/>
    </row>
    <row r="219" spans="1:22" s="162" customFormat="1" ht="27.9" customHeight="1" x14ac:dyDescent="0.25">
      <c r="B219" s="305" t="s">
        <v>66</v>
      </c>
      <c r="C219" s="307"/>
      <c r="D219" s="307"/>
      <c r="E219" s="307"/>
      <c r="F219" s="307"/>
      <c r="G219" s="308"/>
      <c r="I219" s="184" t="s">
        <v>67</v>
      </c>
      <c r="J219" s="195" t="s">
        <v>68</v>
      </c>
      <c r="K219" s="183">
        <v>0</v>
      </c>
      <c r="L219" s="198"/>
      <c r="M219" s="221"/>
      <c r="N219" s="215"/>
      <c r="O219" s="215"/>
      <c r="P219" s="215"/>
      <c r="Q219" s="215"/>
      <c r="R219" s="216"/>
      <c r="S219" s="216"/>
      <c r="T219" s="216"/>
      <c r="U219" s="216"/>
      <c r="V219" s="216"/>
    </row>
    <row r="220" spans="1:22" s="162" customFormat="1" ht="27.9" customHeight="1" thickBot="1" x14ac:dyDescent="0.3">
      <c r="B220" s="306"/>
      <c r="C220" s="309"/>
      <c r="D220" s="309"/>
      <c r="E220" s="309"/>
      <c r="F220" s="309"/>
      <c r="G220" s="310"/>
      <c r="I220" s="184" t="s">
        <v>6</v>
      </c>
      <c r="J220" s="195" t="s">
        <v>68</v>
      </c>
      <c r="K220" s="183">
        <v>0</v>
      </c>
      <c r="L220" s="198"/>
      <c r="M220" s="221"/>
      <c r="N220" s="215"/>
      <c r="O220" s="215"/>
      <c r="P220" s="215"/>
      <c r="Q220" s="215"/>
      <c r="R220" s="216"/>
      <c r="S220" s="216"/>
      <c r="T220" s="216"/>
      <c r="U220" s="216"/>
      <c r="V220" s="216"/>
    </row>
    <row r="221" spans="1:22" s="162" customFormat="1" ht="27.9" customHeight="1" x14ac:dyDescent="0.25">
      <c r="B221" s="311" t="s">
        <v>105</v>
      </c>
      <c r="C221" s="312"/>
      <c r="D221" s="312"/>
      <c r="E221" s="312"/>
      <c r="F221" s="312"/>
      <c r="G221" s="313"/>
      <c r="I221" s="184" t="s">
        <v>6</v>
      </c>
      <c r="J221" s="195" t="s">
        <v>68</v>
      </c>
      <c r="K221" s="183">
        <v>0</v>
      </c>
      <c r="L221" s="198"/>
      <c r="M221" s="221"/>
      <c r="N221" s="215"/>
      <c r="O221" s="215"/>
      <c r="P221" s="215"/>
      <c r="Q221" s="215"/>
      <c r="R221" s="216"/>
      <c r="S221" s="216"/>
      <c r="T221" s="216"/>
      <c r="U221" s="216"/>
      <c r="V221" s="216"/>
    </row>
    <row r="222" spans="1:22" s="162" customFormat="1" ht="27.9" customHeight="1" x14ac:dyDescent="0.25">
      <c r="B222" s="170"/>
      <c r="C222" s="161" t="str">
        <f>Allocation1&amp;" %"</f>
        <v>Core %</v>
      </c>
      <c r="D222" s="208" t="str">
        <f>Allocation2&amp;" %"</f>
        <v>Competitive %</v>
      </c>
      <c r="E222" s="208" t="str">
        <f>Allocation1&amp;" $"</f>
        <v>Core $</v>
      </c>
      <c r="F222" s="208" t="str">
        <f>Allocation2&amp;" $"</f>
        <v>Competitive $</v>
      </c>
      <c r="G222" s="171" t="s">
        <v>59</v>
      </c>
      <c r="I222" s="184" t="s">
        <v>6</v>
      </c>
      <c r="J222" s="195" t="s">
        <v>68</v>
      </c>
      <c r="K222" s="183">
        <v>0</v>
      </c>
      <c r="L222" s="198"/>
      <c r="M222" s="221"/>
      <c r="N222" s="215"/>
      <c r="O222" s="215"/>
      <c r="P222" s="215"/>
      <c r="Q222" s="215"/>
      <c r="R222" s="216"/>
      <c r="S222" s="216"/>
      <c r="T222" s="216"/>
      <c r="U222" s="216"/>
      <c r="V222" s="216"/>
    </row>
    <row r="223" spans="1:22" s="162" customFormat="1" ht="27.9" customHeight="1" thickBot="1" x14ac:dyDescent="0.3">
      <c r="B223" s="181" t="s">
        <v>106</v>
      </c>
      <c r="C223" s="168">
        <v>1</v>
      </c>
      <c r="D223" s="168">
        <v>0</v>
      </c>
      <c r="E223" s="218">
        <f>C223*$K226</f>
        <v>0</v>
      </c>
      <c r="F223" s="218">
        <f>D223*$K226</f>
        <v>0</v>
      </c>
      <c r="G223" s="219">
        <f>SUM(E223:F223)</f>
        <v>0</v>
      </c>
      <c r="I223" s="305" t="s">
        <v>69</v>
      </c>
      <c r="J223" s="314" t="s">
        <v>68</v>
      </c>
      <c r="K223" s="183">
        <v>0</v>
      </c>
      <c r="L223" s="198"/>
      <c r="M223" s="221"/>
      <c r="N223" s="215"/>
      <c r="O223" s="215"/>
      <c r="P223" s="215"/>
      <c r="Q223" s="215"/>
      <c r="R223" s="216"/>
      <c r="S223" s="216"/>
      <c r="T223" s="216"/>
      <c r="U223" s="216"/>
      <c r="V223" s="216"/>
    </row>
    <row r="224" spans="1:22" s="162" customFormat="1" ht="27.9" customHeight="1" x14ac:dyDescent="0.25">
      <c r="I224" s="315" t="s">
        <v>182</v>
      </c>
      <c r="J224" s="316" t="s">
        <v>68</v>
      </c>
      <c r="K224" s="185">
        <f>SUM(K213:K223)</f>
        <v>0</v>
      </c>
      <c r="L224" s="200"/>
      <c r="M224" s="221"/>
      <c r="N224" s="215"/>
      <c r="O224" s="215"/>
      <c r="P224" s="215"/>
      <c r="Q224" s="215"/>
      <c r="R224" s="216"/>
      <c r="S224" s="216"/>
      <c r="T224" s="216"/>
      <c r="U224" s="216"/>
      <c r="V224" s="216"/>
    </row>
    <row r="225" spans="1:22" s="162" customFormat="1" ht="27.9" customHeight="1" x14ac:dyDescent="0.25">
      <c r="I225" s="317" t="s">
        <v>8</v>
      </c>
      <c r="J225" s="318" t="s">
        <v>68</v>
      </c>
      <c r="K225" s="260">
        <v>0</v>
      </c>
      <c r="L225" s="261"/>
      <c r="M225" s="217"/>
      <c r="N225" s="220">
        <f>E223</f>
        <v>0</v>
      </c>
      <c r="O225" s="220">
        <f>F223</f>
        <v>0</v>
      </c>
      <c r="P225" s="215"/>
      <c r="Q225" s="215"/>
      <c r="R225" s="216"/>
      <c r="S225" s="216"/>
      <c r="T225" s="216"/>
      <c r="U225" s="216"/>
      <c r="V225" s="216"/>
    </row>
    <row r="226" spans="1:22" s="162" customFormat="1" ht="27.9" customHeight="1" thickBot="1" x14ac:dyDescent="0.3">
      <c r="I226" s="319" t="s">
        <v>70</v>
      </c>
      <c r="J226" s="320"/>
      <c r="K226" s="186">
        <f>SUM(K225,K224)</f>
        <v>0</v>
      </c>
      <c r="L226" s="196"/>
      <c r="M226" s="217"/>
      <c r="N226" s="215"/>
      <c r="O226" s="215"/>
      <c r="P226" s="215"/>
      <c r="Q226" s="215"/>
      <c r="R226" s="216"/>
      <c r="S226" s="216"/>
      <c r="T226" s="216"/>
      <c r="U226" s="216"/>
      <c r="V226" s="216"/>
    </row>
    <row r="227" spans="1:22" s="162" customFormat="1" ht="27.9" customHeight="1" thickBot="1" x14ac:dyDescent="0.3">
      <c r="A227" s="194"/>
      <c r="J227" s="80"/>
      <c r="M227" s="217"/>
      <c r="N227" s="215"/>
      <c r="O227" s="215"/>
      <c r="P227" s="215"/>
      <c r="Q227" s="215"/>
      <c r="R227" s="216"/>
      <c r="S227" s="216"/>
      <c r="T227" s="216"/>
      <c r="U227" s="216"/>
      <c r="V227" s="216"/>
    </row>
    <row r="228" spans="1:22" s="162" customFormat="1" ht="27.9" customHeight="1" x14ac:dyDescent="0.25">
      <c r="A228" s="194">
        <f>A212+1</f>
        <v>15</v>
      </c>
      <c r="B228" s="321" t="s">
        <v>60</v>
      </c>
      <c r="C228" s="322"/>
      <c r="D228" s="322"/>
      <c r="E228" s="322"/>
      <c r="F228" s="322"/>
      <c r="G228" s="323"/>
      <c r="I228" s="324" t="s">
        <v>61</v>
      </c>
      <c r="J228" s="325"/>
      <c r="K228" s="325"/>
      <c r="L228" s="182" t="s">
        <v>16</v>
      </c>
      <c r="M228" s="217"/>
      <c r="N228" s="215"/>
      <c r="O228" s="215"/>
      <c r="P228" s="215"/>
      <c r="Q228" s="215"/>
      <c r="R228" s="216"/>
      <c r="S228" s="216"/>
      <c r="T228" s="216"/>
      <c r="U228" s="216"/>
      <c r="V228" s="216"/>
    </row>
    <row r="229" spans="1:22" s="162" customFormat="1" ht="27.9" customHeight="1" x14ac:dyDescent="0.25">
      <c r="B229" s="257" t="s">
        <v>62</v>
      </c>
      <c r="C229" s="307"/>
      <c r="D229" s="307"/>
      <c r="E229" s="307"/>
      <c r="F229" s="307"/>
      <c r="G229" s="308"/>
      <c r="I229" s="305" t="s">
        <v>0</v>
      </c>
      <c r="J229" s="314"/>
      <c r="K229" s="183">
        <v>0</v>
      </c>
      <c r="L229" s="198"/>
      <c r="M229" s="221"/>
      <c r="N229" s="215"/>
      <c r="O229" s="215"/>
      <c r="P229" s="215"/>
      <c r="Q229" s="215"/>
      <c r="R229" s="216"/>
      <c r="S229" s="216"/>
      <c r="T229" s="216"/>
      <c r="U229" s="216"/>
      <c r="V229" s="216"/>
    </row>
    <row r="230" spans="1:22" s="162" customFormat="1" ht="27.9" customHeight="1" x14ac:dyDescent="0.25">
      <c r="B230" s="257" t="s">
        <v>63</v>
      </c>
      <c r="C230" s="307"/>
      <c r="D230" s="307"/>
      <c r="E230" s="307"/>
      <c r="F230" s="307"/>
      <c r="G230" s="308"/>
      <c r="I230" s="305" t="s">
        <v>1</v>
      </c>
      <c r="J230" s="314"/>
      <c r="K230" s="183">
        <v>0</v>
      </c>
      <c r="L230" s="198"/>
      <c r="M230" s="221"/>
      <c r="N230" s="215"/>
      <c r="O230" s="215"/>
      <c r="P230" s="215"/>
      <c r="Q230" s="215"/>
      <c r="R230" s="216"/>
      <c r="S230" s="216"/>
      <c r="T230" s="216"/>
      <c r="U230" s="216"/>
      <c r="V230" s="216"/>
    </row>
    <row r="231" spans="1:22" s="162" customFormat="1" ht="27.9" customHeight="1" x14ac:dyDescent="0.25">
      <c r="B231" s="191" t="s">
        <v>81</v>
      </c>
      <c r="C231" s="307"/>
      <c r="D231" s="307"/>
      <c r="E231" s="307"/>
      <c r="F231" s="307"/>
      <c r="G231" s="308"/>
      <c r="I231" s="305" t="s">
        <v>2</v>
      </c>
      <c r="J231" s="314"/>
      <c r="K231" s="183">
        <v>0</v>
      </c>
      <c r="L231" s="198"/>
      <c r="M231" s="221"/>
      <c r="N231" s="215"/>
      <c r="O231" s="215"/>
      <c r="P231" s="215"/>
      <c r="Q231" s="215"/>
      <c r="R231" s="216"/>
      <c r="S231" s="216"/>
      <c r="T231" s="216"/>
      <c r="U231" s="216"/>
      <c r="V231" s="216"/>
    </row>
    <row r="232" spans="1:22" s="162" customFormat="1" ht="27.9" customHeight="1" x14ac:dyDescent="0.25">
      <c r="B232" s="191" t="s">
        <v>64</v>
      </c>
      <c r="C232" s="307"/>
      <c r="D232" s="307"/>
      <c r="E232" s="307"/>
      <c r="F232" s="307"/>
      <c r="G232" s="308"/>
      <c r="I232" s="305" t="s">
        <v>3</v>
      </c>
      <c r="J232" s="314"/>
      <c r="K232" s="183">
        <v>0</v>
      </c>
      <c r="L232" s="198"/>
      <c r="M232" s="221"/>
      <c r="N232" s="215"/>
      <c r="O232" s="215"/>
      <c r="P232" s="215"/>
      <c r="Q232" s="215"/>
      <c r="R232" s="216"/>
      <c r="S232" s="216"/>
      <c r="T232" s="216"/>
      <c r="U232" s="216"/>
      <c r="V232" s="216"/>
    </row>
    <row r="233" spans="1:22" s="162" customFormat="1" ht="27.9" customHeight="1" x14ac:dyDescent="0.25">
      <c r="B233" s="305" t="s">
        <v>65</v>
      </c>
      <c r="C233" s="307"/>
      <c r="D233" s="307"/>
      <c r="E233" s="307"/>
      <c r="F233" s="307"/>
      <c r="G233" s="308"/>
      <c r="I233" s="305" t="s">
        <v>4</v>
      </c>
      <c r="J233" s="314"/>
      <c r="K233" s="183">
        <v>0</v>
      </c>
      <c r="L233" s="198"/>
      <c r="M233" s="221"/>
      <c r="N233" s="215"/>
      <c r="O233" s="215"/>
      <c r="P233" s="215"/>
      <c r="Q233" s="215"/>
      <c r="R233" s="216"/>
      <c r="S233" s="216"/>
      <c r="T233" s="216"/>
      <c r="U233" s="216"/>
      <c r="V233" s="216"/>
    </row>
    <row r="234" spans="1:22" s="162" customFormat="1" ht="27.9" customHeight="1" x14ac:dyDescent="0.25">
      <c r="B234" s="305"/>
      <c r="C234" s="307"/>
      <c r="D234" s="307"/>
      <c r="E234" s="307"/>
      <c r="F234" s="307"/>
      <c r="G234" s="308"/>
      <c r="I234" s="305" t="s">
        <v>5</v>
      </c>
      <c r="J234" s="314"/>
      <c r="K234" s="183">
        <v>0</v>
      </c>
      <c r="L234" s="198"/>
      <c r="M234" s="221"/>
      <c r="N234" s="215"/>
      <c r="O234" s="215"/>
      <c r="P234" s="215"/>
      <c r="Q234" s="215"/>
      <c r="R234" s="216"/>
      <c r="S234" s="216"/>
      <c r="T234" s="216"/>
      <c r="U234" s="216"/>
      <c r="V234" s="216"/>
    </row>
    <row r="235" spans="1:22" s="162" customFormat="1" ht="27.9" customHeight="1" x14ac:dyDescent="0.25">
      <c r="B235" s="305" t="s">
        <v>66</v>
      </c>
      <c r="C235" s="307"/>
      <c r="D235" s="307"/>
      <c r="E235" s="307"/>
      <c r="F235" s="307"/>
      <c r="G235" s="308"/>
      <c r="I235" s="184" t="s">
        <v>67</v>
      </c>
      <c r="J235" s="195" t="s">
        <v>68</v>
      </c>
      <c r="K235" s="183">
        <v>0</v>
      </c>
      <c r="L235" s="198"/>
      <c r="M235" s="221"/>
      <c r="N235" s="215"/>
      <c r="O235" s="215"/>
      <c r="P235" s="215"/>
      <c r="Q235" s="215"/>
      <c r="R235" s="216"/>
      <c r="S235" s="216"/>
      <c r="T235" s="216"/>
      <c r="U235" s="216"/>
      <c r="V235" s="216"/>
    </row>
    <row r="236" spans="1:22" s="162" customFormat="1" ht="27.9" customHeight="1" thickBot="1" x14ac:dyDescent="0.3">
      <c r="B236" s="306"/>
      <c r="C236" s="309"/>
      <c r="D236" s="309"/>
      <c r="E236" s="309"/>
      <c r="F236" s="309"/>
      <c r="G236" s="310"/>
      <c r="I236" s="184" t="s">
        <v>6</v>
      </c>
      <c r="J236" s="195" t="s">
        <v>68</v>
      </c>
      <c r="K236" s="183">
        <v>0</v>
      </c>
      <c r="L236" s="198"/>
      <c r="M236" s="221"/>
      <c r="N236" s="215"/>
      <c r="O236" s="215"/>
      <c r="P236" s="215"/>
      <c r="Q236" s="215"/>
      <c r="R236" s="216"/>
      <c r="S236" s="216"/>
      <c r="T236" s="216"/>
      <c r="U236" s="216"/>
      <c r="V236" s="216"/>
    </row>
    <row r="237" spans="1:22" s="162" customFormat="1" ht="27.9" customHeight="1" x14ac:dyDescent="0.25">
      <c r="B237" s="311" t="s">
        <v>105</v>
      </c>
      <c r="C237" s="312"/>
      <c r="D237" s="312"/>
      <c r="E237" s="312"/>
      <c r="F237" s="312"/>
      <c r="G237" s="313"/>
      <c r="I237" s="184" t="s">
        <v>6</v>
      </c>
      <c r="J237" s="195" t="s">
        <v>68</v>
      </c>
      <c r="K237" s="183">
        <v>0</v>
      </c>
      <c r="L237" s="198"/>
      <c r="M237" s="221"/>
      <c r="N237" s="215"/>
      <c r="O237" s="215"/>
      <c r="P237" s="215"/>
      <c r="Q237" s="215"/>
      <c r="R237" s="216"/>
      <c r="S237" s="216"/>
      <c r="T237" s="216"/>
      <c r="U237" s="216"/>
      <c r="V237" s="216"/>
    </row>
    <row r="238" spans="1:22" s="162" customFormat="1" ht="27.9" customHeight="1" x14ac:dyDescent="0.25">
      <c r="B238" s="170"/>
      <c r="C238" s="161" t="str">
        <f>Allocation1&amp;" %"</f>
        <v>Core %</v>
      </c>
      <c r="D238" s="208" t="str">
        <f>Allocation2&amp;" %"</f>
        <v>Competitive %</v>
      </c>
      <c r="E238" s="208" t="str">
        <f>Allocation1&amp;" $"</f>
        <v>Core $</v>
      </c>
      <c r="F238" s="208" t="str">
        <f>Allocation2&amp;" $"</f>
        <v>Competitive $</v>
      </c>
      <c r="G238" s="171" t="s">
        <v>59</v>
      </c>
      <c r="I238" s="184" t="s">
        <v>6</v>
      </c>
      <c r="J238" s="195" t="s">
        <v>68</v>
      </c>
      <c r="K238" s="183">
        <v>0</v>
      </c>
      <c r="L238" s="198"/>
      <c r="M238" s="221"/>
      <c r="N238" s="215"/>
      <c r="O238" s="215"/>
      <c r="P238" s="215"/>
      <c r="Q238" s="215"/>
      <c r="R238" s="216"/>
      <c r="S238" s="216"/>
      <c r="T238" s="216"/>
      <c r="U238" s="216"/>
      <c r="V238" s="216"/>
    </row>
    <row r="239" spans="1:22" s="162" customFormat="1" ht="27.9" customHeight="1" thickBot="1" x14ac:dyDescent="0.3">
      <c r="B239" s="181" t="s">
        <v>106</v>
      </c>
      <c r="C239" s="168">
        <v>1</v>
      </c>
      <c r="D239" s="168">
        <v>0</v>
      </c>
      <c r="E239" s="218">
        <f>C239*$K242</f>
        <v>0</v>
      </c>
      <c r="F239" s="218">
        <f>D239*$K242</f>
        <v>0</v>
      </c>
      <c r="G239" s="219">
        <f>SUM(E239:F239)</f>
        <v>0</v>
      </c>
      <c r="I239" s="305" t="s">
        <v>69</v>
      </c>
      <c r="J239" s="314" t="s">
        <v>68</v>
      </c>
      <c r="K239" s="183">
        <v>0</v>
      </c>
      <c r="L239" s="198"/>
      <c r="M239" s="221"/>
      <c r="N239" s="215"/>
      <c r="O239" s="215"/>
      <c r="P239" s="215"/>
      <c r="Q239" s="215"/>
      <c r="R239" s="216"/>
      <c r="S239" s="216"/>
      <c r="T239" s="216"/>
      <c r="U239" s="216"/>
      <c r="V239" s="216"/>
    </row>
    <row r="240" spans="1:22" s="162" customFormat="1" ht="27.9" customHeight="1" x14ac:dyDescent="0.25">
      <c r="I240" s="315" t="s">
        <v>182</v>
      </c>
      <c r="J240" s="316" t="s">
        <v>68</v>
      </c>
      <c r="K240" s="185">
        <f>SUM(K229:K239)</f>
        <v>0</v>
      </c>
      <c r="L240" s="200"/>
      <c r="M240" s="221"/>
      <c r="N240" s="215"/>
      <c r="O240" s="215"/>
      <c r="P240" s="215"/>
      <c r="Q240" s="215"/>
      <c r="R240" s="216"/>
      <c r="S240" s="216"/>
      <c r="T240" s="216"/>
      <c r="U240" s="216"/>
      <c r="V240" s="216"/>
    </row>
    <row r="241" spans="1:22" s="162" customFormat="1" ht="27.9" customHeight="1" x14ac:dyDescent="0.25">
      <c r="I241" s="317" t="s">
        <v>8</v>
      </c>
      <c r="J241" s="318" t="s">
        <v>68</v>
      </c>
      <c r="K241" s="260">
        <v>0</v>
      </c>
      <c r="L241" s="261"/>
      <c r="M241" s="217"/>
      <c r="N241" s="220">
        <f>E239</f>
        <v>0</v>
      </c>
      <c r="O241" s="220">
        <f>F239</f>
        <v>0</v>
      </c>
      <c r="P241" s="215"/>
      <c r="Q241" s="215"/>
      <c r="R241" s="216"/>
      <c r="S241" s="216"/>
      <c r="T241" s="216"/>
      <c r="U241" s="216"/>
      <c r="V241" s="216"/>
    </row>
    <row r="242" spans="1:22" s="162" customFormat="1" ht="27.9" customHeight="1" thickBot="1" x14ac:dyDescent="0.3">
      <c r="I242" s="319" t="s">
        <v>70</v>
      </c>
      <c r="J242" s="320"/>
      <c r="K242" s="186">
        <f>SUM(K241,K240)</f>
        <v>0</v>
      </c>
      <c r="L242" s="196"/>
      <c r="M242" s="217"/>
      <c r="N242" s="215"/>
      <c r="O242" s="215"/>
      <c r="P242" s="215"/>
      <c r="Q242" s="215"/>
      <c r="R242" s="216"/>
      <c r="S242" s="216"/>
      <c r="T242" s="216"/>
      <c r="U242" s="216"/>
      <c r="V242" s="216"/>
    </row>
    <row r="243" spans="1:22" s="162" customFormat="1" ht="27.9" customHeight="1" thickBot="1" x14ac:dyDescent="0.3">
      <c r="A243" s="194"/>
      <c r="J243" s="80"/>
      <c r="M243" s="217"/>
      <c r="N243" s="215"/>
      <c r="O243" s="215"/>
      <c r="P243" s="215"/>
      <c r="Q243" s="215"/>
      <c r="R243" s="216"/>
      <c r="S243" s="216"/>
      <c r="T243" s="216"/>
      <c r="U243" s="216"/>
      <c r="V243" s="216"/>
    </row>
    <row r="244" spans="1:22" s="162" customFormat="1" ht="27.9" customHeight="1" x14ac:dyDescent="0.25">
      <c r="A244" s="194">
        <f>A228+1</f>
        <v>16</v>
      </c>
      <c r="B244" s="321" t="s">
        <v>60</v>
      </c>
      <c r="C244" s="322"/>
      <c r="D244" s="322"/>
      <c r="E244" s="322"/>
      <c r="F244" s="322"/>
      <c r="G244" s="323"/>
      <c r="I244" s="324" t="s">
        <v>61</v>
      </c>
      <c r="J244" s="325"/>
      <c r="K244" s="325"/>
      <c r="L244" s="182" t="s">
        <v>16</v>
      </c>
      <c r="M244" s="217"/>
      <c r="N244" s="215"/>
      <c r="O244" s="215"/>
      <c r="P244" s="215"/>
      <c r="Q244" s="215"/>
      <c r="R244" s="216"/>
      <c r="S244" s="216"/>
      <c r="T244" s="216"/>
      <c r="U244" s="216"/>
      <c r="V244" s="216"/>
    </row>
    <row r="245" spans="1:22" s="162" customFormat="1" ht="27.9" customHeight="1" x14ac:dyDescent="0.25">
      <c r="B245" s="257" t="s">
        <v>62</v>
      </c>
      <c r="C245" s="307"/>
      <c r="D245" s="307"/>
      <c r="E245" s="307"/>
      <c r="F245" s="307"/>
      <c r="G245" s="308"/>
      <c r="I245" s="305" t="s">
        <v>0</v>
      </c>
      <c r="J245" s="314"/>
      <c r="K245" s="183">
        <v>0</v>
      </c>
      <c r="L245" s="198"/>
      <c r="M245" s="221"/>
      <c r="N245" s="215"/>
      <c r="O245" s="215"/>
      <c r="P245" s="215"/>
      <c r="Q245" s="215"/>
      <c r="R245" s="216"/>
      <c r="S245" s="216"/>
      <c r="T245" s="216"/>
      <c r="U245" s="216"/>
      <c r="V245" s="216"/>
    </row>
    <row r="246" spans="1:22" s="162" customFormat="1" ht="27.9" customHeight="1" x14ac:dyDescent="0.25">
      <c r="B246" s="257" t="s">
        <v>63</v>
      </c>
      <c r="C246" s="307"/>
      <c r="D246" s="307"/>
      <c r="E246" s="307"/>
      <c r="F246" s="307"/>
      <c r="G246" s="308"/>
      <c r="I246" s="305" t="s">
        <v>1</v>
      </c>
      <c r="J246" s="314"/>
      <c r="K246" s="183">
        <v>0</v>
      </c>
      <c r="L246" s="198"/>
      <c r="M246" s="221"/>
      <c r="N246" s="215"/>
      <c r="O246" s="215"/>
      <c r="P246" s="215"/>
      <c r="Q246" s="215"/>
      <c r="R246" s="216"/>
      <c r="S246" s="216"/>
      <c r="T246" s="216"/>
      <c r="U246" s="216"/>
      <c r="V246" s="216"/>
    </row>
    <row r="247" spans="1:22" s="162" customFormat="1" ht="27.9" customHeight="1" x14ac:dyDescent="0.25">
      <c r="B247" s="191" t="s">
        <v>81</v>
      </c>
      <c r="C247" s="307"/>
      <c r="D247" s="307"/>
      <c r="E247" s="307"/>
      <c r="F247" s="307"/>
      <c r="G247" s="308"/>
      <c r="I247" s="305" t="s">
        <v>2</v>
      </c>
      <c r="J247" s="314"/>
      <c r="K247" s="183">
        <v>0</v>
      </c>
      <c r="L247" s="198"/>
      <c r="M247" s="221"/>
      <c r="N247" s="215"/>
      <c r="O247" s="215"/>
      <c r="P247" s="215"/>
      <c r="Q247" s="215"/>
      <c r="R247" s="216"/>
      <c r="S247" s="216"/>
      <c r="T247" s="216"/>
      <c r="U247" s="216"/>
      <c r="V247" s="216"/>
    </row>
    <row r="248" spans="1:22" s="162" customFormat="1" ht="27.9" customHeight="1" x14ac:dyDescent="0.25">
      <c r="B248" s="191" t="s">
        <v>64</v>
      </c>
      <c r="C248" s="307"/>
      <c r="D248" s="307"/>
      <c r="E248" s="307"/>
      <c r="F248" s="307"/>
      <c r="G248" s="308"/>
      <c r="I248" s="305" t="s">
        <v>3</v>
      </c>
      <c r="J248" s="314"/>
      <c r="K248" s="183">
        <v>0</v>
      </c>
      <c r="L248" s="198"/>
      <c r="M248" s="221"/>
      <c r="N248" s="215"/>
      <c r="O248" s="215"/>
      <c r="P248" s="215"/>
      <c r="Q248" s="215"/>
      <c r="R248" s="216"/>
      <c r="S248" s="216"/>
      <c r="T248" s="216"/>
      <c r="U248" s="216"/>
      <c r="V248" s="216"/>
    </row>
    <row r="249" spans="1:22" s="162" customFormat="1" ht="27.9" customHeight="1" x14ac:dyDescent="0.25">
      <c r="B249" s="305" t="s">
        <v>65</v>
      </c>
      <c r="C249" s="307"/>
      <c r="D249" s="307"/>
      <c r="E249" s="307"/>
      <c r="F249" s="307"/>
      <c r="G249" s="308"/>
      <c r="I249" s="305" t="s">
        <v>4</v>
      </c>
      <c r="J249" s="314"/>
      <c r="K249" s="183">
        <v>0</v>
      </c>
      <c r="L249" s="198"/>
      <c r="M249" s="221"/>
      <c r="N249" s="215"/>
      <c r="O249" s="215"/>
      <c r="P249" s="215"/>
      <c r="Q249" s="215"/>
      <c r="R249" s="216"/>
      <c r="S249" s="216"/>
      <c r="T249" s="216"/>
      <c r="U249" s="216"/>
      <c r="V249" s="216"/>
    </row>
    <row r="250" spans="1:22" s="162" customFormat="1" ht="27.9" customHeight="1" x14ac:dyDescent="0.25">
      <c r="B250" s="305"/>
      <c r="C250" s="307"/>
      <c r="D250" s="307"/>
      <c r="E250" s="307"/>
      <c r="F250" s="307"/>
      <c r="G250" s="308"/>
      <c r="I250" s="305" t="s">
        <v>5</v>
      </c>
      <c r="J250" s="314"/>
      <c r="K250" s="183">
        <v>0</v>
      </c>
      <c r="L250" s="198"/>
      <c r="M250" s="221"/>
      <c r="N250" s="215"/>
      <c r="O250" s="215"/>
      <c r="P250" s="215"/>
      <c r="Q250" s="215"/>
      <c r="R250" s="216"/>
      <c r="S250" s="216"/>
      <c r="T250" s="216"/>
      <c r="U250" s="216"/>
      <c r="V250" s="216"/>
    </row>
    <row r="251" spans="1:22" s="162" customFormat="1" ht="27.9" customHeight="1" x14ac:dyDescent="0.25">
      <c r="B251" s="305" t="s">
        <v>66</v>
      </c>
      <c r="C251" s="307"/>
      <c r="D251" s="307"/>
      <c r="E251" s="307"/>
      <c r="F251" s="307"/>
      <c r="G251" s="308"/>
      <c r="I251" s="184" t="s">
        <v>67</v>
      </c>
      <c r="J251" s="195" t="s">
        <v>68</v>
      </c>
      <c r="K251" s="183">
        <v>0</v>
      </c>
      <c r="L251" s="198"/>
      <c r="M251" s="221"/>
      <c r="N251" s="215"/>
      <c r="O251" s="215"/>
      <c r="P251" s="215"/>
      <c r="Q251" s="215"/>
      <c r="R251" s="216"/>
      <c r="S251" s="216"/>
      <c r="T251" s="216"/>
      <c r="U251" s="216"/>
      <c r="V251" s="216"/>
    </row>
    <row r="252" spans="1:22" s="162" customFormat="1" ht="27.9" customHeight="1" thickBot="1" x14ac:dyDescent="0.3">
      <c r="B252" s="306"/>
      <c r="C252" s="309"/>
      <c r="D252" s="309"/>
      <c r="E252" s="309"/>
      <c r="F252" s="309"/>
      <c r="G252" s="310"/>
      <c r="I252" s="184" t="s">
        <v>6</v>
      </c>
      <c r="J252" s="195" t="s">
        <v>68</v>
      </c>
      <c r="K252" s="183">
        <v>0</v>
      </c>
      <c r="L252" s="198"/>
      <c r="M252" s="221"/>
      <c r="N252" s="215"/>
      <c r="O252" s="215"/>
      <c r="P252" s="215"/>
      <c r="Q252" s="215"/>
      <c r="R252" s="216"/>
      <c r="S252" s="216"/>
      <c r="T252" s="216"/>
      <c r="U252" s="216"/>
      <c r="V252" s="216"/>
    </row>
    <row r="253" spans="1:22" s="162" customFormat="1" ht="27.9" customHeight="1" x14ac:dyDescent="0.25">
      <c r="B253" s="311" t="s">
        <v>105</v>
      </c>
      <c r="C253" s="312"/>
      <c r="D253" s="312"/>
      <c r="E253" s="312"/>
      <c r="F253" s="312"/>
      <c r="G253" s="313"/>
      <c r="I253" s="184" t="s">
        <v>6</v>
      </c>
      <c r="J253" s="195" t="s">
        <v>68</v>
      </c>
      <c r="K253" s="183">
        <v>0</v>
      </c>
      <c r="L253" s="198"/>
      <c r="M253" s="221"/>
      <c r="N253" s="215"/>
      <c r="O253" s="215"/>
      <c r="P253" s="215"/>
      <c r="Q253" s="215"/>
      <c r="R253" s="216"/>
      <c r="S253" s="216"/>
      <c r="T253" s="216"/>
      <c r="U253" s="216"/>
      <c r="V253" s="216"/>
    </row>
    <row r="254" spans="1:22" s="162" customFormat="1" ht="27.9" customHeight="1" x14ac:dyDescent="0.25">
      <c r="B254" s="170"/>
      <c r="C254" s="161" t="str">
        <f>Allocation1&amp;" %"</f>
        <v>Core %</v>
      </c>
      <c r="D254" s="208" t="str">
        <f>Allocation2&amp;" %"</f>
        <v>Competitive %</v>
      </c>
      <c r="E254" s="208" t="str">
        <f>Allocation1&amp;" $"</f>
        <v>Core $</v>
      </c>
      <c r="F254" s="208" t="str">
        <f>Allocation2&amp;" $"</f>
        <v>Competitive $</v>
      </c>
      <c r="G254" s="171" t="s">
        <v>59</v>
      </c>
      <c r="I254" s="184" t="s">
        <v>6</v>
      </c>
      <c r="J254" s="195" t="s">
        <v>68</v>
      </c>
      <c r="K254" s="183">
        <v>0</v>
      </c>
      <c r="L254" s="198"/>
      <c r="M254" s="221"/>
      <c r="N254" s="215"/>
      <c r="O254" s="215"/>
      <c r="P254" s="215"/>
      <c r="Q254" s="215"/>
      <c r="R254" s="216"/>
      <c r="S254" s="216"/>
      <c r="T254" s="216"/>
      <c r="U254" s="216"/>
      <c r="V254" s="216"/>
    </row>
    <row r="255" spans="1:22" s="162" customFormat="1" ht="27.9" customHeight="1" thickBot="1" x14ac:dyDescent="0.3">
      <c r="B255" s="181" t="s">
        <v>106</v>
      </c>
      <c r="C255" s="168">
        <v>1</v>
      </c>
      <c r="D255" s="168">
        <v>0</v>
      </c>
      <c r="E255" s="218">
        <f>C255*$K258</f>
        <v>0</v>
      </c>
      <c r="F255" s="218">
        <f>D255*$K258</f>
        <v>0</v>
      </c>
      <c r="G255" s="219">
        <f>SUM(E255:F255)</f>
        <v>0</v>
      </c>
      <c r="I255" s="305" t="s">
        <v>69</v>
      </c>
      <c r="J255" s="314" t="s">
        <v>68</v>
      </c>
      <c r="K255" s="183">
        <v>0</v>
      </c>
      <c r="L255" s="198"/>
      <c r="M255" s="221"/>
      <c r="N255" s="215"/>
      <c r="O255" s="215"/>
      <c r="P255" s="215"/>
      <c r="Q255" s="215"/>
      <c r="R255" s="216"/>
      <c r="S255" s="216"/>
      <c r="T255" s="216"/>
      <c r="U255" s="216"/>
      <c r="V255" s="216"/>
    </row>
    <row r="256" spans="1:22" s="162" customFormat="1" ht="27.9" customHeight="1" x14ac:dyDescent="0.25">
      <c r="I256" s="315" t="s">
        <v>182</v>
      </c>
      <c r="J256" s="316" t="s">
        <v>68</v>
      </c>
      <c r="K256" s="185">
        <f>SUM(K245:K255)</f>
        <v>0</v>
      </c>
      <c r="L256" s="200"/>
      <c r="M256" s="221"/>
      <c r="N256" s="215"/>
      <c r="O256" s="215"/>
      <c r="P256" s="215"/>
      <c r="Q256" s="215"/>
      <c r="R256" s="216"/>
      <c r="S256" s="216"/>
      <c r="T256" s="216"/>
      <c r="U256" s="216"/>
      <c r="V256" s="216"/>
    </row>
    <row r="257" spans="1:22" s="162" customFormat="1" ht="27.9" customHeight="1" x14ac:dyDescent="0.25">
      <c r="I257" s="317" t="s">
        <v>8</v>
      </c>
      <c r="J257" s="318" t="s">
        <v>68</v>
      </c>
      <c r="K257" s="260">
        <v>0</v>
      </c>
      <c r="L257" s="261"/>
      <c r="M257" s="217"/>
      <c r="N257" s="220">
        <f>E255</f>
        <v>0</v>
      </c>
      <c r="O257" s="220">
        <f>F255</f>
        <v>0</v>
      </c>
      <c r="P257" s="215"/>
      <c r="Q257" s="215"/>
      <c r="R257" s="216"/>
      <c r="S257" s="216"/>
      <c r="T257" s="216"/>
      <c r="U257" s="216"/>
      <c r="V257" s="216"/>
    </row>
    <row r="258" spans="1:22" s="162" customFormat="1" ht="27.9" customHeight="1" thickBot="1" x14ac:dyDescent="0.3">
      <c r="I258" s="319" t="s">
        <v>70</v>
      </c>
      <c r="J258" s="320"/>
      <c r="K258" s="186">
        <f>SUM(K257,K256)</f>
        <v>0</v>
      </c>
      <c r="L258" s="196"/>
      <c r="M258" s="217"/>
      <c r="N258" s="215"/>
      <c r="O258" s="215"/>
      <c r="P258" s="215"/>
      <c r="Q258" s="215"/>
      <c r="R258" s="216"/>
      <c r="S258" s="216"/>
      <c r="T258" s="216"/>
      <c r="U258" s="216"/>
      <c r="V258" s="216"/>
    </row>
    <row r="259" spans="1:22" s="162" customFormat="1" ht="27.9" customHeight="1" thickBot="1" x14ac:dyDescent="0.3">
      <c r="A259" s="194"/>
      <c r="J259" s="80"/>
      <c r="M259" s="217"/>
      <c r="N259" s="215"/>
      <c r="O259" s="215"/>
      <c r="P259" s="215"/>
      <c r="Q259" s="215"/>
      <c r="R259" s="216"/>
      <c r="S259" s="216"/>
      <c r="T259" s="216"/>
      <c r="U259" s="216"/>
      <c r="V259" s="216"/>
    </row>
    <row r="260" spans="1:22" s="162" customFormat="1" ht="27.9" customHeight="1" x14ac:dyDescent="0.25">
      <c r="A260" s="194">
        <f>A244+1</f>
        <v>17</v>
      </c>
      <c r="B260" s="321" t="s">
        <v>60</v>
      </c>
      <c r="C260" s="322"/>
      <c r="D260" s="322"/>
      <c r="E260" s="322"/>
      <c r="F260" s="322"/>
      <c r="G260" s="323"/>
      <c r="I260" s="324" t="s">
        <v>61</v>
      </c>
      <c r="J260" s="325"/>
      <c r="K260" s="325"/>
      <c r="L260" s="182" t="s">
        <v>16</v>
      </c>
      <c r="M260" s="217"/>
      <c r="N260" s="215"/>
      <c r="O260" s="215"/>
      <c r="P260" s="215"/>
      <c r="Q260" s="215"/>
      <c r="R260" s="216"/>
      <c r="S260" s="216"/>
      <c r="T260" s="216"/>
      <c r="U260" s="216"/>
      <c r="V260" s="216"/>
    </row>
    <row r="261" spans="1:22" s="162" customFormat="1" ht="27.9" customHeight="1" x14ac:dyDescent="0.25">
      <c r="B261" s="257" t="s">
        <v>62</v>
      </c>
      <c r="C261" s="307"/>
      <c r="D261" s="307"/>
      <c r="E261" s="307"/>
      <c r="F261" s="307"/>
      <c r="G261" s="308"/>
      <c r="I261" s="305" t="s">
        <v>0</v>
      </c>
      <c r="J261" s="314"/>
      <c r="K261" s="183">
        <v>0</v>
      </c>
      <c r="L261" s="198"/>
      <c r="M261" s="221"/>
      <c r="N261" s="215"/>
      <c r="O261" s="215"/>
      <c r="P261" s="215"/>
      <c r="Q261" s="215"/>
      <c r="R261" s="216"/>
      <c r="S261" s="216"/>
      <c r="T261" s="216"/>
      <c r="U261" s="216"/>
      <c r="V261" s="216"/>
    </row>
    <row r="262" spans="1:22" s="162" customFormat="1" ht="27.9" customHeight="1" x14ac:dyDescent="0.25">
      <c r="B262" s="257" t="s">
        <v>63</v>
      </c>
      <c r="C262" s="307"/>
      <c r="D262" s="307"/>
      <c r="E262" s="307"/>
      <c r="F262" s="307"/>
      <c r="G262" s="308"/>
      <c r="I262" s="305" t="s">
        <v>1</v>
      </c>
      <c r="J262" s="314"/>
      <c r="K262" s="183">
        <v>0</v>
      </c>
      <c r="L262" s="198"/>
      <c r="M262" s="221"/>
      <c r="N262" s="215"/>
      <c r="O262" s="215"/>
      <c r="P262" s="215"/>
      <c r="Q262" s="215"/>
      <c r="R262" s="216"/>
      <c r="S262" s="216"/>
      <c r="T262" s="216"/>
      <c r="U262" s="216"/>
      <c r="V262" s="216"/>
    </row>
    <row r="263" spans="1:22" s="162" customFormat="1" ht="27.9" customHeight="1" x14ac:dyDescent="0.25">
      <c r="B263" s="191" t="s">
        <v>81</v>
      </c>
      <c r="C263" s="307"/>
      <c r="D263" s="307"/>
      <c r="E263" s="307"/>
      <c r="F263" s="307"/>
      <c r="G263" s="308"/>
      <c r="I263" s="305" t="s">
        <v>2</v>
      </c>
      <c r="J263" s="314"/>
      <c r="K263" s="183">
        <v>0</v>
      </c>
      <c r="L263" s="198"/>
      <c r="M263" s="221"/>
      <c r="N263" s="215"/>
      <c r="O263" s="215"/>
      <c r="P263" s="215"/>
      <c r="Q263" s="215"/>
      <c r="R263" s="216"/>
      <c r="S263" s="216"/>
      <c r="T263" s="216"/>
      <c r="U263" s="216"/>
      <c r="V263" s="216"/>
    </row>
    <row r="264" spans="1:22" s="162" customFormat="1" ht="27.9" customHeight="1" x14ac:dyDescent="0.25">
      <c r="B264" s="191" t="s">
        <v>64</v>
      </c>
      <c r="C264" s="307"/>
      <c r="D264" s="307"/>
      <c r="E264" s="307"/>
      <c r="F264" s="307"/>
      <c r="G264" s="308"/>
      <c r="I264" s="305" t="s">
        <v>3</v>
      </c>
      <c r="J264" s="314"/>
      <c r="K264" s="183">
        <v>0</v>
      </c>
      <c r="L264" s="198"/>
      <c r="M264" s="221"/>
      <c r="N264" s="215"/>
      <c r="O264" s="215"/>
      <c r="P264" s="215"/>
      <c r="Q264" s="215"/>
      <c r="R264" s="216"/>
      <c r="S264" s="216"/>
      <c r="T264" s="216"/>
      <c r="U264" s="216"/>
      <c r="V264" s="216"/>
    </row>
    <row r="265" spans="1:22" s="162" customFormat="1" ht="27.9" customHeight="1" x14ac:dyDescent="0.25">
      <c r="B265" s="305" t="s">
        <v>65</v>
      </c>
      <c r="C265" s="307"/>
      <c r="D265" s="307"/>
      <c r="E265" s="307"/>
      <c r="F265" s="307"/>
      <c r="G265" s="308"/>
      <c r="I265" s="305" t="s">
        <v>4</v>
      </c>
      <c r="J265" s="314"/>
      <c r="K265" s="183">
        <v>0</v>
      </c>
      <c r="L265" s="198"/>
      <c r="M265" s="221"/>
      <c r="N265" s="215"/>
      <c r="O265" s="215"/>
      <c r="P265" s="215"/>
      <c r="Q265" s="215"/>
      <c r="R265" s="216"/>
      <c r="S265" s="216"/>
      <c r="T265" s="216"/>
      <c r="U265" s="216"/>
      <c r="V265" s="216"/>
    </row>
    <row r="266" spans="1:22" s="162" customFormat="1" ht="27.9" customHeight="1" x14ac:dyDescent="0.25">
      <c r="B266" s="305"/>
      <c r="C266" s="307"/>
      <c r="D266" s="307"/>
      <c r="E266" s="307"/>
      <c r="F266" s="307"/>
      <c r="G266" s="308"/>
      <c r="I266" s="305" t="s">
        <v>5</v>
      </c>
      <c r="J266" s="314"/>
      <c r="K266" s="183">
        <v>0</v>
      </c>
      <c r="L266" s="198"/>
      <c r="M266" s="221"/>
      <c r="N266" s="215"/>
      <c r="O266" s="215"/>
      <c r="P266" s="215"/>
      <c r="Q266" s="215"/>
      <c r="R266" s="216"/>
      <c r="S266" s="216"/>
      <c r="T266" s="216"/>
      <c r="U266" s="216"/>
      <c r="V266" s="216"/>
    </row>
    <row r="267" spans="1:22" s="162" customFormat="1" ht="27.9" customHeight="1" x14ac:dyDescent="0.25">
      <c r="B267" s="305" t="s">
        <v>66</v>
      </c>
      <c r="C267" s="307"/>
      <c r="D267" s="307"/>
      <c r="E267" s="307"/>
      <c r="F267" s="307"/>
      <c r="G267" s="308"/>
      <c r="I267" s="184" t="s">
        <v>67</v>
      </c>
      <c r="J267" s="195" t="s">
        <v>68</v>
      </c>
      <c r="K267" s="183">
        <v>0</v>
      </c>
      <c r="L267" s="198"/>
      <c r="M267" s="221"/>
      <c r="N267" s="215"/>
      <c r="O267" s="215"/>
      <c r="P267" s="215"/>
      <c r="Q267" s="215"/>
      <c r="R267" s="216"/>
      <c r="S267" s="216"/>
      <c r="T267" s="216"/>
      <c r="U267" s="216"/>
      <c r="V267" s="216"/>
    </row>
    <row r="268" spans="1:22" s="162" customFormat="1" ht="27.9" customHeight="1" thickBot="1" x14ac:dyDescent="0.3">
      <c r="B268" s="306"/>
      <c r="C268" s="309"/>
      <c r="D268" s="309"/>
      <c r="E268" s="309"/>
      <c r="F268" s="309"/>
      <c r="G268" s="310"/>
      <c r="I268" s="184" t="s">
        <v>6</v>
      </c>
      <c r="J268" s="195" t="s">
        <v>68</v>
      </c>
      <c r="K268" s="183">
        <v>0</v>
      </c>
      <c r="L268" s="198"/>
      <c r="M268" s="221"/>
      <c r="N268" s="215"/>
      <c r="O268" s="215"/>
      <c r="P268" s="215"/>
      <c r="Q268" s="215"/>
      <c r="R268" s="216"/>
      <c r="S268" s="216"/>
      <c r="T268" s="216"/>
      <c r="U268" s="216"/>
      <c r="V268" s="216"/>
    </row>
    <row r="269" spans="1:22" s="162" customFormat="1" ht="27.9" customHeight="1" x14ac:dyDescent="0.25">
      <c r="B269" s="311" t="s">
        <v>105</v>
      </c>
      <c r="C269" s="312"/>
      <c r="D269" s="312"/>
      <c r="E269" s="312"/>
      <c r="F269" s="312"/>
      <c r="G269" s="313"/>
      <c r="I269" s="184" t="s">
        <v>6</v>
      </c>
      <c r="J269" s="195" t="s">
        <v>68</v>
      </c>
      <c r="K269" s="183">
        <v>0</v>
      </c>
      <c r="L269" s="198"/>
      <c r="M269" s="221"/>
      <c r="N269" s="215"/>
      <c r="O269" s="215"/>
      <c r="P269" s="215"/>
      <c r="Q269" s="215"/>
      <c r="R269" s="216"/>
      <c r="S269" s="216"/>
      <c r="T269" s="216"/>
      <c r="U269" s="216"/>
      <c r="V269" s="216"/>
    </row>
    <row r="270" spans="1:22" s="162" customFormat="1" ht="27.9" customHeight="1" x14ac:dyDescent="0.25">
      <c r="B270" s="170"/>
      <c r="C270" s="161" t="str">
        <f>Allocation1&amp;" %"</f>
        <v>Core %</v>
      </c>
      <c r="D270" s="208" t="str">
        <f>Allocation2&amp;" %"</f>
        <v>Competitive %</v>
      </c>
      <c r="E270" s="208" t="str">
        <f>Allocation1&amp;" $"</f>
        <v>Core $</v>
      </c>
      <c r="F270" s="208" t="str">
        <f>Allocation2&amp;" $"</f>
        <v>Competitive $</v>
      </c>
      <c r="G270" s="171" t="s">
        <v>59</v>
      </c>
      <c r="I270" s="184" t="s">
        <v>6</v>
      </c>
      <c r="J270" s="195" t="s">
        <v>68</v>
      </c>
      <c r="K270" s="183">
        <v>0</v>
      </c>
      <c r="L270" s="198"/>
      <c r="M270" s="221"/>
      <c r="N270" s="215"/>
      <c r="O270" s="215"/>
      <c r="P270" s="215"/>
      <c r="Q270" s="215"/>
      <c r="R270" s="216"/>
      <c r="S270" s="216"/>
      <c r="T270" s="216"/>
      <c r="U270" s="216"/>
      <c r="V270" s="216"/>
    </row>
    <row r="271" spans="1:22" s="162" customFormat="1" ht="27.9" customHeight="1" thickBot="1" x14ac:dyDescent="0.3">
      <c r="B271" s="181" t="s">
        <v>106</v>
      </c>
      <c r="C271" s="168">
        <v>1</v>
      </c>
      <c r="D271" s="168">
        <v>0</v>
      </c>
      <c r="E271" s="218">
        <f>C271*$K274</f>
        <v>0</v>
      </c>
      <c r="F271" s="218">
        <f>D271*$K274</f>
        <v>0</v>
      </c>
      <c r="G271" s="219">
        <f>SUM(E271:F271)</f>
        <v>0</v>
      </c>
      <c r="I271" s="305" t="s">
        <v>69</v>
      </c>
      <c r="J271" s="314" t="s">
        <v>68</v>
      </c>
      <c r="K271" s="183">
        <v>0</v>
      </c>
      <c r="L271" s="198"/>
      <c r="M271" s="221"/>
      <c r="N271" s="215"/>
      <c r="O271" s="215"/>
      <c r="P271" s="215"/>
      <c r="Q271" s="215"/>
      <c r="R271" s="216"/>
      <c r="S271" s="216"/>
      <c r="T271" s="216"/>
      <c r="U271" s="216"/>
      <c r="V271" s="216"/>
    </row>
    <row r="272" spans="1:22" s="162" customFormat="1" ht="27.9" customHeight="1" x14ac:dyDescent="0.25">
      <c r="I272" s="315" t="s">
        <v>182</v>
      </c>
      <c r="J272" s="316" t="s">
        <v>68</v>
      </c>
      <c r="K272" s="185">
        <f>SUM(K261:K271)</f>
        <v>0</v>
      </c>
      <c r="L272" s="200"/>
      <c r="M272" s="221"/>
      <c r="N272" s="215"/>
      <c r="O272" s="215"/>
      <c r="P272" s="215"/>
      <c r="Q272" s="215"/>
      <c r="R272" s="216"/>
      <c r="S272" s="216"/>
      <c r="T272" s="216"/>
      <c r="U272" s="216"/>
      <c r="V272" s="216"/>
    </row>
    <row r="273" spans="1:22" s="162" customFormat="1" ht="27.9" customHeight="1" x14ac:dyDescent="0.25">
      <c r="I273" s="317" t="s">
        <v>8</v>
      </c>
      <c r="J273" s="318" t="s">
        <v>68</v>
      </c>
      <c r="K273" s="260">
        <v>0</v>
      </c>
      <c r="L273" s="261"/>
      <c r="M273" s="217"/>
      <c r="N273" s="220">
        <f>E271</f>
        <v>0</v>
      </c>
      <c r="O273" s="220">
        <f>F271</f>
        <v>0</v>
      </c>
      <c r="P273" s="215"/>
      <c r="Q273" s="215"/>
      <c r="R273" s="216"/>
      <c r="S273" s="216"/>
      <c r="T273" s="216"/>
      <c r="U273" s="216"/>
      <c r="V273" s="216"/>
    </row>
    <row r="274" spans="1:22" s="162" customFormat="1" ht="27.9" customHeight="1" thickBot="1" x14ac:dyDescent="0.3">
      <c r="I274" s="319" t="s">
        <v>70</v>
      </c>
      <c r="J274" s="320"/>
      <c r="K274" s="186">
        <f>SUM(K273,K272)</f>
        <v>0</v>
      </c>
      <c r="L274" s="196"/>
      <c r="M274" s="217"/>
      <c r="N274" s="215"/>
      <c r="O274" s="215"/>
      <c r="P274" s="215"/>
      <c r="Q274" s="215"/>
      <c r="R274" s="216"/>
      <c r="S274" s="216"/>
      <c r="T274" s="216"/>
      <c r="U274" s="216"/>
      <c r="V274" s="216"/>
    </row>
    <row r="275" spans="1:22" s="162" customFormat="1" ht="27.9" customHeight="1" thickBot="1" x14ac:dyDescent="0.3">
      <c r="A275" s="194"/>
      <c r="J275" s="80"/>
      <c r="M275" s="217"/>
      <c r="N275" s="215"/>
      <c r="O275" s="215"/>
      <c r="P275" s="215"/>
      <c r="Q275" s="215"/>
      <c r="R275" s="216"/>
      <c r="S275" s="216"/>
      <c r="T275" s="216"/>
      <c r="U275" s="216"/>
      <c r="V275" s="216"/>
    </row>
    <row r="276" spans="1:22" s="162" customFormat="1" ht="27.9" customHeight="1" x14ac:dyDescent="0.25">
      <c r="A276" s="194">
        <f>A260+1</f>
        <v>18</v>
      </c>
      <c r="B276" s="321" t="s">
        <v>60</v>
      </c>
      <c r="C276" s="322"/>
      <c r="D276" s="322"/>
      <c r="E276" s="322"/>
      <c r="F276" s="322"/>
      <c r="G276" s="323"/>
      <c r="I276" s="324" t="s">
        <v>61</v>
      </c>
      <c r="J276" s="325"/>
      <c r="K276" s="325"/>
      <c r="L276" s="182" t="s">
        <v>16</v>
      </c>
      <c r="M276" s="217"/>
      <c r="N276" s="215"/>
      <c r="O276" s="215"/>
      <c r="P276" s="215"/>
      <c r="Q276" s="215"/>
      <c r="R276" s="216"/>
      <c r="S276" s="216"/>
      <c r="T276" s="216"/>
      <c r="U276" s="216"/>
      <c r="V276" s="216"/>
    </row>
    <row r="277" spans="1:22" s="162" customFormat="1" ht="27.9" customHeight="1" x14ac:dyDescent="0.25">
      <c r="B277" s="257" t="s">
        <v>62</v>
      </c>
      <c r="C277" s="307"/>
      <c r="D277" s="307"/>
      <c r="E277" s="307"/>
      <c r="F277" s="307"/>
      <c r="G277" s="308"/>
      <c r="I277" s="305" t="s">
        <v>0</v>
      </c>
      <c r="J277" s="314"/>
      <c r="K277" s="183">
        <v>0</v>
      </c>
      <c r="L277" s="198"/>
      <c r="M277" s="221"/>
      <c r="N277" s="215"/>
      <c r="O277" s="215"/>
      <c r="P277" s="215"/>
      <c r="Q277" s="215"/>
      <c r="R277" s="216"/>
      <c r="S277" s="216"/>
      <c r="T277" s="216"/>
      <c r="U277" s="216"/>
      <c r="V277" s="216"/>
    </row>
    <row r="278" spans="1:22" s="162" customFormat="1" ht="27.9" customHeight="1" x14ac:dyDescent="0.25">
      <c r="B278" s="257" t="s">
        <v>63</v>
      </c>
      <c r="C278" s="307"/>
      <c r="D278" s="307"/>
      <c r="E278" s="307"/>
      <c r="F278" s="307"/>
      <c r="G278" s="308"/>
      <c r="I278" s="305" t="s">
        <v>1</v>
      </c>
      <c r="J278" s="314"/>
      <c r="K278" s="183">
        <v>0</v>
      </c>
      <c r="L278" s="198"/>
      <c r="M278" s="221"/>
      <c r="N278" s="215"/>
      <c r="O278" s="215"/>
      <c r="P278" s="215"/>
      <c r="Q278" s="215"/>
      <c r="R278" s="216"/>
      <c r="S278" s="216"/>
      <c r="T278" s="216"/>
      <c r="U278" s="216"/>
      <c r="V278" s="216"/>
    </row>
    <row r="279" spans="1:22" s="162" customFormat="1" ht="27.9" customHeight="1" x14ac:dyDescent="0.25">
      <c r="B279" s="191" t="s">
        <v>81</v>
      </c>
      <c r="C279" s="307"/>
      <c r="D279" s="307"/>
      <c r="E279" s="307"/>
      <c r="F279" s="307"/>
      <c r="G279" s="308"/>
      <c r="I279" s="305" t="s">
        <v>2</v>
      </c>
      <c r="J279" s="314"/>
      <c r="K279" s="183">
        <v>0</v>
      </c>
      <c r="L279" s="198"/>
      <c r="M279" s="221"/>
      <c r="N279" s="215"/>
      <c r="O279" s="215"/>
      <c r="P279" s="215"/>
      <c r="Q279" s="215"/>
      <c r="R279" s="216"/>
      <c r="S279" s="216"/>
      <c r="T279" s="216"/>
      <c r="U279" s="216"/>
      <c r="V279" s="216"/>
    </row>
    <row r="280" spans="1:22" s="162" customFormat="1" ht="27.9" customHeight="1" x14ac:dyDescent="0.25">
      <c r="B280" s="191" t="s">
        <v>64</v>
      </c>
      <c r="C280" s="307"/>
      <c r="D280" s="307"/>
      <c r="E280" s="307"/>
      <c r="F280" s="307"/>
      <c r="G280" s="308"/>
      <c r="I280" s="305" t="s">
        <v>3</v>
      </c>
      <c r="J280" s="314"/>
      <c r="K280" s="183">
        <v>0</v>
      </c>
      <c r="L280" s="198"/>
      <c r="M280" s="221"/>
      <c r="N280" s="215"/>
      <c r="O280" s="215"/>
      <c r="P280" s="215"/>
      <c r="Q280" s="215"/>
      <c r="R280" s="216"/>
      <c r="S280" s="216"/>
      <c r="T280" s="216"/>
      <c r="U280" s="216"/>
      <c r="V280" s="216"/>
    </row>
    <row r="281" spans="1:22" s="162" customFormat="1" ht="27.9" customHeight="1" x14ac:dyDescent="0.25">
      <c r="B281" s="305" t="s">
        <v>65</v>
      </c>
      <c r="C281" s="307"/>
      <c r="D281" s="307"/>
      <c r="E281" s="307"/>
      <c r="F281" s="307"/>
      <c r="G281" s="308"/>
      <c r="I281" s="305" t="s">
        <v>4</v>
      </c>
      <c r="J281" s="314"/>
      <c r="K281" s="183">
        <v>0</v>
      </c>
      <c r="L281" s="198"/>
      <c r="M281" s="221"/>
      <c r="N281" s="215"/>
      <c r="O281" s="215"/>
      <c r="P281" s="215"/>
      <c r="Q281" s="215"/>
      <c r="R281" s="216"/>
      <c r="S281" s="216"/>
      <c r="T281" s="216"/>
      <c r="U281" s="216"/>
      <c r="V281" s="216"/>
    </row>
    <row r="282" spans="1:22" s="162" customFormat="1" ht="27.9" customHeight="1" x14ac:dyDescent="0.25">
      <c r="B282" s="305"/>
      <c r="C282" s="307"/>
      <c r="D282" s="307"/>
      <c r="E282" s="307"/>
      <c r="F282" s="307"/>
      <c r="G282" s="308"/>
      <c r="I282" s="305" t="s">
        <v>5</v>
      </c>
      <c r="J282" s="314"/>
      <c r="K282" s="183">
        <v>0</v>
      </c>
      <c r="L282" s="198"/>
      <c r="M282" s="221"/>
      <c r="N282" s="215"/>
      <c r="O282" s="215"/>
      <c r="P282" s="215"/>
      <c r="Q282" s="215"/>
      <c r="R282" s="216"/>
      <c r="S282" s="216"/>
      <c r="T282" s="216"/>
      <c r="U282" s="216"/>
      <c r="V282" s="216"/>
    </row>
    <row r="283" spans="1:22" s="162" customFormat="1" ht="27.9" customHeight="1" x14ac:dyDescent="0.25">
      <c r="B283" s="305" t="s">
        <v>66</v>
      </c>
      <c r="C283" s="307"/>
      <c r="D283" s="307"/>
      <c r="E283" s="307"/>
      <c r="F283" s="307"/>
      <c r="G283" s="308"/>
      <c r="I283" s="184" t="s">
        <v>67</v>
      </c>
      <c r="J283" s="195" t="s">
        <v>68</v>
      </c>
      <c r="K283" s="183">
        <v>0</v>
      </c>
      <c r="L283" s="198"/>
      <c r="M283" s="221"/>
      <c r="N283" s="215"/>
      <c r="O283" s="215"/>
      <c r="P283" s="215"/>
      <c r="Q283" s="215"/>
      <c r="R283" s="216"/>
      <c r="S283" s="216"/>
      <c r="T283" s="216"/>
      <c r="U283" s="216"/>
      <c r="V283" s="216"/>
    </row>
    <row r="284" spans="1:22" s="162" customFormat="1" ht="27.9" customHeight="1" thickBot="1" x14ac:dyDescent="0.3">
      <c r="B284" s="306"/>
      <c r="C284" s="309"/>
      <c r="D284" s="309"/>
      <c r="E284" s="309"/>
      <c r="F284" s="309"/>
      <c r="G284" s="310"/>
      <c r="I284" s="184" t="s">
        <v>6</v>
      </c>
      <c r="J284" s="195" t="s">
        <v>68</v>
      </c>
      <c r="K284" s="183">
        <v>0</v>
      </c>
      <c r="L284" s="198"/>
      <c r="M284" s="221"/>
      <c r="N284" s="215"/>
      <c r="O284" s="215"/>
      <c r="P284" s="215"/>
      <c r="Q284" s="215"/>
      <c r="R284" s="216"/>
      <c r="S284" s="216"/>
      <c r="T284" s="216"/>
      <c r="U284" s="216"/>
      <c r="V284" s="216"/>
    </row>
    <row r="285" spans="1:22" s="162" customFormat="1" ht="27.9" customHeight="1" x14ac:dyDescent="0.25">
      <c r="B285" s="311" t="s">
        <v>105</v>
      </c>
      <c r="C285" s="312"/>
      <c r="D285" s="312"/>
      <c r="E285" s="312"/>
      <c r="F285" s="312"/>
      <c r="G285" s="313"/>
      <c r="I285" s="184" t="s">
        <v>6</v>
      </c>
      <c r="J285" s="195" t="s">
        <v>68</v>
      </c>
      <c r="K285" s="183">
        <v>0</v>
      </c>
      <c r="L285" s="198"/>
      <c r="M285" s="221"/>
      <c r="N285" s="215"/>
      <c r="O285" s="215"/>
      <c r="P285" s="215"/>
      <c r="Q285" s="215"/>
      <c r="R285" s="216"/>
      <c r="S285" s="216"/>
      <c r="T285" s="216"/>
      <c r="U285" s="216"/>
      <c r="V285" s="216"/>
    </row>
    <row r="286" spans="1:22" s="162" customFormat="1" ht="27.9" customHeight="1" x14ac:dyDescent="0.25">
      <c r="B286" s="170"/>
      <c r="C286" s="161" t="str">
        <f>Allocation1&amp;" %"</f>
        <v>Core %</v>
      </c>
      <c r="D286" s="208" t="str">
        <f>Allocation2&amp;" %"</f>
        <v>Competitive %</v>
      </c>
      <c r="E286" s="208" t="str">
        <f>Allocation1&amp;" $"</f>
        <v>Core $</v>
      </c>
      <c r="F286" s="208" t="str">
        <f>Allocation2&amp;" $"</f>
        <v>Competitive $</v>
      </c>
      <c r="G286" s="171" t="s">
        <v>59</v>
      </c>
      <c r="I286" s="184" t="s">
        <v>6</v>
      </c>
      <c r="J286" s="195" t="s">
        <v>68</v>
      </c>
      <c r="K286" s="183">
        <v>0</v>
      </c>
      <c r="L286" s="198"/>
      <c r="M286" s="221"/>
      <c r="N286" s="215"/>
      <c r="O286" s="215"/>
      <c r="P286" s="215"/>
      <c r="Q286" s="215"/>
      <c r="R286" s="216"/>
      <c r="S286" s="216"/>
      <c r="T286" s="216"/>
      <c r="U286" s="216"/>
      <c r="V286" s="216"/>
    </row>
    <row r="287" spans="1:22" s="162" customFormat="1" ht="27.9" customHeight="1" thickBot="1" x14ac:dyDescent="0.3">
      <c r="B287" s="181" t="s">
        <v>106</v>
      </c>
      <c r="C287" s="168">
        <v>1</v>
      </c>
      <c r="D287" s="168">
        <v>0</v>
      </c>
      <c r="E287" s="218">
        <f>C287*$K290</f>
        <v>0</v>
      </c>
      <c r="F287" s="218">
        <f>D287*$K290</f>
        <v>0</v>
      </c>
      <c r="G287" s="219">
        <f>SUM(E287:F287)</f>
        <v>0</v>
      </c>
      <c r="I287" s="305" t="s">
        <v>69</v>
      </c>
      <c r="J287" s="314" t="s">
        <v>68</v>
      </c>
      <c r="K287" s="183">
        <v>0</v>
      </c>
      <c r="L287" s="198"/>
      <c r="M287" s="221"/>
      <c r="N287" s="215"/>
      <c r="O287" s="215"/>
      <c r="P287" s="215"/>
      <c r="Q287" s="215"/>
      <c r="R287" s="216"/>
      <c r="S287" s="216"/>
      <c r="T287" s="216"/>
      <c r="U287" s="216"/>
      <c r="V287" s="216"/>
    </row>
    <row r="288" spans="1:22" s="162" customFormat="1" ht="27.9" customHeight="1" x14ac:dyDescent="0.25">
      <c r="I288" s="315" t="s">
        <v>182</v>
      </c>
      <c r="J288" s="316" t="s">
        <v>68</v>
      </c>
      <c r="K288" s="185">
        <f>SUM(K277:K287)</f>
        <v>0</v>
      </c>
      <c r="L288" s="200"/>
      <c r="M288" s="221"/>
      <c r="N288" s="215"/>
      <c r="O288" s="215"/>
      <c r="P288" s="215"/>
      <c r="Q288" s="215"/>
      <c r="R288" s="216"/>
      <c r="S288" s="216"/>
      <c r="T288" s="216"/>
      <c r="U288" s="216"/>
      <c r="V288" s="216"/>
    </row>
    <row r="289" spans="1:22" s="162" customFormat="1" ht="27.9" customHeight="1" x14ac:dyDescent="0.25">
      <c r="I289" s="317" t="s">
        <v>8</v>
      </c>
      <c r="J289" s="318" t="s">
        <v>68</v>
      </c>
      <c r="K289" s="260">
        <v>0</v>
      </c>
      <c r="L289" s="261"/>
      <c r="M289" s="217"/>
      <c r="N289" s="220">
        <f>E287</f>
        <v>0</v>
      </c>
      <c r="O289" s="220">
        <f>F287</f>
        <v>0</v>
      </c>
      <c r="P289" s="215"/>
      <c r="Q289" s="215"/>
      <c r="R289" s="216"/>
      <c r="S289" s="216"/>
      <c r="T289" s="216"/>
      <c r="U289" s="216"/>
      <c r="V289" s="216"/>
    </row>
    <row r="290" spans="1:22" s="162" customFormat="1" ht="27.9" customHeight="1" thickBot="1" x14ac:dyDescent="0.3">
      <c r="I290" s="319" t="s">
        <v>70</v>
      </c>
      <c r="J290" s="320"/>
      <c r="K290" s="186">
        <f>SUM(K289,K288)</f>
        <v>0</v>
      </c>
      <c r="L290" s="196"/>
      <c r="M290" s="217"/>
      <c r="N290" s="215"/>
      <c r="O290" s="215"/>
      <c r="P290" s="215"/>
      <c r="Q290" s="215"/>
      <c r="R290" s="216"/>
      <c r="S290" s="216"/>
      <c r="T290" s="216"/>
      <c r="U290" s="216"/>
      <c r="V290" s="216"/>
    </row>
    <row r="291" spans="1:22" s="162" customFormat="1" ht="27.9" customHeight="1" thickBot="1" x14ac:dyDescent="0.3">
      <c r="A291" s="194"/>
      <c r="J291" s="80"/>
      <c r="M291" s="217"/>
      <c r="N291" s="215"/>
      <c r="O291" s="215"/>
      <c r="P291" s="215"/>
      <c r="Q291" s="215"/>
      <c r="R291" s="216"/>
      <c r="S291" s="216"/>
      <c r="T291" s="216"/>
      <c r="U291" s="216"/>
      <c r="V291" s="216"/>
    </row>
    <row r="292" spans="1:22" s="162" customFormat="1" ht="27.9" customHeight="1" x14ac:dyDescent="0.25">
      <c r="A292" s="194">
        <f>A276+1</f>
        <v>19</v>
      </c>
      <c r="B292" s="321" t="s">
        <v>60</v>
      </c>
      <c r="C292" s="322"/>
      <c r="D292" s="322"/>
      <c r="E292" s="322"/>
      <c r="F292" s="322"/>
      <c r="G292" s="323"/>
      <c r="I292" s="324" t="s">
        <v>61</v>
      </c>
      <c r="J292" s="325"/>
      <c r="K292" s="325"/>
      <c r="L292" s="182" t="s">
        <v>16</v>
      </c>
      <c r="M292" s="217"/>
      <c r="N292" s="215"/>
      <c r="O292" s="215"/>
      <c r="P292" s="215"/>
      <c r="Q292" s="215"/>
      <c r="R292" s="216"/>
      <c r="S292" s="216"/>
      <c r="T292" s="216"/>
      <c r="U292" s="216"/>
      <c r="V292" s="216"/>
    </row>
    <row r="293" spans="1:22" s="162" customFormat="1" ht="27.9" customHeight="1" x14ac:dyDescent="0.25">
      <c r="B293" s="257" t="s">
        <v>62</v>
      </c>
      <c r="C293" s="307"/>
      <c r="D293" s="307"/>
      <c r="E293" s="307"/>
      <c r="F293" s="307"/>
      <c r="G293" s="308"/>
      <c r="I293" s="305" t="s">
        <v>0</v>
      </c>
      <c r="J293" s="314"/>
      <c r="K293" s="183">
        <v>0</v>
      </c>
      <c r="L293" s="198"/>
      <c r="M293" s="221"/>
      <c r="N293" s="215"/>
      <c r="O293" s="215"/>
      <c r="P293" s="215"/>
      <c r="Q293" s="215"/>
      <c r="R293" s="216"/>
      <c r="S293" s="216"/>
      <c r="T293" s="216"/>
      <c r="U293" s="216"/>
      <c r="V293" s="216"/>
    </row>
    <row r="294" spans="1:22" s="162" customFormat="1" ht="27.9" customHeight="1" x14ac:dyDescent="0.25">
      <c r="B294" s="257" t="s">
        <v>63</v>
      </c>
      <c r="C294" s="307"/>
      <c r="D294" s="307"/>
      <c r="E294" s="307"/>
      <c r="F294" s="307"/>
      <c r="G294" s="308"/>
      <c r="I294" s="305" t="s">
        <v>1</v>
      </c>
      <c r="J294" s="314"/>
      <c r="K294" s="183">
        <v>0</v>
      </c>
      <c r="L294" s="198"/>
      <c r="M294" s="221"/>
      <c r="N294" s="215"/>
      <c r="O294" s="215"/>
      <c r="P294" s="215"/>
      <c r="Q294" s="215"/>
      <c r="R294" s="216"/>
      <c r="S294" s="216"/>
      <c r="T294" s="216"/>
      <c r="U294" s="216"/>
      <c r="V294" s="216"/>
    </row>
    <row r="295" spans="1:22" s="162" customFormat="1" ht="27.9" customHeight="1" x14ac:dyDescent="0.25">
      <c r="B295" s="191" t="s">
        <v>81</v>
      </c>
      <c r="C295" s="307"/>
      <c r="D295" s="307"/>
      <c r="E295" s="307"/>
      <c r="F295" s="307"/>
      <c r="G295" s="308"/>
      <c r="I295" s="305" t="s">
        <v>2</v>
      </c>
      <c r="J295" s="314"/>
      <c r="K295" s="183">
        <v>0</v>
      </c>
      <c r="L295" s="198"/>
      <c r="M295" s="221"/>
      <c r="N295" s="215"/>
      <c r="O295" s="215"/>
      <c r="P295" s="215"/>
      <c r="Q295" s="215"/>
      <c r="R295" s="216"/>
      <c r="S295" s="216"/>
      <c r="T295" s="216"/>
      <c r="U295" s="216"/>
      <c r="V295" s="216"/>
    </row>
    <row r="296" spans="1:22" s="162" customFormat="1" ht="27.9" customHeight="1" x14ac:dyDescent="0.25">
      <c r="B296" s="191" t="s">
        <v>64</v>
      </c>
      <c r="C296" s="307"/>
      <c r="D296" s="307"/>
      <c r="E296" s="307"/>
      <c r="F296" s="307"/>
      <c r="G296" s="308"/>
      <c r="I296" s="305" t="s">
        <v>3</v>
      </c>
      <c r="J296" s="314"/>
      <c r="K296" s="183">
        <v>0</v>
      </c>
      <c r="L296" s="198"/>
      <c r="M296" s="221"/>
      <c r="N296" s="215"/>
      <c r="O296" s="215"/>
      <c r="P296" s="215"/>
      <c r="Q296" s="215"/>
      <c r="R296" s="216"/>
      <c r="S296" s="216"/>
      <c r="T296" s="216"/>
      <c r="U296" s="216"/>
      <c r="V296" s="216"/>
    </row>
    <row r="297" spans="1:22" s="162" customFormat="1" ht="27.9" customHeight="1" x14ac:dyDescent="0.25">
      <c r="B297" s="305" t="s">
        <v>65</v>
      </c>
      <c r="C297" s="307"/>
      <c r="D297" s="307"/>
      <c r="E297" s="307"/>
      <c r="F297" s="307"/>
      <c r="G297" s="308"/>
      <c r="I297" s="305" t="s">
        <v>4</v>
      </c>
      <c r="J297" s="314"/>
      <c r="K297" s="183">
        <v>0</v>
      </c>
      <c r="L297" s="198"/>
      <c r="M297" s="221"/>
      <c r="N297" s="215"/>
      <c r="O297" s="215"/>
      <c r="P297" s="215"/>
      <c r="Q297" s="215"/>
      <c r="R297" s="216"/>
      <c r="S297" s="216"/>
      <c r="T297" s="216"/>
      <c r="U297" s="216"/>
      <c r="V297" s="216"/>
    </row>
    <row r="298" spans="1:22" s="162" customFormat="1" ht="27.9" customHeight="1" x14ac:dyDescent="0.25">
      <c r="B298" s="305"/>
      <c r="C298" s="307"/>
      <c r="D298" s="307"/>
      <c r="E298" s="307"/>
      <c r="F298" s="307"/>
      <c r="G298" s="308"/>
      <c r="I298" s="305" t="s">
        <v>5</v>
      </c>
      <c r="J298" s="314"/>
      <c r="K298" s="183">
        <v>0</v>
      </c>
      <c r="L298" s="198"/>
      <c r="M298" s="221"/>
      <c r="N298" s="215"/>
      <c r="O298" s="215"/>
      <c r="P298" s="215"/>
      <c r="Q298" s="215"/>
      <c r="R298" s="216"/>
      <c r="S298" s="216"/>
      <c r="T298" s="216"/>
      <c r="U298" s="216"/>
      <c r="V298" s="216"/>
    </row>
    <row r="299" spans="1:22" s="162" customFormat="1" ht="27.9" customHeight="1" x14ac:dyDescent="0.25">
      <c r="B299" s="305" t="s">
        <v>66</v>
      </c>
      <c r="C299" s="307"/>
      <c r="D299" s="307"/>
      <c r="E299" s="307"/>
      <c r="F299" s="307"/>
      <c r="G299" s="308"/>
      <c r="I299" s="184" t="s">
        <v>67</v>
      </c>
      <c r="J299" s="195" t="s">
        <v>68</v>
      </c>
      <c r="K299" s="183">
        <v>0</v>
      </c>
      <c r="L299" s="198"/>
      <c r="M299" s="221"/>
      <c r="N299" s="215"/>
      <c r="O299" s="215"/>
      <c r="P299" s="215"/>
      <c r="Q299" s="215"/>
      <c r="R299" s="216"/>
      <c r="S299" s="216"/>
      <c r="T299" s="216"/>
      <c r="U299" s="216"/>
      <c r="V299" s="216"/>
    </row>
    <row r="300" spans="1:22" s="162" customFormat="1" ht="27.9" customHeight="1" thickBot="1" x14ac:dyDescent="0.3">
      <c r="B300" s="306"/>
      <c r="C300" s="309"/>
      <c r="D300" s="309"/>
      <c r="E300" s="309"/>
      <c r="F300" s="309"/>
      <c r="G300" s="310"/>
      <c r="I300" s="184" t="s">
        <v>6</v>
      </c>
      <c r="J300" s="195" t="s">
        <v>68</v>
      </c>
      <c r="K300" s="183">
        <v>0</v>
      </c>
      <c r="L300" s="198"/>
      <c r="M300" s="221"/>
      <c r="N300" s="215"/>
      <c r="O300" s="215"/>
      <c r="P300" s="215"/>
      <c r="Q300" s="215"/>
      <c r="R300" s="216"/>
      <c r="S300" s="216"/>
      <c r="T300" s="216"/>
      <c r="U300" s="216"/>
      <c r="V300" s="216"/>
    </row>
    <row r="301" spans="1:22" s="162" customFormat="1" ht="27.9" customHeight="1" x14ac:dyDescent="0.25">
      <c r="B301" s="311" t="s">
        <v>105</v>
      </c>
      <c r="C301" s="312"/>
      <c r="D301" s="312"/>
      <c r="E301" s="312"/>
      <c r="F301" s="312"/>
      <c r="G301" s="313"/>
      <c r="I301" s="184" t="s">
        <v>6</v>
      </c>
      <c r="J301" s="195" t="s">
        <v>68</v>
      </c>
      <c r="K301" s="183">
        <v>0</v>
      </c>
      <c r="L301" s="198"/>
      <c r="M301" s="221"/>
      <c r="N301" s="215"/>
      <c r="O301" s="215"/>
      <c r="P301" s="215"/>
      <c r="Q301" s="215"/>
      <c r="R301" s="216"/>
      <c r="S301" s="216"/>
      <c r="T301" s="216"/>
      <c r="U301" s="216"/>
      <c r="V301" s="216"/>
    </row>
    <row r="302" spans="1:22" s="162" customFormat="1" ht="27.9" customHeight="1" x14ac:dyDescent="0.25">
      <c r="B302" s="170"/>
      <c r="C302" s="161" t="str">
        <f>Allocation1&amp;" %"</f>
        <v>Core %</v>
      </c>
      <c r="D302" s="208" t="str">
        <f>Allocation2&amp;" %"</f>
        <v>Competitive %</v>
      </c>
      <c r="E302" s="208" t="str">
        <f>Allocation1&amp;" $"</f>
        <v>Core $</v>
      </c>
      <c r="F302" s="208" t="str">
        <f>Allocation2&amp;" $"</f>
        <v>Competitive $</v>
      </c>
      <c r="G302" s="171" t="s">
        <v>59</v>
      </c>
      <c r="I302" s="184" t="s">
        <v>6</v>
      </c>
      <c r="J302" s="195" t="s">
        <v>68</v>
      </c>
      <c r="K302" s="183">
        <v>0</v>
      </c>
      <c r="L302" s="198"/>
      <c r="M302" s="221"/>
      <c r="N302" s="215"/>
      <c r="O302" s="215"/>
      <c r="P302" s="215"/>
      <c r="Q302" s="215"/>
      <c r="R302" s="216"/>
      <c r="S302" s="216"/>
      <c r="T302" s="216"/>
      <c r="U302" s="216"/>
      <c r="V302" s="216"/>
    </row>
    <row r="303" spans="1:22" s="162" customFormat="1" ht="27.9" customHeight="1" thickBot="1" x14ac:dyDescent="0.3">
      <c r="B303" s="181" t="s">
        <v>106</v>
      </c>
      <c r="C303" s="168">
        <v>1</v>
      </c>
      <c r="D303" s="168">
        <v>0</v>
      </c>
      <c r="E303" s="218">
        <f>C303*$K306</f>
        <v>0</v>
      </c>
      <c r="F303" s="218">
        <f>D303*$K306</f>
        <v>0</v>
      </c>
      <c r="G303" s="219">
        <f>SUM(E303:F303)</f>
        <v>0</v>
      </c>
      <c r="I303" s="305" t="s">
        <v>69</v>
      </c>
      <c r="J303" s="314" t="s">
        <v>68</v>
      </c>
      <c r="K303" s="183">
        <v>0</v>
      </c>
      <c r="L303" s="198"/>
      <c r="M303" s="221"/>
      <c r="N303" s="215"/>
      <c r="O303" s="215"/>
      <c r="P303" s="215"/>
      <c r="Q303" s="215"/>
      <c r="R303" s="216"/>
      <c r="S303" s="216"/>
      <c r="T303" s="216"/>
      <c r="U303" s="216"/>
      <c r="V303" s="216"/>
    </row>
    <row r="304" spans="1:22" s="162" customFormat="1" ht="27.9" customHeight="1" x14ac:dyDescent="0.25">
      <c r="I304" s="315" t="s">
        <v>182</v>
      </c>
      <c r="J304" s="316" t="s">
        <v>68</v>
      </c>
      <c r="K304" s="185">
        <f>SUM(K293:K303)</f>
        <v>0</v>
      </c>
      <c r="L304" s="200"/>
      <c r="M304" s="221"/>
      <c r="N304" s="215"/>
      <c r="O304" s="215"/>
      <c r="P304" s="215"/>
      <c r="Q304" s="215"/>
      <c r="R304" s="216"/>
      <c r="S304" s="216"/>
      <c r="T304" s="216"/>
      <c r="U304" s="216"/>
      <c r="V304" s="216"/>
    </row>
    <row r="305" spans="1:22" s="162" customFormat="1" ht="27.9" customHeight="1" x14ac:dyDescent="0.25">
      <c r="I305" s="317" t="s">
        <v>8</v>
      </c>
      <c r="J305" s="318" t="s">
        <v>68</v>
      </c>
      <c r="K305" s="260">
        <v>0</v>
      </c>
      <c r="L305" s="261"/>
      <c r="M305" s="217"/>
      <c r="N305" s="220">
        <f>E303</f>
        <v>0</v>
      </c>
      <c r="O305" s="220">
        <f>F303</f>
        <v>0</v>
      </c>
      <c r="P305" s="215"/>
      <c r="Q305" s="215"/>
      <c r="R305" s="216"/>
      <c r="S305" s="216"/>
      <c r="T305" s="216"/>
      <c r="U305" s="216"/>
      <c r="V305" s="216"/>
    </row>
    <row r="306" spans="1:22" s="162" customFormat="1" ht="27.9" customHeight="1" thickBot="1" x14ac:dyDescent="0.3">
      <c r="I306" s="319" t="s">
        <v>70</v>
      </c>
      <c r="J306" s="320"/>
      <c r="K306" s="186">
        <f>SUM(K305,K304)</f>
        <v>0</v>
      </c>
      <c r="L306" s="196"/>
      <c r="M306" s="217"/>
      <c r="N306" s="215"/>
      <c r="O306" s="215"/>
      <c r="P306" s="215"/>
      <c r="Q306" s="215"/>
      <c r="R306" s="216"/>
      <c r="S306" s="216"/>
      <c r="T306" s="216"/>
      <c r="U306" s="216"/>
      <c r="V306" s="216"/>
    </row>
    <row r="307" spans="1:22" s="162" customFormat="1" ht="27.9" customHeight="1" thickBot="1" x14ac:dyDescent="0.3">
      <c r="A307" s="194"/>
      <c r="J307" s="80"/>
      <c r="M307" s="217"/>
      <c r="N307" s="215"/>
      <c r="O307" s="215"/>
      <c r="P307" s="215"/>
      <c r="Q307" s="215"/>
      <c r="R307" s="216"/>
      <c r="S307" s="216"/>
      <c r="T307" s="216"/>
      <c r="U307" s="216"/>
      <c r="V307" s="216"/>
    </row>
    <row r="308" spans="1:22" s="162" customFormat="1" ht="27.9" customHeight="1" x14ac:dyDescent="0.25">
      <c r="A308" s="194">
        <f>A292+1</f>
        <v>20</v>
      </c>
      <c r="B308" s="321" t="s">
        <v>60</v>
      </c>
      <c r="C308" s="322"/>
      <c r="D308" s="322"/>
      <c r="E308" s="322"/>
      <c r="F308" s="322"/>
      <c r="G308" s="323"/>
      <c r="I308" s="324" t="s">
        <v>61</v>
      </c>
      <c r="J308" s="325"/>
      <c r="K308" s="325"/>
      <c r="L308" s="182" t="s">
        <v>16</v>
      </c>
      <c r="M308" s="217"/>
      <c r="N308" s="215"/>
      <c r="O308" s="215"/>
      <c r="P308" s="215"/>
      <c r="Q308" s="215"/>
      <c r="R308" s="216"/>
      <c r="S308" s="216"/>
      <c r="T308" s="216"/>
      <c r="U308" s="216"/>
      <c r="V308" s="216"/>
    </row>
    <row r="309" spans="1:22" s="162" customFormat="1" ht="27.9" customHeight="1" x14ac:dyDescent="0.25">
      <c r="B309" s="257" t="s">
        <v>62</v>
      </c>
      <c r="C309" s="307"/>
      <c r="D309" s="307"/>
      <c r="E309" s="307"/>
      <c r="F309" s="307"/>
      <c r="G309" s="308"/>
      <c r="I309" s="305" t="s">
        <v>0</v>
      </c>
      <c r="J309" s="314"/>
      <c r="K309" s="183">
        <v>0</v>
      </c>
      <c r="L309" s="198"/>
      <c r="M309" s="221"/>
      <c r="N309" s="215"/>
      <c r="O309" s="215"/>
      <c r="P309" s="215"/>
      <c r="Q309" s="215"/>
      <c r="R309" s="216"/>
      <c r="S309" s="216"/>
      <c r="T309" s="216"/>
      <c r="U309" s="216"/>
      <c r="V309" s="216"/>
    </row>
    <row r="310" spans="1:22" s="162" customFormat="1" ht="27.9" customHeight="1" x14ac:dyDescent="0.25">
      <c r="B310" s="257" t="s">
        <v>63</v>
      </c>
      <c r="C310" s="307"/>
      <c r="D310" s="307"/>
      <c r="E310" s="307"/>
      <c r="F310" s="307"/>
      <c r="G310" s="308"/>
      <c r="I310" s="305" t="s">
        <v>1</v>
      </c>
      <c r="J310" s="314"/>
      <c r="K310" s="183">
        <v>0</v>
      </c>
      <c r="L310" s="198"/>
      <c r="M310" s="221"/>
      <c r="N310" s="215"/>
      <c r="O310" s="215"/>
      <c r="P310" s="215"/>
      <c r="Q310" s="215"/>
      <c r="R310" s="216"/>
      <c r="S310" s="216"/>
      <c r="T310" s="216"/>
      <c r="U310" s="216"/>
      <c r="V310" s="216"/>
    </row>
    <row r="311" spans="1:22" s="162" customFormat="1" ht="27.9" customHeight="1" x14ac:dyDescent="0.25">
      <c r="B311" s="191" t="s">
        <v>81</v>
      </c>
      <c r="C311" s="307"/>
      <c r="D311" s="307"/>
      <c r="E311" s="307"/>
      <c r="F311" s="307"/>
      <c r="G311" s="308"/>
      <c r="I311" s="305" t="s">
        <v>2</v>
      </c>
      <c r="J311" s="314"/>
      <c r="K311" s="183">
        <v>0</v>
      </c>
      <c r="L311" s="198"/>
      <c r="M311" s="221"/>
      <c r="N311" s="215"/>
      <c r="O311" s="215"/>
      <c r="P311" s="215"/>
      <c r="Q311" s="215"/>
      <c r="R311" s="216"/>
      <c r="S311" s="216"/>
      <c r="T311" s="216"/>
      <c r="U311" s="216"/>
      <c r="V311" s="216"/>
    </row>
    <row r="312" spans="1:22" s="162" customFormat="1" ht="27.9" customHeight="1" x14ac:dyDescent="0.25">
      <c r="B312" s="191" t="s">
        <v>64</v>
      </c>
      <c r="C312" s="307"/>
      <c r="D312" s="307"/>
      <c r="E312" s="307"/>
      <c r="F312" s="307"/>
      <c r="G312" s="308"/>
      <c r="I312" s="305" t="s">
        <v>3</v>
      </c>
      <c r="J312" s="314"/>
      <c r="K312" s="183">
        <v>0</v>
      </c>
      <c r="L312" s="198"/>
      <c r="M312" s="221"/>
      <c r="N312" s="215"/>
      <c r="O312" s="215"/>
      <c r="P312" s="215"/>
      <c r="Q312" s="215"/>
      <c r="R312" s="216"/>
      <c r="S312" s="216"/>
      <c r="T312" s="216"/>
      <c r="U312" s="216"/>
      <c r="V312" s="216"/>
    </row>
    <row r="313" spans="1:22" s="162" customFormat="1" ht="27.9" customHeight="1" x14ac:dyDescent="0.25">
      <c r="B313" s="305" t="s">
        <v>65</v>
      </c>
      <c r="C313" s="307"/>
      <c r="D313" s="307"/>
      <c r="E313" s="307"/>
      <c r="F313" s="307"/>
      <c r="G313" s="308"/>
      <c r="I313" s="305" t="s">
        <v>4</v>
      </c>
      <c r="J313" s="314"/>
      <c r="K313" s="183">
        <v>0</v>
      </c>
      <c r="L313" s="198"/>
      <c r="M313" s="221"/>
      <c r="N313" s="215"/>
      <c r="O313" s="215"/>
      <c r="P313" s="215"/>
      <c r="Q313" s="215"/>
      <c r="R313" s="216"/>
      <c r="S313" s="216"/>
      <c r="T313" s="216"/>
      <c r="U313" s="216"/>
      <c r="V313" s="216"/>
    </row>
    <row r="314" spans="1:22" s="162" customFormat="1" ht="27.9" customHeight="1" x14ac:dyDescent="0.25">
      <c r="B314" s="305"/>
      <c r="C314" s="307"/>
      <c r="D314" s="307"/>
      <c r="E314" s="307"/>
      <c r="F314" s="307"/>
      <c r="G314" s="308"/>
      <c r="I314" s="305" t="s">
        <v>5</v>
      </c>
      <c r="J314" s="314"/>
      <c r="K314" s="183">
        <v>0</v>
      </c>
      <c r="L314" s="198"/>
      <c r="M314" s="221"/>
      <c r="N314" s="215"/>
      <c r="O314" s="215"/>
      <c r="P314" s="215"/>
      <c r="Q314" s="215"/>
      <c r="R314" s="216"/>
      <c r="S314" s="216"/>
      <c r="T314" s="216"/>
      <c r="U314" s="216"/>
      <c r="V314" s="216"/>
    </row>
    <row r="315" spans="1:22" s="162" customFormat="1" ht="27.9" customHeight="1" x14ac:dyDescent="0.25">
      <c r="B315" s="305" t="s">
        <v>66</v>
      </c>
      <c r="C315" s="307"/>
      <c r="D315" s="307"/>
      <c r="E315" s="307"/>
      <c r="F315" s="307"/>
      <c r="G315" s="308"/>
      <c r="I315" s="184" t="s">
        <v>67</v>
      </c>
      <c r="J315" s="195" t="s">
        <v>68</v>
      </c>
      <c r="K315" s="183">
        <v>0</v>
      </c>
      <c r="L315" s="198"/>
      <c r="M315" s="221"/>
      <c r="N315" s="215"/>
      <c r="O315" s="215"/>
      <c r="P315" s="215"/>
      <c r="Q315" s="215"/>
      <c r="R315" s="216"/>
      <c r="S315" s="216"/>
      <c r="T315" s="216"/>
      <c r="U315" s="216"/>
      <c r="V315" s="216"/>
    </row>
    <row r="316" spans="1:22" s="162" customFormat="1" ht="27.9" customHeight="1" thickBot="1" x14ac:dyDescent="0.3">
      <c r="B316" s="306"/>
      <c r="C316" s="309"/>
      <c r="D316" s="309"/>
      <c r="E316" s="309"/>
      <c r="F316" s="309"/>
      <c r="G316" s="310"/>
      <c r="I316" s="184" t="s">
        <v>6</v>
      </c>
      <c r="J316" s="195" t="s">
        <v>68</v>
      </c>
      <c r="K316" s="183">
        <v>0</v>
      </c>
      <c r="L316" s="198"/>
      <c r="M316" s="221"/>
      <c r="N316" s="215"/>
      <c r="O316" s="215"/>
      <c r="P316" s="215"/>
      <c r="Q316" s="215"/>
      <c r="R316" s="216"/>
      <c r="S316" s="216"/>
      <c r="T316" s="216"/>
      <c r="U316" s="216"/>
      <c r="V316" s="216"/>
    </row>
    <row r="317" spans="1:22" s="162" customFormat="1" ht="27.9" customHeight="1" x14ac:dyDescent="0.25">
      <c r="B317" s="311" t="s">
        <v>105</v>
      </c>
      <c r="C317" s="312"/>
      <c r="D317" s="312"/>
      <c r="E317" s="312"/>
      <c r="F317" s="312"/>
      <c r="G317" s="313"/>
      <c r="I317" s="184" t="s">
        <v>6</v>
      </c>
      <c r="J317" s="195" t="s">
        <v>68</v>
      </c>
      <c r="K317" s="183">
        <v>0</v>
      </c>
      <c r="L317" s="198"/>
      <c r="M317" s="221"/>
      <c r="N317" s="215"/>
      <c r="O317" s="215"/>
      <c r="P317" s="215"/>
      <c r="Q317" s="215"/>
      <c r="R317" s="216"/>
      <c r="S317" s="216"/>
      <c r="T317" s="216"/>
      <c r="U317" s="216"/>
      <c r="V317" s="216"/>
    </row>
    <row r="318" spans="1:22" s="162" customFormat="1" ht="27.9" customHeight="1" x14ac:dyDescent="0.25">
      <c r="B318" s="170"/>
      <c r="C318" s="161" t="str">
        <f>Allocation1&amp;" %"</f>
        <v>Core %</v>
      </c>
      <c r="D318" s="208" t="str">
        <f>Allocation2&amp;" %"</f>
        <v>Competitive %</v>
      </c>
      <c r="E318" s="208" t="str">
        <f>Allocation1&amp;" $"</f>
        <v>Core $</v>
      </c>
      <c r="F318" s="208" t="str">
        <f>Allocation2&amp;" $"</f>
        <v>Competitive $</v>
      </c>
      <c r="G318" s="171" t="s">
        <v>59</v>
      </c>
      <c r="I318" s="184" t="s">
        <v>6</v>
      </c>
      <c r="J318" s="195" t="s">
        <v>68</v>
      </c>
      <c r="K318" s="183">
        <v>0</v>
      </c>
      <c r="L318" s="198"/>
      <c r="M318" s="221"/>
      <c r="N318" s="215"/>
      <c r="O318" s="215"/>
      <c r="P318" s="215"/>
      <c r="Q318" s="215"/>
      <c r="R318" s="216"/>
      <c r="S318" s="216"/>
      <c r="T318" s="216"/>
      <c r="U318" s="216"/>
      <c r="V318" s="216"/>
    </row>
    <row r="319" spans="1:22" s="162" customFormat="1" ht="27.9" customHeight="1" thickBot="1" x14ac:dyDescent="0.3">
      <c r="B319" s="181" t="s">
        <v>106</v>
      </c>
      <c r="C319" s="168">
        <v>1</v>
      </c>
      <c r="D319" s="168">
        <v>0</v>
      </c>
      <c r="E319" s="218">
        <f>C319*$K322</f>
        <v>0</v>
      </c>
      <c r="F319" s="218">
        <f>D319*$K322</f>
        <v>0</v>
      </c>
      <c r="G319" s="219">
        <f>SUM(E319:F319)</f>
        <v>0</v>
      </c>
      <c r="I319" s="305" t="s">
        <v>69</v>
      </c>
      <c r="J319" s="314" t="s">
        <v>68</v>
      </c>
      <c r="K319" s="183">
        <v>0</v>
      </c>
      <c r="L319" s="198"/>
      <c r="M319" s="221"/>
      <c r="N319" s="215"/>
      <c r="O319" s="215"/>
      <c r="P319" s="215"/>
      <c r="Q319" s="215"/>
      <c r="R319" s="216"/>
      <c r="S319" s="216"/>
      <c r="T319" s="216"/>
      <c r="U319" s="216"/>
      <c r="V319" s="216"/>
    </row>
    <row r="320" spans="1:22" s="162" customFormat="1" ht="27.9" customHeight="1" x14ac:dyDescent="0.25">
      <c r="I320" s="315" t="s">
        <v>182</v>
      </c>
      <c r="J320" s="316" t="s">
        <v>68</v>
      </c>
      <c r="K320" s="185">
        <f>SUM(K309:K319)</f>
        <v>0</v>
      </c>
      <c r="L320" s="200"/>
      <c r="M320" s="221"/>
      <c r="N320" s="215"/>
      <c r="O320" s="215"/>
      <c r="P320" s="215"/>
      <c r="Q320" s="215"/>
      <c r="R320" s="216"/>
      <c r="S320" s="216"/>
      <c r="T320" s="216"/>
      <c r="U320" s="216"/>
      <c r="V320" s="216"/>
    </row>
    <row r="321" spans="1:22" s="162" customFormat="1" ht="27.9" customHeight="1" x14ac:dyDescent="0.25">
      <c r="I321" s="317" t="s">
        <v>8</v>
      </c>
      <c r="J321" s="318" t="s">
        <v>68</v>
      </c>
      <c r="K321" s="260">
        <v>0</v>
      </c>
      <c r="L321" s="261"/>
      <c r="M321" s="217"/>
      <c r="N321" s="220">
        <f>E319</f>
        <v>0</v>
      </c>
      <c r="O321" s="220">
        <f>F319</f>
        <v>0</v>
      </c>
      <c r="P321" s="215"/>
      <c r="Q321" s="215"/>
      <c r="R321" s="216"/>
      <c r="S321" s="216"/>
      <c r="T321" s="216"/>
      <c r="U321" s="216"/>
      <c r="V321" s="216"/>
    </row>
    <row r="322" spans="1:22" s="162" customFormat="1" ht="27.9" customHeight="1" thickBot="1" x14ac:dyDescent="0.3">
      <c r="I322" s="319" t="s">
        <v>70</v>
      </c>
      <c r="J322" s="320"/>
      <c r="K322" s="186">
        <f>SUM(K321,K320)</f>
        <v>0</v>
      </c>
      <c r="L322" s="196"/>
      <c r="M322" s="217"/>
      <c r="N322" s="215"/>
      <c r="O322" s="215"/>
      <c r="P322" s="215"/>
      <c r="Q322" s="215"/>
      <c r="R322" s="216"/>
      <c r="S322" s="216"/>
      <c r="T322" s="216"/>
      <c r="U322" s="216"/>
      <c r="V322" s="216"/>
    </row>
    <row r="323" spans="1:22" s="162" customFormat="1" ht="27.9" customHeight="1" thickBot="1" x14ac:dyDescent="0.3">
      <c r="A323" s="194"/>
      <c r="J323" s="80"/>
      <c r="M323" s="217"/>
      <c r="N323" s="215"/>
      <c r="O323" s="215"/>
      <c r="P323" s="215"/>
      <c r="Q323" s="215"/>
      <c r="R323" s="216"/>
      <c r="S323" s="216"/>
      <c r="T323" s="216"/>
      <c r="U323" s="216"/>
      <c r="V323" s="216"/>
    </row>
    <row r="324" spans="1:22" s="162" customFormat="1" ht="27.9" customHeight="1" x14ac:dyDescent="0.25">
      <c r="A324" s="194">
        <f>A308+1</f>
        <v>21</v>
      </c>
      <c r="B324" s="321" t="s">
        <v>60</v>
      </c>
      <c r="C324" s="322"/>
      <c r="D324" s="322"/>
      <c r="E324" s="322"/>
      <c r="F324" s="322"/>
      <c r="G324" s="323"/>
      <c r="I324" s="324" t="s">
        <v>61</v>
      </c>
      <c r="J324" s="325"/>
      <c r="K324" s="325"/>
      <c r="L324" s="182" t="s">
        <v>16</v>
      </c>
      <c r="M324" s="217"/>
      <c r="N324" s="215"/>
      <c r="O324" s="215"/>
      <c r="P324" s="215"/>
      <c r="Q324" s="215"/>
      <c r="R324" s="216"/>
      <c r="S324" s="216"/>
      <c r="T324" s="216"/>
      <c r="U324" s="216"/>
      <c r="V324" s="216"/>
    </row>
    <row r="325" spans="1:22" s="162" customFormat="1" ht="27.9" customHeight="1" x14ac:dyDescent="0.25">
      <c r="B325" s="257" t="s">
        <v>62</v>
      </c>
      <c r="C325" s="307"/>
      <c r="D325" s="307"/>
      <c r="E325" s="307"/>
      <c r="F325" s="307"/>
      <c r="G325" s="308"/>
      <c r="I325" s="305" t="s">
        <v>0</v>
      </c>
      <c r="J325" s="314"/>
      <c r="K325" s="183">
        <v>0</v>
      </c>
      <c r="L325" s="198"/>
      <c r="M325" s="221"/>
      <c r="N325" s="215"/>
      <c r="O325" s="215"/>
      <c r="P325" s="215"/>
      <c r="Q325" s="215"/>
      <c r="R325" s="216"/>
      <c r="S325" s="216"/>
      <c r="T325" s="216"/>
      <c r="U325" s="216"/>
      <c r="V325" s="216"/>
    </row>
    <row r="326" spans="1:22" s="162" customFormat="1" ht="27.9" customHeight="1" x14ac:dyDescent="0.25">
      <c r="B326" s="257" t="s">
        <v>63</v>
      </c>
      <c r="C326" s="307"/>
      <c r="D326" s="307"/>
      <c r="E326" s="307"/>
      <c r="F326" s="307"/>
      <c r="G326" s="308"/>
      <c r="I326" s="305" t="s">
        <v>1</v>
      </c>
      <c r="J326" s="314"/>
      <c r="K326" s="183">
        <v>0</v>
      </c>
      <c r="L326" s="198"/>
      <c r="M326" s="221"/>
      <c r="N326" s="215"/>
      <c r="O326" s="215"/>
      <c r="P326" s="215"/>
      <c r="Q326" s="215"/>
      <c r="R326" s="216"/>
      <c r="S326" s="216"/>
      <c r="T326" s="216"/>
      <c r="U326" s="216"/>
      <c r="V326" s="216"/>
    </row>
    <row r="327" spans="1:22" s="162" customFormat="1" ht="27.9" customHeight="1" x14ac:dyDescent="0.25">
      <c r="B327" s="191" t="s">
        <v>81</v>
      </c>
      <c r="C327" s="307"/>
      <c r="D327" s="307"/>
      <c r="E327" s="307"/>
      <c r="F327" s="307"/>
      <c r="G327" s="308"/>
      <c r="I327" s="305" t="s">
        <v>2</v>
      </c>
      <c r="J327" s="314"/>
      <c r="K327" s="183">
        <v>0</v>
      </c>
      <c r="L327" s="198"/>
      <c r="M327" s="221"/>
      <c r="N327" s="215"/>
      <c r="O327" s="215"/>
      <c r="P327" s="215"/>
      <c r="Q327" s="215"/>
      <c r="R327" s="216"/>
      <c r="S327" s="216"/>
      <c r="T327" s="216"/>
      <c r="U327" s="216"/>
      <c r="V327" s="216"/>
    </row>
    <row r="328" spans="1:22" s="162" customFormat="1" ht="27.9" customHeight="1" x14ac:dyDescent="0.25">
      <c r="B328" s="191" t="s">
        <v>64</v>
      </c>
      <c r="C328" s="307"/>
      <c r="D328" s="307"/>
      <c r="E328" s="307"/>
      <c r="F328" s="307"/>
      <c r="G328" s="308"/>
      <c r="I328" s="305" t="s">
        <v>3</v>
      </c>
      <c r="J328" s="314"/>
      <c r="K328" s="183">
        <v>0</v>
      </c>
      <c r="L328" s="198"/>
      <c r="M328" s="221"/>
      <c r="N328" s="215"/>
      <c r="O328" s="215"/>
      <c r="P328" s="215"/>
      <c r="Q328" s="215"/>
      <c r="R328" s="216"/>
      <c r="S328" s="216"/>
      <c r="T328" s="216"/>
      <c r="U328" s="216"/>
      <c r="V328" s="216"/>
    </row>
    <row r="329" spans="1:22" s="162" customFormat="1" ht="27.9" customHeight="1" x14ac:dyDescent="0.25">
      <c r="B329" s="305" t="s">
        <v>65</v>
      </c>
      <c r="C329" s="307"/>
      <c r="D329" s="307"/>
      <c r="E329" s="307"/>
      <c r="F329" s="307"/>
      <c r="G329" s="308"/>
      <c r="I329" s="305" t="s">
        <v>4</v>
      </c>
      <c r="J329" s="314"/>
      <c r="K329" s="183">
        <v>0</v>
      </c>
      <c r="L329" s="198"/>
      <c r="M329" s="221"/>
      <c r="N329" s="215"/>
      <c r="O329" s="215"/>
      <c r="P329" s="215"/>
      <c r="Q329" s="215"/>
      <c r="R329" s="216"/>
      <c r="S329" s="216"/>
      <c r="T329" s="216"/>
      <c r="U329" s="216"/>
      <c r="V329" s="216"/>
    </row>
    <row r="330" spans="1:22" s="162" customFormat="1" ht="27.9" customHeight="1" x14ac:dyDescent="0.25">
      <c r="B330" s="305"/>
      <c r="C330" s="307"/>
      <c r="D330" s="307"/>
      <c r="E330" s="307"/>
      <c r="F330" s="307"/>
      <c r="G330" s="308"/>
      <c r="I330" s="305" t="s">
        <v>5</v>
      </c>
      <c r="J330" s="314"/>
      <c r="K330" s="183">
        <v>0</v>
      </c>
      <c r="L330" s="198"/>
      <c r="M330" s="221"/>
      <c r="N330" s="215"/>
      <c r="O330" s="215"/>
      <c r="P330" s="215"/>
      <c r="Q330" s="215"/>
      <c r="R330" s="216"/>
      <c r="S330" s="216"/>
      <c r="T330" s="216"/>
      <c r="U330" s="216"/>
      <c r="V330" s="216"/>
    </row>
    <row r="331" spans="1:22" s="162" customFormat="1" ht="27.9" customHeight="1" x14ac:dyDescent="0.25">
      <c r="B331" s="305" t="s">
        <v>66</v>
      </c>
      <c r="C331" s="307"/>
      <c r="D331" s="307"/>
      <c r="E331" s="307"/>
      <c r="F331" s="307"/>
      <c r="G331" s="308"/>
      <c r="I331" s="184" t="s">
        <v>67</v>
      </c>
      <c r="J331" s="195" t="s">
        <v>68</v>
      </c>
      <c r="K331" s="183">
        <v>0</v>
      </c>
      <c r="L331" s="198"/>
      <c r="M331" s="221"/>
      <c r="N331" s="215"/>
      <c r="O331" s="215"/>
      <c r="P331" s="215"/>
      <c r="Q331" s="215"/>
      <c r="R331" s="216"/>
      <c r="S331" s="216"/>
      <c r="T331" s="216"/>
      <c r="U331" s="216"/>
      <c r="V331" s="216"/>
    </row>
    <row r="332" spans="1:22" s="162" customFormat="1" ht="27.9" customHeight="1" thickBot="1" x14ac:dyDescent="0.3">
      <c r="B332" s="306"/>
      <c r="C332" s="309"/>
      <c r="D332" s="309"/>
      <c r="E332" s="309"/>
      <c r="F332" s="309"/>
      <c r="G332" s="310"/>
      <c r="I332" s="184" t="s">
        <v>6</v>
      </c>
      <c r="J332" s="195" t="s">
        <v>68</v>
      </c>
      <c r="K332" s="183">
        <v>0</v>
      </c>
      <c r="L332" s="198"/>
      <c r="M332" s="221"/>
      <c r="N332" s="215"/>
      <c r="O332" s="215"/>
      <c r="P332" s="215"/>
      <c r="Q332" s="215"/>
      <c r="R332" s="216"/>
      <c r="S332" s="216"/>
      <c r="T332" s="216"/>
      <c r="U332" s="216"/>
      <c r="V332" s="216"/>
    </row>
    <row r="333" spans="1:22" s="162" customFormat="1" ht="27.9" customHeight="1" x14ac:dyDescent="0.25">
      <c r="B333" s="311" t="s">
        <v>105</v>
      </c>
      <c r="C333" s="312"/>
      <c r="D333" s="312"/>
      <c r="E333" s="312"/>
      <c r="F333" s="312"/>
      <c r="G333" s="313"/>
      <c r="I333" s="184" t="s">
        <v>6</v>
      </c>
      <c r="J333" s="195" t="s">
        <v>68</v>
      </c>
      <c r="K333" s="183">
        <v>0</v>
      </c>
      <c r="L333" s="198"/>
      <c r="M333" s="221"/>
      <c r="N333" s="215"/>
      <c r="O333" s="215"/>
      <c r="P333" s="215"/>
      <c r="Q333" s="215"/>
      <c r="R333" s="216"/>
      <c r="S333" s="216"/>
      <c r="T333" s="216"/>
      <c r="U333" s="216"/>
      <c r="V333" s="216"/>
    </row>
    <row r="334" spans="1:22" s="162" customFormat="1" ht="27.9" customHeight="1" x14ac:dyDescent="0.25">
      <c r="B334" s="170"/>
      <c r="C334" s="161" t="str">
        <f>Allocation1&amp;" %"</f>
        <v>Core %</v>
      </c>
      <c r="D334" s="208" t="str">
        <f>Allocation2&amp;" %"</f>
        <v>Competitive %</v>
      </c>
      <c r="E334" s="208" t="str">
        <f>Allocation1&amp;" $"</f>
        <v>Core $</v>
      </c>
      <c r="F334" s="208" t="str">
        <f>Allocation2&amp;" $"</f>
        <v>Competitive $</v>
      </c>
      <c r="G334" s="171" t="s">
        <v>59</v>
      </c>
      <c r="I334" s="184" t="s">
        <v>6</v>
      </c>
      <c r="J334" s="195" t="s">
        <v>68</v>
      </c>
      <c r="K334" s="183">
        <v>0</v>
      </c>
      <c r="L334" s="198"/>
      <c r="M334" s="221"/>
      <c r="N334" s="215"/>
      <c r="O334" s="215"/>
      <c r="P334" s="215"/>
      <c r="Q334" s="215"/>
      <c r="R334" s="216"/>
      <c r="S334" s="216"/>
      <c r="T334" s="216"/>
      <c r="U334" s="216"/>
      <c r="V334" s="216"/>
    </row>
    <row r="335" spans="1:22" s="162" customFormat="1" ht="27.9" customHeight="1" thickBot="1" x14ac:dyDescent="0.3">
      <c r="B335" s="181" t="s">
        <v>106</v>
      </c>
      <c r="C335" s="168">
        <v>1</v>
      </c>
      <c r="D335" s="168">
        <v>0</v>
      </c>
      <c r="E335" s="218">
        <f>C335*$K338</f>
        <v>0</v>
      </c>
      <c r="F335" s="218">
        <f>D335*$K338</f>
        <v>0</v>
      </c>
      <c r="G335" s="219">
        <f>SUM(E335:F335)</f>
        <v>0</v>
      </c>
      <c r="I335" s="305" t="s">
        <v>69</v>
      </c>
      <c r="J335" s="314" t="s">
        <v>68</v>
      </c>
      <c r="K335" s="183">
        <v>0</v>
      </c>
      <c r="L335" s="198"/>
      <c r="M335" s="221"/>
      <c r="N335" s="215"/>
      <c r="O335" s="215"/>
      <c r="P335" s="215"/>
      <c r="Q335" s="215"/>
      <c r="R335" s="216"/>
      <c r="S335" s="216"/>
      <c r="T335" s="216"/>
      <c r="U335" s="216"/>
      <c r="V335" s="216"/>
    </row>
    <row r="336" spans="1:22" s="162" customFormat="1" ht="27.9" customHeight="1" x14ac:dyDescent="0.25">
      <c r="I336" s="315" t="s">
        <v>182</v>
      </c>
      <c r="J336" s="316" t="s">
        <v>68</v>
      </c>
      <c r="K336" s="185">
        <f>SUM(K325:K335)</f>
        <v>0</v>
      </c>
      <c r="L336" s="200"/>
      <c r="M336" s="221"/>
      <c r="N336" s="215"/>
      <c r="O336" s="215"/>
      <c r="P336" s="215"/>
      <c r="Q336" s="215"/>
      <c r="R336" s="216"/>
      <c r="S336" s="216"/>
      <c r="T336" s="216"/>
      <c r="U336" s="216"/>
      <c r="V336" s="216"/>
    </row>
    <row r="337" spans="1:22" s="162" customFormat="1" ht="27.9" customHeight="1" x14ac:dyDescent="0.25">
      <c r="I337" s="317" t="s">
        <v>8</v>
      </c>
      <c r="J337" s="318" t="s">
        <v>68</v>
      </c>
      <c r="K337" s="260">
        <v>0</v>
      </c>
      <c r="L337" s="261"/>
      <c r="M337" s="217"/>
      <c r="N337" s="220">
        <f>E335</f>
        <v>0</v>
      </c>
      <c r="O337" s="220">
        <f>F335</f>
        <v>0</v>
      </c>
      <c r="P337" s="215"/>
      <c r="Q337" s="215"/>
      <c r="R337" s="216"/>
      <c r="S337" s="216"/>
      <c r="T337" s="216"/>
      <c r="U337" s="216"/>
      <c r="V337" s="216"/>
    </row>
    <row r="338" spans="1:22" s="162" customFormat="1" ht="27.9" customHeight="1" thickBot="1" x14ac:dyDescent="0.3">
      <c r="I338" s="319" t="s">
        <v>70</v>
      </c>
      <c r="J338" s="320"/>
      <c r="K338" s="186">
        <f>SUM(K337,K336)</f>
        <v>0</v>
      </c>
      <c r="L338" s="196"/>
      <c r="M338" s="217"/>
      <c r="N338" s="215"/>
      <c r="O338" s="215"/>
      <c r="P338" s="215"/>
      <c r="Q338" s="215"/>
      <c r="R338" s="216"/>
      <c r="S338" s="216"/>
      <c r="T338" s="216"/>
      <c r="U338" s="216"/>
      <c r="V338" s="216"/>
    </row>
    <row r="339" spans="1:22" s="162" customFormat="1" ht="27.9" customHeight="1" thickBot="1" x14ac:dyDescent="0.3">
      <c r="A339" s="194"/>
      <c r="J339" s="80"/>
      <c r="M339" s="217"/>
      <c r="N339" s="215"/>
      <c r="O339" s="215"/>
      <c r="P339" s="215"/>
      <c r="Q339" s="215"/>
      <c r="R339" s="216"/>
      <c r="S339" s="216"/>
      <c r="T339" s="216"/>
      <c r="U339" s="216"/>
      <c r="V339" s="216"/>
    </row>
    <row r="340" spans="1:22" s="162" customFormat="1" ht="27.9" customHeight="1" x14ac:dyDescent="0.25">
      <c r="A340" s="194">
        <f>A324+1</f>
        <v>22</v>
      </c>
      <c r="B340" s="321" t="s">
        <v>60</v>
      </c>
      <c r="C340" s="322"/>
      <c r="D340" s="322"/>
      <c r="E340" s="322"/>
      <c r="F340" s="322"/>
      <c r="G340" s="323"/>
      <c r="I340" s="324" t="s">
        <v>61</v>
      </c>
      <c r="J340" s="325"/>
      <c r="K340" s="325"/>
      <c r="L340" s="182" t="s">
        <v>16</v>
      </c>
      <c r="M340" s="217"/>
      <c r="N340" s="215"/>
      <c r="O340" s="215"/>
      <c r="P340" s="215"/>
      <c r="Q340" s="215"/>
      <c r="R340" s="216"/>
      <c r="S340" s="216"/>
      <c r="T340" s="216"/>
      <c r="U340" s="216"/>
      <c r="V340" s="216"/>
    </row>
    <row r="341" spans="1:22" s="162" customFormat="1" ht="27.9" customHeight="1" x14ac:dyDescent="0.25">
      <c r="B341" s="257" t="s">
        <v>62</v>
      </c>
      <c r="C341" s="307"/>
      <c r="D341" s="307"/>
      <c r="E341" s="307"/>
      <c r="F341" s="307"/>
      <c r="G341" s="308"/>
      <c r="I341" s="305" t="s">
        <v>0</v>
      </c>
      <c r="J341" s="314"/>
      <c r="K341" s="183">
        <v>0</v>
      </c>
      <c r="L341" s="198"/>
      <c r="M341" s="221"/>
      <c r="N341" s="215"/>
      <c r="O341" s="215"/>
      <c r="P341" s="215"/>
      <c r="Q341" s="215"/>
      <c r="R341" s="216"/>
      <c r="S341" s="216"/>
      <c r="T341" s="216"/>
      <c r="U341" s="216"/>
      <c r="V341" s="216"/>
    </row>
    <row r="342" spans="1:22" s="162" customFormat="1" ht="27.9" customHeight="1" x14ac:dyDescent="0.25">
      <c r="B342" s="257" t="s">
        <v>63</v>
      </c>
      <c r="C342" s="307"/>
      <c r="D342" s="307"/>
      <c r="E342" s="307"/>
      <c r="F342" s="307"/>
      <c r="G342" s="308"/>
      <c r="I342" s="305" t="s">
        <v>1</v>
      </c>
      <c r="J342" s="314"/>
      <c r="K342" s="183">
        <v>0</v>
      </c>
      <c r="L342" s="198"/>
      <c r="M342" s="221"/>
      <c r="N342" s="215"/>
      <c r="O342" s="215"/>
      <c r="P342" s="215"/>
      <c r="Q342" s="215"/>
      <c r="R342" s="216"/>
      <c r="S342" s="216"/>
      <c r="T342" s="216"/>
      <c r="U342" s="216"/>
      <c r="V342" s="216"/>
    </row>
    <row r="343" spans="1:22" s="162" customFormat="1" ht="27.9" customHeight="1" x14ac:dyDescent="0.25">
      <c r="B343" s="191" t="s">
        <v>81</v>
      </c>
      <c r="C343" s="307"/>
      <c r="D343" s="307"/>
      <c r="E343" s="307"/>
      <c r="F343" s="307"/>
      <c r="G343" s="308"/>
      <c r="I343" s="305" t="s">
        <v>2</v>
      </c>
      <c r="J343" s="314"/>
      <c r="K343" s="183">
        <v>0</v>
      </c>
      <c r="L343" s="198"/>
      <c r="M343" s="221"/>
      <c r="N343" s="215"/>
      <c r="O343" s="215"/>
      <c r="P343" s="215"/>
      <c r="Q343" s="215"/>
      <c r="R343" s="216"/>
      <c r="S343" s="216"/>
      <c r="T343" s="216"/>
      <c r="U343" s="216"/>
      <c r="V343" s="216"/>
    </row>
    <row r="344" spans="1:22" s="162" customFormat="1" ht="27.9" customHeight="1" x14ac:dyDescent="0.25">
      <c r="B344" s="191" t="s">
        <v>64</v>
      </c>
      <c r="C344" s="307"/>
      <c r="D344" s="307"/>
      <c r="E344" s="307"/>
      <c r="F344" s="307"/>
      <c r="G344" s="308"/>
      <c r="I344" s="305" t="s">
        <v>3</v>
      </c>
      <c r="J344" s="314"/>
      <c r="K344" s="183">
        <v>0</v>
      </c>
      <c r="L344" s="198"/>
      <c r="M344" s="221"/>
      <c r="N344" s="215"/>
      <c r="O344" s="215"/>
      <c r="P344" s="215"/>
      <c r="Q344" s="215"/>
      <c r="R344" s="216"/>
      <c r="S344" s="216"/>
      <c r="T344" s="216"/>
      <c r="U344" s="216"/>
      <c r="V344" s="216"/>
    </row>
    <row r="345" spans="1:22" s="162" customFormat="1" ht="27.9" customHeight="1" x14ac:dyDescent="0.25">
      <c r="B345" s="305" t="s">
        <v>65</v>
      </c>
      <c r="C345" s="307"/>
      <c r="D345" s="307"/>
      <c r="E345" s="307"/>
      <c r="F345" s="307"/>
      <c r="G345" s="308"/>
      <c r="I345" s="305" t="s">
        <v>4</v>
      </c>
      <c r="J345" s="314"/>
      <c r="K345" s="183">
        <v>0</v>
      </c>
      <c r="L345" s="198"/>
      <c r="M345" s="221"/>
      <c r="N345" s="215"/>
      <c r="O345" s="215"/>
      <c r="P345" s="215"/>
      <c r="Q345" s="215"/>
      <c r="R345" s="216"/>
      <c r="S345" s="216"/>
      <c r="T345" s="216"/>
      <c r="U345" s="216"/>
      <c r="V345" s="216"/>
    </row>
    <row r="346" spans="1:22" s="162" customFormat="1" ht="27.9" customHeight="1" x14ac:dyDescent="0.25">
      <c r="B346" s="305"/>
      <c r="C346" s="307"/>
      <c r="D346" s="307"/>
      <c r="E346" s="307"/>
      <c r="F346" s="307"/>
      <c r="G346" s="308"/>
      <c r="I346" s="305" t="s">
        <v>5</v>
      </c>
      <c r="J346" s="314"/>
      <c r="K346" s="183">
        <v>0</v>
      </c>
      <c r="L346" s="198"/>
      <c r="M346" s="221"/>
      <c r="N346" s="215"/>
      <c r="O346" s="215"/>
      <c r="P346" s="215"/>
      <c r="Q346" s="215"/>
      <c r="R346" s="216"/>
      <c r="S346" s="216"/>
      <c r="T346" s="216"/>
      <c r="U346" s="216"/>
      <c r="V346" s="216"/>
    </row>
    <row r="347" spans="1:22" s="162" customFormat="1" ht="27.9" customHeight="1" x14ac:dyDescent="0.25">
      <c r="B347" s="305" t="s">
        <v>66</v>
      </c>
      <c r="C347" s="307"/>
      <c r="D347" s="307"/>
      <c r="E347" s="307"/>
      <c r="F347" s="307"/>
      <c r="G347" s="308"/>
      <c r="I347" s="184" t="s">
        <v>67</v>
      </c>
      <c r="J347" s="195" t="s">
        <v>68</v>
      </c>
      <c r="K347" s="183">
        <v>0</v>
      </c>
      <c r="L347" s="198"/>
      <c r="M347" s="221"/>
      <c r="N347" s="215"/>
      <c r="O347" s="215"/>
      <c r="P347" s="215"/>
      <c r="Q347" s="215"/>
      <c r="R347" s="216"/>
      <c r="S347" s="216"/>
      <c r="T347" s="216"/>
      <c r="U347" s="216"/>
      <c r="V347" s="216"/>
    </row>
    <row r="348" spans="1:22" s="162" customFormat="1" ht="27.9" customHeight="1" thickBot="1" x14ac:dyDescent="0.3">
      <c r="B348" s="306"/>
      <c r="C348" s="309"/>
      <c r="D348" s="309"/>
      <c r="E348" s="309"/>
      <c r="F348" s="309"/>
      <c r="G348" s="310"/>
      <c r="I348" s="184" t="s">
        <v>6</v>
      </c>
      <c r="J348" s="195" t="s">
        <v>68</v>
      </c>
      <c r="K348" s="183">
        <v>0</v>
      </c>
      <c r="L348" s="198"/>
      <c r="M348" s="221"/>
      <c r="N348" s="215"/>
      <c r="O348" s="215"/>
      <c r="P348" s="215"/>
      <c r="Q348" s="215"/>
      <c r="R348" s="216"/>
      <c r="S348" s="216"/>
      <c r="T348" s="216"/>
      <c r="U348" s="216"/>
      <c r="V348" s="216"/>
    </row>
    <row r="349" spans="1:22" s="162" customFormat="1" ht="27.9" customHeight="1" x14ac:dyDescent="0.25">
      <c r="B349" s="311" t="s">
        <v>105</v>
      </c>
      <c r="C349" s="312"/>
      <c r="D349" s="312"/>
      <c r="E349" s="312"/>
      <c r="F349" s="312"/>
      <c r="G349" s="313"/>
      <c r="I349" s="184" t="s">
        <v>6</v>
      </c>
      <c r="J349" s="195" t="s">
        <v>68</v>
      </c>
      <c r="K349" s="183">
        <v>0</v>
      </c>
      <c r="L349" s="198"/>
      <c r="M349" s="221"/>
      <c r="N349" s="215"/>
      <c r="O349" s="215"/>
      <c r="P349" s="215"/>
      <c r="Q349" s="215"/>
      <c r="R349" s="216"/>
      <c r="S349" s="216"/>
      <c r="T349" s="216"/>
      <c r="U349" s="216"/>
      <c r="V349" s="216"/>
    </row>
    <row r="350" spans="1:22" s="162" customFormat="1" ht="27.9" customHeight="1" x14ac:dyDescent="0.25">
      <c r="B350" s="170"/>
      <c r="C350" s="161" t="str">
        <f>Allocation1&amp;" %"</f>
        <v>Core %</v>
      </c>
      <c r="D350" s="208" t="str">
        <f>Allocation2&amp;" %"</f>
        <v>Competitive %</v>
      </c>
      <c r="E350" s="208" t="str">
        <f>Allocation1&amp;" $"</f>
        <v>Core $</v>
      </c>
      <c r="F350" s="208" t="str">
        <f>Allocation2&amp;" $"</f>
        <v>Competitive $</v>
      </c>
      <c r="G350" s="171" t="s">
        <v>59</v>
      </c>
      <c r="I350" s="184" t="s">
        <v>6</v>
      </c>
      <c r="J350" s="195" t="s">
        <v>68</v>
      </c>
      <c r="K350" s="183">
        <v>0</v>
      </c>
      <c r="L350" s="198"/>
      <c r="M350" s="221"/>
      <c r="N350" s="215"/>
      <c r="O350" s="215"/>
      <c r="P350" s="215"/>
      <c r="Q350" s="215"/>
      <c r="R350" s="216"/>
      <c r="S350" s="216"/>
      <c r="T350" s="216"/>
      <c r="U350" s="216"/>
      <c r="V350" s="216"/>
    </row>
    <row r="351" spans="1:22" s="162" customFormat="1" ht="27.9" customHeight="1" thickBot="1" x14ac:dyDescent="0.3">
      <c r="B351" s="181" t="s">
        <v>106</v>
      </c>
      <c r="C351" s="168">
        <v>1</v>
      </c>
      <c r="D351" s="168">
        <v>0</v>
      </c>
      <c r="E351" s="218">
        <f>C351*$K354</f>
        <v>0</v>
      </c>
      <c r="F351" s="218">
        <f>D351*$K354</f>
        <v>0</v>
      </c>
      <c r="G351" s="219">
        <f>SUM(E351:F351)</f>
        <v>0</v>
      </c>
      <c r="I351" s="305" t="s">
        <v>69</v>
      </c>
      <c r="J351" s="314" t="s">
        <v>68</v>
      </c>
      <c r="K351" s="183">
        <v>0</v>
      </c>
      <c r="L351" s="198"/>
      <c r="M351" s="221"/>
      <c r="N351" s="215"/>
      <c r="O351" s="215"/>
      <c r="P351" s="215"/>
      <c r="Q351" s="215"/>
      <c r="R351" s="216"/>
      <c r="S351" s="216"/>
      <c r="T351" s="216"/>
      <c r="U351" s="216"/>
      <c r="V351" s="216"/>
    </row>
    <row r="352" spans="1:22" s="162" customFormat="1" ht="27.9" customHeight="1" x14ac:dyDescent="0.25">
      <c r="I352" s="315" t="s">
        <v>182</v>
      </c>
      <c r="J352" s="316" t="s">
        <v>68</v>
      </c>
      <c r="K352" s="185">
        <f>SUM(K341:K351)</f>
        <v>0</v>
      </c>
      <c r="L352" s="200"/>
      <c r="M352" s="221"/>
      <c r="N352" s="215"/>
      <c r="O352" s="215"/>
      <c r="P352" s="215"/>
      <c r="Q352" s="215"/>
      <c r="R352" s="216"/>
      <c r="S352" s="216"/>
      <c r="T352" s="216"/>
      <c r="U352" s="216"/>
      <c r="V352" s="216"/>
    </row>
    <row r="353" spans="1:22" s="162" customFormat="1" ht="27.9" customHeight="1" x14ac:dyDescent="0.25">
      <c r="I353" s="317" t="s">
        <v>8</v>
      </c>
      <c r="J353" s="318" t="s">
        <v>68</v>
      </c>
      <c r="K353" s="260">
        <v>0</v>
      </c>
      <c r="L353" s="261"/>
      <c r="M353" s="217"/>
      <c r="N353" s="220">
        <f>E351</f>
        <v>0</v>
      </c>
      <c r="O353" s="220">
        <f>F351</f>
        <v>0</v>
      </c>
      <c r="P353" s="215"/>
      <c r="Q353" s="215"/>
      <c r="R353" s="216"/>
      <c r="S353" s="216"/>
      <c r="T353" s="216"/>
      <c r="U353" s="216"/>
      <c r="V353" s="216"/>
    </row>
    <row r="354" spans="1:22" s="162" customFormat="1" ht="27.9" customHeight="1" thickBot="1" x14ac:dyDescent="0.3">
      <c r="I354" s="319" t="s">
        <v>70</v>
      </c>
      <c r="J354" s="320"/>
      <c r="K354" s="186">
        <f>SUM(K353,K352)</f>
        <v>0</v>
      </c>
      <c r="L354" s="196"/>
      <c r="M354" s="217"/>
      <c r="N354" s="215"/>
      <c r="O354" s="215"/>
      <c r="P354" s="215"/>
      <c r="Q354" s="215"/>
      <c r="R354" s="216"/>
      <c r="S354" s="216"/>
      <c r="T354" s="216"/>
      <c r="U354" s="216"/>
      <c r="V354" s="216"/>
    </row>
    <row r="355" spans="1:22" s="162" customFormat="1" ht="27.9" customHeight="1" thickBot="1" x14ac:dyDescent="0.3">
      <c r="A355" s="194"/>
      <c r="J355" s="80"/>
      <c r="M355" s="217"/>
      <c r="N355" s="215"/>
      <c r="O355" s="215"/>
      <c r="P355" s="215"/>
      <c r="Q355" s="215"/>
      <c r="R355" s="216"/>
      <c r="S355" s="216"/>
      <c r="T355" s="216"/>
      <c r="U355" s="216"/>
      <c r="V355" s="216"/>
    </row>
    <row r="356" spans="1:22" s="162" customFormat="1" ht="27.9" customHeight="1" x14ac:dyDescent="0.25">
      <c r="A356" s="194">
        <f>A340+1</f>
        <v>23</v>
      </c>
      <c r="B356" s="321" t="s">
        <v>60</v>
      </c>
      <c r="C356" s="322"/>
      <c r="D356" s="322"/>
      <c r="E356" s="322"/>
      <c r="F356" s="322"/>
      <c r="G356" s="323"/>
      <c r="I356" s="324" t="s">
        <v>61</v>
      </c>
      <c r="J356" s="325"/>
      <c r="K356" s="325"/>
      <c r="L356" s="182" t="s">
        <v>16</v>
      </c>
      <c r="M356" s="217"/>
      <c r="N356" s="215"/>
      <c r="O356" s="215"/>
      <c r="P356" s="215"/>
      <c r="Q356" s="215"/>
      <c r="R356" s="216"/>
      <c r="S356" s="216"/>
      <c r="T356" s="216"/>
      <c r="U356" s="216"/>
      <c r="V356" s="216"/>
    </row>
    <row r="357" spans="1:22" s="162" customFormat="1" ht="27.9" customHeight="1" x14ac:dyDescent="0.25">
      <c r="B357" s="257" t="s">
        <v>62</v>
      </c>
      <c r="C357" s="307"/>
      <c r="D357" s="307"/>
      <c r="E357" s="307"/>
      <c r="F357" s="307"/>
      <c r="G357" s="308"/>
      <c r="I357" s="305" t="s">
        <v>0</v>
      </c>
      <c r="J357" s="314"/>
      <c r="K357" s="183">
        <v>0</v>
      </c>
      <c r="L357" s="198"/>
      <c r="M357" s="221"/>
      <c r="N357" s="215"/>
      <c r="O357" s="215"/>
      <c r="P357" s="215"/>
      <c r="Q357" s="215"/>
      <c r="R357" s="216"/>
      <c r="S357" s="216"/>
      <c r="T357" s="216"/>
      <c r="U357" s="216"/>
      <c r="V357" s="216"/>
    </row>
    <row r="358" spans="1:22" s="162" customFormat="1" ht="27.9" customHeight="1" x14ac:dyDescent="0.25">
      <c r="B358" s="257" t="s">
        <v>63</v>
      </c>
      <c r="C358" s="307"/>
      <c r="D358" s="307"/>
      <c r="E358" s="307"/>
      <c r="F358" s="307"/>
      <c r="G358" s="308"/>
      <c r="I358" s="305" t="s">
        <v>1</v>
      </c>
      <c r="J358" s="314"/>
      <c r="K358" s="183">
        <v>0</v>
      </c>
      <c r="L358" s="198"/>
      <c r="M358" s="221"/>
      <c r="N358" s="215"/>
      <c r="O358" s="215"/>
      <c r="P358" s="215"/>
      <c r="Q358" s="215"/>
      <c r="R358" s="216"/>
      <c r="S358" s="216"/>
      <c r="T358" s="216"/>
      <c r="U358" s="216"/>
      <c r="V358" s="216"/>
    </row>
    <row r="359" spans="1:22" s="162" customFormat="1" ht="27.9" customHeight="1" x14ac:dyDescent="0.25">
      <c r="B359" s="191" t="s">
        <v>81</v>
      </c>
      <c r="C359" s="307"/>
      <c r="D359" s="307"/>
      <c r="E359" s="307"/>
      <c r="F359" s="307"/>
      <c r="G359" s="308"/>
      <c r="I359" s="305" t="s">
        <v>2</v>
      </c>
      <c r="J359" s="314"/>
      <c r="K359" s="183">
        <v>0</v>
      </c>
      <c r="L359" s="198"/>
      <c r="M359" s="221"/>
      <c r="N359" s="215"/>
      <c r="O359" s="215"/>
      <c r="P359" s="215"/>
      <c r="Q359" s="215"/>
      <c r="R359" s="216"/>
      <c r="S359" s="216"/>
      <c r="T359" s="216"/>
      <c r="U359" s="216"/>
      <c r="V359" s="216"/>
    </row>
    <row r="360" spans="1:22" s="162" customFormat="1" ht="27.9" customHeight="1" x14ac:dyDescent="0.25">
      <c r="B360" s="191" t="s">
        <v>64</v>
      </c>
      <c r="C360" s="307"/>
      <c r="D360" s="307"/>
      <c r="E360" s="307"/>
      <c r="F360" s="307"/>
      <c r="G360" s="308"/>
      <c r="I360" s="305" t="s">
        <v>3</v>
      </c>
      <c r="J360" s="314"/>
      <c r="K360" s="183">
        <v>0</v>
      </c>
      <c r="L360" s="198"/>
      <c r="M360" s="221"/>
      <c r="N360" s="215"/>
      <c r="O360" s="215"/>
      <c r="P360" s="215"/>
      <c r="Q360" s="215"/>
      <c r="R360" s="216"/>
      <c r="S360" s="216"/>
      <c r="T360" s="216"/>
      <c r="U360" s="216"/>
      <c r="V360" s="216"/>
    </row>
    <row r="361" spans="1:22" s="162" customFormat="1" ht="27.9" customHeight="1" x14ac:dyDescent="0.25">
      <c r="B361" s="305" t="s">
        <v>65</v>
      </c>
      <c r="C361" s="307"/>
      <c r="D361" s="307"/>
      <c r="E361" s="307"/>
      <c r="F361" s="307"/>
      <c r="G361" s="308"/>
      <c r="I361" s="305" t="s">
        <v>4</v>
      </c>
      <c r="J361" s="314"/>
      <c r="K361" s="183">
        <v>0</v>
      </c>
      <c r="L361" s="198"/>
      <c r="M361" s="221"/>
      <c r="N361" s="215"/>
      <c r="O361" s="215"/>
      <c r="P361" s="215"/>
      <c r="Q361" s="215"/>
      <c r="R361" s="216"/>
      <c r="S361" s="216"/>
      <c r="T361" s="216"/>
      <c r="U361" s="216"/>
      <c r="V361" s="216"/>
    </row>
    <row r="362" spans="1:22" s="162" customFormat="1" ht="27.9" customHeight="1" x14ac:dyDescent="0.25">
      <c r="B362" s="305"/>
      <c r="C362" s="307"/>
      <c r="D362" s="307"/>
      <c r="E362" s="307"/>
      <c r="F362" s="307"/>
      <c r="G362" s="308"/>
      <c r="I362" s="305" t="s">
        <v>5</v>
      </c>
      <c r="J362" s="314"/>
      <c r="K362" s="183">
        <v>0</v>
      </c>
      <c r="L362" s="198"/>
      <c r="M362" s="221"/>
      <c r="N362" s="215"/>
      <c r="O362" s="215"/>
      <c r="P362" s="215"/>
      <c r="Q362" s="215"/>
      <c r="R362" s="216"/>
      <c r="S362" s="216"/>
      <c r="T362" s="216"/>
      <c r="U362" s="216"/>
      <c r="V362" s="216"/>
    </row>
    <row r="363" spans="1:22" s="162" customFormat="1" ht="27.9" customHeight="1" x14ac:dyDescent="0.25">
      <c r="B363" s="305" t="s">
        <v>66</v>
      </c>
      <c r="C363" s="307"/>
      <c r="D363" s="307"/>
      <c r="E363" s="307"/>
      <c r="F363" s="307"/>
      <c r="G363" s="308"/>
      <c r="I363" s="184" t="s">
        <v>67</v>
      </c>
      <c r="J363" s="195" t="s">
        <v>68</v>
      </c>
      <c r="K363" s="183">
        <v>0</v>
      </c>
      <c r="L363" s="198"/>
      <c r="M363" s="221"/>
      <c r="N363" s="215"/>
      <c r="O363" s="215"/>
      <c r="P363" s="215"/>
      <c r="Q363" s="215"/>
      <c r="R363" s="216"/>
      <c r="S363" s="216"/>
      <c r="T363" s="216"/>
      <c r="U363" s="216"/>
      <c r="V363" s="216"/>
    </row>
    <row r="364" spans="1:22" s="162" customFormat="1" ht="27.9" customHeight="1" thickBot="1" x14ac:dyDescent="0.3">
      <c r="B364" s="306"/>
      <c r="C364" s="309"/>
      <c r="D364" s="309"/>
      <c r="E364" s="309"/>
      <c r="F364" s="309"/>
      <c r="G364" s="310"/>
      <c r="I364" s="184" t="s">
        <v>6</v>
      </c>
      <c r="J364" s="195" t="s">
        <v>68</v>
      </c>
      <c r="K364" s="183">
        <v>0</v>
      </c>
      <c r="L364" s="198"/>
      <c r="M364" s="221"/>
      <c r="N364" s="215"/>
      <c r="O364" s="215"/>
      <c r="P364" s="215"/>
      <c r="Q364" s="215"/>
      <c r="R364" s="216"/>
      <c r="S364" s="216"/>
      <c r="T364" s="216"/>
      <c r="U364" s="216"/>
      <c r="V364" s="216"/>
    </row>
    <row r="365" spans="1:22" s="162" customFormat="1" ht="27.9" customHeight="1" x14ac:dyDescent="0.25">
      <c r="B365" s="311" t="s">
        <v>105</v>
      </c>
      <c r="C365" s="312"/>
      <c r="D365" s="312"/>
      <c r="E365" s="312"/>
      <c r="F365" s="312"/>
      <c r="G365" s="313"/>
      <c r="I365" s="184" t="s">
        <v>6</v>
      </c>
      <c r="J365" s="195" t="s">
        <v>68</v>
      </c>
      <c r="K365" s="183">
        <v>0</v>
      </c>
      <c r="L365" s="198"/>
      <c r="M365" s="221"/>
      <c r="N365" s="215"/>
      <c r="O365" s="215"/>
      <c r="P365" s="215"/>
      <c r="Q365" s="215"/>
      <c r="R365" s="216"/>
      <c r="S365" s="216"/>
      <c r="T365" s="216"/>
      <c r="U365" s="216"/>
      <c r="V365" s="216"/>
    </row>
    <row r="366" spans="1:22" s="162" customFormat="1" ht="27.9" customHeight="1" x14ac:dyDescent="0.25">
      <c r="B366" s="170"/>
      <c r="C366" s="161" t="str">
        <f>Allocation1&amp;" %"</f>
        <v>Core %</v>
      </c>
      <c r="D366" s="208" t="str">
        <f>Allocation2&amp;" %"</f>
        <v>Competitive %</v>
      </c>
      <c r="E366" s="208" t="str">
        <f>Allocation1&amp;" $"</f>
        <v>Core $</v>
      </c>
      <c r="F366" s="208" t="str">
        <f>Allocation2&amp;" $"</f>
        <v>Competitive $</v>
      </c>
      <c r="G366" s="171" t="s">
        <v>59</v>
      </c>
      <c r="I366" s="184" t="s">
        <v>6</v>
      </c>
      <c r="J366" s="195" t="s">
        <v>68</v>
      </c>
      <c r="K366" s="183">
        <v>0</v>
      </c>
      <c r="L366" s="198"/>
      <c r="M366" s="221"/>
      <c r="N366" s="215"/>
      <c r="O366" s="215"/>
      <c r="P366" s="215"/>
      <c r="Q366" s="215"/>
      <c r="R366" s="216"/>
      <c r="S366" s="216"/>
      <c r="T366" s="216"/>
      <c r="U366" s="216"/>
      <c r="V366" s="216"/>
    </row>
    <row r="367" spans="1:22" s="162" customFormat="1" ht="27.9" customHeight="1" thickBot="1" x14ac:dyDescent="0.3">
      <c r="B367" s="181" t="s">
        <v>106</v>
      </c>
      <c r="C367" s="168">
        <v>1</v>
      </c>
      <c r="D367" s="168">
        <v>0</v>
      </c>
      <c r="E367" s="218">
        <f>C367*$K370</f>
        <v>0</v>
      </c>
      <c r="F367" s="218">
        <f>D367*$K370</f>
        <v>0</v>
      </c>
      <c r="G367" s="219">
        <f>SUM(E367:F367)</f>
        <v>0</v>
      </c>
      <c r="I367" s="305" t="s">
        <v>69</v>
      </c>
      <c r="J367" s="314" t="s">
        <v>68</v>
      </c>
      <c r="K367" s="183">
        <v>0</v>
      </c>
      <c r="L367" s="198"/>
      <c r="M367" s="221"/>
      <c r="N367" s="215"/>
      <c r="O367" s="215"/>
      <c r="P367" s="215"/>
      <c r="Q367" s="215"/>
      <c r="R367" s="216"/>
      <c r="S367" s="216"/>
      <c r="T367" s="216"/>
      <c r="U367" s="216"/>
      <c r="V367" s="216"/>
    </row>
    <row r="368" spans="1:22" s="162" customFormat="1" ht="27.9" customHeight="1" x14ac:dyDescent="0.25">
      <c r="I368" s="315" t="s">
        <v>182</v>
      </c>
      <c r="J368" s="316" t="s">
        <v>68</v>
      </c>
      <c r="K368" s="185">
        <f>SUM(K357:K367)</f>
        <v>0</v>
      </c>
      <c r="L368" s="200"/>
      <c r="M368" s="221"/>
      <c r="N368" s="215"/>
      <c r="O368" s="215"/>
      <c r="P368" s="215"/>
      <c r="Q368" s="215"/>
      <c r="R368" s="216"/>
      <c r="S368" s="216"/>
      <c r="T368" s="216"/>
      <c r="U368" s="216"/>
      <c r="V368" s="216"/>
    </row>
    <row r="369" spans="1:22" s="162" customFormat="1" ht="27.9" customHeight="1" x14ac:dyDescent="0.25">
      <c r="I369" s="317" t="s">
        <v>8</v>
      </c>
      <c r="J369" s="318" t="s">
        <v>68</v>
      </c>
      <c r="K369" s="260">
        <v>0</v>
      </c>
      <c r="L369" s="261"/>
      <c r="M369" s="217"/>
      <c r="N369" s="220">
        <f>E367</f>
        <v>0</v>
      </c>
      <c r="O369" s="220">
        <f>F367</f>
        <v>0</v>
      </c>
      <c r="P369" s="215"/>
      <c r="Q369" s="215"/>
      <c r="R369" s="216"/>
      <c r="S369" s="216"/>
      <c r="T369" s="216"/>
      <c r="U369" s="216"/>
      <c r="V369" s="216"/>
    </row>
    <row r="370" spans="1:22" s="162" customFormat="1" ht="27.9" customHeight="1" thickBot="1" x14ac:dyDescent="0.3">
      <c r="I370" s="319" t="s">
        <v>70</v>
      </c>
      <c r="J370" s="320"/>
      <c r="K370" s="186">
        <f>SUM(K369,K368)</f>
        <v>0</v>
      </c>
      <c r="L370" s="196"/>
      <c r="M370" s="217"/>
      <c r="N370" s="215"/>
      <c r="O370" s="215"/>
      <c r="P370" s="215"/>
      <c r="Q370" s="215"/>
      <c r="R370" s="216"/>
      <c r="S370" s="216"/>
      <c r="T370" s="216"/>
      <c r="U370" s="216"/>
      <c r="V370" s="216"/>
    </row>
    <row r="371" spans="1:22" s="162" customFormat="1" ht="27.9" customHeight="1" thickBot="1" x14ac:dyDescent="0.3">
      <c r="A371" s="194"/>
      <c r="J371" s="80"/>
      <c r="M371" s="217"/>
      <c r="N371" s="215"/>
      <c r="O371" s="215"/>
      <c r="P371" s="215"/>
      <c r="Q371" s="215"/>
      <c r="R371" s="216"/>
      <c r="S371" s="216"/>
      <c r="T371" s="216"/>
      <c r="U371" s="216"/>
      <c r="V371" s="216"/>
    </row>
    <row r="372" spans="1:22" s="162" customFormat="1" ht="27.9" customHeight="1" x14ac:dyDescent="0.25">
      <c r="A372" s="194">
        <f>A356+1</f>
        <v>24</v>
      </c>
      <c r="B372" s="321" t="s">
        <v>60</v>
      </c>
      <c r="C372" s="322"/>
      <c r="D372" s="322"/>
      <c r="E372" s="322"/>
      <c r="F372" s="322"/>
      <c r="G372" s="323"/>
      <c r="I372" s="324" t="s">
        <v>61</v>
      </c>
      <c r="J372" s="325"/>
      <c r="K372" s="325"/>
      <c r="L372" s="182" t="s">
        <v>16</v>
      </c>
      <c r="M372" s="217"/>
      <c r="N372" s="215"/>
      <c r="O372" s="215"/>
      <c r="P372" s="215"/>
      <c r="Q372" s="215"/>
      <c r="R372" s="216"/>
      <c r="S372" s="216"/>
      <c r="T372" s="216"/>
      <c r="U372" s="216"/>
      <c r="V372" s="216"/>
    </row>
    <row r="373" spans="1:22" s="162" customFormat="1" ht="27.9" customHeight="1" x14ac:dyDescent="0.25">
      <c r="B373" s="257" t="s">
        <v>62</v>
      </c>
      <c r="C373" s="307"/>
      <c r="D373" s="307"/>
      <c r="E373" s="307"/>
      <c r="F373" s="307"/>
      <c r="G373" s="308"/>
      <c r="I373" s="305" t="s">
        <v>0</v>
      </c>
      <c r="J373" s="314"/>
      <c r="K373" s="183">
        <v>0</v>
      </c>
      <c r="L373" s="198"/>
      <c r="M373" s="221"/>
      <c r="N373" s="215"/>
      <c r="O373" s="215"/>
      <c r="P373" s="215"/>
      <c r="Q373" s="215"/>
      <c r="R373" s="216"/>
      <c r="S373" s="216"/>
      <c r="T373" s="216"/>
      <c r="U373" s="216"/>
      <c r="V373" s="216"/>
    </row>
    <row r="374" spans="1:22" s="162" customFormat="1" ht="27.9" customHeight="1" x14ac:dyDescent="0.25">
      <c r="B374" s="257" t="s">
        <v>63</v>
      </c>
      <c r="C374" s="307"/>
      <c r="D374" s="307"/>
      <c r="E374" s="307"/>
      <c r="F374" s="307"/>
      <c r="G374" s="308"/>
      <c r="I374" s="305" t="s">
        <v>1</v>
      </c>
      <c r="J374" s="314"/>
      <c r="K374" s="183">
        <v>0</v>
      </c>
      <c r="L374" s="198"/>
      <c r="M374" s="221"/>
      <c r="N374" s="215"/>
      <c r="O374" s="215"/>
      <c r="P374" s="215"/>
      <c r="Q374" s="215"/>
      <c r="R374" s="216"/>
      <c r="S374" s="216"/>
      <c r="T374" s="216"/>
      <c r="U374" s="216"/>
      <c r="V374" s="216"/>
    </row>
    <row r="375" spans="1:22" s="162" customFormat="1" ht="27.9" customHeight="1" x14ac:dyDescent="0.25">
      <c r="B375" s="191" t="s">
        <v>81</v>
      </c>
      <c r="C375" s="307"/>
      <c r="D375" s="307"/>
      <c r="E375" s="307"/>
      <c r="F375" s="307"/>
      <c r="G375" s="308"/>
      <c r="I375" s="305" t="s">
        <v>2</v>
      </c>
      <c r="J375" s="314"/>
      <c r="K375" s="183">
        <v>0</v>
      </c>
      <c r="L375" s="198"/>
      <c r="M375" s="221"/>
      <c r="N375" s="215"/>
      <c r="O375" s="215"/>
      <c r="P375" s="215"/>
      <c r="Q375" s="215"/>
      <c r="R375" s="216"/>
      <c r="S375" s="216"/>
      <c r="T375" s="216"/>
      <c r="U375" s="216"/>
      <c r="V375" s="216"/>
    </row>
    <row r="376" spans="1:22" s="162" customFormat="1" ht="27.9" customHeight="1" x14ac:dyDescent="0.25">
      <c r="B376" s="191" t="s">
        <v>64</v>
      </c>
      <c r="C376" s="307"/>
      <c r="D376" s="307"/>
      <c r="E376" s="307"/>
      <c r="F376" s="307"/>
      <c r="G376" s="308"/>
      <c r="I376" s="305" t="s">
        <v>3</v>
      </c>
      <c r="J376" s="314"/>
      <c r="K376" s="183">
        <v>0</v>
      </c>
      <c r="L376" s="198"/>
      <c r="M376" s="221"/>
      <c r="N376" s="215"/>
      <c r="O376" s="215"/>
      <c r="P376" s="215"/>
      <c r="Q376" s="215"/>
      <c r="R376" s="216"/>
      <c r="S376" s="216"/>
      <c r="T376" s="216"/>
      <c r="U376" s="216"/>
      <c r="V376" s="216"/>
    </row>
    <row r="377" spans="1:22" s="162" customFormat="1" ht="27.9" customHeight="1" x14ac:dyDescent="0.25">
      <c r="B377" s="305" t="s">
        <v>65</v>
      </c>
      <c r="C377" s="307"/>
      <c r="D377" s="307"/>
      <c r="E377" s="307"/>
      <c r="F377" s="307"/>
      <c r="G377" s="308"/>
      <c r="I377" s="305" t="s">
        <v>4</v>
      </c>
      <c r="J377" s="314"/>
      <c r="K377" s="183">
        <v>0</v>
      </c>
      <c r="L377" s="198"/>
      <c r="M377" s="221"/>
      <c r="N377" s="215"/>
      <c r="O377" s="215"/>
      <c r="P377" s="215"/>
      <c r="Q377" s="215"/>
      <c r="R377" s="216"/>
      <c r="S377" s="216"/>
      <c r="T377" s="216"/>
      <c r="U377" s="216"/>
      <c r="V377" s="216"/>
    </row>
    <row r="378" spans="1:22" s="162" customFormat="1" ht="27.9" customHeight="1" x14ac:dyDescent="0.25">
      <c r="B378" s="305"/>
      <c r="C378" s="307"/>
      <c r="D378" s="307"/>
      <c r="E378" s="307"/>
      <c r="F378" s="307"/>
      <c r="G378" s="308"/>
      <c r="I378" s="305" t="s">
        <v>5</v>
      </c>
      <c r="J378" s="314"/>
      <c r="K378" s="183">
        <v>0</v>
      </c>
      <c r="L378" s="198"/>
      <c r="M378" s="221"/>
      <c r="N378" s="215"/>
      <c r="O378" s="215"/>
      <c r="P378" s="215"/>
      <c r="Q378" s="215"/>
      <c r="R378" s="216"/>
      <c r="S378" s="216"/>
      <c r="T378" s="216"/>
      <c r="U378" s="216"/>
      <c r="V378" s="216"/>
    </row>
    <row r="379" spans="1:22" s="162" customFormat="1" ht="27.9" customHeight="1" x14ac:dyDescent="0.25">
      <c r="B379" s="305" t="s">
        <v>66</v>
      </c>
      <c r="C379" s="307"/>
      <c r="D379" s="307"/>
      <c r="E379" s="307"/>
      <c r="F379" s="307"/>
      <c r="G379" s="308"/>
      <c r="I379" s="184" t="s">
        <v>67</v>
      </c>
      <c r="J379" s="195" t="s">
        <v>68</v>
      </c>
      <c r="K379" s="183">
        <v>0</v>
      </c>
      <c r="L379" s="198"/>
      <c r="M379" s="221"/>
      <c r="N379" s="215"/>
      <c r="O379" s="215"/>
      <c r="P379" s="215"/>
      <c r="Q379" s="215"/>
      <c r="R379" s="216"/>
      <c r="S379" s="216"/>
      <c r="T379" s="216"/>
      <c r="U379" s="216"/>
      <c r="V379" s="216"/>
    </row>
    <row r="380" spans="1:22" s="162" customFormat="1" ht="27.9" customHeight="1" thickBot="1" x14ac:dyDescent="0.3">
      <c r="B380" s="306"/>
      <c r="C380" s="309"/>
      <c r="D380" s="309"/>
      <c r="E380" s="309"/>
      <c r="F380" s="309"/>
      <c r="G380" s="310"/>
      <c r="I380" s="184" t="s">
        <v>6</v>
      </c>
      <c r="J380" s="195" t="s">
        <v>68</v>
      </c>
      <c r="K380" s="183">
        <v>0</v>
      </c>
      <c r="L380" s="198"/>
      <c r="M380" s="221"/>
      <c r="N380" s="215"/>
      <c r="O380" s="215"/>
      <c r="P380" s="215"/>
      <c r="Q380" s="215"/>
      <c r="R380" s="216"/>
      <c r="S380" s="216"/>
      <c r="T380" s="216"/>
      <c r="U380" s="216"/>
      <c r="V380" s="216"/>
    </row>
    <row r="381" spans="1:22" s="162" customFormat="1" ht="27.9" customHeight="1" x14ac:dyDescent="0.25">
      <c r="B381" s="311" t="s">
        <v>105</v>
      </c>
      <c r="C381" s="312"/>
      <c r="D381" s="312"/>
      <c r="E381" s="312"/>
      <c r="F381" s="312"/>
      <c r="G381" s="313"/>
      <c r="I381" s="184" t="s">
        <v>6</v>
      </c>
      <c r="J381" s="195" t="s">
        <v>68</v>
      </c>
      <c r="K381" s="183">
        <v>0</v>
      </c>
      <c r="L381" s="198"/>
      <c r="M381" s="221"/>
      <c r="N381" s="215"/>
      <c r="O381" s="215"/>
      <c r="P381" s="215"/>
      <c r="Q381" s="215"/>
      <c r="R381" s="216"/>
      <c r="S381" s="216"/>
      <c r="T381" s="216"/>
      <c r="U381" s="216"/>
      <c r="V381" s="216"/>
    </row>
    <row r="382" spans="1:22" s="162" customFormat="1" ht="27.9" customHeight="1" x14ac:dyDescent="0.25">
      <c r="B382" s="170"/>
      <c r="C382" s="161" t="str">
        <f>Allocation1&amp;" %"</f>
        <v>Core %</v>
      </c>
      <c r="D382" s="208" t="str">
        <f>Allocation2&amp;" %"</f>
        <v>Competitive %</v>
      </c>
      <c r="E382" s="208" t="str">
        <f>Allocation1&amp;" $"</f>
        <v>Core $</v>
      </c>
      <c r="F382" s="208" t="str">
        <f>Allocation2&amp;" $"</f>
        <v>Competitive $</v>
      </c>
      <c r="G382" s="171" t="s">
        <v>59</v>
      </c>
      <c r="I382" s="184" t="s">
        <v>6</v>
      </c>
      <c r="J382" s="195" t="s">
        <v>68</v>
      </c>
      <c r="K382" s="183">
        <v>0</v>
      </c>
      <c r="L382" s="198"/>
      <c r="M382" s="221"/>
      <c r="N382" s="215"/>
      <c r="O382" s="215"/>
      <c r="P382" s="215"/>
      <c r="Q382" s="215"/>
      <c r="R382" s="216"/>
      <c r="S382" s="216"/>
      <c r="T382" s="216"/>
      <c r="U382" s="216"/>
      <c r="V382" s="216"/>
    </row>
    <row r="383" spans="1:22" s="162" customFormat="1" ht="27.9" customHeight="1" thickBot="1" x14ac:dyDescent="0.3">
      <c r="B383" s="181" t="s">
        <v>106</v>
      </c>
      <c r="C383" s="168">
        <v>1</v>
      </c>
      <c r="D383" s="168">
        <v>0</v>
      </c>
      <c r="E383" s="218">
        <f>C383*$K386</f>
        <v>0</v>
      </c>
      <c r="F383" s="218">
        <f>D383*$K386</f>
        <v>0</v>
      </c>
      <c r="G383" s="219">
        <f>SUM(E383:F383)</f>
        <v>0</v>
      </c>
      <c r="I383" s="305" t="s">
        <v>69</v>
      </c>
      <c r="J383" s="314" t="s">
        <v>68</v>
      </c>
      <c r="K383" s="183">
        <v>0</v>
      </c>
      <c r="L383" s="198"/>
      <c r="M383" s="221"/>
      <c r="N383" s="215"/>
      <c r="O383" s="215"/>
      <c r="P383" s="215"/>
      <c r="Q383" s="215"/>
      <c r="R383" s="216"/>
      <c r="S383" s="216"/>
      <c r="T383" s="216"/>
      <c r="U383" s="216"/>
      <c r="V383" s="216"/>
    </row>
    <row r="384" spans="1:22" s="162" customFormat="1" ht="27.9" customHeight="1" x14ac:dyDescent="0.25">
      <c r="I384" s="315" t="s">
        <v>182</v>
      </c>
      <c r="J384" s="316" t="s">
        <v>68</v>
      </c>
      <c r="K384" s="185">
        <f>SUM(K373:K383)</f>
        <v>0</v>
      </c>
      <c r="L384" s="200"/>
      <c r="M384" s="221"/>
      <c r="N384" s="215"/>
      <c r="O384" s="215"/>
      <c r="P384" s="215"/>
      <c r="Q384" s="215"/>
      <c r="R384" s="216"/>
      <c r="S384" s="216"/>
      <c r="T384" s="216"/>
      <c r="U384" s="216"/>
      <c r="V384" s="216"/>
    </row>
    <row r="385" spans="1:22" s="162" customFormat="1" ht="27.9" customHeight="1" x14ac:dyDescent="0.25">
      <c r="I385" s="317" t="s">
        <v>8</v>
      </c>
      <c r="J385" s="318" t="s">
        <v>68</v>
      </c>
      <c r="K385" s="260">
        <v>0</v>
      </c>
      <c r="L385" s="261"/>
      <c r="M385" s="217"/>
      <c r="N385" s="220">
        <f>E383</f>
        <v>0</v>
      </c>
      <c r="O385" s="220">
        <f>F383</f>
        <v>0</v>
      </c>
      <c r="P385" s="215"/>
      <c r="Q385" s="215"/>
      <c r="R385" s="216"/>
      <c r="S385" s="216"/>
      <c r="T385" s="216"/>
      <c r="U385" s="216"/>
      <c r="V385" s="216"/>
    </row>
    <row r="386" spans="1:22" s="162" customFormat="1" ht="27.9" customHeight="1" thickBot="1" x14ac:dyDescent="0.3">
      <c r="I386" s="319" t="s">
        <v>70</v>
      </c>
      <c r="J386" s="320"/>
      <c r="K386" s="186">
        <f>SUM(K385,K384)</f>
        <v>0</v>
      </c>
      <c r="L386" s="196"/>
      <c r="M386" s="217"/>
      <c r="N386" s="215"/>
      <c r="O386" s="215"/>
      <c r="P386" s="215"/>
      <c r="Q386" s="215"/>
      <c r="R386" s="216"/>
      <c r="S386" s="216"/>
      <c r="T386" s="216"/>
      <c r="U386" s="216"/>
      <c r="V386" s="216"/>
    </row>
    <row r="387" spans="1:22" s="162" customFormat="1" ht="27.9" customHeight="1" thickBot="1" x14ac:dyDescent="0.3">
      <c r="A387" s="194"/>
      <c r="J387" s="80"/>
      <c r="M387" s="217"/>
      <c r="N387" s="215"/>
      <c r="O387" s="215"/>
      <c r="P387" s="215"/>
      <c r="Q387" s="215"/>
      <c r="R387" s="216"/>
      <c r="S387" s="216"/>
      <c r="T387" s="216"/>
      <c r="U387" s="216"/>
      <c r="V387" s="216"/>
    </row>
    <row r="388" spans="1:22" s="162" customFormat="1" ht="27.9" customHeight="1" x14ac:dyDescent="0.25">
      <c r="A388" s="194">
        <f>A372+1</f>
        <v>25</v>
      </c>
      <c r="B388" s="321" t="s">
        <v>60</v>
      </c>
      <c r="C388" s="322"/>
      <c r="D388" s="322"/>
      <c r="E388" s="322"/>
      <c r="F388" s="322"/>
      <c r="G388" s="323"/>
      <c r="I388" s="324" t="s">
        <v>61</v>
      </c>
      <c r="J388" s="325"/>
      <c r="K388" s="325"/>
      <c r="L388" s="182" t="s">
        <v>16</v>
      </c>
      <c r="M388" s="217"/>
      <c r="N388" s="215"/>
      <c r="O388" s="215"/>
      <c r="P388" s="215"/>
      <c r="Q388" s="215"/>
      <c r="R388" s="216"/>
      <c r="S388" s="216"/>
      <c r="T388" s="216"/>
      <c r="U388" s="216"/>
      <c r="V388" s="216"/>
    </row>
    <row r="389" spans="1:22" s="162" customFormat="1" ht="27.9" customHeight="1" x14ac:dyDescent="0.25">
      <c r="B389" s="257" t="s">
        <v>62</v>
      </c>
      <c r="C389" s="307"/>
      <c r="D389" s="307"/>
      <c r="E389" s="307"/>
      <c r="F389" s="307"/>
      <c r="G389" s="308"/>
      <c r="I389" s="305" t="s">
        <v>0</v>
      </c>
      <c r="J389" s="314"/>
      <c r="K389" s="183">
        <v>0</v>
      </c>
      <c r="L389" s="198"/>
      <c r="M389" s="221"/>
      <c r="N389" s="215"/>
      <c r="O389" s="215"/>
      <c r="P389" s="215"/>
      <c r="Q389" s="215"/>
      <c r="R389" s="216"/>
      <c r="S389" s="216"/>
      <c r="T389" s="216"/>
      <c r="U389" s="216"/>
      <c r="V389" s="216"/>
    </row>
    <row r="390" spans="1:22" s="162" customFormat="1" ht="27.9" customHeight="1" x14ac:dyDescent="0.25">
      <c r="B390" s="257" t="s">
        <v>63</v>
      </c>
      <c r="C390" s="307"/>
      <c r="D390" s="307"/>
      <c r="E390" s="307"/>
      <c r="F390" s="307"/>
      <c r="G390" s="308"/>
      <c r="I390" s="305" t="s">
        <v>1</v>
      </c>
      <c r="J390" s="314"/>
      <c r="K390" s="183">
        <v>0</v>
      </c>
      <c r="L390" s="198"/>
      <c r="M390" s="221"/>
      <c r="N390" s="215"/>
      <c r="O390" s="215"/>
      <c r="P390" s="215"/>
      <c r="Q390" s="215"/>
      <c r="R390" s="216"/>
      <c r="S390" s="216"/>
      <c r="T390" s="216"/>
      <c r="U390" s="216"/>
      <c r="V390" s="216"/>
    </row>
    <row r="391" spans="1:22" s="162" customFormat="1" ht="27.9" customHeight="1" x14ac:dyDescent="0.25">
      <c r="B391" s="191" t="s">
        <v>81</v>
      </c>
      <c r="C391" s="307"/>
      <c r="D391" s="307"/>
      <c r="E391" s="307"/>
      <c r="F391" s="307"/>
      <c r="G391" s="308"/>
      <c r="I391" s="305" t="s">
        <v>2</v>
      </c>
      <c r="J391" s="314"/>
      <c r="K391" s="183">
        <v>0</v>
      </c>
      <c r="L391" s="198"/>
      <c r="M391" s="221"/>
      <c r="N391" s="215"/>
      <c r="O391" s="215"/>
      <c r="P391" s="215"/>
      <c r="Q391" s="215"/>
      <c r="R391" s="216"/>
      <c r="S391" s="216"/>
      <c r="T391" s="216"/>
      <c r="U391" s="216"/>
      <c r="V391" s="216"/>
    </row>
    <row r="392" spans="1:22" s="162" customFormat="1" ht="27.9" customHeight="1" x14ac:dyDescent="0.25">
      <c r="B392" s="191" t="s">
        <v>64</v>
      </c>
      <c r="C392" s="307"/>
      <c r="D392" s="307"/>
      <c r="E392" s="307"/>
      <c r="F392" s="307"/>
      <c r="G392" s="308"/>
      <c r="I392" s="305" t="s">
        <v>3</v>
      </c>
      <c r="J392" s="314"/>
      <c r="K392" s="183">
        <v>0</v>
      </c>
      <c r="L392" s="198"/>
      <c r="M392" s="221"/>
      <c r="N392" s="215"/>
      <c r="O392" s="215"/>
      <c r="P392" s="215"/>
      <c r="Q392" s="215"/>
      <c r="R392" s="216"/>
      <c r="S392" s="216"/>
      <c r="T392" s="216"/>
      <c r="U392" s="216"/>
      <c r="V392" s="216"/>
    </row>
    <row r="393" spans="1:22" s="162" customFormat="1" ht="27.9" customHeight="1" x14ac:dyDescent="0.25">
      <c r="B393" s="305" t="s">
        <v>65</v>
      </c>
      <c r="C393" s="307"/>
      <c r="D393" s="307"/>
      <c r="E393" s="307"/>
      <c r="F393" s="307"/>
      <c r="G393" s="308"/>
      <c r="I393" s="305" t="s">
        <v>4</v>
      </c>
      <c r="J393" s="314"/>
      <c r="K393" s="183">
        <v>0</v>
      </c>
      <c r="L393" s="198"/>
      <c r="M393" s="221"/>
      <c r="N393" s="215"/>
      <c r="O393" s="215"/>
      <c r="P393" s="215"/>
      <c r="Q393" s="215"/>
      <c r="R393" s="216"/>
      <c r="S393" s="216"/>
      <c r="T393" s="216"/>
      <c r="U393" s="216"/>
      <c r="V393" s="216"/>
    </row>
    <row r="394" spans="1:22" s="162" customFormat="1" ht="27.9" customHeight="1" x14ac:dyDescent="0.25">
      <c r="B394" s="305"/>
      <c r="C394" s="307"/>
      <c r="D394" s="307"/>
      <c r="E394" s="307"/>
      <c r="F394" s="307"/>
      <c r="G394" s="308"/>
      <c r="I394" s="305" t="s">
        <v>5</v>
      </c>
      <c r="J394" s="314"/>
      <c r="K394" s="183">
        <v>0</v>
      </c>
      <c r="L394" s="198"/>
      <c r="M394" s="221"/>
      <c r="N394" s="215"/>
      <c r="O394" s="215"/>
      <c r="P394" s="215"/>
      <c r="Q394" s="215"/>
      <c r="R394" s="216"/>
      <c r="S394" s="216"/>
      <c r="T394" s="216"/>
      <c r="U394" s="216"/>
      <c r="V394" s="216"/>
    </row>
    <row r="395" spans="1:22" s="162" customFormat="1" ht="27.9" customHeight="1" x14ac:dyDescent="0.25">
      <c r="B395" s="305" t="s">
        <v>66</v>
      </c>
      <c r="C395" s="307"/>
      <c r="D395" s="307"/>
      <c r="E395" s="307"/>
      <c r="F395" s="307"/>
      <c r="G395" s="308"/>
      <c r="I395" s="184" t="s">
        <v>67</v>
      </c>
      <c r="J395" s="195" t="s">
        <v>68</v>
      </c>
      <c r="K395" s="183">
        <v>0</v>
      </c>
      <c r="L395" s="198"/>
      <c r="M395" s="221"/>
      <c r="N395" s="215"/>
      <c r="O395" s="215"/>
      <c r="P395" s="215"/>
      <c r="Q395" s="215"/>
      <c r="R395" s="216"/>
      <c r="S395" s="216"/>
      <c r="T395" s="216"/>
      <c r="U395" s="216"/>
      <c r="V395" s="216"/>
    </row>
    <row r="396" spans="1:22" s="162" customFormat="1" ht="27.9" customHeight="1" thickBot="1" x14ac:dyDescent="0.3">
      <c r="B396" s="306"/>
      <c r="C396" s="309"/>
      <c r="D396" s="309"/>
      <c r="E396" s="309"/>
      <c r="F396" s="309"/>
      <c r="G396" s="310"/>
      <c r="I396" s="184" t="s">
        <v>6</v>
      </c>
      <c r="J396" s="195" t="s">
        <v>68</v>
      </c>
      <c r="K396" s="183">
        <v>0</v>
      </c>
      <c r="L396" s="198"/>
      <c r="M396" s="221"/>
      <c r="N396" s="215"/>
      <c r="O396" s="215"/>
      <c r="P396" s="215"/>
      <c r="Q396" s="215"/>
      <c r="R396" s="216"/>
      <c r="S396" s="216"/>
      <c r="T396" s="216"/>
      <c r="U396" s="216"/>
      <c r="V396" s="216"/>
    </row>
    <row r="397" spans="1:22" s="162" customFormat="1" ht="27.9" customHeight="1" x14ac:dyDescent="0.25">
      <c r="B397" s="311" t="s">
        <v>105</v>
      </c>
      <c r="C397" s="312"/>
      <c r="D397" s="312"/>
      <c r="E397" s="312"/>
      <c r="F397" s="312"/>
      <c r="G397" s="313"/>
      <c r="I397" s="184" t="s">
        <v>6</v>
      </c>
      <c r="J397" s="195" t="s">
        <v>68</v>
      </c>
      <c r="K397" s="183">
        <v>0</v>
      </c>
      <c r="L397" s="198"/>
      <c r="M397" s="221"/>
      <c r="N397" s="215"/>
      <c r="O397" s="215"/>
      <c r="P397" s="215"/>
      <c r="Q397" s="215"/>
      <c r="R397" s="216"/>
      <c r="S397" s="216"/>
      <c r="T397" s="216"/>
      <c r="U397" s="216"/>
      <c r="V397" s="216"/>
    </row>
    <row r="398" spans="1:22" s="162" customFormat="1" ht="27.9" customHeight="1" x14ac:dyDescent="0.25">
      <c r="B398" s="170"/>
      <c r="C398" s="161" t="str">
        <f>Allocation1&amp;" %"</f>
        <v>Core %</v>
      </c>
      <c r="D398" s="208" t="str">
        <f>Allocation2&amp;" %"</f>
        <v>Competitive %</v>
      </c>
      <c r="E398" s="208" t="str">
        <f>Allocation1&amp;" $"</f>
        <v>Core $</v>
      </c>
      <c r="F398" s="208" t="str">
        <f>Allocation2&amp;" $"</f>
        <v>Competitive $</v>
      </c>
      <c r="G398" s="171" t="s">
        <v>59</v>
      </c>
      <c r="I398" s="184" t="s">
        <v>6</v>
      </c>
      <c r="J398" s="195" t="s">
        <v>68</v>
      </c>
      <c r="K398" s="183">
        <v>0</v>
      </c>
      <c r="L398" s="198"/>
      <c r="M398" s="221"/>
      <c r="N398" s="215"/>
      <c r="O398" s="215"/>
      <c r="P398" s="215"/>
      <c r="Q398" s="215"/>
      <c r="R398" s="216"/>
      <c r="S398" s="216"/>
      <c r="T398" s="216"/>
      <c r="U398" s="216"/>
      <c r="V398" s="216"/>
    </row>
    <row r="399" spans="1:22" s="162" customFormat="1" ht="27.9" customHeight="1" thickBot="1" x14ac:dyDescent="0.3">
      <c r="B399" s="181" t="s">
        <v>106</v>
      </c>
      <c r="C399" s="168">
        <v>1</v>
      </c>
      <c r="D399" s="168">
        <v>0</v>
      </c>
      <c r="E399" s="218">
        <f>C399*$K402</f>
        <v>0</v>
      </c>
      <c r="F399" s="218">
        <f>D399*$K402</f>
        <v>0</v>
      </c>
      <c r="G399" s="219">
        <f>SUM(E399:F399)</f>
        <v>0</v>
      </c>
      <c r="I399" s="305" t="s">
        <v>69</v>
      </c>
      <c r="J399" s="314" t="s">
        <v>68</v>
      </c>
      <c r="K399" s="183">
        <v>0</v>
      </c>
      <c r="L399" s="198"/>
      <c r="M399" s="221"/>
      <c r="N399" s="215"/>
      <c r="O399" s="215"/>
      <c r="P399" s="215"/>
      <c r="Q399" s="215"/>
      <c r="R399" s="216"/>
      <c r="S399" s="216"/>
      <c r="T399" s="216"/>
      <c r="U399" s="216"/>
      <c r="V399" s="216"/>
    </row>
    <row r="400" spans="1:22" s="162" customFormat="1" ht="27.9" customHeight="1" x14ac:dyDescent="0.25">
      <c r="I400" s="315" t="s">
        <v>182</v>
      </c>
      <c r="J400" s="316" t="s">
        <v>68</v>
      </c>
      <c r="K400" s="185">
        <f>SUM(K389:K399)</f>
        <v>0</v>
      </c>
      <c r="L400" s="200"/>
      <c r="M400" s="221"/>
      <c r="N400" s="215"/>
      <c r="O400" s="215"/>
      <c r="P400" s="215"/>
      <c r="Q400" s="215"/>
      <c r="R400" s="216"/>
      <c r="S400" s="216"/>
      <c r="T400" s="216"/>
      <c r="U400" s="216"/>
      <c r="V400" s="216"/>
    </row>
    <row r="401" spans="1:22" s="162" customFormat="1" ht="27.9" customHeight="1" x14ac:dyDescent="0.25">
      <c r="I401" s="317" t="s">
        <v>8</v>
      </c>
      <c r="J401" s="318" t="s">
        <v>68</v>
      </c>
      <c r="K401" s="260">
        <v>0</v>
      </c>
      <c r="L401" s="261"/>
      <c r="M401" s="217"/>
      <c r="N401" s="220">
        <f>E399</f>
        <v>0</v>
      </c>
      <c r="O401" s="220">
        <f>F399</f>
        <v>0</v>
      </c>
      <c r="P401" s="215"/>
      <c r="Q401" s="215"/>
      <c r="R401" s="216"/>
      <c r="S401" s="216"/>
      <c r="T401" s="216"/>
      <c r="U401" s="216"/>
      <c r="V401" s="216"/>
    </row>
    <row r="402" spans="1:22" s="162" customFormat="1" ht="27.9" customHeight="1" thickBot="1" x14ac:dyDescent="0.3">
      <c r="I402" s="319" t="s">
        <v>70</v>
      </c>
      <c r="J402" s="320"/>
      <c r="K402" s="186">
        <f>SUM(K401,K400)</f>
        <v>0</v>
      </c>
      <c r="L402" s="196"/>
      <c r="M402" s="217"/>
      <c r="N402" s="215"/>
      <c r="O402" s="215"/>
      <c r="P402" s="215"/>
      <c r="Q402" s="215"/>
      <c r="R402" s="216"/>
      <c r="S402" s="216"/>
      <c r="T402" s="216"/>
      <c r="U402" s="216"/>
      <c r="V402" s="216"/>
    </row>
    <row r="403" spans="1:22" s="162" customFormat="1" ht="27.9" customHeight="1" thickBot="1" x14ac:dyDescent="0.3">
      <c r="A403" s="194"/>
      <c r="J403" s="80"/>
      <c r="M403" s="217"/>
      <c r="N403" s="215"/>
      <c r="O403" s="215"/>
      <c r="P403" s="215"/>
      <c r="Q403" s="215"/>
      <c r="R403" s="216"/>
      <c r="S403" s="216"/>
      <c r="T403" s="216"/>
      <c r="U403" s="216"/>
      <c r="V403" s="216"/>
    </row>
    <row r="404" spans="1:22" s="162" customFormat="1" ht="27.9" customHeight="1" x14ac:dyDescent="0.25">
      <c r="A404" s="194">
        <f>A388+1</f>
        <v>26</v>
      </c>
      <c r="B404" s="321" t="s">
        <v>60</v>
      </c>
      <c r="C404" s="322"/>
      <c r="D404" s="322"/>
      <c r="E404" s="322"/>
      <c r="F404" s="322"/>
      <c r="G404" s="323"/>
      <c r="I404" s="324" t="s">
        <v>61</v>
      </c>
      <c r="J404" s="325"/>
      <c r="K404" s="325"/>
      <c r="L404" s="182" t="s">
        <v>16</v>
      </c>
      <c r="M404" s="217"/>
      <c r="N404" s="215"/>
      <c r="O404" s="215"/>
      <c r="P404" s="215"/>
      <c r="Q404" s="215"/>
      <c r="R404" s="216"/>
      <c r="S404" s="216"/>
      <c r="T404" s="216"/>
      <c r="U404" s="216"/>
      <c r="V404" s="216"/>
    </row>
    <row r="405" spans="1:22" s="162" customFormat="1" ht="27.9" customHeight="1" x14ac:dyDescent="0.25">
      <c r="B405" s="257" t="s">
        <v>62</v>
      </c>
      <c r="C405" s="307"/>
      <c r="D405" s="307"/>
      <c r="E405" s="307"/>
      <c r="F405" s="307"/>
      <c r="G405" s="308"/>
      <c r="I405" s="305" t="s">
        <v>0</v>
      </c>
      <c r="J405" s="314"/>
      <c r="K405" s="183">
        <v>0</v>
      </c>
      <c r="L405" s="198"/>
      <c r="M405" s="221"/>
      <c r="N405" s="215"/>
      <c r="O405" s="215"/>
      <c r="P405" s="215"/>
      <c r="Q405" s="215"/>
      <c r="R405" s="216"/>
      <c r="S405" s="216"/>
      <c r="T405" s="216"/>
      <c r="U405" s="216"/>
      <c r="V405" s="216"/>
    </row>
    <row r="406" spans="1:22" s="162" customFormat="1" ht="27.9" customHeight="1" x14ac:dyDescent="0.25">
      <c r="B406" s="257" t="s">
        <v>63</v>
      </c>
      <c r="C406" s="307"/>
      <c r="D406" s="307"/>
      <c r="E406" s="307"/>
      <c r="F406" s="307"/>
      <c r="G406" s="308"/>
      <c r="I406" s="305" t="s">
        <v>1</v>
      </c>
      <c r="J406" s="314"/>
      <c r="K406" s="183">
        <v>0</v>
      </c>
      <c r="L406" s="198"/>
      <c r="M406" s="221"/>
      <c r="N406" s="215"/>
      <c r="O406" s="215"/>
      <c r="P406" s="215"/>
      <c r="Q406" s="215"/>
      <c r="R406" s="216"/>
      <c r="S406" s="216"/>
      <c r="T406" s="216"/>
      <c r="U406" s="216"/>
      <c r="V406" s="216"/>
    </row>
    <row r="407" spans="1:22" s="162" customFormat="1" ht="27.9" customHeight="1" x14ac:dyDescent="0.25">
      <c r="B407" s="191" t="s">
        <v>81</v>
      </c>
      <c r="C407" s="307"/>
      <c r="D407" s="307"/>
      <c r="E407" s="307"/>
      <c r="F407" s="307"/>
      <c r="G407" s="308"/>
      <c r="I407" s="305" t="s">
        <v>2</v>
      </c>
      <c r="J407" s="314"/>
      <c r="K407" s="183">
        <v>0</v>
      </c>
      <c r="L407" s="198"/>
      <c r="M407" s="221"/>
      <c r="N407" s="215"/>
      <c r="O407" s="215"/>
      <c r="P407" s="215"/>
      <c r="Q407" s="215"/>
      <c r="R407" s="216"/>
      <c r="S407" s="216"/>
      <c r="T407" s="216"/>
      <c r="U407" s="216"/>
      <c r="V407" s="216"/>
    </row>
    <row r="408" spans="1:22" s="162" customFormat="1" ht="27.9" customHeight="1" x14ac:dyDescent="0.25">
      <c r="B408" s="191" t="s">
        <v>64</v>
      </c>
      <c r="C408" s="307"/>
      <c r="D408" s="307"/>
      <c r="E408" s="307"/>
      <c r="F408" s="307"/>
      <c r="G408" s="308"/>
      <c r="I408" s="305" t="s">
        <v>3</v>
      </c>
      <c r="J408" s="314"/>
      <c r="K408" s="183">
        <v>0</v>
      </c>
      <c r="L408" s="198"/>
      <c r="M408" s="221"/>
      <c r="N408" s="215"/>
      <c r="O408" s="215"/>
      <c r="P408" s="215"/>
      <c r="Q408" s="215"/>
      <c r="R408" s="216"/>
      <c r="S408" s="216"/>
      <c r="T408" s="216"/>
      <c r="U408" s="216"/>
      <c r="V408" s="216"/>
    </row>
    <row r="409" spans="1:22" s="162" customFormat="1" ht="27.9" customHeight="1" x14ac:dyDescent="0.25">
      <c r="B409" s="305" t="s">
        <v>65</v>
      </c>
      <c r="C409" s="307"/>
      <c r="D409" s="307"/>
      <c r="E409" s="307"/>
      <c r="F409" s="307"/>
      <c r="G409" s="308"/>
      <c r="I409" s="305" t="s">
        <v>4</v>
      </c>
      <c r="J409" s="314"/>
      <c r="K409" s="183">
        <v>0</v>
      </c>
      <c r="L409" s="198"/>
      <c r="M409" s="221"/>
      <c r="N409" s="215"/>
      <c r="O409" s="215"/>
      <c r="P409" s="215"/>
      <c r="Q409" s="215"/>
      <c r="R409" s="216"/>
      <c r="S409" s="216"/>
      <c r="T409" s="216"/>
      <c r="U409" s="216"/>
      <c r="V409" s="216"/>
    </row>
    <row r="410" spans="1:22" s="162" customFormat="1" ht="27.9" customHeight="1" x14ac:dyDescent="0.25">
      <c r="B410" s="305"/>
      <c r="C410" s="307"/>
      <c r="D410" s="307"/>
      <c r="E410" s="307"/>
      <c r="F410" s="307"/>
      <c r="G410" s="308"/>
      <c r="I410" s="305" t="s">
        <v>5</v>
      </c>
      <c r="J410" s="314"/>
      <c r="K410" s="183">
        <v>0</v>
      </c>
      <c r="L410" s="198"/>
      <c r="M410" s="221"/>
      <c r="N410" s="215"/>
      <c r="O410" s="215"/>
      <c r="P410" s="215"/>
      <c r="Q410" s="215"/>
      <c r="R410" s="216"/>
      <c r="S410" s="216"/>
      <c r="T410" s="216"/>
      <c r="U410" s="216"/>
      <c r="V410" s="216"/>
    </row>
    <row r="411" spans="1:22" s="162" customFormat="1" ht="27.9" customHeight="1" x14ac:dyDescent="0.25">
      <c r="B411" s="305" t="s">
        <v>66</v>
      </c>
      <c r="C411" s="307"/>
      <c r="D411" s="307"/>
      <c r="E411" s="307"/>
      <c r="F411" s="307"/>
      <c r="G411" s="308"/>
      <c r="I411" s="184" t="s">
        <v>67</v>
      </c>
      <c r="J411" s="195" t="s">
        <v>68</v>
      </c>
      <c r="K411" s="183">
        <v>0</v>
      </c>
      <c r="L411" s="198"/>
      <c r="M411" s="221"/>
      <c r="N411" s="215"/>
      <c r="O411" s="215"/>
      <c r="P411" s="215"/>
      <c r="Q411" s="215"/>
      <c r="R411" s="216"/>
      <c r="S411" s="216"/>
      <c r="T411" s="216"/>
      <c r="U411" s="216"/>
      <c r="V411" s="216"/>
    </row>
    <row r="412" spans="1:22" s="162" customFormat="1" ht="27.9" customHeight="1" thickBot="1" x14ac:dyDescent="0.3">
      <c r="B412" s="306"/>
      <c r="C412" s="309"/>
      <c r="D412" s="309"/>
      <c r="E412" s="309"/>
      <c r="F412" s="309"/>
      <c r="G412" s="310"/>
      <c r="I412" s="184" t="s">
        <v>6</v>
      </c>
      <c r="J412" s="195" t="s">
        <v>68</v>
      </c>
      <c r="K412" s="183">
        <v>0</v>
      </c>
      <c r="L412" s="198"/>
      <c r="M412" s="221"/>
      <c r="N412" s="215"/>
      <c r="O412" s="215"/>
      <c r="P412" s="215"/>
      <c r="Q412" s="215"/>
      <c r="R412" s="216"/>
      <c r="S412" s="216"/>
      <c r="T412" s="216"/>
      <c r="U412" s="216"/>
      <c r="V412" s="216"/>
    </row>
    <row r="413" spans="1:22" s="162" customFormat="1" ht="27.9" customHeight="1" x14ac:dyDescent="0.25">
      <c r="B413" s="311" t="s">
        <v>105</v>
      </c>
      <c r="C413" s="312"/>
      <c r="D413" s="312"/>
      <c r="E413" s="312"/>
      <c r="F413" s="312"/>
      <c r="G413" s="313"/>
      <c r="I413" s="184" t="s">
        <v>6</v>
      </c>
      <c r="J413" s="195" t="s">
        <v>68</v>
      </c>
      <c r="K413" s="183">
        <v>0</v>
      </c>
      <c r="L413" s="198"/>
      <c r="M413" s="221"/>
      <c r="N413" s="215"/>
      <c r="O413" s="215"/>
      <c r="P413" s="215"/>
      <c r="Q413" s="215"/>
      <c r="R413" s="216"/>
      <c r="S413" s="216"/>
      <c r="T413" s="216"/>
      <c r="U413" s="216"/>
      <c r="V413" s="216"/>
    </row>
    <row r="414" spans="1:22" s="162" customFormat="1" ht="27.9" customHeight="1" x14ac:dyDescent="0.25">
      <c r="B414" s="170"/>
      <c r="C414" s="161" t="str">
        <f>Allocation1&amp;" %"</f>
        <v>Core %</v>
      </c>
      <c r="D414" s="208" t="str">
        <f>Allocation2&amp;" %"</f>
        <v>Competitive %</v>
      </c>
      <c r="E414" s="208" t="str">
        <f>Allocation1&amp;" $"</f>
        <v>Core $</v>
      </c>
      <c r="F414" s="208" t="str">
        <f>Allocation2&amp;" $"</f>
        <v>Competitive $</v>
      </c>
      <c r="G414" s="171" t="s">
        <v>59</v>
      </c>
      <c r="I414" s="184" t="s">
        <v>6</v>
      </c>
      <c r="J414" s="195" t="s">
        <v>68</v>
      </c>
      <c r="K414" s="183">
        <v>0</v>
      </c>
      <c r="L414" s="198"/>
      <c r="M414" s="221"/>
      <c r="N414" s="215"/>
      <c r="O414" s="215"/>
      <c r="P414" s="215"/>
      <c r="Q414" s="215"/>
      <c r="R414" s="216"/>
      <c r="S414" s="216"/>
      <c r="T414" s="216"/>
      <c r="U414" s="216"/>
      <c r="V414" s="216"/>
    </row>
    <row r="415" spans="1:22" s="162" customFormat="1" ht="27.9" customHeight="1" thickBot="1" x14ac:dyDescent="0.3">
      <c r="B415" s="181" t="s">
        <v>106</v>
      </c>
      <c r="C415" s="168">
        <v>1</v>
      </c>
      <c r="D415" s="168">
        <v>0</v>
      </c>
      <c r="E415" s="218">
        <f>C415*$K418</f>
        <v>0</v>
      </c>
      <c r="F415" s="218">
        <f>D415*$K418</f>
        <v>0</v>
      </c>
      <c r="G415" s="219">
        <f>SUM(E415:F415)</f>
        <v>0</v>
      </c>
      <c r="I415" s="305" t="s">
        <v>69</v>
      </c>
      <c r="J415" s="314" t="s">
        <v>68</v>
      </c>
      <c r="K415" s="183">
        <v>0</v>
      </c>
      <c r="L415" s="198"/>
      <c r="M415" s="221"/>
      <c r="N415" s="215"/>
      <c r="O415" s="215"/>
      <c r="P415" s="215"/>
      <c r="Q415" s="215"/>
      <c r="R415" s="216"/>
      <c r="S415" s="216"/>
      <c r="T415" s="216"/>
      <c r="U415" s="216"/>
      <c r="V415" s="216"/>
    </row>
    <row r="416" spans="1:22" s="162" customFormat="1" ht="27.9" customHeight="1" x14ac:dyDescent="0.25">
      <c r="I416" s="315" t="s">
        <v>182</v>
      </c>
      <c r="J416" s="316" t="s">
        <v>68</v>
      </c>
      <c r="K416" s="185">
        <f>SUM(K405:K415)</f>
        <v>0</v>
      </c>
      <c r="L416" s="200"/>
      <c r="M416" s="221"/>
      <c r="N416" s="215"/>
      <c r="O416" s="215"/>
      <c r="P416" s="215"/>
      <c r="Q416" s="215"/>
      <c r="R416" s="216"/>
      <c r="S416" s="216"/>
      <c r="T416" s="216"/>
      <c r="U416" s="216"/>
      <c r="V416" s="216"/>
    </row>
    <row r="417" spans="1:22" s="162" customFormat="1" ht="27.9" customHeight="1" x14ac:dyDescent="0.25">
      <c r="I417" s="317" t="s">
        <v>8</v>
      </c>
      <c r="J417" s="318" t="s">
        <v>68</v>
      </c>
      <c r="K417" s="260">
        <v>0</v>
      </c>
      <c r="L417" s="261"/>
      <c r="M417" s="217"/>
      <c r="N417" s="220">
        <f>E415</f>
        <v>0</v>
      </c>
      <c r="O417" s="220">
        <f>F415</f>
        <v>0</v>
      </c>
      <c r="P417" s="215"/>
      <c r="Q417" s="215"/>
      <c r="R417" s="216"/>
      <c r="S417" s="216"/>
      <c r="T417" s="216"/>
      <c r="U417" s="216"/>
      <c r="V417" s="216"/>
    </row>
    <row r="418" spans="1:22" s="162" customFormat="1" ht="27.9" customHeight="1" thickBot="1" x14ac:dyDescent="0.3">
      <c r="I418" s="319" t="s">
        <v>70</v>
      </c>
      <c r="J418" s="320"/>
      <c r="K418" s="186">
        <f>SUM(K417,K416)</f>
        <v>0</v>
      </c>
      <c r="L418" s="196"/>
      <c r="M418" s="217"/>
      <c r="N418" s="215"/>
      <c r="O418" s="215"/>
      <c r="P418" s="215"/>
      <c r="Q418" s="215"/>
      <c r="R418" s="216"/>
      <c r="S418" s="216"/>
      <c r="T418" s="216"/>
      <c r="U418" s="216"/>
      <c r="V418" s="216"/>
    </row>
    <row r="419" spans="1:22" s="162" customFormat="1" ht="27.9" customHeight="1" thickBot="1" x14ac:dyDescent="0.3">
      <c r="A419" s="194"/>
      <c r="J419" s="80"/>
      <c r="M419" s="217"/>
      <c r="N419" s="215"/>
      <c r="O419" s="215"/>
      <c r="P419" s="215"/>
      <c r="Q419" s="215"/>
      <c r="R419" s="216"/>
      <c r="S419" s="216"/>
      <c r="T419" s="216"/>
      <c r="U419" s="216"/>
      <c r="V419" s="216"/>
    </row>
    <row r="420" spans="1:22" s="162" customFormat="1" ht="27.9" customHeight="1" x14ac:dyDescent="0.25">
      <c r="A420" s="194">
        <f>A404+1</f>
        <v>27</v>
      </c>
      <c r="B420" s="321" t="s">
        <v>60</v>
      </c>
      <c r="C420" s="322"/>
      <c r="D420" s="322"/>
      <c r="E420" s="322"/>
      <c r="F420" s="322"/>
      <c r="G420" s="323"/>
      <c r="I420" s="324" t="s">
        <v>61</v>
      </c>
      <c r="J420" s="325"/>
      <c r="K420" s="325"/>
      <c r="L420" s="182" t="s">
        <v>16</v>
      </c>
      <c r="M420" s="217"/>
      <c r="N420" s="215"/>
      <c r="O420" s="215"/>
      <c r="P420" s="215"/>
      <c r="Q420" s="215"/>
      <c r="R420" s="216"/>
      <c r="S420" s="216"/>
      <c r="T420" s="216"/>
      <c r="U420" s="216"/>
      <c r="V420" s="216"/>
    </row>
    <row r="421" spans="1:22" s="162" customFormat="1" ht="27.9" customHeight="1" x14ac:dyDescent="0.25">
      <c r="B421" s="257" t="s">
        <v>62</v>
      </c>
      <c r="C421" s="307"/>
      <c r="D421" s="307"/>
      <c r="E421" s="307"/>
      <c r="F421" s="307"/>
      <c r="G421" s="308"/>
      <c r="I421" s="305" t="s">
        <v>0</v>
      </c>
      <c r="J421" s="314"/>
      <c r="K421" s="183">
        <v>0</v>
      </c>
      <c r="L421" s="198"/>
      <c r="M421" s="221"/>
      <c r="N421" s="215"/>
      <c r="O421" s="215"/>
      <c r="P421" s="215"/>
      <c r="Q421" s="215"/>
      <c r="R421" s="216"/>
      <c r="S421" s="216"/>
      <c r="T421" s="216"/>
      <c r="U421" s="216"/>
      <c r="V421" s="216"/>
    </row>
    <row r="422" spans="1:22" s="162" customFormat="1" ht="27.9" customHeight="1" x14ac:dyDescent="0.25">
      <c r="B422" s="257" t="s">
        <v>63</v>
      </c>
      <c r="C422" s="307"/>
      <c r="D422" s="307"/>
      <c r="E422" s="307"/>
      <c r="F422" s="307"/>
      <c r="G422" s="308"/>
      <c r="I422" s="305" t="s">
        <v>1</v>
      </c>
      <c r="J422" s="314"/>
      <c r="K422" s="183">
        <v>0</v>
      </c>
      <c r="L422" s="198"/>
      <c r="M422" s="221"/>
      <c r="N422" s="215"/>
      <c r="O422" s="215"/>
      <c r="P422" s="215"/>
      <c r="Q422" s="215"/>
      <c r="R422" s="216"/>
      <c r="S422" s="216"/>
      <c r="T422" s="216"/>
      <c r="U422" s="216"/>
      <c r="V422" s="216"/>
    </row>
    <row r="423" spans="1:22" s="162" customFormat="1" ht="27.9" customHeight="1" x14ac:dyDescent="0.25">
      <c r="B423" s="191" t="s">
        <v>81</v>
      </c>
      <c r="C423" s="307"/>
      <c r="D423" s="307"/>
      <c r="E423" s="307"/>
      <c r="F423" s="307"/>
      <c r="G423" s="308"/>
      <c r="I423" s="305" t="s">
        <v>2</v>
      </c>
      <c r="J423" s="314"/>
      <c r="K423" s="183">
        <v>0</v>
      </c>
      <c r="L423" s="198"/>
      <c r="M423" s="221"/>
      <c r="N423" s="215"/>
      <c r="O423" s="215"/>
      <c r="P423" s="215"/>
      <c r="Q423" s="215"/>
      <c r="R423" s="216"/>
      <c r="S423" s="216"/>
      <c r="T423" s="216"/>
      <c r="U423" s="216"/>
      <c r="V423" s="216"/>
    </row>
    <row r="424" spans="1:22" s="162" customFormat="1" ht="27.9" customHeight="1" x14ac:dyDescent="0.25">
      <c r="B424" s="191" t="s">
        <v>64</v>
      </c>
      <c r="C424" s="307"/>
      <c r="D424" s="307"/>
      <c r="E424" s="307"/>
      <c r="F424" s="307"/>
      <c r="G424" s="308"/>
      <c r="I424" s="305" t="s">
        <v>3</v>
      </c>
      <c r="J424" s="314"/>
      <c r="K424" s="183">
        <v>0</v>
      </c>
      <c r="L424" s="198"/>
      <c r="M424" s="221"/>
      <c r="N424" s="215"/>
      <c r="O424" s="215"/>
      <c r="P424" s="215"/>
      <c r="Q424" s="215"/>
      <c r="R424" s="216"/>
      <c r="S424" s="216"/>
      <c r="T424" s="216"/>
      <c r="U424" s="216"/>
      <c r="V424" s="216"/>
    </row>
    <row r="425" spans="1:22" s="162" customFormat="1" ht="27.9" customHeight="1" x14ac:dyDescent="0.25">
      <c r="B425" s="305" t="s">
        <v>65</v>
      </c>
      <c r="C425" s="307"/>
      <c r="D425" s="307"/>
      <c r="E425" s="307"/>
      <c r="F425" s="307"/>
      <c r="G425" s="308"/>
      <c r="I425" s="305" t="s">
        <v>4</v>
      </c>
      <c r="J425" s="314"/>
      <c r="K425" s="183">
        <v>0</v>
      </c>
      <c r="L425" s="198"/>
      <c r="M425" s="221"/>
      <c r="N425" s="215"/>
      <c r="O425" s="215"/>
      <c r="P425" s="215"/>
      <c r="Q425" s="215"/>
      <c r="R425" s="216"/>
      <c r="S425" s="216"/>
      <c r="T425" s="216"/>
      <c r="U425" s="216"/>
      <c r="V425" s="216"/>
    </row>
    <row r="426" spans="1:22" s="162" customFormat="1" ht="27.9" customHeight="1" x14ac:dyDescent="0.25">
      <c r="B426" s="305"/>
      <c r="C426" s="307"/>
      <c r="D426" s="307"/>
      <c r="E426" s="307"/>
      <c r="F426" s="307"/>
      <c r="G426" s="308"/>
      <c r="I426" s="305" t="s">
        <v>5</v>
      </c>
      <c r="J426" s="314"/>
      <c r="K426" s="183">
        <v>0</v>
      </c>
      <c r="L426" s="198"/>
      <c r="M426" s="221"/>
      <c r="N426" s="215"/>
      <c r="O426" s="215"/>
      <c r="P426" s="215"/>
      <c r="Q426" s="215"/>
      <c r="R426" s="216"/>
      <c r="S426" s="216"/>
      <c r="T426" s="216"/>
      <c r="U426" s="216"/>
      <c r="V426" s="216"/>
    </row>
    <row r="427" spans="1:22" s="162" customFormat="1" ht="27.9" customHeight="1" x14ac:dyDescent="0.25">
      <c r="B427" s="305" t="s">
        <v>66</v>
      </c>
      <c r="C427" s="307"/>
      <c r="D427" s="307"/>
      <c r="E427" s="307"/>
      <c r="F427" s="307"/>
      <c r="G427" s="308"/>
      <c r="I427" s="184" t="s">
        <v>67</v>
      </c>
      <c r="J427" s="195" t="s">
        <v>68</v>
      </c>
      <c r="K427" s="183">
        <v>0</v>
      </c>
      <c r="L427" s="198"/>
      <c r="M427" s="221"/>
      <c r="N427" s="215"/>
      <c r="O427" s="215"/>
      <c r="P427" s="215"/>
      <c r="Q427" s="215"/>
      <c r="R427" s="216"/>
      <c r="S427" s="216"/>
      <c r="T427" s="216"/>
      <c r="U427" s="216"/>
      <c r="V427" s="216"/>
    </row>
    <row r="428" spans="1:22" s="162" customFormat="1" ht="27.9" customHeight="1" thickBot="1" x14ac:dyDescent="0.3">
      <c r="B428" s="306"/>
      <c r="C428" s="309"/>
      <c r="D428" s="309"/>
      <c r="E428" s="309"/>
      <c r="F428" s="309"/>
      <c r="G428" s="310"/>
      <c r="I428" s="184" t="s">
        <v>6</v>
      </c>
      <c r="J428" s="195" t="s">
        <v>68</v>
      </c>
      <c r="K428" s="183">
        <v>0</v>
      </c>
      <c r="L428" s="198"/>
      <c r="M428" s="221"/>
      <c r="N428" s="215"/>
      <c r="O428" s="215"/>
      <c r="P428" s="215"/>
      <c r="Q428" s="215"/>
      <c r="R428" s="216"/>
      <c r="S428" s="216"/>
      <c r="T428" s="216"/>
      <c r="U428" s="216"/>
      <c r="V428" s="216"/>
    </row>
    <row r="429" spans="1:22" s="162" customFormat="1" ht="27.9" customHeight="1" x14ac:dyDescent="0.25">
      <c r="B429" s="311" t="s">
        <v>105</v>
      </c>
      <c r="C429" s="312"/>
      <c r="D429" s="312"/>
      <c r="E429" s="312"/>
      <c r="F429" s="312"/>
      <c r="G429" s="313"/>
      <c r="I429" s="184" t="s">
        <v>6</v>
      </c>
      <c r="J429" s="195" t="s">
        <v>68</v>
      </c>
      <c r="K429" s="183">
        <v>0</v>
      </c>
      <c r="L429" s="198"/>
      <c r="M429" s="221"/>
      <c r="N429" s="215"/>
      <c r="O429" s="215"/>
      <c r="P429" s="215"/>
      <c r="Q429" s="215"/>
      <c r="R429" s="216"/>
      <c r="S429" s="216"/>
      <c r="T429" s="216"/>
      <c r="U429" s="216"/>
      <c r="V429" s="216"/>
    </row>
    <row r="430" spans="1:22" s="162" customFormat="1" ht="27.9" customHeight="1" x14ac:dyDescent="0.25">
      <c r="B430" s="170"/>
      <c r="C430" s="161" t="str">
        <f>Allocation1&amp;" %"</f>
        <v>Core %</v>
      </c>
      <c r="D430" s="208" t="str">
        <f>Allocation2&amp;" %"</f>
        <v>Competitive %</v>
      </c>
      <c r="E430" s="208" t="str">
        <f>Allocation1&amp;" $"</f>
        <v>Core $</v>
      </c>
      <c r="F430" s="208" t="str">
        <f>Allocation2&amp;" $"</f>
        <v>Competitive $</v>
      </c>
      <c r="G430" s="171" t="s">
        <v>59</v>
      </c>
      <c r="I430" s="184" t="s">
        <v>6</v>
      </c>
      <c r="J430" s="195" t="s">
        <v>68</v>
      </c>
      <c r="K430" s="183">
        <v>0</v>
      </c>
      <c r="L430" s="198"/>
      <c r="M430" s="221"/>
      <c r="N430" s="215"/>
      <c r="O430" s="215"/>
      <c r="P430" s="215"/>
      <c r="Q430" s="215"/>
      <c r="R430" s="216"/>
      <c r="S430" s="216"/>
      <c r="T430" s="216"/>
      <c r="U430" s="216"/>
      <c r="V430" s="216"/>
    </row>
    <row r="431" spans="1:22" s="162" customFormat="1" ht="27.9" customHeight="1" thickBot="1" x14ac:dyDescent="0.3">
      <c r="B431" s="181" t="s">
        <v>106</v>
      </c>
      <c r="C431" s="168">
        <v>1</v>
      </c>
      <c r="D431" s="168">
        <v>0</v>
      </c>
      <c r="E431" s="218">
        <f>C431*$K434</f>
        <v>0</v>
      </c>
      <c r="F431" s="218">
        <f>D431*$K434</f>
        <v>0</v>
      </c>
      <c r="G431" s="219">
        <f>SUM(E431:F431)</f>
        <v>0</v>
      </c>
      <c r="I431" s="305" t="s">
        <v>69</v>
      </c>
      <c r="J431" s="314" t="s">
        <v>68</v>
      </c>
      <c r="K431" s="183">
        <v>0</v>
      </c>
      <c r="L431" s="198"/>
      <c r="M431" s="221"/>
      <c r="N431" s="215"/>
      <c r="O431" s="215"/>
      <c r="P431" s="215"/>
      <c r="Q431" s="215"/>
      <c r="R431" s="216"/>
      <c r="S431" s="216"/>
      <c r="T431" s="216"/>
      <c r="U431" s="216"/>
      <c r="V431" s="216"/>
    </row>
    <row r="432" spans="1:22" s="162" customFormat="1" ht="27.9" customHeight="1" x14ac:dyDescent="0.25">
      <c r="I432" s="315" t="s">
        <v>182</v>
      </c>
      <c r="J432" s="316" t="s">
        <v>68</v>
      </c>
      <c r="K432" s="185">
        <f>SUM(K421:K431)</f>
        <v>0</v>
      </c>
      <c r="L432" s="200"/>
      <c r="M432" s="221"/>
      <c r="N432" s="215"/>
      <c r="O432" s="215"/>
      <c r="P432" s="215"/>
      <c r="Q432" s="215"/>
      <c r="R432" s="216"/>
      <c r="S432" s="216"/>
      <c r="T432" s="216"/>
      <c r="U432" s="216"/>
      <c r="V432" s="216"/>
    </row>
    <row r="433" spans="1:22" s="162" customFormat="1" ht="27.9" customHeight="1" x14ac:dyDescent="0.25">
      <c r="I433" s="317" t="s">
        <v>8</v>
      </c>
      <c r="J433" s="318" t="s">
        <v>68</v>
      </c>
      <c r="K433" s="260">
        <v>0</v>
      </c>
      <c r="L433" s="261"/>
      <c r="M433" s="217"/>
      <c r="N433" s="220">
        <f>E431</f>
        <v>0</v>
      </c>
      <c r="O433" s="220">
        <f>F431</f>
        <v>0</v>
      </c>
      <c r="P433" s="215"/>
      <c r="Q433" s="215"/>
      <c r="R433" s="216"/>
      <c r="S433" s="216"/>
      <c r="T433" s="216"/>
      <c r="U433" s="216"/>
      <c r="V433" s="216"/>
    </row>
    <row r="434" spans="1:22" s="162" customFormat="1" ht="27.9" customHeight="1" thickBot="1" x14ac:dyDescent="0.3">
      <c r="I434" s="319" t="s">
        <v>70</v>
      </c>
      <c r="J434" s="320"/>
      <c r="K434" s="186">
        <f>SUM(K433,K432)</f>
        <v>0</v>
      </c>
      <c r="L434" s="196"/>
      <c r="M434" s="217"/>
      <c r="N434" s="215"/>
      <c r="O434" s="215"/>
      <c r="P434" s="215"/>
      <c r="Q434" s="215"/>
      <c r="R434" s="216"/>
      <c r="S434" s="216"/>
      <c r="T434" s="216"/>
      <c r="U434" s="216"/>
      <c r="V434" s="216"/>
    </row>
    <row r="435" spans="1:22" s="162" customFormat="1" ht="27.9" customHeight="1" thickBot="1" x14ac:dyDescent="0.3">
      <c r="A435" s="194"/>
      <c r="J435" s="80"/>
      <c r="M435" s="217"/>
      <c r="N435" s="215"/>
      <c r="O435" s="215"/>
      <c r="P435" s="215"/>
      <c r="Q435" s="215"/>
      <c r="R435" s="216"/>
      <c r="S435" s="216"/>
      <c r="T435" s="216"/>
      <c r="U435" s="216"/>
      <c r="V435" s="216"/>
    </row>
    <row r="436" spans="1:22" s="162" customFormat="1" ht="27.9" customHeight="1" x14ac:dyDescent="0.25">
      <c r="A436" s="194">
        <f>A420+1</f>
        <v>28</v>
      </c>
      <c r="B436" s="321" t="s">
        <v>60</v>
      </c>
      <c r="C436" s="322"/>
      <c r="D436" s="322"/>
      <c r="E436" s="322"/>
      <c r="F436" s="322"/>
      <c r="G436" s="323"/>
      <c r="I436" s="324" t="s">
        <v>61</v>
      </c>
      <c r="J436" s="325"/>
      <c r="K436" s="325"/>
      <c r="L436" s="182" t="s">
        <v>16</v>
      </c>
      <c r="M436" s="217"/>
      <c r="N436" s="215"/>
      <c r="O436" s="215"/>
      <c r="P436" s="215"/>
      <c r="Q436" s="215"/>
      <c r="R436" s="216"/>
      <c r="S436" s="216"/>
      <c r="T436" s="216"/>
      <c r="U436" s="216"/>
      <c r="V436" s="216"/>
    </row>
    <row r="437" spans="1:22" s="162" customFormat="1" ht="27.9" customHeight="1" x14ac:dyDescent="0.25">
      <c r="B437" s="257" t="s">
        <v>62</v>
      </c>
      <c r="C437" s="307"/>
      <c r="D437" s="307"/>
      <c r="E437" s="307"/>
      <c r="F437" s="307"/>
      <c r="G437" s="308"/>
      <c r="I437" s="305" t="s">
        <v>0</v>
      </c>
      <c r="J437" s="314"/>
      <c r="K437" s="183">
        <v>0</v>
      </c>
      <c r="L437" s="198"/>
      <c r="M437" s="221"/>
      <c r="N437" s="215"/>
      <c r="O437" s="215"/>
      <c r="P437" s="215"/>
      <c r="Q437" s="215"/>
      <c r="R437" s="216"/>
      <c r="S437" s="216"/>
      <c r="T437" s="216"/>
      <c r="U437" s="216"/>
      <c r="V437" s="216"/>
    </row>
    <row r="438" spans="1:22" s="162" customFormat="1" ht="27.9" customHeight="1" x14ac:dyDescent="0.25">
      <c r="B438" s="257" t="s">
        <v>63</v>
      </c>
      <c r="C438" s="307"/>
      <c r="D438" s="307"/>
      <c r="E438" s="307"/>
      <c r="F438" s="307"/>
      <c r="G438" s="308"/>
      <c r="I438" s="305" t="s">
        <v>1</v>
      </c>
      <c r="J438" s="314"/>
      <c r="K438" s="183">
        <v>0</v>
      </c>
      <c r="L438" s="198"/>
      <c r="M438" s="221"/>
      <c r="N438" s="215"/>
      <c r="O438" s="215"/>
      <c r="P438" s="215"/>
      <c r="Q438" s="215"/>
      <c r="R438" s="216"/>
      <c r="S438" s="216"/>
      <c r="T438" s="216"/>
      <c r="U438" s="216"/>
      <c r="V438" s="216"/>
    </row>
    <row r="439" spans="1:22" s="162" customFormat="1" ht="27.9" customHeight="1" x14ac:dyDescent="0.25">
      <c r="B439" s="191" t="s">
        <v>81</v>
      </c>
      <c r="C439" s="307"/>
      <c r="D439" s="307"/>
      <c r="E439" s="307"/>
      <c r="F439" s="307"/>
      <c r="G439" s="308"/>
      <c r="I439" s="305" t="s">
        <v>2</v>
      </c>
      <c r="J439" s="314"/>
      <c r="K439" s="183">
        <v>0</v>
      </c>
      <c r="L439" s="198"/>
      <c r="M439" s="221"/>
      <c r="N439" s="215"/>
      <c r="O439" s="215"/>
      <c r="P439" s="215"/>
      <c r="Q439" s="215"/>
      <c r="R439" s="216"/>
      <c r="S439" s="216"/>
      <c r="T439" s="216"/>
      <c r="U439" s="216"/>
      <c r="V439" s="216"/>
    </row>
    <row r="440" spans="1:22" s="162" customFormat="1" ht="27.9" customHeight="1" x14ac:dyDescent="0.25">
      <c r="B440" s="191" t="s">
        <v>64</v>
      </c>
      <c r="C440" s="307"/>
      <c r="D440" s="307"/>
      <c r="E440" s="307"/>
      <c r="F440" s="307"/>
      <c r="G440" s="308"/>
      <c r="I440" s="305" t="s">
        <v>3</v>
      </c>
      <c r="J440" s="314"/>
      <c r="K440" s="183">
        <v>0</v>
      </c>
      <c r="L440" s="198"/>
      <c r="M440" s="221"/>
      <c r="N440" s="215"/>
      <c r="O440" s="215"/>
      <c r="P440" s="215"/>
      <c r="Q440" s="215"/>
      <c r="R440" s="216"/>
      <c r="S440" s="216"/>
      <c r="T440" s="216"/>
      <c r="U440" s="216"/>
      <c r="V440" s="216"/>
    </row>
    <row r="441" spans="1:22" s="162" customFormat="1" ht="27.9" customHeight="1" x14ac:dyDescent="0.25">
      <c r="B441" s="305" t="s">
        <v>65</v>
      </c>
      <c r="C441" s="307"/>
      <c r="D441" s="307"/>
      <c r="E441" s="307"/>
      <c r="F441" s="307"/>
      <c r="G441" s="308"/>
      <c r="I441" s="305" t="s">
        <v>4</v>
      </c>
      <c r="J441" s="314"/>
      <c r="K441" s="183">
        <v>0</v>
      </c>
      <c r="L441" s="198"/>
      <c r="M441" s="221"/>
      <c r="N441" s="215"/>
      <c r="O441" s="215"/>
      <c r="P441" s="215"/>
      <c r="Q441" s="215"/>
      <c r="R441" s="216"/>
      <c r="S441" s="216"/>
      <c r="T441" s="216"/>
      <c r="U441" s="216"/>
      <c r="V441" s="216"/>
    </row>
    <row r="442" spans="1:22" s="162" customFormat="1" ht="27.9" customHeight="1" x14ac:dyDescent="0.25">
      <c r="B442" s="305"/>
      <c r="C442" s="307"/>
      <c r="D442" s="307"/>
      <c r="E442" s="307"/>
      <c r="F442" s="307"/>
      <c r="G442" s="308"/>
      <c r="I442" s="305" t="s">
        <v>5</v>
      </c>
      <c r="J442" s="314"/>
      <c r="K442" s="183">
        <v>0</v>
      </c>
      <c r="L442" s="198"/>
      <c r="M442" s="221"/>
      <c r="N442" s="215"/>
      <c r="O442" s="215"/>
      <c r="P442" s="215"/>
      <c r="Q442" s="215"/>
      <c r="R442" s="216"/>
      <c r="S442" s="216"/>
      <c r="T442" s="216"/>
      <c r="U442" s="216"/>
      <c r="V442" s="216"/>
    </row>
    <row r="443" spans="1:22" s="162" customFormat="1" ht="27.9" customHeight="1" x14ac:dyDescent="0.25">
      <c r="B443" s="305" t="s">
        <v>66</v>
      </c>
      <c r="C443" s="307"/>
      <c r="D443" s="307"/>
      <c r="E443" s="307"/>
      <c r="F443" s="307"/>
      <c r="G443" s="308"/>
      <c r="I443" s="184" t="s">
        <v>67</v>
      </c>
      <c r="J443" s="195" t="s">
        <v>68</v>
      </c>
      <c r="K443" s="183">
        <v>0</v>
      </c>
      <c r="L443" s="198"/>
      <c r="M443" s="221"/>
      <c r="N443" s="215"/>
      <c r="O443" s="215"/>
      <c r="P443" s="215"/>
      <c r="Q443" s="215"/>
      <c r="R443" s="216"/>
      <c r="S443" s="216"/>
      <c r="T443" s="216"/>
      <c r="U443" s="216"/>
      <c r="V443" s="216"/>
    </row>
    <row r="444" spans="1:22" s="162" customFormat="1" ht="27.9" customHeight="1" thickBot="1" x14ac:dyDescent="0.3">
      <c r="B444" s="306"/>
      <c r="C444" s="309"/>
      <c r="D444" s="309"/>
      <c r="E444" s="309"/>
      <c r="F444" s="309"/>
      <c r="G444" s="310"/>
      <c r="I444" s="184" t="s">
        <v>6</v>
      </c>
      <c r="J444" s="195" t="s">
        <v>68</v>
      </c>
      <c r="K444" s="183">
        <v>0</v>
      </c>
      <c r="L444" s="198"/>
      <c r="M444" s="221"/>
      <c r="N444" s="215"/>
      <c r="O444" s="215"/>
      <c r="P444" s="215"/>
      <c r="Q444" s="215"/>
      <c r="R444" s="216"/>
      <c r="S444" s="216"/>
      <c r="T444" s="216"/>
      <c r="U444" s="216"/>
      <c r="V444" s="216"/>
    </row>
    <row r="445" spans="1:22" s="162" customFormat="1" ht="27.9" customHeight="1" x14ac:dyDescent="0.25">
      <c r="B445" s="311" t="s">
        <v>105</v>
      </c>
      <c r="C445" s="312"/>
      <c r="D445" s="312"/>
      <c r="E445" s="312"/>
      <c r="F445" s="312"/>
      <c r="G445" s="313"/>
      <c r="I445" s="184" t="s">
        <v>6</v>
      </c>
      <c r="J445" s="195" t="s">
        <v>68</v>
      </c>
      <c r="K445" s="183">
        <v>0</v>
      </c>
      <c r="L445" s="198"/>
      <c r="M445" s="221"/>
      <c r="N445" s="215"/>
      <c r="O445" s="215"/>
      <c r="P445" s="215"/>
      <c r="Q445" s="215"/>
      <c r="R445" s="216"/>
      <c r="S445" s="216"/>
      <c r="T445" s="216"/>
      <c r="U445" s="216"/>
      <c r="V445" s="216"/>
    </row>
    <row r="446" spans="1:22" s="162" customFormat="1" ht="27.9" customHeight="1" x14ac:dyDescent="0.25">
      <c r="B446" s="170"/>
      <c r="C446" s="161" t="str">
        <f>Allocation1&amp;" %"</f>
        <v>Core %</v>
      </c>
      <c r="D446" s="208" t="str">
        <f>Allocation2&amp;" %"</f>
        <v>Competitive %</v>
      </c>
      <c r="E446" s="208" t="str">
        <f>Allocation1&amp;" $"</f>
        <v>Core $</v>
      </c>
      <c r="F446" s="208" t="str">
        <f>Allocation2&amp;" $"</f>
        <v>Competitive $</v>
      </c>
      <c r="G446" s="171" t="s">
        <v>59</v>
      </c>
      <c r="I446" s="184" t="s">
        <v>6</v>
      </c>
      <c r="J446" s="195" t="s">
        <v>68</v>
      </c>
      <c r="K446" s="183">
        <v>0</v>
      </c>
      <c r="L446" s="198"/>
      <c r="M446" s="221"/>
      <c r="N446" s="215"/>
      <c r="O446" s="215"/>
      <c r="P446" s="215"/>
      <c r="Q446" s="215"/>
      <c r="R446" s="216"/>
      <c r="S446" s="216"/>
      <c r="T446" s="216"/>
      <c r="U446" s="216"/>
      <c r="V446" s="216"/>
    </row>
    <row r="447" spans="1:22" s="162" customFormat="1" ht="27.9" customHeight="1" thickBot="1" x14ac:dyDescent="0.3">
      <c r="B447" s="181" t="s">
        <v>106</v>
      </c>
      <c r="C447" s="168">
        <v>1</v>
      </c>
      <c r="D447" s="168">
        <v>0</v>
      </c>
      <c r="E447" s="218">
        <f>C447*$K450</f>
        <v>0</v>
      </c>
      <c r="F447" s="218">
        <f>D447*$K450</f>
        <v>0</v>
      </c>
      <c r="G447" s="219">
        <f>SUM(E447:F447)</f>
        <v>0</v>
      </c>
      <c r="I447" s="305" t="s">
        <v>69</v>
      </c>
      <c r="J447" s="314" t="s">
        <v>68</v>
      </c>
      <c r="K447" s="183">
        <v>0</v>
      </c>
      <c r="L447" s="198"/>
      <c r="M447" s="221"/>
      <c r="N447" s="215"/>
      <c r="O447" s="215"/>
      <c r="P447" s="215"/>
      <c r="Q447" s="215"/>
      <c r="R447" s="216"/>
      <c r="S447" s="216"/>
      <c r="T447" s="216"/>
      <c r="U447" s="216"/>
      <c r="V447" s="216"/>
    </row>
    <row r="448" spans="1:22" s="162" customFormat="1" ht="27.9" customHeight="1" x14ac:dyDescent="0.25">
      <c r="I448" s="315" t="s">
        <v>182</v>
      </c>
      <c r="J448" s="316" t="s">
        <v>68</v>
      </c>
      <c r="K448" s="185">
        <f>SUM(K437:K447)</f>
        <v>0</v>
      </c>
      <c r="L448" s="200"/>
      <c r="M448" s="221"/>
      <c r="N448" s="215"/>
      <c r="O448" s="215"/>
      <c r="P448" s="215"/>
      <c r="Q448" s="215"/>
      <c r="R448" s="216"/>
      <c r="S448" s="216"/>
      <c r="T448" s="216"/>
      <c r="U448" s="216"/>
      <c r="V448" s="216"/>
    </row>
    <row r="449" spans="1:22" s="162" customFormat="1" ht="27.9" customHeight="1" x14ac:dyDescent="0.25">
      <c r="I449" s="317" t="s">
        <v>8</v>
      </c>
      <c r="J449" s="318" t="s">
        <v>68</v>
      </c>
      <c r="K449" s="260">
        <v>0</v>
      </c>
      <c r="L449" s="261"/>
      <c r="M449" s="217"/>
      <c r="N449" s="220">
        <f>E447</f>
        <v>0</v>
      </c>
      <c r="O449" s="220">
        <f>F447</f>
        <v>0</v>
      </c>
      <c r="P449" s="215"/>
      <c r="Q449" s="215"/>
      <c r="R449" s="216"/>
      <c r="S449" s="216"/>
      <c r="T449" s="216"/>
      <c r="U449" s="216"/>
      <c r="V449" s="216"/>
    </row>
    <row r="450" spans="1:22" s="162" customFormat="1" ht="27.9" customHeight="1" thickBot="1" x14ac:dyDescent="0.3">
      <c r="I450" s="319" t="s">
        <v>70</v>
      </c>
      <c r="J450" s="320"/>
      <c r="K450" s="186">
        <f>SUM(K449,K448)</f>
        <v>0</v>
      </c>
      <c r="L450" s="196"/>
      <c r="M450" s="217"/>
      <c r="N450" s="215"/>
      <c r="O450" s="215"/>
      <c r="P450" s="215"/>
      <c r="Q450" s="215"/>
      <c r="R450" s="216"/>
      <c r="S450" s="216"/>
      <c r="T450" s="216"/>
      <c r="U450" s="216"/>
      <c r="V450" s="216"/>
    </row>
    <row r="451" spans="1:22" s="162" customFormat="1" ht="27.9" customHeight="1" thickBot="1" x14ac:dyDescent="0.3">
      <c r="A451" s="194"/>
      <c r="J451" s="80"/>
      <c r="M451" s="217"/>
      <c r="N451" s="215"/>
      <c r="O451" s="215"/>
      <c r="P451" s="215"/>
      <c r="Q451" s="215"/>
      <c r="R451" s="216"/>
      <c r="S451" s="216"/>
      <c r="T451" s="216"/>
      <c r="U451" s="216"/>
      <c r="V451" s="216"/>
    </row>
    <row r="452" spans="1:22" s="162" customFormat="1" ht="27.9" customHeight="1" x14ac:dyDescent="0.25">
      <c r="A452" s="194">
        <f>A436+1</f>
        <v>29</v>
      </c>
      <c r="B452" s="321" t="s">
        <v>60</v>
      </c>
      <c r="C452" s="322"/>
      <c r="D452" s="322"/>
      <c r="E452" s="322"/>
      <c r="F452" s="322"/>
      <c r="G452" s="323"/>
      <c r="I452" s="324" t="s">
        <v>61</v>
      </c>
      <c r="J452" s="325"/>
      <c r="K452" s="325"/>
      <c r="L452" s="182" t="s">
        <v>16</v>
      </c>
      <c r="M452" s="217"/>
      <c r="N452" s="215"/>
      <c r="O452" s="215"/>
      <c r="P452" s="215"/>
      <c r="Q452" s="215"/>
      <c r="R452" s="216"/>
      <c r="S452" s="216"/>
      <c r="T452" s="216"/>
      <c r="U452" s="216"/>
      <c r="V452" s="216"/>
    </row>
    <row r="453" spans="1:22" s="162" customFormat="1" ht="27.9" customHeight="1" x14ac:dyDescent="0.25">
      <c r="B453" s="257" t="s">
        <v>62</v>
      </c>
      <c r="C453" s="307"/>
      <c r="D453" s="307"/>
      <c r="E453" s="307"/>
      <c r="F453" s="307"/>
      <c r="G453" s="308"/>
      <c r="I453" s="305" t="s">
        <v>0</v>
      </c>
      <c r="J453" s="314"/>
      <c r="K453" s="183">
        <v>0</v>
      </c>
      <c r="L453" s="198"/>
      <c r="M453" s="221"/>
      <c r="N453" s="215"/>
      <c r="O453" s="215"/>
      <c r="P453" s="215"/>
      <c r="Q453" s="215"/>
      <c r="R453" s="216"/>
      <c r="S453" s="216"/>
      <c r="T453" s="216"/>
      <c r="U453" s="216"/>
      <c r="V453" s="216"/>
    </row>
    <row r="454" spans="1:22" s="162" customFormat="1" ht="27.9" customHeight="1" x14ac:dyDescent="0.25">
      <c r="B454" s="257" t="s">
        <v>63</v>
      </c>
      <c r="C454" s="307"/>
      <c r="D454" s="307"/>
      <c r="E454" s="307"/>
      <c r="F454" s="307"/>
      <c r="G454" s="308"/>
      <c r="I454" s="305" t="s">
        <v>1</v>
      </c>
      <c r="J454" s="314"/>
      <c r="K454" s="183">
        <v>0</v>
      </c>
      <c r="L454" s="198"/>
      <c r="M454" s="221"/>
      <c r="N454" s="215"/>
      <c r="O454" s="215"/>
      <c r="P454" s="215"/>
      <c r="Q454" s="215"/>
      <c r="R454" s="216"/>
      <c r="S454" s="216"/>
      <c r="T454" s="216"/>
      <c r="U454" s="216"/>
      <c r="V454" s="216"/>
    </row>
    <row r="455" spans="1:22" s="162" customFormat="1" ht="27.9" customHeight="1" x14ac:dyDescent="0.25">
      <c r="B455" s="191" t="s">
        <v>81</v>
      </c>
      <c r="C455" s="307"/>
      <c r="D455" s="307"/>
      <c r="E455" s="307"/>
      <c r="F455" s="307"/>
      <c r="G455" s="308"/>
      <c r="I455" s="305" t="s">
        <v>2</v>
      </c>
      <c r="J455" s="314"/>
      <c r="K455" s="183">
        <v>0</v>
      </c>
      <c r="L455" s="198"/>
      <c r="M455" s="221"/>
      <c r="N455" s="215"/>
      <c r="O455" s="215"/>
      <c r="P455" s="215"/>
      <c r="Q455" s="215"/>
      <c r="R455" s="216"/>
      <c r="S455" s="216"/>
      <c r="T455" s="216"/>
      <c r="U455" s="216"/>
      <c r="V455" s="216"/>
    </row>
    <row r="456" spans="1:22" s="162" customFormat="1" ht="27.9" customHeight="1" x14ac:dyDescent="0.25">
      <c r="B456" s="191" t="s">
        <v>64</v>
      </c>
      <c r="C456" s="307"/>
      <c r="D456" s="307"/>
      <c r="E456" s="307"/>
      <c r="F456" s="307"/>
      <c r="G456" s="308"/>
      <c r="I456" s="305" t="s">
        <v>3</v>
      </c>
      <c r="J456" s="314"/>
      <c r="K456" s="183">
        <v>0</v>
      </c>
      <c r="L456" s="198"/>
      <c r="M456" s="221"/>
      <c r="N456" s="215"/>
      <c r="O456" s="215"/>
      <c r="P456" s="215"/>
      <c r="Q456" s="215"/>
      <c r="R456" s="216"/>
      <c r="S456" s="216"/>
      <c r="T456" s="216"/>
      <c r="U456" s="216"/>
      <c r="V456" s="216"/>
    </row>
    <row r="457" spans="1:22" s="162" customFormat="1" ht="27.9" customHeight="1" x14ac:dyDescent="0.25">
      <c r="B457" s="305" t="s">
        <v>65</v>
      </c>
      <c r="C457" s="307"/>
      <c r="D457" s="307"/>
      <c r="E457" s="307"/>
      <c r="F457" s="307"/>
      <c r="G457" s="308"/>
      <c r="I457" s="305" t="s">
        <v>4</v>
      </c>
      <c r="J457" s="314"/>
      <c r="K457" s="183">
        <v>0</v>
      </c>
      <c r="L457" s="198"/>
      <c r="M457" s="221"/>
      <c r="N457" s="215"/>
      <c r="O457" s="215"/>
      <c r="P457" s="215"/>
      <c r="Q457" s="215"/>
      <c r="R457" s="216"/>
      <c r="S457" s="216"/>
      <c r="T457" s="216"/>
      <c r="U457" s="216"/>
      <c r="V457" s="216"/>
    </row>
    <row r="458" spans="1:22" s="162" customFormat="1" ht="27.9" customHeight="1" x14ac:dyDescent="0.25">
      <c r="B458" s="305"/>
      <c r="C458" s="307"/>
      <c r="D458" s="307"/>
      <c r="E458" s="307"/>
      <c r="F458" s="307"/>
      <c r="G458" s="308"/>
      <c r="I458" s="305" t="s">
        <v>5</v>
      </c>
      <c r="J458" s="314"/>
      <c r="K458" s="183">
        <v>0</v>
      </c>
      <c r="L458" s="198"/>
      <c r="M458" s="221"/>
      <c r="N458" s="215"/>
      <c r="O458" s="215"/>
      <c r="P458" s="215"/>
      <c r="Q458" s="215"/>
      <c r="R458" s="216"/>
      <c r="S458" s="216"/>
      <c r="T458" s="216"/>
      <c r="U458" s="216"/>
      <c r="V458" s="216"/>
    </row>
    <row r="459" spans="1:22" s="162" customFormat="1" ht="27.9" customHeight="1" x14ac:dyDescent="0.25">
      <c r="B459" s="305" t="s">
        <v>66</v>
      </c>
      <c r="C459" s="307"/>
      <c r="D459" s="307"/>
      <c r="E459" s="307"/>
      <c r="F459" s="307"/>
      <c r="G459" s="308"/>
      <c r="I459" s="184" t="s">
        <v>67</v>
      </c>
      <c r="J459" s="195" t="s">
        <v>68</v>
      </c>
      <c r="K459" s="183">
        <v>0</v>
      </c>
      <c r="L459" s="198"/>
      <c r="M459" s="221"/>
      <c r="N459" s="215"/>
      <c r="O459" s="215"/>
      <c r="P459" s="215"/>
      <c r="Q459" s="215"/>
      <c r="R459" s="216"/>
      <c r="S459" s="216"/>
      <c r="T459" s="216"/>
      <c r="U459" s="216"/>
      <c r="V459" s="216"/>
    </row>
    <row r="460" spans="1:22" s="162" customFormat="1" ht="27.9" customHeight="1" thickBot="1" x14ac:dyDescent="0.3">
      <c r="B460" s="306"/>
      <c r="C460" s="309"/>
      <c r="D460" s="309"/>
      <c r="E460" s="309"/>
      <c r="F460" s="309"/>
      <c r="G460" s="310"/>
      <c r="I460" s="184" t="s">
        <v>6</v>
      </c>
      <c r="J460" s="195" t="s">
        <v>68</v>
      </c>
      <c r="K460" s="183">
        <v>0</v>
      </c>
      <c r="L460" s="198"/>
      <c r="M460" s="221"/>
      <c r="N460" s="215"/>
      <c r="O460" s="215"/>
      <c r="P460" s="215"/>
      <c r="Q460" s="215"/>
      <c r="R460" s="216"/>
      <c r="S460" s="216"/>
      <c r="T460" s="216"/>
      <c r="U460" s="216"/>
      <c r="V460" s="216"/>
    </row>
    <row r="461" spans="1:22" s="162" customFormat="1" ht="27.9" customHeight="1" x14ac:dyDescent="0.25">
      <c r="B461" s="311" t="s">
        <v>105</v>
      </c>
      <c r="C461" s="312"/>
      <c r="D461" s="312"/>
      <c r="E461" s="312"/>
      <c r="F461" s="312"/>
      <c r="G461" s="313"/>
      <c r="I461" s="184" t="s">
        <v>6</v>
      </c>
      <c r="J461" s="195" t="s">
        <v>68</v>
      </c>
      <c r="K461" s="183">
        <v>0</v>
      </c>
      <c r="L461" s="198"/>
      <c r="M461" s="221"/>
      <c r="N461" s="215"/>
      <c r="O461" s="215"/>
      <c r="P461" s="215"/>
      <c r="Q461" s="215"/>
      <c r="R461" s="216"/>
      <c r="S461" s="216"/>
      <c r="T461" s="216"/>
      <c r="U461" s="216"/>
      <c r="V461" s="216"/>
    </row>
    <row r="462" spans="1:22" s="162" customFormat="1" ht="27.9" customHeight="1" x14ac:dyDescent="0.25">
      <c r="B462" s="170"/>
      <c r="C462" s="161" t="str">
        <f>Allocation1&amp;" %"</f>
        <v>Core %</v>
      </c>
      <c r="D462" s="208" t="str">
        <f>Allocation2&amp;" %"</f>
        <v>Competitive %</v>
      </c>
      <c r="E462" s="208" t="str">
        <f>Allocation1&amp;" $"</f>
        <v>Core $</v>
      </c>
      <c r="F462" s="208" t="str">
        <f>Allocation2&amp;" $"</f>
        <v>Competitive $</v>
      </c>
      <c r="G462" s="171" t="s">
        <v>59</v>
      </c>
      <c r="I462" s="184" t="s">
        <v>6</v>
      </c>
      <c r="J462" s="195" t="s">
        <v>68</v>
      </c>
      <c r="K462" s="183">
        <v>0</v>
      </c>
      <c r="L462" s="198"/>
      <c r="M462" s="221"/>
      <c r="N462" s="215"/>
      <c r="O462" s="215"/>
      <c r="P462" s="215"/>
      <c r="Q462" s="215"/>
      <c r="R462" s="216"/>
      <c r="S462" s="216"/>
      <c r="T462" s="216"/>
      <c r="U462" s="216"/>
      <c r="V462" s="216"/>
    </row>
    <row r="463" spans="1:22" s="162" customFormat="1" ht="27.9" customHeight="1" thickBot="1" x14ac:dyDescent="0.3">
      <c r="B463" s="181" t="s">
        <v>106</v>
      </c>
      <c r="C463" s="168">
        <v>1</v>
      </c>
      <c r="D463" s="168">
        <v>0</v>
      </c>
      <c r="E463" s="218">
        <f>C463*$K466</f>
        <v>0</v>
      </c>
      <c r="F463" s="218">
        <f>D463*$K466</f>
        <v>0</v>
      </c>
      <c r="G463" s="219">
        <f>SUM(E463:F463)</f>
        <v>0</v>
      </c>
      <c r="I463" s="305" t="s">
        <v>69</v>
      </c>
      <c r="J463" s="314" t="s">
        <v>68</v>
      </c>
      <c r="K463" s="183">
        <v>0</v>
      </c>
      <c r="L463" s="198"/>
      <c r="M463" s="221"/>
      <c r="N463" s="215"/>
      <c r="O463" s="215"/>
      <c r="P463" s="215"/>
      <c r="Q463" s="215"/>
      <c r="R463" s="216"/>
      <c r="S463" s="216"/>
      <c r="T463" s="216"/>
      <c r="U463" s="216"/>
      <c r="V463" s="216"/>
    </row>
    <row r="464" spans="1:22" s="162" customFormat="1" ht="27.9" customHeight="1" x14ac:dyDescent="0.25">
      <c r="I464" s="315" t="s">
        <v>182</v>
      </c>
      <c r="J464" s="316" t="s">
        <v>68</v>
      </c>
      <c r="K464" s="185">
        <f>SUM(K453:K463)</f>
        <v>0</v>
      </c>
      <c r="L464" s="200"/>
      <c r="M464" s="221"/>
      <c r="N464" s="215"/>
      <c r="O464" s="215"/>
      <c r="P464" s="215"/>
      <c r="Q464" s="215"/>
      <c r="R464" s="216"/>
      <c r="S464" s="216"/>
      <c r="T464" s="216"/>
      <c r="U464" s="216"/>
      <c r="V464" s="216"/>
    </row>
    <row r="465" spans="1:22" s="162" customFormat="1" ht="27.9" customHeight="1" x14ac:dyDescent="0.25">
      <c r="I465" s="317" t="s">
        <v>8</v>
      </c>
      <c r="J465" s="318" t="s">
        <v>68</v>
      </c>
      <c r="K465" s="260">
        <v>0</v>
      </c>
      <c r="L465" s="261"/>
      <c r="M465" s="217"/>
      <c r="N465" s="220">
        <f>E463</f>
        <v>0</v>
      </c>
      <c r="O465" s="220">
        <f>F463</f>
        <v>0</v>
      </c>
      <c r="P465" s="215"/>
      <c r="Q465" s="215"/>
      <c r="R465" s="216"/>
      <c r="S465" s="216"/>
      <c r="T465" s="216"/>
      <c r="U465" s="216"/>
      <c r="V465" s="216"/>
    </row>
    <row r="466" spans="1:22" s="162" customFormat="1" ht="27.9" customHeight="1" thickBot="1" x14ac:dyDescent="0.3">
      <c r="I466" s="319" t="s">
        <v>70</v>
      </c>
      <c r="J466" s="320"/>
      <c r="K466" s="186">
        <f>SUM(K465,K464)</f>
        <v>0</v>
      </c>
      <c r="L466" s="196"/>
      <c r="M466" s="217"/>
      <c r="N466" s="215"/>
      <c r="O466" s="215"/>
      <c r="P466" s="215"/>
      <c r="Q466" s="215"/>
      <c r="R466" s="216"/>
      <c r="S466" s="216"/>
      <c r="T466" s="216"/>
      <c r="U466" s="216"/>
      <c r="V466" s="216"/>
    </row>
    <row r="467" spans="1:22" s="162" customFormat="1" ht="27.9" customHeight="1" thickBot="1" x14ac:dyDescent="0.3">
      <c r="A467" s="194"/>
      <c r="J467" s="80"/>
      <c r="M467" s="217"/>
      <c r="N467" s="215"/>
      <c r="O467" s="215"/>
      <c r="P467" s="215"/>
      <c r="Q467" s="215"/>
      <c r="R467" s="216"/>
      <c r="S467" s="216"/>
      <c r="T467" s="216"/>
      <c r="U467" s="216"/>
      <c r="V467" s="216"/>
    </row>
    <row r="468" spans="1:22" s="162" customFormat="1" ht="27.9" customHeight="1" x14ac:dyDescent="0.25">
      <c r="A468" s="194">
        <f>A452+1</f>
        <v>30</v>
      </c>
      <c r="B468" s="321" t="s">
        <v>60</v>
      </c>
      <c r="C468" s="322"/>
      <c r="D468" s="322"/>
      <c r="E468" s="322"/>
      <c r="F468" s="322"/>
      <c r="G468" s="323"/>
      <c r="I468" s="324" t="s">
        <v>61</v>
      </c>
      <c r="J468" s="325"/>
      <c r="K468" s="325"/>
      <c r="L468" s="182" t="s">
        <v>16</v>
      </c>
      <c r="M468" s="217"/>
      <c r="N468" s="215"/>
      <c r="O468" s="215"/>
      <c r="P468" s="215"/>
      <c r="Q468" s="215"/>
      <c r="R468" s="216"/>
      <c r="S468" s="216"/>
      <c r="T468" s="216"/>
      <c r="U468" s="216"/>
      <c r="V468" s="216"/>
    </row>
    <row r="469" spans="1:22" s="162" customFormat="1" ht="27.9" customHeight="1" x14ac:dyDescent="0.25">
      <c r="B469" s="257" t="s">
        <v>62</v>
      </c>
      <c r="C469" s="307"/>
      <c r="D469" s="307"/>
      <c r="E469" s="307"/>
      <c r="F469" s="307"/>
      <c r="G469" s="308"/>
      <c r="I469" s="305" t="s">
        <v>0</v>
      </c>
      <c r="J469" s="314"/>
      <c r="K469" s="183">
        <v>0</v>
      </c>
      <c r="L469" s="198"/>
      <c r="M469" s="221"/>
      <c r="N469" s="215"/>
      <c r="O469" s="215"/>
      <c r="P469" s="215"/>
      <c r="Q469" s="215"/>
      <c r="R469" s="216"/>
      <c r="S469" s="216"/>
      <c r="T469" s="216"/>
      <c r="U469" s="216"/>
      <c r="V469" s="216"/>
    </row>
    <row r="470" spans="1:22" s="162" customFormat="1" ht="27.9" customHeight="1" x14ac:dyDescent="0.25">
      <c r="B470" s="257" t="s">
        <v>63</v>
      </c>
      <c r="C470" s="307"/>
      <c r="D470" s="307"/>
      <c r="E470" s="307"/>
      <c r="F470" s="307"/>
      <c r="G470" s="308"/>
      <c r="I470" s="305" t="s">
        <v>1</v>
      </c>
      <c r="J470" s="314"/>
      <c r="K470" s="183">
        <v>0</v>
      </c>
      <c r="L470" s="198"/>
      <c r="M470" s="221"/>
      <c r="N470" s="215"/>
      <c r="O470" s="215"/>
      <c r="P470" s="215"/>
      <c r="Q470" s="215"/>
      <c r="R470" s="216"/>
      <c r="S470" s="216"/>
      <c r="T470" s="216"/>
      <c r="U470" s="216"/>
      <c r="V470" s="216"/>
    </row>
    <row r="471" spans="1:22" s="162" customFormat="1" ht="27.9" customHeight="1" x14ac:dyDescent="0.25">
      <c r="B471" s="191" t="s">
        <v>81</v>
      </c>
      <c r="C471" s="307"/>
      <c r="D471" s="307"/>
      <c r="E471" s="307"/>
      <c r="F471" s="307"/>
      <c r="G471" s="308"/>
      <c r="I471" s="305" t="s">
        <v>2</v>
      </c>
      <c r="J471" s="314"/>
      <c r="K471" s="183">
        <v>0</v>
      </c>
      <c r="L471" s="198"/>
      <c r="M471" s="221"/>
      <c r="N471" s="215"/>
      <c r="O471" s="215"/>
      <c r="P471" s="215"/>
      <c r="Q471" s="215"/>
      <c r="R471" s="216"/>
      <c r="S471" s="216"/>
      <c r="T471" s="216"/>
      <c r="U471" s="216"/>
      <c r="V471" s="216"/>
    </row>
    <row r="472" spans="1:22" s="162" customFormat="1" ht="27.9" customHeight="1" x14ac:dyDescent="0.25">
      <c r="B472" s="191" t="s">
        <v>64</v>
      </c>
      <c r="C472" s="307"/>
      <c r="D472" s="307"/>
      <c r="E472" s="307"/>
      <c r="F472" s="307"/>
      <c r="G472" s="308"/>
      <c r="I472" s="305" t="s">
        <v>3</v>
      </c>
      <c r="J472" s="314"/>
      <c r="K472" s="183">
        <v>0</v>
      </c>
      <c r="L472" s="198"/>
      <c r="M472" s="221"/>
      <c r="N472" s="215"/>
      <c r="O472" s="215"/>
      <c r="P472" s="215"/>
      <c r="Q472" s="215"/>
      <c r="R472" s="216"/>
      <c r="S472" s="216"/>
      <c r="T472" s="216"/>
      <c r="U472" s="216"/>
      <c r="V472" s="216"/>
    </row>
    <row r="473" spans="1:22" s="162" customFormat="1" ht="27.9" customHeight="1" x14ac:dyDescent="0.25">
      <c r="B473" s="305" t="s">
        <v>65</v>
      </c>
      <c r="C473" s="307"/>
      <c r="D473" s="307"/>
      <c r="E473" s="307"/>
      <c r="F473" s="307"/>
      <c r="G473" s="308"/>
      <c r="I473" s="305" t="s">
        <v>4</v>
      </c>
      <c r="J473" s="314"/>
      <c r="K473" s="183">
        <v>0</v>
      </c>
      <c r="L473" s="198"/>
      <c r="M473" s="221"/>
      <c r="N473" s="215"/>
      <c r="O473" s="215"/>
      <c r="P473" s="215"/>
      <c r="Q473" s="215"/>
      <c r="R473" s="216"/>
      <c r="S473" s="216"/>
      <c r="T473" s="216"/>
      <c r="U473" s="216"/>
      <c r="V473" s="216"/>
    </row>
    <row r="474" spans="1:22" s="162" customFormat="1" ht="27.9" customHeight="1" x14ac:dyDescent="0.25">
      <c r="B474" s="305"/>
      <c r="C474" s="307"/>
      <c r="D474" s="307"/>
      <c r="E474" s="307"/>
      <c r="F474" s="307"/>
      <c r="G474" s="308"/>
      <c r="I474" s="305" t="s">
        <v>5</v>
      </c>
      <c r="J474" s="314"/>
      <c r="K474" s="183">
        <v>0</v>
      </c>
      <c r="L474" s="198"/>
      <c r="M474" s="221"/>
      <c r="N474" s="215"/>
      <c r="O474" s="215"/>
      <c r="P474" s="215"/>
      <c r="Q474" s="215"/>
      <c r="R474" s="216"/>
      <c r="S474" s="216"/>
      <c r="T474" s="216"/>
      <c r="U474" s="216"/>
      <c r="V474" s="216"/>
    </row>
    <row r="475" spans="1:22" s="162" customFormat="1" ht="27.9" customHeight="1" x14ac:dyDescent="0.25">
      <c r="B475" s="305" t="s">
        <v>66</v>
      </c>
      <c r="C475" s="307"/>
      <c r="D475" s="307"/>
      <c r="E475" s="307"/>
      <c r="F475" s="307"/>
      <c r="G475" s="308"/>
      <c r="I475" s="184" t="s">
        <v>67</v>
      </c>
      <c r="J475" s="195" t="s">
        <v>68</v>
      </c>
      <c r="K475" s="183">
        <v>0</v>
      </c>
      <c r="L475" s="198"/>
      <c r="M475" s="221"/>
      <c r="N475" s="215"/>
      <c r="O475" s="215"/>
      <c r="P475" s="215"/>
      <c r="Q475" s="215"/>
      <c r="R475" s="216"/>
      <c r="S475" s="216"/>
      <c r="T475" s="216"/>
      <c r="U475" s="216"/>
      <c r="V475" s="216"/>
    </row>
    <row r="476" spans="1:22" s="162" customFormat="1" ht="27.9" customHeight="1" thickBot="1" x14ac:dyDescent="0.3">
      <c r="B476" s="306"/>
      <c r="C476" s="309"/>
      <c r="D476" s="309"/>
      <c r="E476" s="309"/>
      <c r="F476" s="309"/>
      <c r="G476" s="310"/>
      <c r="I476" s="184" t="s">
        <v>6</v>
      </c>
      <c r="J476" s="195" t="s">
        <v>68</v>
      </c>
      <c r="K476" s="183">
        <v>0</v>
      </c>
      <c r="L476" s="198"/>
      <c r="M476" s="221"/>
      <c r="N476" s="215"/>
      <c r="O476" s="215"/>
      <c r="P476" s="215"/>
      <c r="Q476" s="215"/>
      <c r="R476" s="216"/>
      <c r="S476" s="216"/>
      <c r="T476" s="216"/>
      <c r="U476" s="216"/>
      <c r="V476" s="216"/>
    </row>
    <row r="477" spans="1:22" s="162" customFormat="1" ht="27.9" customHeight="1" x14ac:dyDescent="0.25">
      <c r="B477" s="311" t="s">
        <v>105</v>
      </c>
      <c r="C477" s="312"/>
      <c r="D477" s="312"/>
      <c r="E477" s="312"/>
      <c r="F477" s="312"/>
      <c r="G477" s="313"/>
      <c r="I477" s="184" t="s">
        <v>6</v>
      </c>
      <c r="J477" s="195" t="s">
        <v>68</v>
      </c>
      <c r="K477" s="183">
        <v>0</v>
      </c>
      <c r="L477" s="198"/>
      <c r="M477" s="221"/>
      <c r="N477" s="215"/>
      <c r="O477" s="215"/>
      <c r="P477" s="215"/>
      <c r="Q477" s="215"/>
      <c r="R477" s="216"/>
      <c r="S477" s="216"/>
      <c r="T477" s="216"/>
      <c r="U477" s="216"/>
      <c r="V477" s="216"/>
    </row>
    <row r="478" spans="1:22" s="162" customFormat="1" ht="27.9" customHeight="1" x14ac:dyDescent="0.25">
      <c r="B478" s="170"/>
      <c r="C478" s="161" t="str">
        <f>Allocation1&amp;" %"</f>
        <v>Core %</v>
      </c>
      <c r="D478" s="208" t="str">
        <f>Allocation2&amp;" %"</f>
        <v>Competitive %</v>
      </c>
      <c r="E478" s="208" t="str">
        <f>Allocation1&amp;" $"</f>
        <v>Core $</v>
      </c>
      <c r="F478" s="208" t="str">
        <f>Allocation2&amp;" $"</f>
        <v>Competitive $</v>
      </c>
      <c r="G478" s="171" t="s">
        <v>59</v>
      </c>
      <c r="I478" s="184" t="s">
        <v>6</v>
      </c>
      <c r="J478" s="195" t="s">
        <v>68</v>
      </c>
      <c r="K478" s="183">
        <v>0</v>
      </c>
      <c r="L478" s="198"/>
      <c r="M478" s="221"/>
      <c r="N478" s="215"/>
      <c r="O478" s="215"/>
      <c r="P478" s="215"/>
      <c r="Q478" s="215"/>
      <c r="R478" s="216"/>
      <c r="S478" s="216"/>
      <c r="T478" s="216"/>
      <c r="U478" s="216"/>
      <c r="V478" s="216"/>
    </row>
    <row r="479" spans="1:22" s="162" customFormat="1" ht="27.9" customHeight="1" thickBot="1" x14ac:dyDescent="0.3">
      <c r="B479" s="181" t="s">
        <v>106</v>
      </c>
      <c r="C479" s="168">
        <v>1</v>
      </c>
      <c r="D479" s="168">
        <v>0</v>
      </c>
      <c r="E479" s="218">
        <f>C479*$K482</f>
        <v>0</v>
      </c>
      <c r="F479" s="218">
        <f>D479*$K482</f>
        <v>0</v>
      </c>
      <c r="G479" s="219">
        <f>SUM(E479:F479)</f>
        <v>0</v>
      </c>
      <c r="I479" s="305" t="s">
        <v>69</v>
      </c>
      <c r="J479" s="314" t="s">
        <v>68</v>
      </c>
      <c r="K479" s="183">
        <v>0</v>
      </c>
      <c r="L479" s="198"/>
      <c r="M479" s="221"/>
      <c r="N479" s="215"/>
      <c r="O479" s="215"/>
      <c r="P479" s="215"/>
      <c r="Q479" s="215"/>
      <c r="R479" s="216"/>
      <c r="S479" s="216"/>
      <c r="T479" s="216"/>
      <c r="U479" s="216"/>
      <c r="V479" s="216"/>
    </row>
    <row r="480" spans="1:22" s="162" customFormat="1" ht="27.9" customHeight="1" x14ac:dyDescent="0.25">
      <c r="I480" s="315" t="s">
        <v>182</v>
      </c>
      <c r="J480" s="316" t="s">
        <v>68</v>
      </c>
      <c r="K480" s="185">
        <f>SUM(K469:K479)</f>
        <v>0</v>
      </c>
      <c r="L480" s="200"/>
      <c r="M480" s="221"/>
      <c r="N480" s="215"/>
      <c r="O480" s="215"/>
      <c r="P480" s="215"/>
      <c r="Q480" s="215"/>
      <c r="R480" s="216"/>
      <c r="S480" s="216"/>
      <c r="T480" s="216"/>
      <c r="U480" s="216"/>
      <c r="V480" s="216"/>
    </row>
    <row r="481" spans="1:22" s="162" customFormat="1" ht="27.9" customHeight="1" x14ac:dyDescent="0.25">
      <c r="I481" s="317" t="s">
        <v>8</v>
      </c>
      <c r="J481" s="318" t="s">
        <v>68</v>
      </c>
      <c r="K481" s="260">
        <v>0</v>
      </c>
      <c r="L481" s="261"/>
      <c r="M481" s="217"/>
      <c r="N481" s="220">
        <f>E479</f>
        <v>0</v>
      </c>
      <c r="O481" s="220">
        <f>F479</f>
        <v>0</v>
      </c>
      <c r="P481" s="215"/>
      <c r="Q481" s="215"/>
      <c r="R481" s="216"/>
      <c r="S481" s="216"/>
      <c r="T481" s="216"/>
      <c r="U481" s="216"/>
      <c r="V481" s="216"/>
    </row>
    <row r="482" spans="1:22" s="162" customFormat="1" ht="27.9" customHeight="1" thickBot="1" x14ac:dyDescent="0.3">
      <c r="I482" s="319" t="s">
        <v>70</v>
      </c>
      <c r="J482" s="320"/>
      <c r="K482" s="186">
        <f>SUM(K481,K480)</f>
        <v>0</v>
      </c>
      <c r="L482" s="196"/>
      <c r="M482" s="217"/>
      <c r="N482" s="215"/>
      <c r="O482" s="215"/>
      <c r="P482" s="215"/>
      <c r="Q482" s="215"/>
      <c r="R482" s="216"/>
      <c r="S482" s="216"/>
      <c r="T482" s="216"/>
      <c r="U482" s="216"/>
      <c r="V482" s="216"/>
    </row>
    <row r="483" spans="1:22" s="162" customFormat="1" ht="27.9" customHeight="1" thickBot="1" x14ac:dyDescent="0.3">
      <c r="A483" s="194"/>
      <c r="J483" s="80"/>
      <c r="M483" s="217"/>
      <c r="N483" s="215"/>
      <c r="O483" s="215"/>
      <c r="P483" s="215"/>
      <c r="Q483" s="215"/>
      <c r="R483" s="216"/>
      <c r="S483" s="216"/>
      <c r="T483" s="216"/>
      <c r="U483" s="216"/>
      <c r="V483" s="216"/>
    </row>
    <row r="484" spans="1:22" s="162" customFormat="1" ht="27.9" customHeight="1" x14ac:dyDescent="0.25">
      <c r="A484" s="194">
        <f>A468+1</f>
        <v>31</v>
      </c>
      <c r="B484" s="321" t="s">
        <v>60</v>
      </c>
      <c r="C484" s="322"/>
      <c r="D484" s="322"/>
      <c r="E484" s="322"/>
      <c r="F484" s="322"/>
      <c r="G484" s="323"/>
      <c r="I484" s="324" t="s">
        <v>61</v>
      </c>
      <c r="J484" s="325"/>
      <c r="K484" s="325"/>
      <c r="L484" s="182" t="s">
        <v>16</v>
      </c>
      <c r="M484" s="217"/>
      <c r="N484" s="215"/>
      <c r="O484" s="215"/>
      <c r="P484" s="215"/>
      <c r="Q484" s="215"/>
      <c r="R484" s="216"/>
      <c r="S484" s="216"/>
      <c r="T484" s="216"/>
      <c r="U484" s="216"/>
      <c r="V484" s="216"/>
    </row>
    <row r="485" spans="1:22" s="162" customFormat="1" ht="27.9" customHeight="1" x14ac:dyDescent="0.25">
      <c r="B485" s="257" t="s">
        <v>62</v>
      </c>
      <c r="C485" s="307"/>
      <c r="D485" s="307"/>
      <c r="E485" s="307"/>
      <c r="F485" s="307"/>
      <c r="G485" s="308"/>
      <c r="I485" s="305" t="s">
        <v>0</v>
      </c>
      <c r="J485" s="314"/>
      <c r="K485" s="183">
        <v>0</v>
      </c>
      <c r="L485" s="198"/>
      <c r="M485" s="221"/>
      <c r="N485" s="215"/>
      <c r="O485" s="215"/>
      <c r="P485" s="215"/>
      <c r="Q485" s="215"/>
      <c r="R485" s="216"/>
      <c r="S485" s="216"/>
      <c r="T485" s="216"/>
      <c r="U485" s="216"/>
      <c r="V485" s="216"/>
    </row>
    <row r="486" spans="1:22" s="162" customFormat="1" ht="27.9" customHeight="1" x14ac:dyDescent="0.25">
      <c r="B486" s="257" t="s">
        <v>63</v>
      </c>
      <c r="C486" s="307"/>
      <c r="D486" s="307"/>
      <c r="E486" s="307"/>
      <c r="F486" s="307"/>
      <c r="G486" s="308"/>
      <c r="I486" s="305" t="s">
        <v>1</v>
      </c>
      <c r="J486" s="314"/>
      <c r="K486" s="183">
        <v>0</v>
      </c>
      <c r="L486" s="198"/>
      <c r="M486" s="221"/>
      <c r="N486" s="215"/>
      <c r="O486" s="215"/>
      <c r="P486" s="215"/>
      <c r="Q486" s="215"/>
      <c r="R486" s="216"/>
      <c r="S486" s="216"/>
      <c r="T486" s="216"/>
      <c r="U486" s="216"/>
      <c r="V486" s="216"/>
    </row>
    <row r="487" spans="1:22" s="162" customFormat="1" ht="27.9" customHeight="1" x14ac:dyDescent="0.25">
      <c r="B487" s="191" t="s">
        <v>81</v>
      </c>
      <c r="C487" s="307"/>
      <c r="D487" s="307"/>
      <c r="E487" s="307"/>
      <c r="F487" s="307"/>
      <c r="G487" s="308"/>
      <c r="I487" s="305" t="s">
        <v>2</v>
      </c>
      <c r="J487" s="314"/>
      <c r="K487" s="183">
        <v>0</v>
      </c>
      <c r="L487" s="198"/>
      <c r="M487" s="221"/>
      <c r="N487" s="215"/>
      <c r="O487" s="215"/>
      <c r="P487" s="215"/>
      <c r="Q487" s="215"/>
      <c r="R487" s="216"/>
      <c r="S487" s="216"/>
      <c r="T487" s="216"/>
      <c r="U487" s="216"/>
      <c r="V487" s="216"/>
    </row>
    <row r="488" spans="1:22" s="162" customFormat="1" ht="27.9" customHeight="1" x14ac:dyDescent="0.25">
      <c r="B488" s="191" t="s">
        <v>64</v>
      </c>
      <c r="C488" s="307"/>
      <c r="D488" s="307"/>
      <c r="E488" s="307"/>
      <c r="F488" s="307"/>
      <c r="G488" s="308"/>
      <c r="I488" s="305" t="s">
        <v>3</v>
      </c>
      <c r="J488" s="314"/>
      <c r="K488" s="183">
        <v>0</v>
      </c>
      <c r="L488" s="198"/>
      <c r="M488" s="221"/>
      <c r="N488" s="215"/>
      <c r="O488" s="215"/>
      <c r="P488" s="215"/>
      <c r="Q488" s="215"/>
      <c r="R488" s="216"/>
      <c r="S488" s="216"/>
      <c r="T488" s="216"/>
      <c r="U488" s="216"/>
      <c r="V488" s="216"/>
    </row>
    <row r="489" spans="1:22" s="162" customFormat="1" ht="27.9" customHeight="1" x14ac:dyDescent="0.25">
      <c r="B489" s="305" t="s">
        <v>65</v>
      </c>
      <c r="C489" s="307"/>
      <c r="D489" s="307"/>
      <c r="E489" s="307"/>
      <c r="F489" s="307"/>
      <c r="G489" s="308"/>
      <c r="I489" s="305" t="s">
        <v>4</v>
      </c>
      <c r="J489" s="314"/>
      <c r="K489" s="183">
        <v>0</v>
      </c>
      <c r="L489" s="198"/>
      <c r="M489" s="221"/>
      <c r="N489" s="215"/>
      <c r="O489" s="215"/>
      <c r="P489" s="215"/>
      <c r="Q489" s="215"/>
      <c r="R489" s="216"/>
      <c r="S489" s="216"/>
      <c r="T489" s="216"/>
      <c r="U489" s="216"/>
      <c r="V489" s="216"/>
    </row>
    <row r="490" spans="1:22" s="162" customFormat="1" ht="27.9" customHeight="1" x14ac:dyDescent="0.25">
      <c r="B490" s="305"/>
      <c r="C490" s="307"/>
      <c r="D490" s="307"/>
      <c r="E490" s="307"/>
      <c r="F490" s="307"/>
      <c r="G490" s="308"/>
      <c r="I490" s="305" t="s">
        <v>5</v>
      </c>
      <c r="J490" s="314"/>
      <c r="K490" s="183">
        <v>0</v>
      </c>
      <c r="L490" s="198"/>
      <c r="M490" s="221"/>
      <c r="N490" s="215"/>
      <c r="O490" s="215"/>
      <c r="P490" s="215"/>
      <c r="Q490" s="215"/>
      <c r="R490" s="216"/>
      <c r="S490" s="216"/>
      <c r="T490" s="216"/>
      <c r="U490" s="216"/>
      <c r="V490" s="216"/>
    </row>
    <row r="491" spans="1:22" s="162" customFormat="1" ht="27.9" customHeight="1" x14ac:dyDescent="0.25">
      <c r="B491" s="305" t="s">
        <v>66</v>
      </c>
      <c r="C491" s="307"/>
      <c r="D491" s="307"/>
      <c r="E491" s="307"/>
      <c r="F491" s="307"/>
      <c r="G491" s="308"/>
      <c r="I491" s="184" t="s">
        <v>67</v>
      </c>
      <c r="J491" s="195" t="s">
        <v>68</v>
      </c>
      <c r="K491" s="183">
        <v>0</v>
      </c>
      <c r="L491" s="198"/>
      <c r="M491" s="221"/>
      <c r="N491" s="215"/>
      <c r="O491" s="215"/>
      <c r="P491" s="215"/>
      <c r="Q491" s="215"/>
      <c r="R491" s="216"/>
      <c r="S491" s="216"/>
      <c r="T491" s="216"/>
      <c r="U491" s="216"/>
      <c r="V491" s="216"/>
    </row>
    <row r="492" spans="1:22" s="162" customFormat="1" ht="27.9" customHeight="1" thickBot="1" x14ac:dyDescent="0.3">
      <c r="B492" s="306"/>
      <c r="C492" s="309"/>
      <c r="D492" s="309"/>
      <c r="E492" s="309"/>
      <c r="F492" s="309"/>
      <c r="G492" s="310"/>
      <c r="I492" s="184" t="s">
        <v>6</v>
      </c>
      <c r="J492" s="195" t="s">
        <v>68</v>
      </c>
      <c r="K492" s="183">
        <v>0</v>
      </c>
      <c r="L492" s="198"/>
      <c r="M492" s="221"/>
      <c r="N492" s="215"/>
      <c r="O492" s="215"/>
      <c r="P492" s="215"/>
      <c r="Q492" s="215"/>
      <c r="R492" s="216"/>
      <c r="S492" s="216"/>
      <c r="T492" s="216"/>
      <c r="U492" s="216"/>
      <c r="V492" s="216"/>
    </row>
    <row r="493" spans="1:22" s="162" customFormat="1" ht="27.9" customHeight="1" x14ac:dyDescent="0.25">
      <c r="B493" s="311" t="s">
        <v>105</v>
      </c>
      <c r="C493" s="312"/>
      <c r="D493" s="312"/>
      <c r="E493" s="312"/>
      <c r="F493" s="312"/>
      <c r="G493" s="313"/>
      <c r="I493" s="184" t="s">
        <v>6</v>
      </c>
      <c r="J493" s="195" t="s">
        <v>68</v>
      </c>
      <c r="K493" s="183">
        <v>0</v>
      </c>
      <c r="L493" s="198"/>
      <c r="M493" s="221"/>
      <c r="N493" s="215"/>
      <c r="O493" s="215"/>
      <c r="P493" s="215"/>
      <c r="Q493" s="215"/>
      <c r="R493" s="216"/>
      <c r="S493" s="216"/>
      <c r="T493" s="216"/>
      <c r="U493" s="216"/>
      <c r="V493" s="216"/>
    </row>
    <row r="494" spans="1:22" s="162" customFormat="1" ht="27.9" customHeight="1" x14ac:dyDescent="0.25">
      <c r="B494" s="170"/>
      <c r="C494" s="161" t="str">
        <f>Allocation1&amp;" %"</f>
        <v>Core %</v>
      </c>
      <c r="D494" s="208" t="str">
        <f>Allocation2&amp;" %"</f>
        <v>Competitive %</v>
      </c>
      <c r="E494" s="208" t="str">
        <f>Allocation1&amp;" $"</f>
        <v>Core $</v>
      </c>
      <c r="F494" s="208" t="str">
        <f>Allocation2&amp;" $"</f>
        <v>Competitive $</v>
      </c>
      <c r="G494" s="171" t="s">
        <v>59</v>
      </c>
      <c r="I494" s="184" t="s">
        <v>6</v>
      </c>
      <c r="J494" s="195" t="s">
        <v>68</v>
      </c>
      <c r="K494" s="183">
        <v>0</v>
      </c>
      <c r="L494" s="198"/>
      <c r="M494" s="221"/>
      <c r="N494" s="215"/>
      <c r="O494" s="215"/>
      <c r="P494" s="215"/>
      <c r="Q494" s="215"/>
      <c r="R494" s="216"/>
      <c r="S494" s="216"/>
      <c r="T494" s="216"/>
      <c r="U494" s="216"/>
      <c r="V494" s="216"/>
    </row>
    <row r="495" spans="1:22" s="162" customFormat="1" ht="27.9" customHeight="1" thickBot="1" x14ac:dyDescent="0.3">
      <c r="B495" s="181" t="s">
        <v>106</v>
      </c>
      <c r="C495" s="168">
        <v>1</v>
      </c>
      <c r="D495" s="168">
        <v>0</v>
      </c>
      <c r="E495" s="218">
        <f>C495*$K498</f>
        <v>0</v>
      </c>
      <c r="F495" s="218">
        <f>D495*$K498</f>
        <v>0</v>
      </c>
      <c r="G495" s="219">
        <f>SUM(E495:F495)</f>
        <v>0</v>
      </c>
      <c r="I495" s="305" t="s">
        <v>69</v>
      </c>
      <c r="J495" s="314" t="s">
        <v>68</v>
      </c>
      <c r="K495" s="183">
        <v>0</v>
      </c>
      <c r="L495" s="198"/>
      <c r="M495" s="221"/>
      <c r="N495" s="215"/>
      <c r="O495" s="215"/>
      <c r="P495" s="215"/>
      <c r="Q495" s="215"/>
      <c r="R495" s="216"/>
      <c r="S495" s="216"/>
      <c r="T495" s="216"/>
      <c r="U495" s="216"/>
      <c r="V495" s="216"/>
    </row>
    <row r="496" spans="1:22" s="162" customFormat="1" ht="27.9" customHeight="1" x14ac:dyDescent="0.25">
      <c r="I496" s="315" t="s">
        <v>182</v>
      </c>
      <c r="J496" s="316" t="s">
        <v>68</v>
      </c>
      <c r="K496" s="185">
        <f>SUM(K485:K495)</f>
        <v>0</v>
      </c>
      <c r="L496" s="200"/>
      <c r="M496" s="221"/>
      <c r="N496" s="215"/>
      <c r="O496" s="215"/>
      <c r="P496" s="215"/>
      <c r="Q496" s="215"/>
      <c r="R496" s="216"/>
      <c r="S496" s="216"/>
      <c r="T496" s="216"/>
      <c r="U496" s="216"/>
      <c r="V496" s="216"/>
    </row>
    <row r="497" spans="1:22" s="162" customFormat="1" ht="27.9" customHeight="1" x14ac:dyDescent="0.25">
      <c r="I497" s="317" t="s">
        <v>8</v>
      </c>
      <c r="J497" s="318" t="s">
        <v>68</v>
      </c>
      <c r="K497" s="260">
        <v>0</v>
      </c>
      <c r="L497" s="261"/>
      <c r="M497" s="217"/>
      <c r="N497" s="220">
        <f>E495</f>
        <v>0</v>
      </c>
      <c r="O497" s="220">
        <f>F495</f>
        <v>0</v>
      </c>
      <c r="P497" s="215"/>
      <c r="Q497" s="215"/>
      <c r="R497" s="216"/>
      <c r="S497" s="216"/>
      <c r="T497" s="216"/>
      <c r="U497" s="216"/>
      <c r="V497" s="216"/>
    </row>
    <row r="498" spans="1:22" s="162" customFormat="1" ht="27.9" customHeight="1" thickBot="1" x14ac:dyDescent="0.3">
      <c r="I498" s="319" t="s">
        <v>70</v>
      </c>
      <c r="J498" s="320"/>
      <c r="K498" s="186">
        <f>SUM(K497,K496)</f>
        <v>0</v>
      </c>
      <c r="L498" s="196"/>
      <c r="M498" s="217"/>
      <c r="N498" s="215"/>
      <c r="O498" s="215"/>
      <c r="P498" s="215"/>
      <c r="Q498" s="215"/>
      <c r="R498" s="216"/>
      <c r="S498" s="216"/>
      <c r="T498" s="216"/>
      <c r="U498" s="216"/>
      <c r="V498" s="216"/>
    </row>
    <row r="499" spans="1:22" s="162" customFormat="1" ht="27.9" customHeight="1" thickBot="1" x14ac:dyDescent="0.3">
      <c r="A499" s="194"/>
      <c r="J499" s="80"/>
      <c r="M499" s="217"/>
      <c r="N499" s="215"/>
      <c r="O499" s="215"/>
      <c r="P499" s="215"/>
      <c r="Q499" s="215"/>
      <c r="R499" s="216"/>
      <c r="S499" s="216"/>
      <c r="T499" s="216"/>
      <c r="U499" s="216"/>
      <c r="V499" s="216"/>
    </row>
    <row r="500" spans="1:22" s="162" customFormat="1" ht="27.9" customHeight="1" x14ac:dyDescent="0.25">
      <c r="A500" s="194">
        <f>A484+1</f>
        <v>32</v>
      </c>
      <c r="B500" s="321" t="s">
        <v>60</v>
      </c>
      <c r="C500" s="322"/>
      <c r="D500" s="322"/>
      <c r="E500" s="322"/>
      <c r="F500" s="322"/>
      <c r="G500" s="323"/>
      <c r="I500" s="324" t="s">
        <v>61</v>
      </c>
      <c r="J500" s="325"/>
      <c r="K500" s="325"/>
      <c r="L500" s="182" t="s">
        <v>16</v>
      </c>
      <c r="M500" s="217"/>
      <c r="N500" s="215"/>
      <c r="O500" s="215"/>
      <c r="P500" s="215"/>
      <c r="Q500" s="215"/>
      <c r="R500" s="216"/>
      <c r="S500" s="216"/>
      <c r="T500" s="216"/>
      <c r="U500" s="216"/>
      <c r="V500" s="216"/>
    </row>
    <row r="501" spans="1:22" s="162" customFormat="1" ht="27.9" customHeight="1" x14ac:dyDescent="0.25">
      <c r="B501" s="257" t="s">
        <v>62</v>
      </c>
      <c r="C501" s="307"/>
      <c r="D501" s="307"/>
      <c r="E501" s="307"/>
      <c r="F501" s="307"/>
      <c r="G501" s="308"/>
      <c r="I501" s="305" t="s">
        <v>0</v>
      </c>
      <c r="J501" s="314"/>
      <c r="K501" s="183">
        <v>0</v>
      </c>
      <c r="L501" s="198"/>
      <c r="M501" s="221"/>
      <c r="N501" s="215"/>
      <c r="O501" s="215"/>
      <c r="P501" s="215"/>
      <c r="Q501" s="215"/>
      <c r="R501" s="216"/>
      <c r="S501" s="216"/>
      <c r="T501" s="216"/>
      <c r="U501" s="216"/>
      <c r="V501" s="216"/>
    </row>
    <row r="502" spans="1:22" s="162" customFormat="1" ht="27.9" customHeight="1" x14ac:dyDescent="0.25">
      <c r="B502" s="257" t="s">
        <v>63</v>
      </c>
      <c r="C502" s="307"/>
      <c r="D502" s="307"/>
      <c r="E502" s="307"/>
      <c r="F502" s="307"/>
      <c r="G502" s="308"/>
      <c r="I502" s="305" t="s">
        <v>1</v>
      </c>
      <c r="J502" s="314"/>
      <c r="K502" s="183">
        <v>0</v>
      </c>
      <c r="L502" s="198"/>
      <c r="M502" s="221"/>
      <c r="N502" s="215"/>
      <c r="O502" s="215"/>
      <c r="P502" s="215"/>
      <c r="Q502" s="215"/>
      <c r="R502" s="216"/>
      <c r="S502" s="216"/>
      <c r="T502" s="216"/>
      <c r="U502" s="216"/>
      <c r="V502" s="216"/>
    </row>
    <row r="503" spans="1:22" s="162" customFormat="1" ht="27.9" customHeight="1" x14ac:dyDescent="0.25">
      <c r="B503" s="191" t="s">
        <v>81</v>
      </c>
      <c r="C503" s="307"/>
      <c r="D503" s="307"/>
      <c r="E503" s="307"/>
      <c r="F503" s="307"/>
      <c r="G503" s="308"/>
      <c r="I503" s="305" t="s">
        <v>2</v>
      </c>
      <c r="J503" s="314"/>
      <c r="K503" s="183">
        <v>0</v>
      </c>
      <c r="L503" s="198"/>
      <c r="M503" s="221"/>
      <c r="N503" s="215"/>
      <c r="O503" s="215"/>
      <c r="P503" s="215"/>
      <c r="Q503" s="215"/>
      <c r="R503" s="216"/>
      <c r="S503" s="216"/>
      <c r="T503" s="216"/>
      <c r="U503" s="216"/>
      <c r="V503" s="216"/>
    </row>
    <row r="504" spans="1:22" s="162" customFormat="1" ht="27.9" customHeight="1" x14ac:dyDescent="0.25">
      <c r="B504" s="191" t="s">
        <v>64</v>
      </c>
      <c r="C504" s="307"/>
      <c r="D504" s="307"/>
      <c r="E504" s="307"/>
      <c r="F504" s="307"/>
      <c r="G504" s="308"/>
      <c r="I504" s="305" t="s">
        <v>3</v>
      </c>
      <c r="J504" s="314"/>
      <c r="K504" s="183">
        <v>0</v>
      </c>
      <c r="L504" s="198"/>
      <c r="M504" s="221"/>
      <c r="N504" s="215"/>
      <c r="O504" s="215"/>
      <c r="P504" s="215"/>
      <c r="Q504" s="215"/>
      <c r="R504" s="216"/>
      <c r="S504" s="216"/>
      <c r="T504" s="216"/>
      <c r="U504" s="216"/>
      <c r="V504" s="216"/>
    </row>
    <row r="505" spans="1:22" s="162" customFormat="1" ht="27.9" customHeight="1" x14ac:dyDescent="0.25">
      <c r="B505" s="305" t="s">
        <v>65</v>
      </c>
      <c r="C505" s="307"/>
      <c r="D505" s="307"/>
      <c r="E505" s="307"/>
      <c r="F505" s="307"/>
      <c r="G505" s="308"/>
      <c r="I505" s="305" t="s">
        <v>4</v>
      </c>
      <c r="J505" s="314"/>
      <c r="K505" s="183">
        <v>0</v>
      </c>
      <c r="L505" s="198"/>
      <c r="M505" s="221"/>
      <c r="N505" s="215"/>
      <c r="O505" s="215"/>
      <c r="P505" s="215"/>
      <c r="Q505" s="215"/>
      <c r="R505" s="216"/>
      <c r="S505" s="216"/>
      <c r="T505" s="216"/>
      <c r="U505" s="216"/>
      <c r="V505" s="216"/>
    </row>
    <row r="506" spans="1:22" s="162" customFormat="1" ht="27.9" customHeight="1" x14ac:dyDescent="0.25">
      <c r="B506" s="305"/>
      <c r="C506" s="307"/>
      <c r="D506" s="307"/>
      <c r="E506" s="307"/>
      <c r="F506" s="307"/>
      <c r="G506" s="308"/>
      <c r="I506" s="305" t="s">
        <v>5</v>
      </c>
      <c r="J506" s="314"/>
      <c r="K506" s="183">
        <v>0</v>
      </c>
      <c r="L506" s="198"/>
      <c r="M506" s="221"/>
      <c r="N506" s="215"/>
      <c r="O506" s="215"/>
      <c r="P506" s="215"/>
      <c r="Q506" s="215"/>
      <c r="R506" s="216"/>
      <c r="S506" s="216"/>
      <c r="T506" s="216"/>
      <c r="U506" s="216"/>
      <c r="V506" s="216"/>
    </row>
    <row r="507" spans="1:22" s="162" customFormat="1" ht="27.9" customHeight="1" x14ac:dyDescent="0.25">
      <c r="B507" s="305" t="s">
        <v>66</v>
      </c>
      <c r="C507" s="307"/>
      <c r="D507" s="307"/>
      <c r="E507" s="307"/>
      <c r="F507" s="307"/>
      <c r="G507" s="308"/>
      <c r="I507" s="184" t="s">
        <v>67</v>
      </c>
      <c r="J507" s="195" t="s">
        <v>68</v>
      </c>
      <c r="K507" s="183">
        <v>0</v>
      </c>
      <c r="L507" s="198"/>
      <c r="M507" s="221"/>
      <c r="N507" s="215"/>
      <c r="O507" s="215"/>
      <c r="P507" s="215"/>
      <c r="Q507" s="215"/>
      <c r="R507" s="216"/>
      <c r="S507" s="216"/>
      <c r="T507" s="216"/>
      <c r="U507" s="216"/>
      <c r="V507" s="216"/>
    </row>
    <row r="508" spans="1:22" s="162" customFormat="1" ht="27.9" customHeight="1" thickBot="1" x14ac:dyDescent="0.3">
      <c r="B508" s="306"/>
      <c r="C508" s="309"/>
      <c r="D508" s="309"/>
      <c r="E508" s="309"/>
      <c r="F508" s="309"/>
      <c r="G508" s="310"/>
      <c r="I508" s="184" t="s">
        <v>6</v>
      </c>
      <c r="J508" s="195" t="s">
        <v>68</v>
      </c>
      <c r="K508" s="183">
        <v>0</v>
      </c>
      <c r="L508" s="198"/>
      <c r="M508" s="221"/>
      <c r="N508" s="215"/>
      <c r="O508" s="215"/>
      <c r="P508" s="215"/>
      <c r="Q508" s="215"/>
      <c r="R508" s="216"/>
      <c r="S508" s="216"/>
      <c r="T508" s="216"/>
      <c r="U508" s="216"/>
      <c r="V508" s="216"/>
    </row>
    <row r="509" spans="1:22" s="162" customFormat="1" ht="27.9" customHeight="1" x14ac:dyDescent="0.25">
      <c r="B509" s="311" t="s">
        <v>105</v>
      </c>
      <c r="C509" s="312"/>
      <c r="D509" s="312"/>
      <c r="E509" s="312"/>
      <c r="F509" s="312"/>
      <c r="G509" s="313"/>
      <c r="I509" s="184" t="s">
        <v>6</v>
      </c>
      <c r="J509" s="195" t="s">
        <v>68</v>
      </c>
      <c r="K509" s="183">
        <v>0</v>
      </c>
      <c r="L509" s="198"/>
      <c r="M509" s="221"/>
      <c r="N509" s="215"/>
      <c r="O509" s="215"/>
      <c r="P509" s="215"/>
      <c r="Q509" s="215"/>
      <c r="R509" s="216"/>
      <c r="S509" s="216"/>
      <c r="T509" s="216"/>
      <c r="U509" s="216"/>
      <c r="V509" s="216"/>
    </row>
    <row r="510" spans="1:22" s="162" customFormat="1" ht="27.9" customHeight="1" x14ac:dyDescent="0.25">
      <c r="B510" s="170"/>
      <c r="C510" s="161" t="str">
        <f>Allocation1&amp;" %"</f>
        <v>Core %</v>
      </c>
      <c r="D510" s="208" t="str">
        <f>Allocation2&amp;" %"</f>
        <v>Competitive %</v>
      </c>
      <c r="E510" s="208" t="str">
        <f>Allocation1&amp;" $"</f>
        <v>Core $</v>
      </c>
      <c r="F510" s="208" t="str">
        <f>Allocation2&amp;" $"</f>
        <v>Competitive $</v>
      </c>
      <c r="G510" s="171" t="s">
        <v>59</v>
      </c>
      <c r="I510" s="184" t="s">
        <v>6</v>
      </c>
      <c r="J510" s="195" t="s">
        <v>68</v>
      </c>
      <c r="K510" s="183">
        <v>0</v>
      </c>
      <c r="L510" s="198"/>
      <c r="M510" s="221"/>
      <c r="N510" s="215"/>
      <c r="O510" s="215"/>
      <c r="P510" s="215"/>
      <c r="Q510" s="215"/>
      <c r="R510" s="216"/>
      <c r="S510" s="216"/>
      <c r="T510" s="216"/>
      <c r="U510" s="216"/>
      <c r="V510" s="216"/>
    </row>
    <row r="511" spans="1:22" s="162" customFormat="1" ht="27.9" customHeight="1" thickBot="1" x14ac:dyDescent="0.3">
      <c r="B511" s="181" t="s">
        <v>106</v>
      </c>
      <c r="C511" s="168">
        <v>1</v>
      </c>
      <c r="D511" s="168">
        <v>0</v>
      </c>
      <c r="E511" s="218">
        <f>C511*$K514</f>
        <v>0</v>
      </c>
      <c r="F511" s="218">
        <f>D511*$K514</f>
        <v>0</v>
      </c>
      <c r="G511" s="219">
        <f>SUM(E511:F511)</f>
        <v>0</v>
      </c>
      <c r="I511" s="305" t="s">
        <v>69</v>
      </c>
      <c r="J511" s="314" t="s">
        <v>68</v>
      </c>
      <c r="K511" s="183">
        <v>0</v>
      </c>
      <c r="L511" s="198"/>
      <c r="M511" s="221"/>
      <c r="N511" s="215"/>
      <c r="O511" s="215"/>
      <c r="P511" s="215"/>
      <c r="Q511" s="215"/>
      <c r="R511" s="216"/>
      <c r="S511" s="216"/>
      <c r="T511" s="216"/>
      <c r="U511" s="216"/>
      <c r="V511" s="216"/>
    </row>
    <row r="512" spans="1:22" s="162" customFormat="1" ht="27.9" customHeight="1" x14ac:dyDescent="0.25">
      <c r="I512" s="315" t="s">
        <v>182</v>
      </c>
      <c r="J512" s="316" t="s">
        <v>68</v>
      </c>
      <c r="K512" s="185">
        <f>SUM(K501:K511)</f>
        <v>0</v>
      </c>
      <c r="L512" s="200"/>
      <c r="M512" s="221"/>
      <c r="N512" s="215"/>
      <c r="O512" s="215"/>
      <c r="P512" s="215"/>
      <c r="Q512" s="215"/>
      <c r="R512" s="216"/>
      <c r="S512" s="216"/>
      <c r="T512" s="216"/>
      <c r="U512" s="216"/>
      <c r="V512" s="216"/>
    </row>
    <row r="513" spans="1:22" s="162" customFormat="1" ht="27.9" customHeight="1" x14ac:dyDescent="0.25">
      <c r="I513" s="317" t="s">
        <v>8</v>
      </c>
      <c r="J513" s="318" t="s">
        <v>68</v>
      </c>
      <c r="K513" s="260">
        <v>0</v>
      </c>
      <c r="L513" s="261"/>
      <c r="M513" s="217"/>
      <c r="N513" s="220">
        <f>E511</f>
        <v>0</v>
      </c>
      <c r="O513" s="220">
        <f>F511</f>
        <v>0</v>
      </c>
      <c r="P513" s="215"/>
      <c r="Q513" s="215"/>
      <c r="R513" s="216"/>
      <c r="S513" s="216"/>
      <c r="T513" s="216"/>
      <c r="U513" s="216"/>
      <c r="V513" s="216"/>
    </row>
    <row r="514" spans="1:22" s="162" customFormat="1" ht="27.9" customHeight="1" thickBot="1" x14ac:dyDescent="0.3">
      <c r="I514" s="319" t="s">
        <v>70</v>
      </c>
      <c r="J514" s="320"/>
      <c r="K514" s="186">
        <f>SUM(K513,K512)</f>
        <v>0</v>
      </c>
      <c r="L514" s="196"/>
      <c r="M514" s="217"/>
      <c r="N514" s="215"/>
      <c r="O514" s="215"/>
      <c r="P514" s="215"/>
      <c r="Q514" s="215"/>
      <c r="R514" s="216"/>
      <c r="S514" s="216"/>
      <c r="T514" s="216"/>
      <c r="U514" s="216"/>
      <c r="V514" s="216"/>
    </row>
    <row r="515" spans="1:22" s="162" customFormat="1" ht="27.9" customHeight="1" thickBot="1" x14ac:dyDescent="0.3">
      <c r="A515" s="194"/>
      <c r="J515" s="80"/>
      <c r="M515" s="217"/>
      <c r="N515" s="215"/>
      <c r="O515" s="215"/>
      <c r="P515" s="215"/>
      <c r="Q515" s="215"/>
      <c r="R515" s="216"/>
      <c r="S515" s="216"/>
      <c r="T515" s="216"/>
      <c r="U515" s="216"/>
      <c r="V515" s="216"/>
    </row>
    <row r="516" spans="1:22" s="162" customFormat="1" ht="27.9" customHeight="1" x14ac:dyDescent="0.25">
      <c r="A516" s="194">
        <f>A500+1</f>
        <v>33</v>
      </c>
      <c r="B516" s="321" t="s">
        <v>60</v>
      </c>
      <c r="C516" s="322"/>
      <c r="D516" s="322"/>
      <c r="E516" s="322"/>
      <c r="F516" s="322"/>
      <c r="G516" s="323"/>
      <c r="I516" s="324" t="s">
        <v>61</v>
      </c>
      <c r="J516" s="325"/>
      <c r="K516" s="325"/>
      <c r="L516" s="182" t="s">
        <v>16</v>
      </c>
      <c r="M516" s="217"/>
      <c r="N516" s="215"/>
      <c r="O516" s="215"/>
      <c r="P516" s="215"/>
      <c r="Q516" s="215"/>
      <c r="R516" s="216"/>
      <c r="S516" s="216"/>
      <c r="T516" s="216"/>
      <c r="U516" s="216"/>
      <c r="V516" s="216"/>
    </row>
    <row r="517" spans="1:22" s="162" customFormat="1" ht="27.9" customHeight="1" x14ac:dyDescent="0.25">
      <c r="B517" s="257" t="s">
        <v>62</v>
      </c>
      <c r="C517" s="307"/>
      <c r="D517" s="307"/>
      <c r="E517" s="307"/>
      <c r="F517" s="307"/>
      <c r="G517" s="308"/>
      <c r="I517" s="305" t="s">
        <v>0</v>
      </c>
      <c r="J517" s="314"/>
      <c r="K517" s="183">
        <v>0</v>
      </c>
      <c r="L517" s="198"/>
      <c r="M517" s="221"/>
      <c r="N517" s="215"/>
      <c r="O517" s="215"/>
      <c r="P517" s="215"/>
      <c r="Q517" s="215"/>
      <c r="R517" s="216"/>
      <c r="S517" s="216"/>
      <c r="T517" s="216"/>
      <c r="U517" s="216"/>
      <c r="V517" s="216"/>
    </row>
    <row r="518" spans="1:22" s="162" customFormat="1" ht="27.9" customHeight="1" x14ac:dyDescent="0.25">
      <c r="B518" s="257" t="s">
        <v>63</v>
      </c>
      <c r="C518" s="307"/>
      <c r="D518" s="307"/>
      <c r="E518" s="307"/>
      <c r="F518" s="307"/>
      <c r="G518" s="308"/>
      <c r="I518" s="305" t="s">
        <v>1</v>
      </c>
      <c r="J518" s="314"/>
      <c r="K518" s="183">
        <v>0</v>
      </c>
      <c r="L518" s="198"/>
      <c r="M518" s="221"/>
      <c r="N518" s="215"/>
      <c r="O518" s="215"/>
      <c r="P518" s="215"/>
      <c r="Q518" s="215"/>
      <c r="R518" s="216"/>
      <c r="S518" s="216"/>
      <c r="T518" s="216"/>
      <c r="U518" s="216"/>
      <c r="V518" s="216"/>
    </row>
    <row r="519" spans="1:22" s="162" customFormat="1" ht="27.9" customHeight="1" x14ac:dyDescent="0.25">
      <c r="B519" s="191" t="s">
        <v>81</v>
      </c>
      <c r="C519" s="307"/>
      <c r="D519" s="307"/>
      <c r="E519" s="307"/>
      <c r="F519" s="307"/>
      <c r="G519" s="308"/>
      <c r="I519" s="305" t="s">
        <v>2</v>
      </c>
      <c r="J519" s="314"/>
      <c r="K519" s="183">
        <v>0</v>
      </c>
      <c r="L519" s="198"/>
      <c r="M519" s="221"/>
      <c r="N519" s="215"/>
      <c r="O519" s="215"/>
      <c r="P519" s="215"/>
      <c r="Q519" s="215"/>
      <c r="R519" s="216"/>
      <c r="S519" s="216"/>
      <c r="T519" s="216"/>
      <c r="U519" s="216"/>
      <c r="V519" s="216"/>
    </row>
    <row r="520" spans="1:22" s="162" customFormat="1" ht="27.9" customHeight="1" x14ac:dyDescent="0.25">
      <c r="B520" s="191" t="s">
        <v>64</v>
      </c>
      <c r="C520" s="307"/>
      <c r="D520" s="307"/>
      <c r="E520" s="307"/>
      <c r="F520" s="307"/>
      <c r="G520" s="308"/>
      <c r="I520" s="305" t="s">
        <v>3</v>
      </c>
      <c r="J520" s="314"/>
      <c r="K520" s="183">
        <v>0</v>
      </c>
      <c r="L520" s="198"/>
      <c r="M520" s="221"/>
      <c r="N520" s="215"/>
      <c r="O520" s="215"/>
      <c r="P520" s="215"/>
      <c r="Q520" s="215"/>
      <c r="R520" s="216"/>
      <c r="S520" s="216"/>
      <c r="T520" s="216"/>
      <c r="U520" s="216"/>
      <c r="V520" s="216"/>
    </row>
    <row r="521" spans="1:22" s="162" customFormat="1" ht="27.9" customHeight="1" x14ac:dyDescent="0.25">
      <c r="B521" s="305" t="s">
        <v>65</v>
      </c>
      <c r="C521" s="307"/>
      <c r="D521" s="307"/>
      <c r="E521" s="307"/>
      <c r="F521" s="307"/>
      <c r="G521" s="308"/>
      <c r="I521" s="305" t="s">
        <v>4</v>
      </c>
      <c r="J521" s="314"/>
      <c r="K521" s="183">
        <v>0</v>
      </c>
      <c r="L521" s="198"/>
      <c r="M521" s="221"/>
      <c r="N521" s="215"/>
      <c r="O521" s="215"/>
      <c r="P521" s="215"/>
      <c r="Q521" s="215"/>
      <c r="R521" s="216"/>
      <c r="S521" s="216"/>
      <c r="T521" s="216"/>
      <c r="U521" s="216"/>
      <c r="V521" s="216"/>
    </row>
    <row r="522" spans="1:22" s="162" customFormat="1" ht="27.9" customHeight="1" x14ac:dyDescent="0.25">
      <c r="B522" s="305"/>
      <c r="C522" s="307"/>
      <c r="D522" s="307"/>
      <c r="E522" s="307"/>
      <c r="F522" s="307"/>
      <c r="G522" s="308"/>
      <c r="I522" s="305" t="s">
        <v>5</v>
      </c>
      <c r="J522" s="314"/>
      <c r="K522" s="183">
        <v>0</v>
      </c>
      <c r="L522" s="198"/>
      <c r="M522" s="221"/>
      <c r="N522" s="215"/>
      <c r="O522" s="215"/>
      <c r="P522" s="215"/>
      <c r="Q522" s="215"/>
      <c r="R522" s="216"/>
      <c r="S522" s="216"/>
      <c r="T522" s="216"/>
      <c r="U522" s="216"/>
      <c r="V522" s="216"/>
    </row>
    <row r="523" spans="1:22" s="162" customFormat="1" ht="27.9" customHeight="1" x14ac:dyDescent="0.25">
      <c r="B523" s="305" t="s">
        <v>66</v>
      </c>
      <c r="C523" s="307"/>
      <c r="D523" s="307"/>
      <c r="E523" s="307"/>
      <c r="F523" s="307"/>
      <c r="G523" s="308"/>
      <c r="I523" s="184" t="s">
        <v>67</v>
      </c>
      <c r="J523" s="195" t="s">
        <v>68</v>
      </c>
      <c r="K523" s="183">
        <v>0</v>
      </c>
      <c r="L523" s="198"/>
      <c r="M523" s="221"/>
      <c r="N523" s="215"/>
      <c r="O523" s="215"/>
      <c r="P523" s="215"/>
      <c r="Q523" s="215"/>
      <c r="R523" s="216"/>
      <c r="S523" s="216"/>
      <c r="T523" s="216"/>
      <c r="U523" s="216"/>
      <c r="V523" s="216"/>
    </row>
    <row r="524" spans="1:22" s="162" customFormat="1" ht="27.9" customHeight="1" thickBot="1" x14ac:dyDescent="0.3">
      <c r="B524" s="306"/>
      <c r="C524" s="309"/>
      <c r="D524" s="309"/>
      <c r="E524" s="309"/>
      <c r="F524" s="309"/>
      <c r="G524" s="310"/>
      <c r="I524" s="184" t="s">
        <v>6</v>
      </c>
      <c r="J524" s="195" t="s">
        <v>68</v>
      </c>
      <c r="K524" s="183">
        <v>0</v>
      </c>
      <c r="L524" s="198"/>
      <c r="M524" s="221"/>
      <c r="N524" s="215"/>
      <c r="O524" s="215"/>
      <c r="P524" s="215"/>
      <c r="Q524" s="215"/>
      <c r="R524" s="216"/>
      <c r="S524" s="216"/>
      <c r="T524" s="216"/>
      <c r="U524" s="216"/>
      <c r="V524" s="216"/>
    </row>
    <row r="525" spans="1:22" s="162" customFormat="1" ht="27.9" customHeight="1" x14ac:dyDescent="0.25">
      <c r="B525" s="311" t="s">
        <v>105</v>
      </c>
      <c r="C525" s="312"/>
      <c r="D525" s="312"/>
      <c r="E525" s="312"/>
      <c r="F525" s="312"/>
      <c r="G525" s="313"/>
      <c r="I525" s="184" t="s">
        <v>6</v>
      </c>
      <c r="J525" s="195" t="s">
        <v>68</v>
      </c>
      <c r="K525" s="183">
        <v>0</v>
      </c>
      <c r="L525" s="198"/>
      <c r="M525" s="221"/>
      <c r="N525" s="215"/>
      <c r="O525" s="215"/>
      <c r="P525" s="215"/>
      <c r="Q525" s="215"/>
      <c r="R525" s="216"/>
      <c r="S525" s="216"/>
      <c r="T525" s="216"/>
      <c r="U525" s="216"/>
      <c r="V525" s="216"/>
    </row>
    <row r="526" spans="1:22" s="162" customFormat="1" ht="27.9" customHeight="1" x14ac:dyDescent="0.25">
      <c r="B526" s="170"/>
      <c r="C526" s="161" t="str">
        <f>Allocation1&amp;" %"</f>
        <v>Core %</v>
      </c>
      <c r="D526" s="208" t="str">
        <f>Allocation2&amp;" %"</f>
        <v>Competitive %</v>
      </c>
      <c r="E526" s="208" t="str">
        <f>Allocation1&amp;" $"</f>
        <v>Core $</v>
      </c>
      <c r="F526" s="208" t="str">
        <f>Allocation2&amp;" $"</f>
        <v>Competitive $</v>
      </c>
      <c r="G526" s="171" t="s">
        <v>59</v>
      </c>
      <c r="I526" s="184" t="s">
        <v>6</v>
      </c>
      <c r="J526" s="195" t="s">
        <v>68</v>
      </c>
      <c r="K526" s="183">
        <v>0</v>
      </c>
      <c r="L526" s="198"/>
      <c r="M526" s="221"/>
      <c r="N526" s="215"/>
      <c r="O526" s="215"/>
      <c r="P526" s="215"/>
      <c r="Q526" s="215"/>
      <c r="R526" s="216"/>
      <c r="S526" s="216"/>
      <c r="T526" s="216"/>
      <c r="U526" s="216"/>
      <c r="V526" s="216"/>
    </row>
    <row r="527" spans="1:22" s="162" customFormat="1" ht="27.9" customHeight="1" thickBot="1" x14ac:dyDescent="0.3">
      <c r="B527" s="181" t="s">
        <v>106</v>
      </c>
      <c r="C527" s="168">
        <v>1</v>
      </c>
      <c r="D527" s="168">
        <v>0</v>
      </c>
      <c r="E527" s="218">
        <f>C527*$K530</f>
        <v>0</v>
      </c>
      <c r="F527" s="218">
        <f>D527*$K530</f>
        <v>0</v>
      </c>
      <c r="G527" s="219">
        <f>SUM(E527:F527)</f>
        <v>0</v>
      </c>
      <c r="I527" s="305" t="s">
        <v>69</v>
      </c>
      <c r="J527" s="314" t="s">
        <v>68</v>
      </c>
      <c r="K527" s="183">
        <v>0</v>
      </c>
      <c r="L527" s="198"/>
      <c r="M527" s="221"/>
      <c r="N527" s="215"/>
      <c r="O527" s="215"/>
      <c r="P527" s="215"/>
      <c r="Q527" s="215"/>
      <c r="R527" s="216"/>
      <c r="S527" s="216"/>
      <c r="T527" s="216"/>
      <c r="U527" s="216"/>
      <c r="V527" s="216"/>
    </row>
    <row r="528" spans="1:22" s="162" customFormat="1" ht="27.9" customHeight="1" x14ac:dyDescent="0.25">
      <c r="I528" s="315" t="s">
        <v>182</v>
      </c>
      <c r="J528" s="316" t="s">
        <v>68</v>
      </c>
      <c r="K528" s="185">
        <f>SUM(K517:K527)</f>
        <v>0</v>
      </c>
      <c r="L528" s="200"/>
      <c r="M528" s="221"/>
      <c r="N528" s="215"/>
      <c r="O528" s="215"/>
      <c r="P528" s="215"/>
      <c r="Q528" s="215"/>
      <c r="R528" s="216"/>
      <c r="S528" s="216"/>
      <c r="T528" s="216"/>
      <c r="U528" s="216"/>
      <c r="V528" s="216"/>
    </row>
    <row r="529" spans="1:22" s="162" customFormat="1" ht="27.9" customHeight="1" x14ac:dyDescent="0.25">
      <c r="I529" s="317" t="s">
        <v>8</v>
      </c>
      <c r="J529" s="318" t="s">
        <v>68</v>
      </c>
      <c r="K529" s="260">
        <v>0</v>
      </c>
      <c r="L529" s="261"/>
      <c r="M529" s="217"/>
      <c r="N529" s="220">
        <f>E527</f>
        <v>0</v>
      </c>
      <c r="O529" s="220">
        <f>F527</f>
        <v>0</v>
      </c>
      <c r="P529" s="215"/>
      <c r="Q529" s="215"/>
      <c r="R529" s="216"/>
      <c r="S529" s="216"/>
      <c r="T529" s="216"/>
      <c r="U529" s="216"/>
      <c r="V529" s="216"/>
    </row>
    <row r="530" spans="1:22" s="162" customFormat="1" ht="27.9" customHeight="1" thickBot="1" x14ac:dyDescent="0.3">
      <c r="I530" s="319" t="s">
        <v>70</v>
      </c>
      <c r="J530" s="320"/>
      <c r="K530" s="186">
        <f>SUM(K529,K528)</f>
        <v>0</v>
      </c>
      <c r="L530" s="196"/>
      <c r="M530" s="217"/>
      <c r="N530" s="215"/>
      <c r="O530" s="215"/>
      <c r="P530" s="215"/>
      <c r="Q530" s="215"/>
      <c r="R530" s="216"/>
      <c r="S530" s="216"/>
      <c r="T530" s="216"/>
      <c r="U530" s="216"/>
      <c r="V530" s="216"/>
    </row>
    <row r="531" spans="1:22" s="162" customFormat="1" ht="27.9" customHeight="1" thickBot="1" x14ac:dyDescent="0.3">
      <c r="A531" s="194"/>
      <c r="J531" s="80"/>
      <c r="M531" s="217"/>
      <c r="N531" s="215"/>
      <c r="O531" s="215"/>
      <c r="P531" s="215"/>
      <c r="Q531" s="215"/>
      <c r="R531" s="216"/>
      <c r="S531" s="216"/>
      <c r="T531" s="216"/>
      <c r="U531" s="216"/>
      <c r="V531" s="216"/>
    </row>
    <row r="532" spans="1:22" s="162" customFormat="1" ht="27.9" customHeight="1" x14ac:dyDescent="0.25">
      <c r="A532" s="194">
        <f>A516+1</f>
        <v>34</v>
      </c>
      <c r="B532" s="321" t="s">
        <v>60</v>
      </c>
      <c r="C532" s="322"/>
      <c r="D532" s="322"/>
      <c r="E532" s="322"/>
      <c r="F532" s="322"/>
      <c r="G532" s="323"/>
      <c r="I532" s="324" t="s">
        <v>61</v>
      </c>
      <c r="J532" s="325"/>
      <c r="K532" s="325"/>
      <c r="L532" s="182" t="s">
        <v>16</v>
      </c>
      <c r="M532" s="217"/>
      <c r="N532" s="215"/>
      <c r="O532" s="215"/>
      <c r="P532" s="215"/>
      <c r="Q532" s="215"/>
      <c r="R532" s="216"/>
      <c r="S532" s="216"/>
      <c r="T532" s="216"/>
      <c r="U532" s="216"/>
      <c r="V532" s="216"/>
    </row>
    <row r="533" spans="1:22" s="162" customFormat="1" ht="27.9" customHeight="1" x14ac:dyDescent="0.25">
      <c r="B533" s="257" t="s">
        <v>62</v>
      </c>
      <c r="C533" s="307"/>
      <c r="D533" s="307"/>
      <c r="E533" s="307"/>
      <c r="F533" s="307"/>
      <c r="G533" s="308"/>
      <c r="I533" s="305" t="s">
        <v>0</v>
      </c>
      <c r="J533" s="314"/>
      <c r="K533" s="183">
        <v>0</v>
      </c>
      <c r="L533" s="198"/>
      <c r="M533" s="221"/>
      <c r="N533" s="215"/>
      <c r="O533" s="215"/>
      <c r="P533" s="215"/>
      <c r="Q533" s="215"/>
      <c r="R533" s="216"/>
      <c r="S533" s="216"/>
      <c r="T533" s="216"/>
      <c r="U533" s="216"/>
      <c r="V533" s="216"/>
    </row>
    <row r="534" spans="1:22" s="162" customFormat="1" ht="27.9" customHeight="1" x14ac:dyDescent="0.25">
      <c r="B534" s="257" t="s">
        <v>63</v>
      </c>
      <c r="C534" s="307"/>
      <c r="D534" s="307"/>
      <c r="E534" s="307"/>
      <c r="F534" s="307"/>
      <c r="G534" s="308"/>
      <c r="I534" s="305" t="s">
        <v>1</v>
      </c>
      <c r="J534" s="314"/>
      <c r="K534" s="183">
        <v>0</v>
      </c>
      <c r="L534" s="198"/>
      <c r="M534" s="221"/>
      <c r="N534" s="215"/>
      <c r="O534" s="215"/>
      <c r="P534" s="215"/>
      <c r="Q534" s="215"/>
      <c r="R534" s="216"/>
      <c r="S534" s="216"/>
      <c r="T534" s="216"/>
      <c r="U534" s="216"/>
      <c r="V534" s="216"/>
    </row>
    <row r="535" spans="1:22" s="162" customFormat="1" ht="27.9" customHeight="1" x14ac:dyDescent="0.25">
      <c r="B535" s="191" t="s">
        <v>81</v>
      </c>
      <c r="C535" s="307"/>
      <c r="D535" s="307"/>
      <c r="E535" s="307"/>
      <c r="F535" s="307"/>
      <c r="G535" s="308"/>
      <c r="I535" s="305" t="s">
        <v>2</v>
      </c>
      <c r="J535" s="314"/>
      <c r="K535" s="183">
        <v>0</v>
      </c>
      <c r="L535" s="198"/>
      <c r="M535" s="221"/>
      <c r="N535" s="215"/>
      <c r="O535" s="215"/>
      <c r="P535" s="215"/>
      <c r="Q535" s="215"/>
      <c r="R535" s="216"/>
      <c r="S535" s="216"/>
      <c r="T535" s="216"/>
      <c r="U535" s="216"/>
      <c r="V535" s="216"/>
    </row>
    <row r="536" spans="1:22" s="162" customFormat="1" ht="27.9" customHeight="1" x14ac:dyDescent="0.25">
      <c r="B536" s="191" t="s">
        <v>64</v>
      </c>
      <c r="C536" s="307"/>
      <c r="D536" s="307"/>
      <c r="E536" s="307"/>
      <c r="F536" s="307"/>
      <c r="G536" s="308"/>
      <c r="I536" s="305" t="s">
        <v>3</v>
      </c>
      <c r="J536" s="314"/>
      <c r="K536" s="183">
        <v>0</v>
      </c>
      <c r="L536" s="198"/>
      <c r="M536" s="221"/>
      <c r="N536" s="215"/>
      <c r="O536" s="215"/>
      <c r="P536" s="215"/>
      <c r="Q536" s="215"/>
      <c r="R536" s="216"/>
      <c r="S536" s="216"/>
      <c r="T536" s="216"/>
      <c r="U536" s="216"/>
      <c r="V536" s="216"/>
    </row>
    <row r="537" spans="1:22" s="162" customFormat="1" ht="27.9" customHeight="1" x14ac:dyDescent="0.25">
      <c r="B537" s="305" t="s">
        <v>65</v>
      </c>
      <c r="C537" s="307"/>
      <c r="D537" s="307"/>
      <c r="E537" s="307"/>
      <c r="F537" s="307"/>
      <c r="G537" s="308"/>
      <c r="I537" s="305" t="s">
        <v>4</v>
      </c>
      <c r="J537" s="314"/>
      <c r="K537" s="183">
        <v>0</v>
      </c>
      <c r="L537" s="198"/>
      <c r="M537" s="221"/>
      <c r="N537" s="215"/>
      <c r="O537" s="215"/>
      <c r="P537" s="215"/>
      <c r="Q537" s="215"/>
      <c r="R537" s="216"/>
      <c r="S537" s="216"/>
      <c r="T537" s="216"/>
      <c r="U537" s="216"/>
      <c r="V537" s="216"/>
    </row>
    <row r="538" spans="1:22" s="162" customFormat="1" ht="27.9" customHeight="1" x14ac:dyDescent="0.25">
      <c r="B538" s="305"/>
      <c r="C538" s="307"/>
      <c r="D538" s="307"/>
      <c r="E538" s="307"/>
      <c r="F538" s="307"/>
      <c r="G538" s="308"/>
      <c r="I538" s="305" t="s">
        <v>5</v>
      </c>
      <c r="J538" s="314"/>
      <c r="K538" s="183">
        <v>0</v>
      </c>
      <c r="L538" s="198"/>
      <c r="M538" s="221"/>
      <c r="N538" s="215"/>
      <c r="O538" s="215"/>
      <c r="P538" s="215"/>
      <c r="Q538" s="215"/>
      <c r="R538" s="216"/>
      <c r="S538" s="216"/>
      <c r="T538" s="216"/>
      <c r="U538" s="216"/>
      <c r="V538" s="216"/>
    </row>
    <row r="539" spans="1:22" s="162" customFormat="1" ht="27.9" customHeight="1" x14ac:dyDescent="0.25">
      <c r="B539" s="305" t="s">
        <v>66</v>
      </c>
      <c r="C539" s="307"/>
      <c r="D539" s="307"/>
      <c r="E539" s="307"/>
      <c r="F539" s="307"/>
      <c r="G539" s="308"/>
      <c r="I539" s="184" t="s">
        <v>67</v>
      </c>
      <c r="J539" s="195" t="s">
        <v>68</v>
      </c>
      <c r="K539" s="183">
        <v>0</v>
      </c>
      <c r="L539" s="198"/>
      <c r="M539" s="221"/>
      <c r="N539" s="215"/>
      <c r="O539" s="215"/>
      <c r="P539" s="215"/>
      <c r="Q539" s="215"/>
      <c r="R539" s="216"/>
      <c r="S539" s="216"/>
      <c r="T539" s="216"/>
      <c r="U539" s="216"/>
      <c r="V539" s="216"/>
    </row>
    <row r="540" spans="1:22" s="162" customFormat="1" ht="27.9" customHeight="1" thickBot="1" x14ac:dyDescent="0.3">
      <c r="B540" s="306"/>
      <c r="C540" s="309"/>
      <c r="D540" s="309"/>
      <c r="E540" s="309"/>
      <c r="F540" s="309"/>
      <c r="G540" s="310"/>
      <c r="I540" s="184" t="s">
        <v>6</v>
      </c>
      <c r="J540" s="195" t="s">
        <v>68</v>
      </c>
      <c r="K540" s="183">
        <v>0</v>
      </c>
      <c r="L540" s="198"/>
      <c r="M540" s="221"/>
      <c r="N540" s="215"/>
      <c r="O540" s="215"/>
      <c r="P540" s="215"/>
      <c r="Q540" s="215"/>
      <c r="R540" s="216"/>
      <c r="S540" s="216"/>
      <c r="T540" s="216"/>
      <c r="U540" s="216"/>
      <c r="V540" s="216"/>
    </row>
    <row r="541" spans="1:22" s="162" customFormat="1" ht="27.9" customHeight="1" x14ac:dyDescent="0.25">
      <c r="B541" s="311" t="s">
        <v>105</v>
      </c>
      <c r="C541" s="312"/>
      <c r="D541" s="312"/>
      <c r="E541" s="312"/>
      <c r="F541" s="312"/>
      <c r="G541" s="313"/>
      <c r="I541" s="184" t="s">
        <v>6</v>
      </c>
      <c r="J541" s="195" t="s">
        <v>68</v>
      </c>
      <c r="K541" s="183">
        <v>0</v>
      </c>
      <c r="L541" s="198"/>
      <c r="M541" s="221"/>
      <c r="N541" s="215"/>
      <c r="O541" s="215"/>
      <c r="P541" s="215"/>
      <c r="Q541" s="215"/>
      <c r="R541" s="216"/>
      <c r="S541" s="216"/>
      <c r="T541" s="216"/>
      <c r="U541" s="216"/>
      <c r="V541" s="216"/>
    </row>
    <row r="542" spans="1:22" s="162" customFormat="1" ht="27.9" customHeight="1" x14ac:dyDescent="0.25">
      <c r="B542" s="170"/>
      <c r="C542" s="161" t="str">
        <f>Allocation1&amp;" %"</f>
        <v>Core %</v>
      </c>
      <c r="D542" s="208" t="str">
        <f>Allocation2&amp;" %"</f>
        <v>Competitive %</v>
      </c>
      <c r="E542" s="208" t="str">
        <f>Allocation1&amp;" $"</f>
        <v>Core $</v>
      </c>
      <c r="F542" s="208" t="str">
        <f>Allocation2&amp;" $"</f>
        <v>Competitive $</v>
      </c>
      <c r="G542" s="171" t="s">
        <v>59</v>
      </c>
      <c r="I542" s="184" t="s">
        <v>6</v>
      </c>
      <c r="J542" s="195" t="s">
        <v>68</v>
      </c>
      <c r="K542" s="183">
        <v>0</v>
      </c>
      <c r="L542" s="198"/>
      <c r="M542" s="221"/>
      <c r="N542" s="215"/>
      <c r="O542" s="215"/>
      <c r="P542" s="215"/>
      <c r="Q542" s="215"/>
      <c r="R542" s="216"/>
      <c r="S542" s="216"/>
      <c r="T542" s="216"/>
      <c r="U542" s="216"/>
      <c r="V542" s="216"/>
    </row>
    <row r="543" spans="1:22" s="162" customFormat="1" ht="27.9" customHeight="1" thickBot="1" x14ac:dyDescent="0.3">
      <c r="B543" s="181" t="s">
        <v>106</v>
      </c>
      <c r="C543" s="168">
        <v>1</v>
      </c>
      <c r="D543" s="168">
        <v>0</v>
      </c>
      <c r="E543" s="218">
        <f>C543*$K546</f>
        <v>0</v>
      </c>
      <c r="F543" s="218">
        <f>D543*$K546</f>
        <v>0</v>
      </c>
      <c r="G543" s="219">
        <f>SUM(E543:F543)</f>
        <v>0</v>
      </c>
      <c r="I543" s="305" t="s">
        <v>69</v>
      </c>
      <c r="J543" s="314" t="s">
        <v>68</v>
      </c>
      <c r="K543" s="183">
        <v>0</v>
      </c>
      <c r="L543" s="198"/>
      <c r="M543" s="221"/>
      <c r="N543" s="215"/>
      <c r="O543" s="215"/>
      <c r="P543" s="215"/>
      <c r="Q543" s="215"/>
      <c r="R543" s="216"/>
      <c r="S543" s="216"/>
      <c r="T543" s="216"/>
      <c r="U543" s="216"/>
      <c r="V543" s="216"/>
    </row>
    <row r="544" spans="1:22" s="162" customFormat="1" ht="27.9" customHeight="1" x14ac:dyDescent="0.25">
      <c r="I544" s="315" t="s">
        <v>182</v>
      </c>
      <c r="J544" s="316" t="s">
        <v>68</v>
      </c>
      <c r="K544" s="185">
        <f>SUM(K533:K543)</f>
        <v>0</v>
      </c>
      <c r="L544" s="200"/>
      <c r="M544" s="221"/>
      <c r="N544" s="215"/>
      <c r="O544" s="215"/>
      <c r="P544" s="215"/>
      <c r="Q544" s="215"/>
      <c r="R544" s="216"/>
      <c r="S544" s="216"/>
      <c r="T544" s="216"/>
      <c r="U544" s="216"/>
      <c r="V544" s="216"/>
    </row>
    <row r="545" spans="1:22" s="162" customFormat="1" ht="27.9" customHeight="1" x14ac:dyDescent="0.25">
      <c r="I545" s="317" t="s">
        <v>8</v>
      </c>
      <c r="J545" s="318" t="s">
        <v>68</v>
      </c>
      <c r="K545" s="260">
        <v>0</v>
      </c>
      <c r="L545" s="261"/>
      <c r="M545" s="217"/>
      <c r="N545" s="220">
        <f>E543</f>
        <v>0</v>
      </c>
      <c r="O545" s="220">
        <f>F543</f>
        <v>0</v>
      </c>
      <c r="P545" s="215"/>
      <c r="Q545" s="215"/>
      <c r="R545" s="216"/>
      <c r="S545" s="216"/>
      <c r="T545" s="216"/>
      <c r="U545" s="216"/>
      <c r="V545" s="216"/>
    </row>
    <row r="546" spans="1:22" s="162" customFormat="1" ht="27.9" customHeight="1" thickBot="1" x14ac:dyDescent="0.3">
      <c r="I546" s="319" t="s">
        <v>70</v>
      </c>
      <c r="J546" s="320"/>
      <c r="K546" s="186">
        <f>SUM(K545,K544)</f>
        <v>0</v>
      </c>
      <c r="L546" s="196"/>
      <c r="M546" s="217"/>
      <c r="N546" s="215"/>
      <c r="O546" s="215"/>
      <c r="P546" s="215"/>
      <c r="Q546" s="215"/>
      <c r="R546" s="216"/>
      <c r="S546" s="216"/>
      <c r="T546" s="216"/>
      <c r="U546" s="216"/>
      <c r="V546" s="216"/>
    </row>
    <row r="547" spans="1:22" s="162" customFormat="1" ht="27.9" customHeight="1" thickBot="1" x14ac:dyDescent="0.3">
      <c r="A547" s="194"/>
      <c r="J547" s="80"/>
      <c r="M547" s="217"/>
      <c r="N547" s="215"/>
      <c r="O547" s="215"/>
      <c r="P547" s="215"/>
      <c r="Q547" s="215"/>
      <c r="R547" s="216"/>
      <c r="S547" s="216"/>
      <c r="T547" s="216"/>
      <c r="U547" s="216"/>
      <c r="V547" s="216"/>
    </row>
    <row r="548" spans="1:22" s="162" customFormat="1" ht="27.9" customHeight="1" x14ac:dyDescent="0.25">
      <c r="A548" s="194">
        <f>A532+1</f>
        <v>35</v>
      </c>
      <c r="B548" s="321" t="s">
        <v>60</v>
      </c>
      <c r="C548" s="322"/>
      <c r="D548" s="322"/>
      <c r="E548" s="322"/>
      <c r="F548" s="322"/>
      <c r="G548" s="323"/>
      <c r="I548" s="324" t="s">
        <v>61</v>
      </c>
      <c r="J548" s="325"/>
      <c r="K548" s="325"/>
      <c r="L548" s="182" t="s">
        <v>16</v>
      </c>
      <c r="M548" s="217"/>
      <c r="N548" s="215"/>
      <c r="O548" s="215"/>
      <c r="P548" s="215"/>
      <c r="Q548" s="215"/>
      <c r="R548" s="216"/>
      <c r="S548" s="216"/>
      <c r="T548" s="216"/>
      <c r="U548" s="216"/>
      <c r="V548" s="216"/>
    </row>
    <row r="549" spans="1:22" s="162" customFormat="1" ht="27.9" customHeight="1" x14ac:dyDescent="0.25">
      <c r="B549" s="257" t="s">
        <v>62</v>
      </c>
      <c r="C549" s="307"/>
      <c r="D549" s="307"/>
      <c r="E549" s="307"/>
      <c r="F549" s="307"/>
      <c r="G549" s="308"/>
      <c r="I549" s="305" t="s">
        <v>0</v>
      </c>
      <c r="J549" s="314"/>
      <c r="K549" s="183">
        <v>0</v>
      </c>
      <c r="L549" s="198"/>
      <c r="M549" s="221"/>
      <c r="N549" s="215"/>
      <c r="O549" s="215"/>
      <c r="P549" s="215"/>
      <c r="Q549" s="215"/>
      <c r="R549" s="216"/>
      <c r="S549" s="216"/>
      <c r="T549" s="216"/>
      <c r="U549" s="216"/>
      <c r="V549" s="216"/>
    </row>
    <row r="550" spans="1:22" s="162" customFormat="1" ht="27.9" customHeight="1" x14ac:dyDescent="0.25">
      <c r="B550" s="257" t="s">
        <v>63</v>
      </c>
      <c r="C550" s="307"/>
      <c r="D550" s="307"/>
      <c r="E550" s="307"/>
      <c r="F550" s="307"/>
      <c r="G550" s="308"/>
      <c r="I550" s="305" t="s">
        <v>1</v>
      </c>
      <c r="J550" s="314"/>
      <c r="K550" s="183">
        <v>0</v>
      </c>
      <c r="L550" s="198"/>
      <c r="M550" s="221"/>
      <c r="N550" s="215"/>
      <c r="O550" s="215"/>
      <c r="P550" s="215"/>
      <c r="Q550" s="215"/>
      <c r="R550" s="216"/>
      <c r="S550" s="216"/>
      <c r="T550" s="216"/>
      <c r="U550" s="216"/>
      <c r="V550" s="216"/>
    </row>
    <row r="551" spans="1:22" s="162" customFormat="1" ht="27.9" customHeight="1" x14ac:dyDescent="0.25">
      <c r="B551" s="191" t="s">
        <v>81</v>
      </c>
      <c r="C551" s="307"/>
      <c r="D551" s="307"/>
      <c r="E551" s="307"/>
      <c r="F551" s="307"/>
      <c r="G551" s="308"/>
      <c r="I551" s="305" t="s">
        <v>2</v>
      </c>
      <c r="J551" s="314"/>
      <c r="K551" s="183">
        <v>0</v>
      </c>
      <c r="L551" s="198"/>
      <c r="M551" s="221"/>
      <c r="N551" s="215"/>
      <c r="O551" s="215"/>
      <c r="P551" s="215"/>
      <c r="Q551" s="215"/>
      <c r="R551" s="216"/>
      <c r="S551" s="216"/>
      <c r="T551" s="216"/>
      <c r="U551" s="216"/>
      <c r="V551" s="216"/>
    </row>
    <row r="552" spans="1:22" s="162" customFormat="1" ht="27.9" customHeight="1" x14ac:dyDescent="0.25">
      <c r="B552" s="191" t="s">
        <v>64</v>
      </c>
      <c r="C552" s="307"/>
      <c r="D552" s="307"/>
      <c r="E552" s="307"/>
      <c r="F552" s="307"/>
      <c r="G552" s="308"/>
      <c r="I552" s="305" t="s">
        <v>3</v>
      </c>
      <c r="J552" s="314"/>
      <c r="K552" s="183">
        <v>0</v>
      </c>
      <c r="L552" s="198"/>
      <c r="M552" s="221"/>
      <c r="N552" s="215"/>
      <c r="O552" s="215"/>
      <c r="P552" s="215"/>
      <c r="Q552" s="215"/>
      <c r="R552" s="216"/>
      <c r="S552" s="216"/>
      <c r="T552" s="216"/>
      <c r="U552" s="216"/>
      <c r="V552" s="216"/>
    </row>
    <row r="553" spans="1:22" s="162" customFormat="1" ht="27.9" customHeight="1" x14ac:dyDescent="0.25">
      <c r="B553" s="305" t="s">
        <v>65</v>
      </c>
      <c r="C553" s="307"/>
      <c r="D553" s="307"/>
      <c r="E553" s="307"/>
      <c r="F553" s="307"/>
      <c r="G553" s="308"/>
      <c r="I553" s="305" t="s">
        <v>4</v>
      </c>
      <c r="J553" s="314"/>
      <c r="K553" s="183">
        <v>0</v>
      </c>
      <c r="L553" s="198"/>
      <c r="M553" s="221"/>
      <c r="N553" s="215"/>
      <c r="O553" s="215"/>
      <c r="P553" s="215"/>
      <c r="Q553" s="215"/>
      <c r="R553" s="216"/>
      <c r="S553" s="216"/>
      <c r="T553" s="216"/>
      <c r="U553" s="216"/>
      <c r="V553" s="216"/>
    </row>
    <row r="554" spans="1:22" s="162" customFormat="1" ht="27.9" customHeight="1" x14ac:dyDescent="0.25">
      <c r="B554" s="305"/>
      <c r="C554" s="307"/>
      <c r="D554" s="307"/>
      <c r="E554" s="307"/>
      <c r="F554" s="307"/>
      <c r="G554" s="308"/>
      <c r="I554" s="305" t="s">
        <v>5</v>
      </c>
      <c r="J554" s="314"/>
      <c r="K554" s="183">
        <v>0</v>
      </c>
      <c r="L554" s="198"/>
      <c r="M554" s="221"/>
      <c r="N554" s="215"/>
      <c r="O554" s="215"/>
      <c r="P554" s="215"/>
      <c r="Q554" s="215"/>
      <c r="R554" s="216"/>
      <c r="S554" s="216"/>
      <c r="T554" s="216"/>
      <c r="U554" s="216"/>
      <c r="V554" s="216"/>
    </row>
    <row r="555" spans="1:22" s="162" customFormat="1" ht="27.9" customHeight="1" x14ac:dyDescent="0.25">
      <c r="B555" s="305" t="s">
        <v>66</v>
      </c>
      <c r="C555" s="307"/>
      <c r="D555" s="307"/>
      <c r="E555" s="307"/>
      <c r="F555" s="307"/>
      <c r="G555" s="308"/>
      <c r="I555" s="184" t="s">
        <v>67</v>
      </c>
      <c r="J555" s="195" t="s">
        <v>68</v>
      </c>
      <c r="K555" s="183">
        <v>0</v>
      </c>
      <c r="L555" s="198"/>
      <c r="M555" s="221"/>
      <c r="N555" s="215"/>
      <c r="O555" s="215"/>
      <c r="P555" s="215"/>
      <c r="Q555" s="215"/>
      <c r="R555" s="216"/>
      <c r="S555" s="216"/>
      <c r="T555" s="216"/>
      <c r="U555" s="216"/>
      <c r="V555" s="216"/>
    </row>
    <row r="556" spans="1:22" s="162" customFormat="1" ht="27.9" customHeight="1" thickBot="1" x14ac:dyDescent="0.3">
      <c r="B556" s="306"/>
      <c r="C556" s="309"/>
      <c r="D556" s="309"/>
      <c r="E556" s="309"/>
      <c r="F556" s="309"/>
      <c r="G556" s="310"/>
      <c r="I556" s="184" t="s">
        <v>6</v>
      </c>
      <c r="J556" s="195" t="s">
        <v>68</v>
      </c>
      <c r="K556" s="183">
        <v>0</v>
      </c>
      <c r="L556" s="198"/>
      <c r="M556" s="221"/>
      <c r="N556" s="215"/>
      <c r="O556" s="215"/>
      <c r="P556" s="215"/>
      <c r="Q556" s="215"/>
      <c r="R556" s="216"/>
      <c r="S556" s="216"/>
      <c r="T556" s="216"/>
      <c r="U556" s="216"/>
      <c r="V556" s="216"/>
    </row>
    <row r="557" spans="1:22" s="162" customFormat="1" ht="27.9" customHeight="1" x14ac:dyDescent="0.25">
      <c r="B557" s="311" t="s">
        <v>105</v>
      </c>
      <c r="C557" s="312"/>
      <c r="D557" s="312"/>
      <c r="E557" s="312"/>
      <c r="F557" s="312"/>
      <c r="G557" s="313"/>
      <c r="I557" s="184" t="s">
        <v>6</v>
      </c>
      <c r="J557" s="195" t="s">
        <v>68</v>
      </c>
      <c r="K557" s="183">
        <v>0</v>
      </c>
      <c r="L557" s="198"/>
      <c r="M557" s="221"/>
      <c r="N557" s="215"/>
      <c r="O557" s="215"/>
      <c r="P557" s="215"/>
      <c r="Q557" s="215"/>
      <c r="R557" s="216"/>
      <c r="S557" s="216"/>
      <c r="T557" s="216"/>
      <c r="U557" s="216"/>
      <c r="V557" s="216"/>
    </row>
    <row r="558" spans="1:22" s="162" customFormat="1" ht="27.9" customHeight="1" x14ac:dyDescent="0.25">
      <c r="B558" s="170"/>
      <c r="C558" s="161" t="str">
        <f>Allocation1&amp;" %"</f>
        <v>Core %</v>
      </c>
      <c r="D558" s="208" t="str">
        <f>Allocation2&amp;" %"</f>
        <v>Competitive %</v>
      </c>
      <c r="E558" s="208" t="str">
        <f>Allocation1&amp;" $"</f>
        <v>Core $</v>
      </c>
      <c r="F558" s="208" t="str">
        <f>Allocation2&amp;" $"</f>
        <v>Competitive $</v>
      </c>
      <c r="G558" s="171" t="s">
        <v>59</v>
      </c>
      <c r="I558" s="184" t="s">
        <v>6</v>
      </c>
      <c r="J558" s="195" t="s">
        <v>68</v>
      </c>
      <c r="K558" s="183">
        <v>0</v>
      </c>
      <c r="L558" s="198"/>
      <c r="M558" s="221"/>
      <c r="N558" s="215"/>
      <c r="O558" s="215"/>
      <c r="P558" s="215"/>
      <c r="Q558" s="215"/>
      <c r="R558" s="216"/>
      <c r="S558" s="216"/>
      <c r="T558" s="216"/>
      <c r="U558" s="216"/>
      <c r="V558" s="216"/>
    </row>
    <row r="559" spans="1:22" s="162" customFormat="1" ht="27.9" customHeight="1" thickBot="1" x14ac:dyDescent="0.3">
      <c r="B559" s="181" t="s">
        <v>106</v>
      </c>
      <c r="C559" s="168">
        <v>1</v>
      </c>
      <c r="D559" s="168">
        <v>0</v>
      </c>
      <c r="E559" s="218">
        <f>C559*$K562</f>
        <v>0</v>
      </c>
      <c r="F559" s="218">
        <f>D559*$K562</f>
        <v>0</v>
      </c>
      <c r="G559" s="219">
        <f>SUM(E559:F559)</f>
        <v>0</v>
      </c>
      <c r="I559" s="305" t="s">
        <v>69</v>
      </c>
      <c r="J559" s="314" t="s">
        <v>68</v>
      </c>
      <c r="K559" s="183">
        <v>0</v>
      </c>
      <c r="L559" s="198"/>
      <c r="M559" s="221"/>
      <c r="N559" s="215"/>
      <c r="O559" s="215"/>
      <c r="P559" s="215"/>
      <c r="Q559" s="215"/>
      <c r="R559" s="216"/>
      <c r="S559" s="216"/>
      <c r="T559" s="216"/>
      <c r="U559" s="216"/>
      <c r="V559" s="216"/>
    </row>
    <row r="560" spans="1:22" s="162" customFormat="1" ht="27.9" customHeight="1" x14ac:dyDescent="0.25">
      <c r="I560" s="315" t="s">
        <v>182</v>
      </c>
      <c r="J560" s="316" t="s">
        <v>68</v>
      </c>
      <c r="K560" s="185">
        <f>SUM(K549:K559)</f>
        <v>0</v>
      </c>
      <c r="L560" s="200"/>
      <c r="M560" s="221"/>
      <c r="N560" s="215"/>
      <c r="O560" s="215"/>
      <c r="P560" s="215"/>
      <c r="Q560" s="215"/>
      <c r="R560" s="216"/>
      <c r="S560" s="216"/>
      <c r="T560" s="216"/>
      <c r="U560" s="216"/>
      <c r="V560" s="216"/>
    </row>
    <row r="561" spans="1:22" s="162" customFormat="1" ht="27.9" customHeight="1" x14ac:dyDescent="0.25">
      <c r="I561" s="317" t="s">
        <v>8</v>
      </c>
      <c r="J561" s="318" t="s">
        <v>68</v>
      </c>
      <c r="K561" s="260">
        <v>0</v>
      </c>
      <c r="L561" s="261"/>
      <c r="M561" s="217"/>
      <c r="N561" s="220">
        <f>E559</f>
        <v>0</v>
      </c>
      <c r="O561" s="220">
        <f>F559</f>
        <v>0</v>
      </c>
      <c r="P561" s="215"/>
      <c r="Q561" s="215"/>
      <c r="R561" s="216"/>
      <c r="S561" s="216"/>
      <c r="T561" s="216"/>
      <c r="U561" s="216"/>
      <c r="V561" s="216"/>
    </row>
    <row r="562" spans="1:22" s="162" customFormat="1" ht="27.9" customHeight="1" thickBot="1" x14ac:dyDescent="0.3">
      <c r="I562" s="319" t="s">
        <v>70</v>
      </c>
      <c r="J562" s="320"/>
      <c r="K562" s="186">
        <f>SUM(K561,K560)</f>
        <v>0</v>
      </c>
      <c r="L562" s="196"/>
      <c r="M562" s="217"/>
      <c r="N562" s="215"/>
      <c r="O562" s="215"/>
      <c r="P562" s="215"/>
      <c r="Q562" s="215"/>
      <c r="R562" s="216"/>
      <c r="S562" s="216"/>
      <c r="T562" s="216"/>
      <c r="U562" s="216"/>
      <c r="V562" s="216"/>
    </row>
    <row r="563" spans="1:22" s="162" customFormat="1" ht="27.9" customHeight="1" thickBot="1" x14ac:dyDescent="0.3">
      <c r="A563" s="194"/>
      <c r="J563" s="80"/>
      <c r="M563" s="217"/>
      <c r="N563" s="215"/>
      <c r="O563" s="215"/>
      <c r="P563" s="215"/>
      <c r="Q563" s="215"/>
      <c r="R563" s="216"/>
      <c r="S563" s="216"/>
      <c r="T563" s="216"/>
      <c r="U563" s="216"/>
      <c r="V563" s="216"/>
    </row>
    <row r="564" spans="1:22" s="162" customFormat="1" ht="27.9" customHeight="1" x14ac:dyDescent="0.25">
      <c r="A564" s="194">
        <f>A548+1</f>
        <v>36</v>
      </c>
      <c r="B564" s="321" t="s">
        <v>60</v>
      </c>
      <c r="C564" s="322"/>
      <c r="D564" s="322"/>
      <c r="E564" s="322"/>
      <c r="F564" s="322"/>
      <c r="G564" s="323"/>
      <c r="I564" s="324" t="s">
        <v>61</v>
      </c>
      <c r="J564" s="325"/>
      <c r="K564" s="325"/>
      <c r="L564" s="182" t="s">
        <v>16</v>
      </c>
      <c r="M564" s="217"/>
      <c r="N564" s="215"/>
      <c r="O564" s="215"/>
      <c r="P564" s="215"/>
      <c r="Q564" s="215"/>
      <c r="R564" s="216"/>
      <c r="S564" s="216"/>
      <c r="T564" s="216"/>
      <c r="U564" s="216"/>
      <c r="V564" s="216"/>
    </row>
    <row r="565" spans="1:22" s="162" customFormat="1" ht="27.9" customHeight="1" x14ac:dyDescent="0.25">
      <c r="B565" s="257" t="s">
        <v>62</v>
      </c>
      <c r="C565" s="307"/>
      <c r="D565" s="307"/>
      <c r="E565" s="307"/>
      <c r="F565" s="307"/>
      <c r="G565" s="308"/>
      <c r="I565" s="305" t="s">
        <v>0</v>
      </c>
      <c r="J565" s="314"/>
      <c r="K565" s="183">
        <v>0</v>
      </c>
      <c r="L565" s="198"/>
      <c r="M565" s="221"/>
      <c r="N565" s="215"/>
      <c r="O565" s="215"/>
      <c r="P565" s="215"/>
      <c r="Q565" s="215"/>
      <c r="R565" s="216"/>
      <c r="S565" s="216"/>
      <c r="T565" s="216"/>
      <c r="U565" s="216"/>
      <c r="V565" s="216"/>
    </row>
    <row r="566" spans="1:22" s="162" customFormat="1" ht="27.9" customHeight="1" x14ac:dyDescent="0.25">
      <c r="B566" s="257" t="s">
        <v>63</v>
      </c>
      <c r="C566" s="307"/>
      <c r="D566" s="307"/>
      <c r="E566" s="307"/>
      <c r="F566" s="307"/>
      <c r="G566" s="308"/>
      <c r="I566" s="305" t="s">
        <v>1</v>
      </c>
      <c r="J566" s="314"/>
      <c r="K566" s="183">
        <v>0</v>
      </c>
      <c r="L566" s="198"/>
      <c r="M566" s="221"/>
      <c r="N566" s="215"/>
      <c r="O566" s="215"/>
      <c r="P566" s="215"/>
      <c r="Q566" s="215"/>
      <c r="R566" s="216"/>
      <c r="S566" s="216"/>
      <c r="T566" s="216"/>
      <c r="U566" s="216"/>
      <c r="V566" s="216"/>
    </row>
    <row r="567" spans="1:22" s="162" customFormat="1" ht="27.9" customHeight="1" x14ac:dyDescent="0.25">
      <c r="B567" s="191" t="s">
        <v>81</v>
      </c>
      <c r="C567" s="307"/>
      <c r="D567" s="307"/>
      <c r="E567" s="307"/>
      <c r="F567" s="307"/>
      <c r="G567" s="308"/>
      <c r="I567" s="305" t="s">
        <v>2</v>
      </c>
      <c r="J567" s="314"/>
      <c r="K567" s="183">
        <v>0</v>
      </c>
      <c r="L567" s="198"/>
      <c r="M567" s="221"/>
      <c r="N567" s="215"/>
      <c r="O567" s="215"/>
      <c r="P567" s="215"/>
      <c r="Q567" s="215"/>
      <c r="R567" s="216"/>
      <c r="S567" s="216"/>
      <c r="T567" s="216"/>
      <c r="U567" s="216"/>
      <c r="V567" s="216"/>
    </row>
    <row r="568" spans="1:22" s="162" customFormat="1" ht="27.9" customHeight="1" x14ac:dyDescent="0.25">
      <c r="B568" s="191" t="s">
        <v>64</v>
      </c>
      <c r="C568" s="307"/>
      <c r="D568" s="307"/>
      <c r="E568" s="307"/>
      <c r="F568" s="307"/>
      <c r="G568" s="308"/>
      <c r="I568" s="305" t="s">
        <v>3</v>
      </c>
      <c r="J568" s="314"/>
      <c r="K568" s="183">
        <v>0</v>
      </c>
      <c r="L568" s="198"/>
      <c r="M568" s="221"/>
      <c r="N568" s="215"/>
      <c r="O568" s="215"/>
      <c r="P568" s="215"/>
      <c r="Q568" s="215"/>
      <c r="R568" s="216"/>
      <c r="S568" s="216"/>
      <c r="T568" s="216"/>
      <c r="U568" s="216"/>
      <c r="V568" s="216"/>
    </row>
    <row r="569" spans="1:22" s="162" customFormat="1" ht="27.9" customHeight="1" x14ac:dyDescent="0.25">
      <c r="B569" s="305" t="s">
        <v>65</v>
      </c>
      <c r="C569" s="307"/>
      <c r="D569" s="307"/>
      <c r="E569" s="307"/>
      <c r="F569" s="307"/>
      <c r="G569" s="308"/>
      <c r="I569" s="305" t="s">
        <v>4</v>
      </c>
      <c r="J569" s="314"/>
      <c r="K569" s="183">
        <v>0</v>
      </c>
      <c r="L569" s="198"/>
      <c r="M569" s="221"/>
      <c r="N569" s="215"/>
      <c r="O569" s="215"/>
      <c r="P569" s="215"/>
      <c r="Q569" s="215"/>
      <c r="R569" s="216"/>
      <c r="S569" s="216"/>
      <c r="T569" s="216"/>
      <c r="U569" s="216"/>
      <c r="V569" s="216"/>
    </row>
    <row r="570" spans="1:22" s="162" customFormat="1" ht="27.9" customHeight="1" x14ac:dyDescent="0.25">
      <c r="B570" s="305"/>
      <c r="C570" s="307"/>
      <c r="D570" s="307"/>
      <c r="E570" s="307"/>
      <c r="F570" s="307"/>
      <c r="G570" s="308"/>
      <c r="I570" s="305" t="s">
        <v>5</v>
      </c>
      <c r="J570" s="314"/>
      <c r="K570" s="183">
        <v>0</v>
      </c>
      <c r="L570" s="198"/>
      <c r="M570" s="221"/>
      <c r="N570" s="215"/>
      <c r="O570" s="215"/>
      <c r="P570" s="215"/>
      <c r="Q570" s="215"/>
      <c r="R570" s="216"/>
      <c r="S570" s="216"/>
      <c r="T570" s="216"/>
      <c r="U570" s="216"/>
      <c r="V570" s="216"/>
    </row>
    <row r="571" spans="1:22" s="162" customFormat="1" ht="27.9" customHeight="1" x14ac:dyDescent="0.25">
      <c r="B571" s="305" t="s">
        <v>66</v>
      </c>
      <c r="C571" s="307"/>
      <c r="D571" s="307"/>
      <c r="E571" s="307"/>
      <c r="F571" s="307"/>
      <c r="G571" s="308"/>
      <c r="I571" s="184" t="s">
        <v>67</v>
      </c>
      <c r="J571" s="195" t="s">
        <v>68</v>
      </c>
      <c r="K571" s="183">
        <v>0</v>
      </c>
      <c r="L571" s="198"/>
      <c r="M571" s="221"/>
      <c r="N571" s="215"/>
      <c r="O571" s="215"/>
      <c r="P571" s="215"/>
      <c r="Q571" s="215"/>
      <c r="R571" s="216"/>
      <c r="S571" s="216"/>
      <c r="T571" s="216"/>
      <c r="U571" s="216"/>
      <c r="V571" s="216"/>
    </row>
    <row r="572" spans="1:22" s="162" customFormat="1" ht="27.9" customHeight="1" thickBot="1" x14ac:dyDescent="0.3">
      <c r="B572" s="306"/>
      <c r="C572" s="309"/>
      <c r="D572" s="309"/>
      <c r="E572" s="309"/>
      <c r="F572" s="309"/>
      <c r="G572" s="310"/>
      <c r="I572" s="184" t="s">
        <v>6</v>
      </c>
      <c r="J572" s="195" t="s">
        <v>68</v>
      </c>
      <c r="K572" s="183">
        <v>0</v>
      </c>
      <c r="L572" s="198"/>
      <c r="M572" s="221"/>
      <c r="N572" s="215"/>
      <c r="O572" s="215"/>
      <c r="P572" s="215"/>
      <c r="Q572" s="215"/>
      <c r="R572" s="216"/>
      <c r="S572" s="216"/>
      <c r="T572" s="216"/>
      <c r="U572" s="216"/>
      <c r="V572" s="216"/>
    </row>
    <row r="573" spans="1:22" s="162" customFormat="1" ht="27.9" customHeight="1" x14ac:dyDescent="0.25">
      <c r="B573" s="311" t="s">
        <v>105</v>
      </c>
      <c r="C573" s="312"/>
      <c r="D573" s="312"/>
      <c r="E573" s="312"/>
      <c r="F573" s="312"/>
      <c r="G573" s="313"/>
      <c r="I573" s="184" t="s">
        <v>6</v>
      </c>
      <c r="J573" s="195" t="s">
        <v>68</v>
      </c>
      <c r="K573" s="183">
        <v>0</v>
      </c>
      <c r="L573" s="198"/>
      <c r="M573" s="221"/>
      <c r="N573" s="215"/>
      <c r="O573" s="215"/>
      <c r="P573" s="215"/>
      <c r="Q573" s="215"/>
      <c r="R573" s="216"/>
      <c r="S573" s="216"/>
      <c r="T573" s="216"/>
      <c r="U573" s="216"/>
      <c r="V573" s="216"/>
    </row>
    <row r="574" spans="1:22" s="162" customFormat="1" ht="27.9" customHeight="1" x14ac:dyDescent="0.25">
      <c r="B574" s="170"/>
      <c r="C574" s="161" t="str">
        <f>Allocation1&amp;" %"</f>
        <v>Core %</v>
      </c>
      <c r="D574" s="208" t="str">
        <f>Allocation2&amp;" %"</f>
        <v>Competitive %</v>
      </c>
      <c r="E574" s="208" t="str">
        <f>Allocation1&amp;" $"</f>
        <v>Core $</v>
      </c>
      <c r="F574" s="208" t="str">
        <f>Allocation2&amp;" $"</f>
        <v>Competitive $</v>
      </c>
      <c r="G574" s="171" t="s">
        <v>59</v>
      </c>
      <c r="I574" s="184" t="s">
        <v>6</v>
      </c>
      <c r="J574" s="195" t="s">
        <v>68</v>
      </c>
      <c r="K574" s="183">
        <v>0</v>
      </c>
      <c r="L574" s="198"/>
      <c r="M574" s="221"/>
      <c r="N574" s="215"/>
      <c r="O574" s="215"/>
      <c r="P574" s="215"/>
      <c r="Q574" s="215"/>
      <c r="R574" s="216"/>
      <c r="S574" s="216"/>
      <c r="T574" s="216"/>
      <c r="U574" s="216"/>
      <c r="V574" s="216"/>
    </row>
    <row r="575" spans="1:22" s="162" customFormat="1" ht="27.9" customHeight="1" thickBot="1" x14ac:dyDescent="0.3">
      <c r="B575" s="181" t="s">
        <v>106</v>
      </c>
      <c r="C575" s="168">
        <v>1</v>
      </c>
      <c r="D575" s="168">
        <v>0</v>
      </c>
      <c r="E575" s="218">
        <f>C575*$K578</f>
        <v>0</v>
      </c>
      <c r="F575" s="218">
        <f>D575*$K578</f>
        <v>0</v>
      </c>
      <c r="G575" s="219">
        <f>SUM(E575:F575)</f>
        <v>0</v>
      </c>
      <c r="I575" s="305" t="s">
        <v>69</v>
      </c>
      <c r="J575" s="314" t="s">
        <v>68</v>
      </c>
      <c r="K575" s="183">
        <v>0</v>
      </c>
      <c r="L575" s="198"/>
      <c r="M575" s="221"/>
      <c r="N575" s="215"/>
      <c r="O575" s="215"/>
      <c r="P575" s="215"/>
      <c r="Q575" s="215"/>
      <c r="R575" s="216"/>
      <c r="S575" s="216"/>
      <c r="T575" s="216"/>
      <c r="U575" s="216"/>
      <c r="V575" s="216"/>
    </row>
    <row r="576" spans="1:22" s="162" customFormat="1" ht="27.9" customHeight="1" x14ac:dyDescent="0.25">
      <c r="I576" s="315" t="s">
        <v>182</v>
      </c>
      <c r="J576" s="316" t="s">
        <v>68</v>
      </c>
      <c r="K576" s="185">
        <f>SUM(K565:K575)</f>
        <v>0</v>
      </c>
      <c r="L576" s="200"/>
      <c r="M576" s="221"/>
      <c r="N576" s="215"/>
      <c r="O576" s="215"/>
      <c r="P576" s="215"/>
      <c r="Q576" s="215"/>
      <c r="R576" s="216"/>
      <c r="S576" s="216"/>
      <c r="T576" s="216"/>
      <c r="U576" s="216"/>
      <c r="V576" s="216"/>
    </row>
    <row r="577" spans="1:22" s="162" customFormat="1" ht="27.9" customHeight="1" x14ac:dyDescent="0.25">
      <c r="I577" s="317" t="s">
        <v>8</v>
      </c>
      <c r="J577" s="318" t="s">
        <v>68</v>
      </c>
      <c r="K577" s="260">
        <v>0</v>
      </c>
      <c r="L577" s="261"/>
      <c r="M577" s="217"/>
      <c r="N577" s="220">
        <f>E575</f>
        <v>0</v>
      </c>
      <c r="O577" s="220">
        <f>F575</f>
        <v>0</v>
      </c>
      <c r="P577" s="215"/>
      <c r="Q577" s="215"/>
      <c r="R577" s="216"/>
      <c r="S577" s="216"/>
      <c r="T577" s="216"/>
      <c r="U577" s="216"/>
      <c r="V577" s="216"/>
    </row>
    <row r="578" spans="1:22" s="162" customFormat="1" ht="27.9" customHeight="1" thickBot="1" x14ac:dyDescent="0.3">
      <c r="I578" s="319" t="s">
        <v>70</v>
      </c>
      <c r="J578" s="320"/>
      <c r="K578" s="186">
        <f>SUM(K577,K576)</f>
        <v>0</v>
      </c>
      <c r="L578" s="196"/>
      <c r="M578" s="217"/>
      <c r="N578" s="215"/>
      <c r="O578" s="215"/>
      <c r="P578" s="215"/>
      <c r="Q578" s="215"/>
      <c r="R578" s="216"/>
      <c r="S578" s="216"/>
      <c r="T578" s="216"/>
      <c r="U578" s="216"/>
      <c r="V578" s="216"/>
    </row>
    <row r="579" spans="1:22" s="162" customFormat="1" ht="27.9" customHeight="1" thickBot="1" x14ac:dyDescent="0.3">
      <c r="A579" s="194"/>
      <c r="J579" s="80"/>
      <c r="M579" s="217"/>
      <c r="N579" s="215"/>
      <c r="O579" s="215"/>
      <c r="P579" s="215"/>
      <c r="Q579" s="215"/>
      <c r="R579" s="216"/>
      <c r="S579" s="216"/>
      <c r="T579" s="216"/>
      <c r="U579" s="216"/>
      <c r="V579" s="216"/>
    </row>
    <row r="580" spans="1:22" s="162" customFormat="1" ht="27.9" customHeight="1" x14ac:dyDescent="0.25">
      <c r="A580" s="194">
        <f>A564+1</f>
        <v>37</v>
      </c>
      <c r="B580" s="321" t="s">
        <v>60</v>
      </c>
      <c r="C580" s="322"/>
      <c r="D580" s="322"/>
      <c r="E580" s="322"/>
      <c r="F580" s="322"/>
      <c r="G580" s="323"/>
      <c r="I580" s="324" t="s">
        <v>61</v>
      </c>
      <c r="J580" s="325"/>
      <c r="K580" s="325"/>
      <c r="L580" s="182" t="s">
        <v>16</v>
      </c>
      <c r="M580" s="217"/>
      <c r="N580" s="215"/>
      <c r="O580" s="215"/>
      <c r="P580" s="215"/>
      <c r="Q580" s="215"/>
      <c r="R580" s="216"/>
      <c r="S580" s="216"/>
      <c r="T580" s="216"/>
      <c r="U580" s="216"/>
      <c r="V580" s="216"/>
    </row>
    <row r="581" spans="1:22" s="162" customFormat="1" ht="27.9" customHeight="1" x14ac:dyDescent="0.25">
      <c r="B581" s="257" t="s">
        <v>62</v>
      </c>
      <c r="C581" s="307"/>
      <c r="D581" s="307"/>
      <c r="E581" s="307"/>
      <c r="F581" s="307"/>
      <c r="G581" s="308"/>
      <c r="I581" s="305" t="s">
        <v>0</v>
      </c>
      <c r="J581" s="314"/>
      <c r="K581" s="183">
        <v>0</v>
      </c>
      <c r="L581" s="198"/>
      <c r="M581" s="221"/>
      <c r="N581" s="215"/>
      <c r="O581" s="215"/>
      <c r="P581" s="215"/>
      <c r="Q581" s="215"/>
      <c r="R581" s="216"/>
      <c r="S581" s="216"/>
      <c r="T581" s="216"/>
      <c r="U581" s="216"/>
      <c r="V581" s="216"/>
    </row>
    <row r="582" spans="1:22" s="162" customFormat="1" ht="27.9" customHeight="1" x14ac:dyDescent="0.25">
      <c r="B582" s="257" t="s">
        <v>63</v>
      </c>
      <c r="C582" s="307"/>
      <c r="D582" s="307"/>
      <c r="E582" s="307"/>
      <c r="F582" s="307"/>
      <c r="G582" s="308"/>
      <c r="I582" s="305" t="s">
        <v>1</v>
      </c>
      <c r="J582" s="314"/>
      <c r="K582" s="183">
        <v>0</v>
      </c>
      <c r="L582" s="198"/>
      <c r="M582" s="221"/>
      <c r="N582" s="215"/>
      <c r="O582" s="215"/>
      <c r="P582" s="215"/>
      <c r="Q582" s="215"/>
      <c r="R582" s="216"/>
      <c r="S582" s="216"/>
      <c r="T582" s="216"/>
      <c r="U582" s="216"/>
      <c r="V582" s="216"/>
    </row>
    <row r="583" spans="1:22" s="162" customFormat="1" ht="27.9" customHeight="1" x14ac:dyDescent="0.25">
      <c r="B583" s="191" t="s">
        <v>81</v>
      </c>
      <c r="C583" s="307"/>
      <c r="D583" s="307"/>
      <c r="E583" s="307"/>
      <c r="F583" s="307"/>
      <c r="G583" s="308"/>
      <c r="I583" s="305" t="s">
        <v>2</v>
      </c>
      <c r="J583" s="314"/>
      <c r="K583" s="183">
        <v>0</v>
      </c>
      <c r="L583" s="198"/>
      <c r="M583" s="221"/>
      <c r="N583" s="215"/>
      <c r="O583" s="215"/>
      <c r="P583" s="215"/>
      <c r="Q583" s="215"/>
      <c r="R583" s="216"/>
      <c r="S583" s="216"/>
      <c r="T583" s="216"/>
      <c r="U583" s="216"/>
      <c r="V583" s="216"/>
    </row>
    <row r="584" spans="1:22" s="162" customFormat="1" ht="27.9" customHeight="1" x14ac:dyDescent="0.25">
      <c r="B584" s="191" t="s">
        <v>64</v>
      </c>
      <c r="C584" s="307"/>
      <c r="D584" s="307"/>
      <c r="E584" s="307"/>
      <c r="F584" s="307"/>
      <c r="G584" s="308"/>
      <c r="I584" s="305" t="s">
        <v>3</v>
      </c>
      <c r="J584" s="314"/>
      <c r="K584" s="183">
        <v>0</v>
      </c>
      <c r="L584" s="198"/>
      <c r="M584" s="221"/>
      <c r="N584" s="215"/>
      <c r="O584" s="215"/>
      <c r="P584" s="215"/>
      <c r="Q584" s="215"/>
      <c r="R584" s="216"/>
      <c r="S584" s="216"/>
      <c r="T584" s="216"/>
      <c r="U584" s="216"/>
      <c r="V584" s="216"/>
    </row>
    <row r="585" spans="1:22" s="162" customFormat="1" ht="27.9" customHeight="1" x14ac:dyDescent="0.25">
      <c r="B585" s="305" t="s">
        <v>65</v>
      </c>
      <c r="C585" s="307"/>
      <c r="D585" s="307"/>
      <c r="E585" s="307"/>
      <c r="F585" s="307"/>
      <c r="G585" s="308"/>
      <c r="I585" s="305" t="s">
        <v>4</v>
      </c>
      <c r="J585" s="314"/>
      <c r="K585" s="183">
        <v>0</v>
      </c>
      <c r="L585" s="198"/>
      <c r="M585" s="221"/>
      <c r="N585" s="215"/>
      <c r="O585" s="215"/>
      <c r="P585" s="215"/>
      <c r="Q585" s="215"/>
      <c r="R585" s="216"/>
      <c r="S585" s="216"/>
      <c r="T585" s="216"/>
      <c r="U585" s="216"/>
      <c r="V585" s="216"/>
    </row>
    <row r="586" spans="1:22" s="162" customFormat="1" ht="27.9" customHeight="1" x14ac:dyDescent="0.25">
      <c r="B586" s="305"/>
      <c r="C586" s="307"/>
      <c r="D586" s="307"/>
      <c r="E586" s="307"/>
      <c r="F586" s="307"/>
      <c r="G586" s="308"/>
      <c r="I586" s="305" t="s">
        <v>5</v>
      </c>
      <c r="J586" s="314"/>
      <c r="K586" s="183">
        <v>0</v>
      </c>
      <c r="L586" s="198"/>
      <c r="M586" s="221"/>
      <c r="N586" s="215"/>
      <c r="O586" s="215"/>
      <c r="P586" s="215"/>
      <c r="Q586" s="215"/>
      <c r="R586" s="216"/>
      <c r="S586" s="216"/>
      <c r="T586" s="216"/>
      <c r="U586" s="216"/>
      <c r="V586" s="216"/>
    </row>
    <row r="587" spans="1:22" s="162" customFormat="1" ht="27.9" customHeight="1" x14ac:dyDescent="0.25">
      <c r="B587" s="305" t="s">
        <v>66</v>
      </c>
      <c r="C587" s="307"/>
      <c r="D587" s="307"/>
      <c r="E587" s="307"/>
      <c r="F587" s="307"/>
      <c r="G587" s="308"/>
      <c r="I587" s="184" t="s">
        <v>67</v>
      </c>
      <c r="J587" s="195" t="s">
        <v>68</v>
      </c>
      <c r="K587" s="183">
        <v>0</v>
      </c>
      <c r="L587" s="198"/>
      <c r="M587" s="221"/>
      <c r="N587" s="215"/>
      <c r="O587" s="215"/>
      <c r="P587" s="215"/>
      <c r="Q587" s="215"/>
      <c r="R587" s="216"/>
      <c r="S587" s="216"/>
      <c r="T587" s="216"/>
      <c r="U587" s="216"/>
      <c r="V587" s="216"/>
    </row>
    <row r="588" spans="1:22" s="162" customFormat="1" ht="27.9" customHeight="1" thickBot="1" x14ac:dyDescent="0.3">
      <c r="B588" s="306"/>
      <c r="C588" s="309"/>
      <c r="D588" s="309"/>
      <c r="E588" s="309"/>
      <c r="F588" s="309"/>
      <c r="G588" s="310"/>
      <c r="I588" s="184" t="s">
        <v>6</v>
      </c>
      <c r="J588" s="195" t="s">
        <v>68</v>
      </c>
      <c r="K588" s="183">
        <v>0</v>
      </c>
      <c r="L588" s="198"/>
      <c r="M588" s="221"/>
      <c r="N588" s="215"/>
      <c r="O588" s="215"/>
      <c r="P588" s="215"/>
      <c r="Q588" s="215"/>
      <c r="R588" s="216"/>
      <c r="S588" s="216"/>
      <c r="T588" s="216"/>
      <c r="U588" s="216"/>
      <c r="V588" s="216"/>
    </row>
    <row r="589" spans="1:22" s="162" customFormat="1" ht="27.9" customHeight="1" x14ac:dyDescent="0.25">
      <c r="B589" s="311" t="s">
        <v>105</v>
      </c>
      <c r="C589" s="312"/>
      <c r="D589" s="312"/>
      <c r="E589" s="312"/>
      <c r="F589" s="312"/>
      <c r="G589" s="313"/>
      <c r="I589" s="184" t="s">
        <v>6</v>
      </c>
      <c r="J589" s="195" t="s">
        <v>68</v>
      </c>
      <c r="K589" s="183">
        <v>0</v>
      </c>
      <c r="L589" s="198"/>
      <c r="M589" s="221"/>
      <c r="N589" s="215"/>
      <c r="O589" s="215"/>
      <c r="P589" s="215"/>
      <c r="Q589" s="215"/>
      <c r="R589" s="216"/>
      <c r="S589" s="216"/>
      <c r="T589" s="216"/>
      <c r="U589" s="216"/>
      <c r="V589" s="216"/>
    </row>
    <row r="590" spans="1:22" s="162" customFormat="1" ht="27.9" customHeight="1" x14ac:dyDescent="0.25">
      <c r="B590" s="170"/>
      <c r="C590" s="161" t="str">
        <f>Allocation1&amp;" %"</f>
        <v>Core %</v>
      </c>
      <c r="D590" s="208" t="str">
        <f>Allocation2&amp;" %"</f>
        <v>Competitive %</v>
      </c>
      <c r="E590" s="208" t="str">
        <f>Allocation1&amp;" $"</f>
        <v>Core $</v>
      </c>
      <c r="F590" s="208" t="str">
        <f>Allocation2&amp;" $"</f>
        <v>Competitive $</v>
      </c>
      <c r="G590" s="171" t="s">
        <v>59</v>
      </c>
      <c r="I590" s="184" t="s">
        <v>6</v>
      </c>
      <c r="J590" s="195" t="s">
        <v>68</v>
      </c>
      <c r="K590" s="183">
        <v>0</v>
      </c>
      <c r="L590" s="198"/>
      <c r="M590" s="221"/>
      <c r="N590" s="215"/>
      <c r="O590" s="215"/>
      <c r="P590" s="215"/>
      <c r="Q590" s="215"/>
      <c r="R590" s="216"/>
      <c r="S590" s="216"/>
      <c r="T590" s="216"/>
      <c r="U590" s="216"/>
      <c r="V590" s="216"/>
    </row>
    <row r="591" spans="1:22" s="162" customFormat="1" ht="27.9" customHeight="1" thickBot="1" x14ac:dyDescent="0.3">
      <c r="B591" s="181" t="s">
        <v>106</v>
      </c>
      <c r="C591" s="168">
        <v>1</v>
      </c>
      <c r="D591" s="168">
        <v>0</v>
      </c>
      <c r="E591" s="218">
        <f>C591*$K594</f>
        <v>0</v>
      </c>
      <c r="F591" s="218">
        <f>D591*$K594</f>
        <v>0</v>
      </c>
      <c r="G591" s="219">
        <f>SUM(E591:F591)</f>
        <v>0</v>
      </c>
      <c r="I591" s="305" t="s">
        <v>69</v>
      </c>
      <c r="J591" s="314" t="s">
        <v>68</v>
      </c>
      <c r="K591" s="183">
        <v>0</v>
      </c>
      <c r="L591" s="198"/>
      <c r="M591" s="221"/>
      <c r="N591" s="215"/>
      <c r="O591" s="215"/>
      <c r="P591" s="215"/>
      <c r="Q591" s="215"/>
      <c r="R591" s="216"/>
      <c r="S591" s="216"/>
      <c r="T591" s="216"/>
      <c r="U591" s="216"/>
      <c r="V591" s="216"/>
    </row>
    <row r="592" spans="1:22" s="162" customFormat="1" ht="27.9" customHeight="1" x14ac:dyDescent="0.25">
      <c r="I592" s="315" t="s">
        <v>182</v>
      </c>
      <c r="J592" s="316" t="s">
        <v>68</v>
      </c>
      <c r="K592" s="185">
        <f>SUM(K581:K591)</f>
        <v>0</v>
      </c>
      <c r="L592" s="200"/>
      <c r="M592" s="221"/>
      <c r="N592" s="215"/>
      <c r="O592" s="215"/>
      <c r="P592" s="215"/>
      <c r="Q592" s="215"/>
      <c r="R592" s="216"/>
      <c r="S592" s="216"/>
      <c r="T592" s="216"/>
      <c r="U592" s="216"/>
      <c r="V592" s="216"/>
    </row>
    <row r="593" spans="1:22" s="162" customFormat="1" ht="27.9" customHeight="1" x14ac:dyDescent="0.25">
      <c r="I593" s="317" t="s">
        <v>8</v>
      </c>
      <c r="J593" s="318" t="s">
        <v>68</v>
      </c>
      <c r="K593" s="260">
        <v>0</v>
      </c>
      <c r="L593" s="261"/>
      <c r="M593" s="217"/>
      <c r="N593" s="220">
        <f>E591</f>
        <v>0</v>
      </c>
      <c r="O593" s="220">
        <f>F591</f>
        <v>0</v>
      </c>
      <c r="P593" s="215"/>
      <c r="Q593" s="215"/>
      <c r="R593" s="216"/>
      <c r="S593" s="216"/>
      <c r="T593" s="216"/>
      <c r="U593" s="216"/>
      <c r="V593" s="216"/>
    </row>
    <row r="594" spans="1:22" s="162" customFormat="1" ht="27.9" customHeight="1" thickBot="1" x14ac:dyDescent="0.3">
      <c r="I594" s="319" t="s">
        <v>70</v>
      </c>
      <c r="J594" s="320"/>
      <c r="K594" s="186">
        <f>SUM(K593,K592)</f>
        <v>0</v>
      </c>
      <c r="L594" s="196"/>
      <c r="M594" s="217"/>
      <c r="N594" s="215"/>
      <c r="O594" s="215"/>
      <c r="P594" s="215"/>
      <c r="Q594" s="215"/>
      <c r="R594" s="216"/>
      <c r="S594" s="216"/>
      <c r="T594" s="216"/>
      <c r="U594" s="216"/>
      <c r="V594" s="216"/>
    </row>
    <row r="595" spans="1:22" s="162" customFormat="1" ht="27.9" customHeight="1" thickBot="1" x14ac:dyDescent="0.3">
      <c r="A595" s="194"/>
      <c r="J595" s="80"/>
      <c r="M595" s="217"/>
      <c r="N595" s="215"/>
      <c r="O595" s="215"/>
      <c r="P595" s="215"/>
      <c r="Q595" s="215"/>
      <c r="R595" s="216"/>
      <c r="S595" s="216"/>
      <c r="T595" s="216"/>
      <c r="U595" s="216"/>
      <c r="V595" s="216"/>
    </row>
    <row r="596" spans="1:22" s="162" customFormat="1" ht="27.9" customHeight="1" x14ac:dyDescent="0.25">
      <c r="A596" s="194">
        <f>A580+1</f>
        <v>38</v>
      </c>
      <c r="B596" s="321" t="s">
        <v>60</v>
      </c>
      <c r="C596" s="322"/>
      <c r="D596" s="322"/>
      <c r="E596" s="322"/>
      <c r="F596" s="322"/>
      <c r="G596" s="323"/>
      <c r="I596" s="324" t="s">
        <v>61</v>
      </c>
      <c r="J596" s="325"/>
      <c r="K596" s="325"/>
      <c r="L596" s="182" t="s">
        <v>16</v>
      </c>
      <c r="M596" s="217"/>
      <c r="N596" s="215"/>
      <c r="O596" s="215"/>
      <c r="P596" s="215"/>
      <c r="Q596" s="215"/>
      <c r="R596" s="216"/>
      <c r="S596" s="216"/>
      <c r="T596" s="216"/>
      <c r="U596" s="216"/>
      <c r="V596" s="216"/>
    </row>
    <row r="597" spans="1:22" s="162" customFormat="1" ht="27.9" customHeight="1" x14ac:dyDescent="0.25">
      <c r="B597" s="257" t="s">
        <v>62</v>
      </c>
      <c r="C597" s="307"/>
      <c r="D597" s="307"/>
      <c r="E597" s="307"/>
      <c r="F597" s="307"/>
      <c r="G597" s="308"/>
      <c r="I597" s="305" t="s">
        <v>0</v>
      </c>
      <c r="J597" s="314"/>
      <c r="K597" s="183">
        <v>0</v>
      </c>
      <c r="L597" s="198"/>
      <c r="M597" s="221"/>
      <c r="N597" s="215"/>
      <c r="O597" s="215"/>
      <c r="P597" s="215"/>
      <c r="Q597" s="215"/>
      <c r="R597" s="216"/>
      <c r="S597" s="216"/>
      <c r="T597" s="216"/>
      <c r="U597" s="216"/>
      <c r="V597" s="216"/>
    </row>
    <row r="598" spans="1:22" s="162" customFormat="1" ht="27.9" customHeight="1" x14ac:dyDescent="0.25">
      <c r="B598" s="257" t="s">
        <v>63</v>
      </c>
      <c r="C598" s="307"/>
      <c r="D598" s="307"/>
      <c r="E598" s="307"/>
      <c r="F598" s="307"/>
      <c r="G598" s="308"/>
      <c r="I598" s="305" t="s">
        <v>1</v>
      </c>
      <c r="J598" s="314"/>
      <c r="K598" s="183">
        <v>0</v>
      </c>
      <c r="L598" s="198"/>
      <c r="M598" s="221"/>
      <c r="N598" s="215"/>
      <c r="O598" s="215"/>
      <c r="P598" s="215"/>
      <c r="Q598" s="215"/>
      <c r="R598" s="216"/>
      <c r="S598" s="216"/>
      <c r="T598" s="216"/>
      <c r="U598" s="216"/>
      <c r="V598" s="216"/>
    </row>
    <row r="599" spans="1:22" s="162" customFormat="1" ht="27.9" customHeight="1" x14ac:dyDescent="0.25">
      <c r="B599" s="191" t="s">
        <v>81</v>
      </c>
      <c r="C599" s="307"/>
      <c r="D599" s="307"/>
      <c r="E599" s="307"/>
      <c r="F599" s="307"/>
      <c r="G599" s="308"/>
      <c r="I599" s="305" t="s">
        <v>2</v>
      </c>
      <c r="J599" s="314"/>
      <c r="K599" s="183">
        <v>0</v>
      </c>
      <c r="L599" s="198"/>
      <c r="M599" s="221"/>
      <c r="N599" s="215"/>
      <c r="O599" s="215"/>
      <c r="P599" s="215"/>
      <c r="Q599" s="215"/>
      <c r="R599" s="216"/>
      <c r="S599" s="216"/>
      <c r="T599" s="216"/>
      <c r="U599" s="216"/>
      <c r="V599" s="216"/>
    </row>
    <row r="600" spans="1:22" s="162" customFormat="1" ht="27.9" customHeight="1" x14ac:dyDescent="0.25">
      <c r="B600" s="191" t="s">
        <v>64</v>
      </c>
      <c r="C600" s="307"/>
      <c r="D600" s="307"/>
      <c r="E600" s="307"/>
      <c r="F600" s="307"/>
      <c r="G600" s="308"/>
      <c r="I600" s="305" t="s">
        <v>3</v>
      </c>
      <c r="J600" s="314"/>
      <c r="K600" s="183">
        <v>0</v>
      </c>
      <c r="L600" s="198"/>
      <c r="M600" s="221"/>
      <c r="N600" s="215"/>
      <c r="O600" s="215"/>
      <c r="P600" s="215"/>
      <c r="Q600" s="215"/>
      <c r="R600" s="216"/>
      <c r="S600" s="216"/>
      <c r="T600" s="216"/>
      <c r="U600" s="216"/>
      <c r="V600" s="216"/>
    </row>
    <row r="601" spans="1:22" s="162" customFormat="1" ht="27.9" customHeight="1" x14ac:dyDescent="0.25">
      <c r="B601" s="305" t="s">
        <v>65</v>
      </c>
      <c r="C601" s="307"/>
      <c r="D601" s="307"/>
      <c r="E601" s="307"/>
      <c r="F601" s="307"/>
      <c r="G601" s="308"/>
      <c r="I601" s="305" t="s">
        <v>4</v>
      </c>
      <c r="J601" s="314"/>
      <c r="K601" s="183">
        <v>0</v>
      </c>
      <c r="L601" s="198"/>
      <c r="M601" s="221"/>
      <c r="N601" s="215"/>
      <c r="O601" s="215"/>
      <c r="P601" s="215"/>
      <c r="Q601" s="215"/>
      <c r="R601" s="216"/>
      <c r="S601" s="216"/>
      <c r="T601" s="216"/>
      <c r="U601" s="216"/>
      <c r="V601" s="216"/>
    </row>
    <row r="602" spans="1:22" s="162" customFormat="1" ht="27.9" customHeight="1" x14ac:dyDescent="0.25">
      <c r="B602" s="305"/>
      <c r="C602" s="307"/>
      <c r="D602" s="307"/>
      <c r="E602" s="307"/>
      <c r="F602" s="307"/>
      <c r="G602" s="308"/>
      <c r="I602" s="305" t="s">
        <v>5</v>
      </c>
      <c r="J602" s="314"/>
      <c r="K602" s="183">
        <v>0</v>
      </c>
      <c r="L602" s="198"/>
      <c r="M602" s="221"/>
      <c r="N602" s="215"/>
      <c r="O602" s="215"/>
      <c r="P602" s="215"/>
      <c r="Q602" s="215"/>
      <c r="R602" s="216"/>
      <c r="S602" s="216"/>
      <c r="T602" s="216"/>
      <c r="U602" s="216"/>
      <c r="V602" s="216"/>
    </row>
    <row r="603" spans="1:22" s="162" customFormat="1" ht="27.9" customHeight="1" x14ac:dyDescent="0.25">
      <c r="B603" s="305" t="s">
        <v>66</v>
      </c>
      <c r="C603" s="307"/>
      <c r="D603" s="307"/>
      <c r="E603" s="307"/>
      <c r="F603" s="307"/>
      <c r="G603" s="308"/>
      <c r="I603" s="184" t="s">
        <v>67</v>
      </c>
      <c r="J603" s="195" t="s">
        <v>68</v>
      </c>
      <c r="K603" s="183">
        <v>0</v>
      </c>
      <c r="L603" s="198"/>
      <c r="M603" s="221"/>
      <c r="N603" s="215"/>
      <c r="O603" s="215"/>
      <c r="P603" s="215"/>
      <c r="Q603" s="215"/>
      <c r="R603" s="216"/>
      <c r="S603" s="216"/>
      <c r="T603" s="216"/>
      <c r="U603" s="216"/>
      <c r="V603" s="216"/>
    </row>
    <row r="604" spans="1:22" s="162" customFormat="1" ht="27.9" customHeight="1" thickBot="1" x14ac:dyDescent="0.3">
      <c r="B604" s="306"/>
      <c r="C604" s="309"/>
      <c r="D604" s="309"/>
      <c r="E604" s="309"/>
      <c r="F604" s="309"/>
      <c r="G604" s="310"/>
      <c r="I604" s="184" t="s">
        <v>6</v>
      </c>
      <c r="J604" s="195" t="s">
        <v>68</v>
      </c>
      <c r="K604" s="183">
        <v>0</v>
      </c>
      <c r="L604" s="198"/>
      <c r="M604" s="221"/>
      <c r="N604" s="215"/>
      <c r="O604" s="215"/>
      <c r="P604" s="215"/>
      <c r="Q604" s="215"/>
      <c r="R604" s="216"/>
      <c r="S604" s="216"/>
      <c r="T604" s="216"/>
      <c r="U604" s="216"/>
      <c r="V604" s="216"/>
    </row>
    <row r="605" spans="1:22" s="162" customFormat="1" ht="27.9" customHeight="1" x14ac:dyDescent="0.25">
      <c r="B605" s="311" t="s">
        <v>105</v>
      </c>
      <c r="C605" s="312"/>
      <c r="D605" s="312"/>
      <c r="E605" s="312"/>
      <c r="F605" s="312"/>
      <c r="G605" s="313"/>
      <c r="I605" s="184" t="s">
        <v>6</v>
      </c>
      <c r="J605" s="195" t="s">
        <v>68</v>
      </c>
      <c r="K605" s="183">
        <v>0</v>
      </c>
      <c r="L605" s="198"/>
      <c r="M605" s="221"/>
      <c r="N605" s="215"/>
      <c r="O605" s="215"/>
      <c r="P605" s="215"/>
      <c r="Q605" s="215"/>
      <c r="R605" s="216"/>
      <c r="S605" s="216"/>
      <c r="T605" s="216"/>
      <c r="U605" s="216"/>
      <c r="V605" s="216"/>
    </row>
    <row r="606" spans="1:22" s="162" customFormat="1" ht="27.9" customHeight="1" x14ac:dyDescent="0.25">
      <c r="B606" s="170"/>
      <c r="C606" s="161" t="str">
        <f>Allocation1&amp;" %"</f>
        <v>Core %</v>
      </c>
      <c r="D606" s="208" t="str">
        <f>Allocation2&amp;" %"</f>
        <v>Competitive %</v>
      </c>
      <c r="E606" s="208" t="str">
        <f>Allocation1&amp;" $"</f>
        <v>Core $</v>
      </c>
      <c r="F606" s="208" t="str">
        <f>Allocation2&amp;" $"</f>
        <v>Competitive $</v>
      </c>
      <c r="G606" s="171" t="s">
        <v>59</v>
      </c>
      <c r="I606" s="184" t="s">
        <v>6</v>
      </c>
      <c r="J606" s="195" t="s">
        <v>68</v>
      </c>
      <c r="K606" s="183">
        <v>0</v>
      </c>
      <c r="L606" s="198"/>
      <c r="M606" s="221"/>
      <c r="N606" s="215"/>
      <c r="O606" s="215"/>
      <c r="P606" s="215"/>
      <c r="Q606" s="215"/>
      <c r="R606" s="216"/>
      <c r="S606" s="216"/>
      <c r="T606" s="216"/>
      <c r="U606" s="216"/>
      <c r="V606" s="216"/>
    </row>
    <row r="607" spans="1:22" s="162" customFormat="1" ht="27.9" customHeight="1" thickBot="1" x14ac:dyDescent="0.3">
      <c r="B607" s="181" t="s">
        <v>106</v>
      </c>
      <c r="C607" s="168">
        <v>1</v>
      </c>
      <c r="D607" s="168">
        <v>0</v>
      </c>
      <c r="E607" s="218">
        <f>C607*$K610</f>
        <v>0</v>
      </c>
      <c r="F607" s="218">
        <f>D607*$K610</f>
        <v>0</v>
      </c>
      <c r="G607" s="219">
        <f>SUM(E607:F607)</f>
        <v>0</v>
      </c>
      <c r="I607" s="305" t="s">
        <v>69</v>
      </c>
      <c r="J607" s="314" t="s">
        <v>68</v>
      </c>
      <c r="K607" s="183">
        <v>0</v>
      </c>
      <c r="L607" s="198"/>
      <c r="M607" s="221"/>
      <c r="N607" s="215"/>
      <c r="O607" s="215"/>
      <c r="P607" s="215"/>
      <c r="Q607" s="215"/>
      <c r="R607" s="216"/>
      <c r="S607" s="216"/>
      <c r="T607" s="216"/>
      <c r="U607" s="216"/>
      <c r="V607" s="216"/>
    </row>
    <row r="608" spans="1:22" s="162" customFormat="1" ht="27.9" customHeight="1" x14ac:dyDescent="0.25">
      <c r="I608" s="315" t="s">
        <v>182</v>
      </c>
      <c r="J608" s="316" t="s">
        <v>68</v>
      </c>
      <c r="K608" s="185">
        <f>SUM(K597:K607)</f>
        <v>0</v>
      </c>
      <c r="L608" s="200"/>
      <c r="M608" s="221"/>
      <c r="N608" s="215"/>
      <c r="O608" s="215"/>
      <c r="P608" s="215"/>
      <c r="Q608" s="215"/>
      <c r="R608" s="216"/>
      <c r="S608" s="216"/>
      <c r="T608" s="216"/>
      <c r="U608" s="216"/>
      <c r="V608" s="216"/>
    </row>
    <row r="609" spans="1:22" s="162" customFormat="1" ht="27.9" customHeight="1" x14ac:dyDescent="0.25">
      <c r="I609" s="317" t="s">
        <v>8</v>
      </c>
      <c r="J609" s="318" t="s">
        <v>68</v>
      </c>
      <c r="K609" s="260">
        <v>0</v>
      </c>
      <c r="L609" s="261"/>
      <c r="M609" s="217"/>
      <c r="N609" s="220">
        <f>E607</f>
        <v>0</v>
      </c>
      <c r="O609" s="220">
        <f>F607</f>
        <v>0</v>
      </c>
      <c r="P609" s="215"/>
      <c r="Q609" s="215"/>
      <c r="R609" s="216"/>
      <c r="S609" s="216"/>
      <c r="T609" s="216"/>
      <c r="U609" s="216"/>
      <c r="V609" s="216"/>
    </row>
    <row r="610" spans="1:22" s="162" customFormat="1" ht="27.9" customHeight="1" thickBot="1" x14ac:dyDescent="0.3">
      <c r="I610" s="319" t="s">
        <v>70</v>
      </c>
      <c r="J610" s="320"/>
      <c r="K610" s="186">
        <f>SUM(K609,K608)</f>
        <v>0</v>
      </c>
      <c r="L610" s="196"/>
      <c r="M610" s="217"/>
      <c r="N610" s="215"/>
      <c r="O610" s="215"/>
      <c r="P610" s="215"/>
      <c r="Q610" s="215"/>
      <c r="R610" s="216"/>
      <c r="S610" s="216"/>
      <c r="T610" s="216"/>
      <c r="U610" s="216"/>
      <c r="V610" s="216"/>
    </row>
    <row r="611" spans="1:22" s="162" customFormat="1" ht="27.9" customHeight="1" thickBot="1" x14ac:dyDescent="0.3">
      <c r="A611" s="194"/>
      <c r="J611" s="80"/>
      <c r="M611" s="217"/>
      <c r="N611" s="215"/>
      <c r="O611" s="215"/>
      <c r="P611" s="215"/>
      <c r="Q611" s="215"/>
      <c r="R611" s="216"/>
      <c r="S611" s="216"/>
      <c r="T611" s="216"/>
      <c r="U611" s="216"/>
      <c r="V611" s="216"/>
    </row>
    <row r="612" spans="1:22" s="162" customFormat="1" ht="27.9" customHeight="1" x14ac:dyDescent="0.25">
      <c r="A612" s="194">
        <f>A596+1</f>
        <v>39</v>
      </c>
      <c r="B612" s="321" t="s">
        <v>60</v>
      </c>
      <c r="C612" s="322"/>
      <c r="D612" s="322"/>
      <c r="E612" s="322"/>
      <c r="F612" s="322"/>
      <c r="G612" s="323"/>
      <c r="I612" s="324" t="s">
        <v>61</v>
      </c>
      <c r="J612" s="325"/>
      <c r="K612" s="325"/>
      <c r="L612" s="182" t="s">
        <v>16</v>
      </c>
      <c r="M612" s="217"/>
      <c r="N612" s="215"/>
      <c r="O612" s="215"/>
      <c r="P612" s="215"/>
      <c r="Q612" s="215"/>
      <c r="R612" s="216"/>
      <c r="S612" s="216"/>
      <c r="T612" s="216"/>
      <c r="U612" s="216"/>
      <c r="V612" s="216"/>
    </row>
    <row r="613" spans="1:22" s="162" customFormat="1" ht="27.9" customHeight="1" x14ac:dyDescent="0.25">
      <c r="B613" s="257" t="s">
        <v>62</v>
      </c>
      <c r="C613" s="307"/>
      <c r="D613" s="307"/>
      <c r="E613" s="307"/>
      <c r="F613" s="307"/>
      <c r="G613" s="308"/>
      <c r="I613" s="305" t="s">
        <v>0</v>
      </c>
      <c r="J613" s="314"/>
      <c r="K613" s="183">
        <v>0</v>
      </c>
      <c r="L613" s="198"/>
      <c r="M613" s="221"/>
      <c r="N613" s="215"/>
      <c r="O613" s="215"/>
      <c r="P613" s="215"/>
      <c r="Q613" s="215"/>
      <c r="R613" s="216"/>
      <c r="S613" s="216"/>
      <c r="T613" s="216"/>
      <c r="U613" s="216"/>
      <c r="V613" s="216"/>
    </row>
    <row r="614" spans="1:22" s="162" customFormat="1" ht="27.9" customHeight="1" x14ac:dyDescent="0.25">
      <c r="B614" s="257" t="s">
        <v>63</v>
      </c>
      <c r="C614" s="307"/>
      <c r="D614" s="307"/>
      <c r="E614" s="307"/>
      <c r="F614" s="307"/>
      <c r="G614" s="308"/>
      <c r="I614" s="305" t="s">
        <v>1</v>
      </c>
      <c r="J614" s="314"/>
      <c r="K614" s="183">
        <v>0</v>
      </c>
      <c r="L614" s="198"/>
      <c r="M614" s="221"/>
      <c r="N614" s="215"/>
      <c r="O614" s="215"/>
      <c r="P614" s="215"/>
      <c r="Q614" s="215"/>
      <c r="R614" s="216"/>
      <c r="S614" s="216"/>
      <c r="T614" s="216"/>
      <c r="U614" s="216"/>
      <c r="V614" s="216"/>
    </row>
    <row r="615" spans="1:22" s="162" customFormat="1" ht="27.9" customHeight="1" x14ac:dyDescent="0.25">
      <c r="B615" s="191" t="s">
        <v>81</v>
      </c>
      <c r="C615" s="307"/>
      <c r="D615" s="307"/>
      <c r="E615" s="307"/>
      <c r="F615" s="307"/>
      <c r="G615" s="308"/>
      <c r="I615" s="305" t="s">
        <v>2</v>
      </c>
      <c r="J615" s="314"/>
      <c r="K615" s="183">
        <v>0</v>
      </c>
      <c r="L615" s="198"/>
      <c r="M615" s="221"/>
      <c r="N615" s="215"/>
      <c r="O615" s="215"/>
      <c r="P615" s="215"/>
      <c r="Q615" s="215"/>
      <c r="R615" s="216"/>
      <c r="S615" s="216"/>
      <c r="T615" s="216"/>
      <c r="U615" s="216"/>
      <c r="V615" s="216"/>
    </row>
    <row r="616" spans="1:22" s="162" customFormat="1" ht="27.9" customHeight="1" x14ac:dyDescent="0.25">
      <c r="B616" s="191" t="s">
        <v>64</v>
      </c>
      <c r="C616" s="307"/>
      <c r="D616" s="307"/>
      <c r="E616" s="307"/>
      <c r="F616" s="307"/>
      <c r="G616" s="308"/>
      <c r="I616" s="305" t="s">
        <v>3</v>
      </c>
      <c r="J616" s="314"/>
      <c r="K616" s="183">
        <v>0</v>
      </c>
      <c r="L616" s="198"/>
      <c r="M616" s="221"/>
      <c r="N616" s="215"/>
      <c r="O616" s="215"/>
      <c r="P616" s="215"/>
      <c r="Q616" s="215"/>
      <c r="R616" s="216"/>
      <c r="S616" s="216"/>
      <c r="T616" s="216"/>
      <c r="U616" s="216"/>
      <c r="V616" s="216"/>
    </row>
    <row r="617" spans="1:22" s="162" customFormat="1" ht="27.9" customHeight="1" x14ac:dyDescent="0.25">
      <c r="B617" s="305" t="s">
        <v>65</v>
      </c>
      <c r="C617" s="307"/>
      <c r="D617" s="307"/>
      <c r="E617" s="307"/>
      <c r="F617" s="307"/>
      <c r="G617" s="308"/>
      <c r="I617" s="305" t="s">
        <v>4</v>
      </c>
      <c r="J617" s="314"/>
      <c r="K617" s="183">
        <v>0</v>
      </c>
      <c r="L617" s="198"/>
      <c r="M617" s="221"/>
      <c r="N617" s="215"/>
      <c r="O617" s="215"/>
      <c r="P617" s="215"/>
      <c r="Q617" s="215"/>
      <c r="R617" s="216"/>
      <c r="S617" s="216"/>
      <c r="T617" s="216"/>
      <c r="U617" s="216"/>
      <c r="V617" s="216"/>
    </row>
    <row r="618" spans="1:22" s="162" customFormat="1" ht="27.9" customHeight="1" x14ac:dyDescent="0.25">
      <c r="B618" s="305"/>
      <c r="C618" s="307"/>
      <c r="D618" s="307"/>
      <c r="E618" s="307"/>
      <c r="F618" s="307"/>
      <c r="G618" s="308"/>
      <c r="I618" s="305" t="s">
        <v>5</v>
      </c>
      <c r="J618" s="314"/>
      <c r="K618" s="183">
        <v>0</v>
      </c>
      <c r="L618" s="198"/>
      <c r="M618" s="221"/>
      <c r="N618" s="215"/>
      <c r="O618" s="215"/>
      <c r="P618" s="215"/>
      <c r="Q618" s="215"/>
      <c r="R618" s="216"/>
      <c r="S618" s="216"/>
      <c r="T618" s="216"/>
      <c r="U618" s="216"/>
      <c r="V618" s="216"/>
    </row>
    <row r="619" spans="1:22" s="162" customFormat="1" ht="27.9" customHeight="1" x14ac:dyDescent="0.25">
      <c r="B619" s="305" t="s">
        <v>66</v>
      </c>
      <c r="C619" s="307"/>
      <c r="D619" s="307"/>
      <c r="E619" s="307"/>
      <c r="F619" s="307"/>
      <c r="G619" s="308"/>
      <c r="I619" s="184" t="s">
        <v>67</v>
      </c>
      <c r="J619" s="195" t="s">
        <v>68</v>
      </c>
      <c r="K619" s="183">
        <v>0</v>
      </c>
      <c r="L619" s="198"/>
      <c r="M619" s="221"/>
      <c r="N619" s="215"/>
      <c r="O619" s="215"/>
      <c r="P619" s="215"/>
      <c r="Q619" s="215"/>
      <c r="R619" s="216"/>
      <c r="S619" s="216"/>
      <c r="T619" s="216"/>
      <c r="U619" s="216"/>
      <c r="V619" s="216"/>
    </row>
    <row r="620" spans="1:22" s="162" customFormat="1" ht="27.9" customHeight="1" thickBot="1" x14ac:dyDescent="0.3">
      <c r="B620" s="306"/>
      <c r="C620" s="309"/>
      <c r="D620" s="309"/>
      <c r="E620" s="309"/>
      <c r="F620" s="309"/>
      <c r="G620" s="310"/>
      <c r="I620" s="184" t="s">
        <v>6</v>
      </c>
      <c r="J620" s="195" t="s">
        <v>68</v>
      </c>
      <c r="K620" s="183">
        <v>0</v>
      </c>
      <c r="L620" s="198"/>
      <c r="M620" s="221"/>
      <c r="N620" s="215"/>
      <c r="O620" s="215"/>
      <c r="P620" s="215"/>
      <c r="Q620" s="215"/>
      <c r="R620" s="216"/>
      <c r="S620" s="216"/>
      <c r="T620" s="216"/>
      <c r="U620" s="216"/>
      <c r="V620" s="216"/>
    </row>
    <row r="621" spans="1:22" s="162" customFormat="1" ht="27.9" customHeight="1" x14ac:dyDescent="0.25">
      <c r="B621" s="311" t="s">
        <v>105</v>
      </c>
      <c r="C621" s="312"/>
      <c r="D621" s="312"/>
      <c r="E621" s="312"/>
      <c r="F621" s="312"/>
      <c r="G621" s="313"/>
      <c r="I621" s="184" t="s">
        <v>6</v>
      </c>
      <c r="J621" s="195" t="s">
        <v>68</v>
      </c>
      <c r="K621" s="183">
        <v>0</v>
      </c>
      <c r="L621" s="198"/>
      <c r="M621" s="221"/>
      <c r="N621" s="215"/>
      <c r="O621" s="215"/>
      <c r="P621" s="215"/>
      <c r="Q621" s="215"/>
      <c r="R621" s="216"/>
      <c r="S621" s="216"/>
      <c r="T621" s="216"/>
      <c r="U621" s="216"/>
      <c r="V621" s="216"/>
    </row>
    <row r="622" spans="1:22" s="162" customFormat="1" ht="27.9" customHeight="1" x14ac:dyDescent="0.25">
      <c r="B622" s="170"/>
      <c r="C622" s="161" t="str">
        <f>Allocation1&amp;" %"</f>
        <v>Core %</v>
      </c>
      <c r="D622" s="208" t="str">
        <f>Allocation2&amp;" %"</f>
        <v>Competitive %</v>
      </c>
      <c r="E622" s="208" t="str">
        <f>Allocation1&amp;" $"</f>
        <v>Core $</v>
      </c>
      <c r="F622" s="208" t="str">
        <f>Allocation2&amp;" $"</f>
        <v>Competitive $</v>
      </c>
      <c r="G622" s="171" t="s">
        <v>59</v>
      </c>
      <c r="I622" s="184" t="s">
        <v>6</v>
      </c>
      <c r="J622" s="195" t="s">
        <v>68</v>
      </c>
      <c r="K622" s="183">
        <v>0</v>
      </c>
      <c r="L622" s="198"/>
      <c r="M622" s="221"/>
      <c r="N622" s="215"/>
      <c r="O622" s="215"/>
      <c r="P622" s="215"/>
      <c r="Q622" s="215"/>
      <c r="R622" s="216"/>
      <c r="S622" s="216"/>
      <c r="T622" s="216"/>
      <c r="U622" s="216"/>
      <c r="V622" s="216"/>
    </row>
    <row r="623" spans="1:22" s="162" customFormat="1" ht="27.9" customHeight="1" thickBot="1" x14ac:dyDescent="0.3">
      <c r="B623" s="181" t="s">
        <v>106</v>
      </c>
      <c r="C623" s="168">
        <v>1</v>
      </c>
      <c r="D623" s="168">
        <v>0</v>
      </c>
      <c r="E623" s="218">
        <f>C623*$K626</f>
        <v>0</v>
      </c>
      <c r="F623" s="218">
        <f>D623*$K626</f>
        <v>0</v>
      </c>
      <c r="G623" s="219">
        <f>SUM(E623:F623)</f>
        <v>0</v>
      </c>
      <c r="I623" s="305" t="s">
        <v>69</v>
      </c>
      <c r="J623" s="314" t="s">
        <v>68</v>
      </c>
      <c r="K623" s="183">
        <v>0</v>
      </c>
      <c r="L623" s="198"/>
      <c r="M623" s="221"/>
      <c r="N623" s="215"/>
      <c r="O623" s="215"/>
      <c r="P623" s="215"/>
      <c r="Q623" s="215"/>
      <c r="R623" s="216"/>
      <c r="S623" s="216"/>
      <c r="T623" s="216"/>
      <c r="U623" s="216"/>
      <c r="V623" s="216"/>
    </row>
    <row r="624" spans="1:22" s="162" customFormat="1" ht="27.9" customHeight="1" x14ac:dyDescent="0.25">
      <c r="I624" s="315" t="s">
        <v>182</v>
      </c>
      <c r="J624" s="316" t="s">
        <v>68</v>
      </c>
      <c r="K624" s="185">
        <f>SUM(K613:K623)</f>
        <v>0</v>
      </c>
      <c r="L624" s="200"/>
      <c r="M624" s="221"/>
      <c r="N624" s="215"/>
      <c r="O624" s="215"/>
      <c r="P624" s="215"/>
      <c r="Q624" s="215"/>
      <c r="R624" s="216"/>
      <c r="S624" s="216"/>
      <c r="T624" s="216"/>
      <c r="U624" s="216"/>
      <c r="V624" s="216"/>
    </row>
    <row r="625" spans="1:22" s="162" customFormat="1" ht="27.9" customHeight="1" x14ac:dyDescent="0.25">
      <c r="I625" s="317" t="s">
        <v>8</v>
      </c>
      <c r="J625" s="318" t="s">
        <v>68</v>
      </c>
      <c r="K625" s="260">
        <v>0</v>
      </c>
      <c r="L625" s="261"/>
      <c r="M625" s="217"/>
      <c r="N625" s="220">
        <f>E623</f>
        <v>0</v>
      </c>
      <c r="O625" s="220">
        <f>F623</f>
        <v>0</v>
      </c>
      <c r="P625" s="215"/>
      <c r="Q625" s="215"/>
      <c r="R625" s="216"/>
      <c r="S625" s="216"/>
      <c r="T625" s="216"/>
      <c r="U625" s="216"/>
      <c r="V625" s="216"/>
    </row>
    <row r="626" spans="1:22" s="162" customFormat="1" ht="27.9" customHeight="1" thickBot="1" x14ac:dyDescent="0.3">
      <c r="I626" s="319" t="s">
        <v>70</v>
      </c>
      <c r="J626" s="320"/>
      <c r="K626" s="186">
        <f>SUM(K625,K624)</f>
        <v>0</v>
      </c>
      <c r="L626" s="196"/>
      <c r="M626" s="217"/>
      <c r="N626" s="215"/>
      <c r="O626" s="215"/>
      <c r="P626" s="215"/>
      <c r="Q626" s="215"/>
      <c r="R626" s="216"/>
      <c r="S626" s="216"/>
      <c r="T626" s="216"/>
      <c r="U626" s="216"/>
      <c r="V626" s="216"/>
    </row>
    <row r="627" spans="1:22" s="162" customFormat="1" ht="27.9" customHeight="1" thickBot="1" x14ac:dyDescent="0.3">
      <c r="A627" s="194"/>
      <c r="J627" s="80"/>
      <c r="M627" s="217"/>
      <c r="N627" s="215"/>
      <c r="O627" s="215"/>
      <c r="P627" s="215"/>
      <c r="Q627" s="215"/>
      <c r="R627" s="216"/>
      <c r="S627" s="216"/>
      <c r="T627" s="216"/>
      <c r="U627" s="216"/>
      <c r="V627" s="216"/>
    </row>
    <row r="628" spans="1:22" s="162" customFormat="1" ht="27.9" customHeight="1" x14ac:dyDescent="0.25">
      <c r="A628" s="194">
        <f>A612+1</f>
        <v>40</v>
      </c>
      <c r="B628" s="321" t="s">
        <v>60</v>
      </c>
      <c r="C628" s="322"/>
      <c r="D628" s="322"/>
      <c r="E628" s="322"/>
      <c r="F628" s="322"/>
      <c r="G628" s="323"/>
      <c r="I628" s="324" t="s">
        <v>61</v>
      </c>
      <c r="J628" s="325"/>
      <c r="K628" s="325"/>
      <c r="L628" s="182" t="s">
        <v>16</v>
      </c>
      <c r="M628" s="217"/>
      <c r="N628" s="215"/>
      <c r="O628" s="215"/>
      <c r="P628" s="215"/>
      <c r="Q628" s="215"/>
      <c r="R628" s="216"/>
      <c r="S628" s="216"/>
      <c r="T628" s="216"/>
      <c r="U628" s="216"/>
      <c r="V628" s="216"/>
    </row>
    <row r="629" spans="1:22" s="162" customFormat="1" ht="27.9" customHeight="1" x14ac:dyDescent="0.25">
      <c r="B629" s="257" t="s">
        <v>62</v>
      </c>
      <c r="C629" s="307"/>
      <c r="D629" s="307"/>
      <c r="E629" s="307"/>
      <c r="F629" s="307"/>
      <c r="G629" s="308"/>
      <c r="I629" s="305" t="s">
        <v>0</v>
      </c>
      <c r="J629" s="314"/>
      <c r="K629" s="183">
        <v>0</v>
      </c>
      <c r="L629" s="198"/>
      <c r="M629" s="221"/>
      <c r="N629" s="215"/>
      <c r="O629" s="215"/>
      <c r="P629" s="215"/>
      <c r="Q629" s="215"/>
      <c r="R629" s="216"/>
      <c r="S629" s="216"/>
      <c r="T629" s="216"/>
      <c r="U629" s="216"/>
      <c r="V629" s="216"/>
    </row>
    <row r="630" spans="1:22" s="162" customFormat="1" ht="27.9" customHeight="1" x14ac:dyDescent="0.25">
      <c r="B630" s="257" t="s">
        <v>63</v>
      </c>
      <c r="C630" s="307"/>
      <c r="D630" s="307"/>
      <c r="E630" s="307"/>
      <c r="F630" s="307"/>
      <c r="G630" s="308"/>
      <c r="I630" s="305" t="s">
        <v>1</v>
      </c>
      <c r="J630" s="314"/>
      <c r="K630" s="183">
        <v>0</v>
      </c>
      <c r="L630" s="198"/>
      <c r="M630" s="221"/>
      <c r="N630" s="215"/>
      <c r="O630" s="215"/>
      <c r="P630" s="215"/>
      <c r="Q630" s="215"/>
      <c r="R630" s="216"/>
      <c r="S630" s="216"/>
      <c r="T630" s="216"/>
      <c r="U630" s="216"/>
      <c r="V630" s="216"/>
    </row>
    <row r="631" spans="1:22" s="162" customFormat="1" ht="27.9" customHeight="1" x14ac:dyDescent="0.25">
      <c r="B631" s="191" t="s">
        <v>81</v>
      </c>
      <c r="C631" s="307"/>
      <c r="D631" s="307"/>
      <c r="E631" s="307"/>
      <c r="F631" s="307"/>
      <c r="G631" s="308"/>
      <c r="I631" s="305" t="s">
        <v>2</v>
      </c>
      <c r="J631" s="314"/>
      <c r="K631" s="183">
        <v>0</v>
      </c>
      <c r="L631" s="198"/>
      <c r="M631" s="221"/>
      <c r="N631" s="215"/>
      <c r="O631" s="215"/>
      <c r="P631" s="215"/>
      <c r="Q631" s="215"/>
      <c r="R631" s="216"/>
      <c r="S631" s="216"/>
      <c r="T631" s="216"/>
      <c r="U631" s="216"/>
      <c r="V631" s="216"/>
    </row>
    <row r="632" spans="1:22" s="162" customFormat="1" ht="27.9" customHeight="1" x14ac:dyDescent="0.25">
      <c r="B632" s="191" t="s">
        <v>64</v>
      </c>
      <c r="C632" s="307"/>
      <c r="D632" s="307"/>
      <c r="E632" s="307"/>
      <c r="F632" s="307"/>
      <c r="G632" s="308"/>
      <c r="I632" s="305" t="s">
        <v>3</v>
      </c>
      <c r="J632" s="314"/>
      <c r="K632" s="183">
        <v>0</v>
      </c>
      <c r="L632" s="198"/>
      <c r="M632" s="221"/>
      <c r="N632" s="215"/>
      <c r="O632" s="215"/>
      <c r="P632" s="215"/>
      <c r="Q632" s="215"/>
      <c r="R632" s="216"/>
      <c r="S632" s="216"/>
      <c r="T632" s="216"/>
      <c r="U632" s="216"/>
      <c r="V632" s="216"/>
    </row>
    <row r="633" spans="1:22" s="162" customFormat="1" ht="27.9" customHeight="1" x14ac:dyDescent="0.25">
      <c r="B633" s="305" t="s">
        <v>65</v>
      </c>
      <c r="C633" s="307"/>
      <c r="D633" s="307"/>
      <c r="E633" s="307"/>
      <c r="F633" s="307"/>
      <c r="G633" s="308"/>
      <c r="I633" s="305" t="s">
        <v>4</v>
      </c>
      <c r="J633" s="314"/>
      <c r="K633" s="183">
        <v>0</v>
      </c>
      <c r="L633" s="198"/>
      <c r="M633" s="221"/>
      <c r="N633" s="215"/>
      <c r="O633" s="215"/>
      <c r="P633" s="215"/>
      <c r="Q633" s="215"/>
      <c r="R633" s="216"/>
      <c r="S633" s="216"/>
      <c r="T633" s="216"/>
      <c r="U633" s="216"/>
      <c r="V633" s="216"/>
    </row>
    <row r="634" spans="1:22" s="162" customFormat="1" ht="27.9" customHeight="1" x14ac:dyDescent="0.25">
      <c r="B634" s="305"/>
      <c r="C634" s="307"/>
      <c r="D634" s="307"/>
      <c r="E634" s="307"/>
      <c r="F634" s="307"/>
      <c r="G634" s="308"/>
      <c r="I634" s="305" t="s">
        <v>5</v>
      </c>
      <c r="J634" s="314"/>
      <c r="K634" s="183">
        <v>0</v>
      </c>
      <c r="L634" s="198"/>
      <c r="M634" s="221"/>
      <c r="N634" s="215"/>
      <c r="O634" s="215"/>
      <c r="P634" s="215"/>
      <c r="Q634" s="215"/>
      <c r="R634" s="216"/>
      <c r="S634" s="216"/>
      <c r="T634" s="216"/>
      <c r="U634" s="216"/>
      <c r="V634" s="216"/>
    </row>
    <row r="635" spans="1:22" s="162" customFormat="1" ht="27.9" customHeight="1" x14ac:dyDescent="0.25">
      <c r="B635" s="305" t="s">
        <v>66</v>
      </c>
      <c r="C635" s="307"/>
      <c r="D635" s="307"/>
      <c r="E635" s="307"/>
      <c r="F635" s="307"/>
      <c r="G635" s="308"/>
      <c r="I635" s="184" t="s">
        <v>67</v>
      </c>
      <c r="J635" s="195" t="s">
        <v>68</v>
      </c>
      <c r="K635" s="183">
        <v>0</v>
      </c>
      <c r="L635" s="198"/>
      <c r="M635" s="221"/>
      <c r="N635" s="215"/>
      <c r="O635" s="215"/>
      <c r="P635" s="215"/>
      <c r="Q635" s="215"/>
      <c r="R635" s="216"/>
      <c r="S635" s="216"/>
      <c r="T635" s="216"/>
      <c r="U635" s="216"/>
      <c r="V635" s="216"/>
    </row>
    <row r="636" spans="1:22" s="162" customFormat="1" ht="27.9" customHeight="1" thickBot="1" x14ac:dyDescent="0.3">
      <c r="B636" s="306"/>
      <c r="C636" s="309"/>
      <c r="D636" s="309"/>
      <c r="E636" s="309"/>
      <c r="F636" s="309"/>
      <c r="G636" s="310"/>
      <c r="I636" s="184" t="s">
        <v>6</v>
      </c>
      <c r="J636" s="195" t="s">
        <v>68</v>
      </c>
      <c r="K636" s="183">
        <v>0</v>
      </c>
      <c r="L636" s="198"/>
      <c r="M636" s="221"/>
      <c r="N636" s="215"/>
      <c r="O636" s="215"/>
      <c r="P636" s="215"/>
      <c r="Q636" s="215"/>
      <c r="R636" s="216"/>
      <c r="S636" s="216"/>
      <c r="T636" s="216"/>
      <c r="U636" s="216"/>
      <c r="V636" s="216"/>
    </row>
    <row r="637" spans="1:22" s="162" customFormat="1" ht="27.9" customHeight="1" x14ac:dyDescent="0.25">
      <c r="B637" s="311" t="s">
        <v>105</v>
      </c>
      <c r="C637" s="312"/>
      <c r="D637" s="312"/>
      <c r="E637" s="312"/>
      <c r="F637" s="312"/>
      <c r="G637" s="313"/>
      <c r="I637" s="184" t="s">
        <v>6</v>
      </c>
      <c r="J637" s="195" t="s">
        <v>68</v>
      </c>
      <c r="K637" s="183">
        <v>0</v>
      </c>
      <c r="L637" s="198"/>
      <c r="M637" s="221"/>
      <c r="N637" s="215"/>
      <c r="O637" s="215"/>
      <c r="P637" s="215"/>
      <c r="Q637" s="215"/>
      <c r="R637" s="216"/>
      <c r="S637" s="216"/>
      <c r="T637" s="216"/>
      <c r="U637" s="216"/>
      <c r="V637" s="216"/>
    </row>
    <row r="638" spans="1:22" s="162" customFormat="1" ht="27.9" customHeight="1" x14ac:dyDescent="0.25">
      <c r="B638" s="170"/>
      <c r="C638" s="161" t="str">
        <f>Allocation1&amp;" %"</f>
        <v>Core %</v>
      </c>
      <c r="D638" s="208" t="str">
        <f>Allocation2&amp;" %"</f>
        <v>Competitive %</v>
      </c>
      <c r="E638" s="208" t="str">
        <f>Allocation1&amp;" $"</f>
        <v>Core $</v>
      </c>
      <c r="F638" s="208" t="str">
        <f>Allocation2&amp;" $"</f>
        <v>Competitive $</v>
      </c>
      <c r="G638" s="171" t="s">
        <v>59</v>
      </c>
      <c r="I638" s="184" t="s">
        <v>6</v>
      </c>
      <c r="J638" s="195" t="s">
        <v>68</v>
      </c>
      <c r="K638" s="183">
        <v>0</v>
      </c>
      <c r="L638" s="198"/>
      <c r="M638" s="221"/>
      <c r="N638" s="215"/>
      <c r="O638" s="215"/>
      <c r="P638" s="215"/>
      <c r="Q638" s="215"/>
      <c r="R638" s="216"/>
      <c r="S638" s="216"/>
      <c r="T638" s="216"/>
      <c r="U638" s="216"/>
      <c r="V638" s="216"/>
    </row>
    <row r="639" spans="1:22" s="162" customFormat="1" ht="27.9" customHeight="1" thickBot="1" x14ac:dyDescent="0.3">
      <c r="B639" s="181" t="s">
        <v>106</v>
      </c>
      <c r="C639" s="168">
        <v>1</v>
      </c>
      <c r="D639" s="168">
        <v>0</v>
      </c>
      <c r="E639" s="218">
        <f>C639*$K642</f>
        <v>0</v>
      </c>
      <c r="F639" s="218">
        <f>D639*$K642</f>
        <v>0</v>
      </c>
      <c r="G639" s="219">
        <f>SUM(E639:F639)</f>
        <v>0</v>
      </c>
      <c r="I639" s="305" t="s">
        <v>69</v>
      </c>
      <c r="J639" s="314" t="s">
        <v>68</v>
      </c>
      <c r="K639" s="183">
        <v>0</v>
      </c>
      <c r="L639" s="198"/>
      <c r="M639" s="221"/>
      <c r="N639" s="215"/>
      <c r="O639" s="215"/>
      <c r="P639" s="215"/>
      <c r="Q639" s="215"/>
      <c r="R639" s="216"/>
      <c r="S639" s="216"/>
      <c r="T639" s="216"/>
      <c r="U639" s="216"/>
      <c r="V639" s="216"/>
    </row>
    <row r="640" spans="1:22" s="162" customFormat="1" ht="27.9" customHeight="1" x14ac:dyDescent="0.25">
      <c r="I640" s="315" t="s">
        <v>182</v>
      </c>
      <c r="J640" s="316" t="s">
        <v>68</v>
      </c>
      <c r="K640" s="185">
        <f>SUM(K629:K639)</f>
        <v>0</v>
      </c>
      <c r="L640" s="200"/>
      <c r="M640" s="221"/>
      <c r="N640" s="215"/>
      <c r="O640" s="215"/>
      <c r="P640" s="215"/>
      <c r="Q640" s="215"/>
      <c r="R640" s="216"/>
      <c r="S640" s="216"/>
      <c r="T640" s="216"/>
      <c r="U640" s="216"/>
      <c r="V640" s="216"/>
    </row>
    <row r="641" spans="9:22" s="162" customFormat="1" ht="27.9" customHeight="1" x14ac:dyDescent="0.25">
      <c r="I641" s="317" t="s">
        <v>8</v>
      </c>
      <c r="J641" s="318" t="s">
        <v>68</v>
      </c>
      <c r="K641" s="260">
        <v>0</v>
      </c>
      <c r="L641" s="261"/>
      <c r="M641" s="217"/>
      <c r="N641" s="220">
        <f>E639</f>
        <v>0</v>
      </c>
      <c r="O641" s="220">
        <f>F639</f>
        <v>0</v>
      </c>
      <c r="P641" s="215"/>
      <c r="Q641" s="215"/>
      <c r="R641" s="216"/>
      <c r="S641" s="216"/>
      <c r="T641" s="216"/>
      <c r="U641" s="216"/>
      <c r="V641" s="216"/>
    </row>
    <row r="642" spans="9:22" s="162" customFormat="1" ht="27.9" customHeight="1" thickBot="1" x14ac:dyDescent="0.3">
      <c r="I642" s="319" t="s">
        <v>70</v>
      </c>
      <c r="J642" s="320"/>
      <c r="K642" s="186">
        <f>SUM(K641,K640)</f>
        <v>0</v>
      </c>
      <c r="L642" s="196"/>
      <c r="M642" s="217"/>
      <c r="N642" s="215"/>
      <c r="O642" s="215"/>
      <c r="P642" s="215"/>
      <c r="Q642" s="215"/>
      <c r="R642" s="216"/>
      <c r="S642" s="216"/>
      <c r="T642" s="216"/>
      <c r="U642" s="216"/>
      <c r="V642" s="216"/>
    </row>
    <row r="643" spans="9:22" x14ac:dyDescent="0.25"/>
  </sheetData>
  <sheetProtection formatRows="0"/>
  <customSheetViews>
    <customSheetView guid="{7CD38D30-378B-4F82-84EA-B9D30A1B9308}" showGridLines="0" showRowCol="0" hiddenRows="1" hiddenColumns="1" topLeftCell="A635">
      <selection activeCell="H9" sqref="H9"/>
    </customSheetView>
  </customSheetViews>
  <mergeCells count="840">
    <mergeCell ref="B509:G509"/>
    <mergeCell ref="I512:J512"/>
    <mergeCell ref="I513:J513"/>
    <mergeCell ref="B516:G516"/>
    <mergeCell ref="I516:K516"/>
    <mergeCell ref="C518:G518"/>
    <mergeCell ref="C519:G519"/>
    <mergeCell ref="C520:G520"/>
    <mergeCell ref="I520:J520"/>
    <mergeCell ref="I514:J514"/>
    <mergeCell ref="I511:J511"/>
    <mergeCell ref="C517:G517"/>
    <mergeCell ref="I517:J517"/>
    <mergeCell ref="I518:J518"/>
    <mergeCell ref="I519:J519"/>
    <mergeCell ref="B237:G237"/>
    <mergeCell ref="I240:J240"/>
    <mergeCell ref="I241:J241"/>
    <mergeCell ref="B244:G244"/>
    <mergeCell ref="I244:K244"/>
    <mergeCell ref="C246:G246"/>
    <mergeCell ref="C247:G247"/>
    <mergeCell ref="C248:G248"/>
    <mergeCell ref="I248:J248"/>
    <mergeCell ref="I242:J242"/>
    <mergeCell ref="I239:J239"/>
    <mergeCell ref="C245:G245"/>
    <mergeCell ref="I245:J245"/>
    <mergeCell ref="I246:J246"/>
    <mergeCell ref="I247:J247"/>
    <mergeCell ref="C21:G21"/>
    <mergeCell ref="I21:J21"/>
    <mergeCell ref="C22:G22"/>
    <mergeCell ref="I22:J22"/>
    <mergeCell ref="B36:G36"/>
    <mergeCell ref="I36:K36"/>
    <mergeCell ref="C37:G37"/>
    <mergeCell ref="I37:J37"/>
    <mergeCell ref="B41:B42"/>
    <mergeCell ref="C41:G42"/>
    <mergeCell ref="B27:B28"/>
    <mergeCell ref="C27:G28"/>
    <mergeCell ref="B29:G29"/>
    <mergeCell ref="I31:J31"/>
    <mergeCell ref="I32:J32"/>
    <mergeCell ref="C23:G23"/>
    <mergeCell ref="I23:J23"/>
    <mergeCell ref="C24:G24"/>
    <mergeCell ref="I24:J24"/>
    <mergeCell ref="B25:B26"/>
    <mergeCell ref="C25:G26"/>
    <mergeCell ref="I25:J25"/>
    <mergeCell ref="I26:J26"/>
    <mergeCell ref="C38:G38"/>
    <mergeCell ref="C7:G7"/>
    <mergeCell ref="I7:J7"/>
    <mergeCell ref="I8:J8"/>
    <mergeCell ref="C8:G8"/>
    <mergeCell ref="B4:G4"/>
    <mergeCell ref="I4:K4"/>
    <mergeCell ref="C5:G5"/>
    <mergeCell ref="I5:J5"/>
    <mergeCell ref="C6:G6"/>
    <mergeCell ref="I6:J6"/>
    <mergeCell ref="B20:G20"/>
    <mergeCell ref="I20:K20"/>
    <mergeCell ref="B9:B10"/>
    <mergeCell ref="C9:G10"/>
    <mergeCell ref="B11:B12"/>
    <mergeCell ref="C11:G12"/>
    <mergeCell ref="I9:J9"/>
    <mergeCell ref="I10:J10"/>
    <mergeCell ref="I17:J17"/>
    <mergeCell ref="I18:J18"/>
    <mergeCell ref="I15:J15"/>
    <mergeCell ref="I16:J16"/>
    <mergeCell ref="B13:G13"/>
    <mergeCell ref="I38:J38"/>
    <mergeCell ref="C39:G39"/>
    <mergeCell ref="I39:J39"/>
    <mergeCell ref="C40:G40"/>
    <mergeCell ref="I40:J40"/>
    <mergeCell ref="I33:J33"/>
    <mergeCell ref="I34:J34"/>
    <mergeCell ref="I48:J48"/>
    <mergeCell ref="I49:J49"/>
    <mergeCell ref="I41:J41"/>
    <mergeCell ref="I42:J42"/>
    <mergeCell ref="B43:B44"/>
    <mergeCell ref="C43:G44"/>
    <mergeCell ref="B45:G45"/>
    <mergeCell ref="I47:J47"/>
    <mergeCell ref="C55:G55"/>
    <mergeCell ref="I55:J55"/>
    <mergeCell ref="C56:G56"/>
    <mergeCell ref="I56:J56"/>
    <mergeCell ref="I57:J57"/>
    <mergeCell ref="I50:J50"/>
    <mergeCell ref="B52:G52"/>
    <mergeCell ref="I52:K52"/>
    <mergeCell ref="C53:G53"/>
    <mergeCell ref="I53:J53"/>
    <mergeCell ref="C54:G54"/>
    <mergeCell ref="I54:J54"/>
    <mergeCell ref="B57:B58"/>
    <mergeCell ref="C57:G58"/>
    <mergeCell ref="I65:J65"/>
    <mergeCell ref="I66:J66"/>
    <mergeCell ref="I58:J58"/>
    <mergeCell ref="B59:B60"/>
    <mergeCell ref="C59:G60"/>
    <mergeCell ref="B61:G61"/>
    <mergeCell ref="I63:J63"/>
    <mergeCell ref="I64:J64"/>
    <mergeCell ref="C72:G72"/>
    <mergeCell ref="I72:J72"/>
    <mergeCell ref="I73:J73"/>
    <mergeCell ref="I74:J74"/>
    <mergeCell ref="I69:J69"/>
    <mergeCell ref="B68:G68"/>
    <mergeCell ref="I68:K68"/>
    <mergeCell ref="C69:G69"/>
    <mergeCell ref="C70:G70"/>
    <mergeCell ref="I70:J70"/>
    <mergeCell ref="C71:G71"/>
    <mergeCell ref="I71:J71"/>
    <mergeCell ref="B73:B74"/>
    <mergeCell ref="C73:G74"/>
    <mergeCell ref="I82:J82"/>
    <mergeCell ref="B75:B76"/>
    <mergeCell ref="C75:G76"/>
    <mergeCell ref="B77:G77"/>
    <mergeCell ref="I79:J79"/>
    <mergeCell ref="I80:J80"/>
    <mergeCell ref="I81:J81"/>
    <mergeCell ref="I89:J89"/>
    <mergeCell ref="I90:J90"/>
    <mergeCell ref="I85:J85"/>
    <mergeCell ref="I86:J86"/>
    <mergeCell ref="B84:G84"/>
    <mergeCell ref="I84:K84"/>
    <mergeCell ref="C85:G85"/>
    <mergeCell ref="C86:G86"/>
    <mergeCell ref="C87:G87"/>
    <mergeCell ref="I87:J87"/>
    <mergeCell ref="C88:G88"/>
    <mergeCell ref="I88:J88"/>
    <mergeCell ref="B89:B90"/>
    <mergeCell ref="C89:G90"/>
    <mergeCell ref="I101:J101"/>
    <mergeCell ref="I102:J102"/>
    <mergeCell ref="I103:J103"/>
    <mergeCell ref="C101:G101"/>
    <mergeCell ref="C102:G102"/>
    <mergeCell ref="C103:G103"/>
    <mergeCell ref="C104:G104"/>
    <mergeCell ref="I104:J104"/>
    <mergeCell ref="B91:B92"/>
    <mergeCell ref="C91:G92"/>
    <mergeCell ref="B93:G93"/>
    <mergeCell ref="I95:J95"/>
    <mergeCell ref="I96:J96"/>
    <mergeCell ref="I97:J97"/>
    <mergeCell ref="I98:J98"/>
    <mergeCell ref="B100:G100"/>
    <mergeCell ref="I100:K100"/>
    <mergeCell ref="B105:B106"/>
    <mergeCell ref="C105:G106"/>
    <mergeCell ref="I105:J105"/>
    <mergeCell ref="B107:B108"/>
    <mergeCell ref="C107:G108"/>
    <mergeCell ref="I117:J117"/>
    <mergeCell ref="I111:J111"/>
    <mergeCell ref="B109:G109"/>
    <mergeCell ref="I112:J112"/>
    <mergeCell ref="I113:J113"/>
    <mergeCell ref="I114:J114"/>
    <mergeCell ref="B116:G116"/>
    <mergeCell ref="I116:K116"/>
    <mergeCell ref="C117:G117"/>
    <mergeCell ref="I106:J106"/>
    <mergeCell ref="I118:J118"/>
    <mergeCell ref="I119:J119"/>
    <mergeCell ref="I120:J120"/>
    <mergeCell ref="C118:G118"/>
    <mergeCell ref="C119:G119"/>
    <mergeCell ref="C120:G120"/>
    <mergeCell ref="B121:B122"/>
    <mergeCell ref="C121:G122"/>
    <mergeCell ref="I121:J121"/>
    <mergeCell ref="I122:J122"/>
    <mergeCell ref="B123:B124"/>
    <mergeCell ref="C123:G124"/>
    <mergeCell ref="B125:G125"/>
    <mergeCell ref="I133:J133"/>
    <mergeCell ref="I134:J134"/>
    <mergeCell ref="I127:J127"/>
    <mergeCell ref="I128:J128"/>
    <mergeCell ref="I129:J129"/>
    <mergeCell ref="I130:J130"/>
    <mergeCell ref="B132:G132"/>
    <mergeCell ref="I132:K132"/>
    <mergeCell ref="C133:G133"/>
    <mergeCell ref="C134:G134"/>
    <mergeCell ref="I135:J135"/>
    <mergeCell ref="I136:J136"/>
    <mergeCell ref="I137:J137"/>
    <mergeCell ref="C135:G135"/>
    <mergeCell ref="C136:G136"/>
    <mergeCell ref="B137:B138"/>
    <mergeCell ref="C137:G138"/>
    <mergeCell ref="I138:J138"/>
    <mergeCell ref="B139:B140"/>
    <mergeCell ref="C139:G140"/>
    <mergeCell ref="B141:G141"/>
    <mergeCell ref="B148:G148"/>
    <mergeCell ref="I150:J150"/>
    <mergeCell ref="I151:J151"/>
    <mergeCell ref="I143:J143"/>
    <mergeCell ref="I144:J144"/>
    <mergeCell ref="I145:J145"/>
    <mergeCell ref="I146:J146"/>
    <mergeCell ref="I148:K148"/>
    <mergeCell ref="C149:G149"/>
    <mergeCell ref="I149:J149"/>
    <mergeCell ref="C150:G150"/>
    <mergeCell ref="C151:G151"/>
    <mergeCell ref="I159:J159"/>
    <mergeCell ref="I152:J152"/>
    <mergeCell ref="I153:J153"/>
    <mergeCell ref="I154:J154"/>
    <mergeCell ref="C152:G152"/>
    <mergeCell ref="B153:B154"/>
    <mergeCell ref="C153:G154"/>
    <mergeCell ref="B155:B156"/>
    <mergeCell ref="C155:G156"/>
    <mergeCell ref="B157:G157"/>
    <mergeCell ref="I167:J167"/>
    <mergeCell ref="I168:J168"/>
    <mergeCell ref="I160:J160"/>
    <mergeCell ref="I161:J161"/>
    <mergeCell ref="I162:J162"/>
    <mergeCell ref="B164:G164"/>
    <mergeCell ref="I164:K164"/>
    <mergeCell ref="C165:G165"/>
    <mergeCell ref="I165:J165"/>
    <mergeCell ref="C166:G166"/>
    <mergeCell ref="I166:J166"/>
    <mergeCell ref="C167:G167"/>
    <mergeCell ref="C168:G168"/>
    <mergeCell ref="I175:J175"/>
    <mergeCell ref="I176:J176"/>
    <mergeCell ref="I169:J169"/>
    <mergeCell ref="I170:J170"/>
    <mergeCell ref="B173:G173"/>
    <mergeCell ref="B169:B170"/>
    <mergeCell ref="C169:G170"/>
    <mergeCell ref="B171:B172"/>
    <mergeCell ref="C171:G172"/>
    <mergeCell ref="I184:J184"/>
    <mergeCell ref="I185:J185"/>
    <mergeCell ref="I177:J177"/>
    <mergeCell ref="I178:J178"/>
    <mergeCell ref="B180:G180"/>
    <mergeCell ref="I180:K180"/>
    <mergeCell ref="C181:G181"/>
    <mergeCell ref="I181:J181"/>
    <mergeCell ref="C182:G182"/>
    <mergeCell ref="I182:J182"/>
    <mergeCell ref="C183:G183"/>
    <mergeCell ref="I183:J183"/>
    <mergeCell ref="C184:G184"/>
    <mergeCell ref="B185:B186"/>
    <mergeCell ref="C185:G186"/>
    <mergeCell ref="I191:J191"/>
    <mergeCell ref="I192:J192"/>
    <mergeCell ref="I193:J193"/>
    <mergeCell ref="I186:J186"/>
    <mergeCell ref="B187:B188"/>
    <mergeCell ref="C187:G188"/>
    <mergeCell ref="B189:G189"/>
    <mergeCell ref="I201:J201"/>
    <mergeCell ref="I202:J202"/>
    <mergeCell ref="I194:J194"/>
    <mergeCell ref="B196:G196"/>
    <mergeCell ref="I196:K196"/>
    <mergeCell ref="C197:G197"/>
    <mergeCell ref="I197:J197"/>
    <mergeCell ref="C198:G198"/>
    <mergeCell ref="I198:J198"/>
    <mergeCell ref="C199:G199"/>
    <mergeCell ref="I199:J199"/>
    <mergeCell ref="C200:G200"/>
    <mergeCell ref="I200:J200"/>
    <mergeCell ref="B201:B202"/>
    <mergeCell ref="C201:G202"/>
    <mergeCell ref="I208:J208"/>
    <mergeCell ref="I209:J209"/>
    <mergeCell ref="I210:J210"/>
    <mergeCell ref="B203:B204"/>
    <mergeCell ref="C203:G204"/>
    <mergeCell ref="B205:G205"/>
    <mergeCell ref="I207:J207"/>
    <mergeCell ref="I218:J218"/>
    <mergeCell ref="I213:J213"/>
    <mergeCell ref="B212:G212"/>
    <mergeCell ref="I212:K212"/>
    <mergeCell ref="C213:G213"/>
    <mergeCell ref="C214:G214"/>
    <mergeCell ref="I214:J214"/>
    <mergeCell ref="C215:G215"/>
    <mergeCell ref="I215:J215"/>
    <mergeCell ref="C216:G216"/>
    <mergeCell ref="I216:J216"/>
    <mergeCell ref="B217:B218"/>
    <mergeCell ref="C217:G218"/>
    <mergeCell ref="I217:J217"/>
    <mergeCell ref="B219:B220"/>
    <mergeCell ref="I225:J225"/>
    <mergeCell ref="I226:J226"/>
    <mergeCell ref="C219:G220"/>
    <mergeCell ref="B221:G221"/>
    <mergeCell ref="I223:J223"/>
    <mergeCell ref="I224:J224"/>
    <mergeCell ref="I229:J229"/>
    <mergeCell ref="I230:J230"/>
    <mergeCell ref="B228:G228"/>
    <mergeCell ref="I228:K228"/>
    <mergeCell ref="C229:G229"/>
    <mergeCell ref="C230:G230"/>
    <mergeCell ref="C231:G231"/>
    <mergeCell ref="I231:J231"/>
    <mergeCell ref="C232:G232"/>
    <mergeCell ref="I232:J232"/>
    <mergeCell ref="B233:B234"/>
    <mergeCell ref="C233:G234"/>
    <mergeCell ref="I233:J233"/>
    <mergeCell ref="I234:J234"/>
    <mergeCell ref="B235:B236"/>
    <mergeCell ref="C235:G236"/>
    <mergeCell ref="B249:B250"/>
    <mergeCell ref="C249:G250"/>
    <mergeCell ref="I249:J249"/>
    <mergeCell ref="I250:J250"/>
    <mergeCell ref="B251:B252"/>
    <mergeCell ref="C251:G252"/>
    <mergeCell ref="B253:G253"/>
    <mergeCell ref="C261:G261"/>
    <mergeCell ref="I261:J261"/>
    <mergeCell ref="I255:J255"/>
    <mergeCell ref="I256:J256"/>
    <mergeCell ref="I257:J257"/>
    <mergeCell ref="I258:J258"/>
    <mergeCell ref="B260:G260"/>
    <mergeCell ref="I260:K260"/>
    <mergeCell ref="B265:B266"/>
    <mergeCell ref="C265:G266"/>
    <mergeCell ref="C262:G262"/>
    <mergeCell ref="I262:J262"/>
    <mergeCell ref="I263:J263"/>
    <mergeCell ref="I264:J264"/>
    <mergeCell ref="C263:G263"/>
    <mergeCell ref="C264:G264"/>
    <mergeCell ref="I265:J265"/>
    <mergeCell ref="I266:J266"/>
    <mergeCell ref="B267:B268"/>
    <mergeCell ref="C267:G268"/>
    <mergeCell ref="B269:G269"/>
    <mergeCell ref="C277:G277"/>
    <mergeCell ref="I277:J277"/>
    <mergeCell ref="C278:G278"/>
    <mergeCell ref="I278:J278"/>
    <mergeCell ref="I271:J271"/>
    <mergeCell ref="I272:J272"/>
    <mergeCell ref="I273:J273"/>
    <mergeCell ref="I274:J274"/>
    <mergeCell ref="B276:G276"/>
    <mergeCell ref="I276:K276"/>
    <mergeCell ref="I287:J287"/>
    <mergeCell ref="C279:G279"/>
    <mergeCell ref="I279:J279"/>
    <mergeCell ref="I280:J280"/>
    <mergeCell ref="I281:J281"/>
    <mergeCell ref="C280:G280"/>
    <mergeCell ref="B281:B282"/>
    <mergeCell ref="C281:G282"/>
    <mergeCell ref="I282:J282"/>
    <mergeCell ref="B283:B284"/>
    <mergeCell ref="C283:G284"/>
    <mergeCell ref="B285:G285"/>
    <mergeCell ref="C293:G293"/>
    <mergeCell ref="I293:J293"/>
    <mergeCell ref="C294:G294"/>
    <mergeCell ref="I294:J294"/>
    <mergeCell ref="C295:G295"/>
    <mergeCell ref="I295:J295"/>
    <mergeCell ref="I288:J288"/>
    <mergeCell ref="I289:J289"/>
    <mergeCell ref="I290:J290"/>
    <mergeCell ref="B292:G292"/>
    <mergeCell ref="I292:K292"/>
    <mergeCell ref="B299:B300"/>
    <mergeCell ref="C299:G300"/>
    <mergeCell ref="B301:G301"/>
    <mergeCell ref="I303:J303"/>
    <mergeCell ref="I304:J304"/>
    <mergeCell ref="C296:G296"/>
    <mergeCell ref="I296:J296"/>
    <mergeCell ref="B297:B298"/>
    <mergeCell ref="C297:G298"/>
    <mergeCell ref="I297:J297"/>
    <mergeCell ref="I298:J298"/>
    <mergeCell ref="C310:G310"/>
    <mergeCell ref="I310:J310"/>
    <mergeCell ref="C311:G311"/>
    <mergeCell ref="I311:J311"/>
    <mergeCell ref="C312:G312"/>
    <mergeCell ref="I312:J312"/>
    <mergeCell ref="I305:J305"/>
    <mergeCell ref="I306:J306"/>
    <mergeCell ref="B308:G308"/>
    <mergeCell ref="I308:K308"/>
    <mergeCell ref="C309:G309"/>
    <mergeCell ref="I309:J309"/>
    <mergeCell ref="I320:J320"/>
    <mergeCell ref="I321:J321"/>
    <mergeCell ref="I313:J313"/>
    <mergeCell ref="I314:J314"/>
    <mergeCell ref="B313:B314"/>
    <mergeCell ref="C313:G314"/>
    <mergeCell ref="B315:B316"/>
    <mergeCell ref="C315:G316"/>
    <mergeCell ref="B317:G317"/>
    <mergeCell ref="I319:J319"/>
    <mergeCell ref="C327:G327"/>
    <mergeCell ref="I327:J327"/>
    <mergeCell ref="C328:G328"/>
    <mergeCell ref="I328:J328"/>
    <mergeCell ref="I329:J329"/>
    <mergeCell ref="I322:J322"/>
    <mergeCell ref="B324:G324"/>
    <mergeCell ref="I324:K324"/>
    <mergeCell ref="C325:G325"/>
    <mergeCell ref="I325:J325"/>
    <mergeCell ref="C326:G326"/>
    <mergeCell ref="I326:J326"/>
    <mergeCell ref="B329:B330"/>
    <mergeCell ref="C329:G330"/>
    <mergeCell ref="I337:J337"/>
    <mergeCell ref="I338:J338"/>
    <mergeCell ref="I330:J330"/>
    <mergeCell ref="B331:B332"/>
    <mergeCell ref="C331:G332"/>
    <mergeCell ref="B333:G333"/>
    <mergeCell ref="I335:J335"/>
    <mergeCell ref="I336:J336"/>
    <mergeCell ref="C344:G344"/>
    <mergeCell ref="I344:J344"/>
    <mergeCell ref="I345:J345"/>
    <mergeCell ref="I346:J346"/>
    <mergeCell ref="I341:J341"/>
    <mergeCell ref="B340:G340"/>
    <mergeCell ref="I340:K340"/>
    <mergeCell ref="C341:G341"/>
    <mergeCell ref="C342:G342"/>
    <mergeCell ref="I342:J342"/>
    <mergeCell ref="C343:G343"/>
    <mergeCell ref="I343:J343"/>
    <mergeCell ref="B345:B346"/>
    <mergeCell ref="C345:G346"/>
    <mergeCell ref="I354:J354"/>
    <mergeCell ref="B347:B348"/>
    <mergeCell ref="C347:G348"/>
    <mergeCell ref="B349:G349"/>
    <mergeCell ref="I351:J351"/>
    <mergeCell ref="I352:J352"/>
    <mergeCell ref="I353:J353"/>
    <mergeCell ref="I361:J361"/>
    <mergeCell ref="I362:J362"/>
    <mergeCell ref="I357:J357"/>
    <mergeCell ref="I358:J358"/>
    <mergeCell ref="B356:G356"/>
    <mergeCell ref="I356:K356"/>
    <mergeCell ref="C357:G357"/>
    <mergeCell ref="C358:G358"/>
    <mergeCell ref="C359:G359"/>
    <mergeCell ref="I359:J359"/>
    <mergeCell ref="C360:G360"/>
    <mergeCell ref="I360:J360"/>
    <mergeCell ref="B361:B362"/>
    <mergeCell ref="C361:G362"/>
    <mergeCell ref="I373:J373"/>
    <mergeCell ref="I374:J374"/>
    <mergeCell ref="I375:J375"/>
    <mergeCell ref="C373:G373"/>
    <mergeCell ref="C374:G374"/>
    <mergeCell ref="C375:G375"/>
    <mergeCell ref="C376:G376"/>
    <mergeCell ref="I376:J376"/>
    <mergeCell ref="B363:B364"/>
    <mergeCell ref="C363:G364"/>
    <mergeCell ref="B365:G365"/>
    <mergeCell ref="I367:J367"/>
    <mergeCell ref="I368:J368"/>
    <mergeCell ref="I369:J369"/>
    <mergeCell ref="I370:J370"/>
    <mergeCell ref="B372:G372"/>
    <mergeCell ref="I372:K372"/>
    <mergeCell ref="B377:B378"/>
    <mergeCell ref="C377:G378"/>
    <mergeCell ref="I377:J377"/>
    <mergeCell ref="B379:B380"/>
    <mergeCell ref="C379:G380"/>
    <mergeCell ref="I389:J389"/>
    <mergeCell ref="I383:J383"/>
    <mergeCell ref="B381:G381"/>
    <mergeCell ref="I384:J384"/>
    <mergeCell ref="I385:J385"/>
    <mergeCell ref="I386:J386"/>
    <mergeCell ref="B388:G388"/>
    <mergeCell ref="I388:K388"/>
    <mergeCell ref="C389:G389"/>
    <mergeCell ref="I378:J378"/>
    <mergeCell ref="I390:J390"/>
    <mergeCell ref="I391:J391"/>
    <mergeCell ref="I392:J392"/>
    <mergeCell ref="C390:G390"/>
    <mergeCell ref="C391:G391"/>
    <mergeCell ref="C392:G392"/>
    <mergeCell ref="B393:B394"/>
    <mergeCell ref="C393:G394"/>
    <mergeCell ref="I393:J393"/>
    <mergeCell ref="I394:J394"/>
    <mergeCell ref="B395:B396"/>
    <mergeCell ref="C395:G396"/>
    <mergeCell ref="B397:G397"/>
    <mergeCell ref="I405:J405"/>
    <mergeCell ref="I406:J406"/>
    <mergeCell ref="I399:J399"/>
    <mergeCell ref="I400:J400"/>
    <mergeCell ref="I401:J401"/>
    <mergeCell ref="I402:J402"/>
    <mergeCell ref="B404:G404"/>
    <mergeCell ref="I404:K404"/>
    <mergeCell ref="C405:G405"/>
    <mergeCell ref="C406:G406"/>
    <mergeCell ref="I407:J407"/>
    <mergeCell ref="I408:J408"/>
    <mergeCell ref="I409:J409"/>
    <mergeCell ref="C407:G407"/>
    <mergeCell ref="C408:G408"/>
    <mergeCell ref="B409:B410"/>
    <mergeCell ref="C409:G410"/>
    <mergeCell ref="I410:J410"/>
    <mergeCell ref="B411:B412"/>
    <mergeCell ref="C411:G412"/>
    <mergeCell ref="B413:G413"/>
    <mergeCell ref="B420:G420"/>
    <mergeCell ref="I422:J422"/>
    <mergeCell ref="I423:J423"/>
    <mergeCell ref="I415:J415"/>
    <mergeCell ref="I416:J416"/>
    <mergeCell ref="I417:J417"/>
    <mergeCell ref="I418:J418"/>
    <mergeCell ref="I420:K420"/>
    <mergeCell ref="C421:G421"/>
    <mergeCell ref="I421:J421"/>
    <mergeCell ref="C422:G422"/>
    <mergeCell ref="C423:G423"/>
    <mergeCell ref="I431:J431"/>
    <mergeCell ref="I424:J424"/>
    <mergeCell ref="I425:J425"/>
    <mergeCell ref="I426:J426"/>
    <mergeCell ref="C424:G424"/>
    <mergeCell ref="B425:B426"/>
    <mergeCell ref="C425:G426"/>
    <mergeCell ref="B427:B428"/>
    <mergeCell ref="C427:G428"/>
    <mergeCell ref="B429:G429"/>
    <mergeCell ref="I439:J439"/>
    <mergeCell ref="I440:J440"/>
    <mergeCell ref="I432:J432"/>
    <mergeCell ref="I433:J433"/>
    <mergeCell ref="I434:J434"/>
    <mergeCell ref="B436:G436"/>
    <mergeCell ref="I436:K436"/>
    <mergeCell ref="C437:G437"/>
    <mergeCell ref="I437:J437"/>
    <mergeCell ref="C438:G438"/>
    <mergeCell ref="I438:J438"/>
    <mergeCell ref="C439:G439"/>
    <mergeCell ref="C440:G440"/>
    <mergeCell ref="I447:J447"/>
    <mergeCell ref="I448:J448"/>
    <mergeCell ref="I441:J441"/>
    <mergeCell ref="I442:J442"/>
    <mergeCell ref="B445:G445"/>
    <mergeCell ref="B441:B442"/>
    <mergeCell ref="C441:G442"/>
    <mergeCell ref="B443:B444"/>
    <mergeCell ref="C443:G444"/>
    <mergeCell ref="I456:J456"/>
    <mergeCell ref="I457:J457"/>
    <mergeCell ref="I449:J449"/>
    <mergeCell ref="I450:J450"/>
    <mergeCell ref="B452:G452"/>
    <mergeCell ref="I452:K452"/>
    <mergeCell ref="C453:G453"/>
    <mergeCell ref="I453:J453"/>
    <mergeCell ref="C454:G454"/>
    <mergeCell ref="I454:J454"/>
    <mergeCell ref="C455:G455"/>
    <mergeCell ref="I455:J455"/>
    <mergeCell ref="C456:G456"/>
    <mergeCell ref="B457:B458"/>
    <mergeCell ref="C457:G458"/>
    <mergeCell ref="I463:J463"/>
    <mergeCell ref="I464:J464"/>
    <mergeCell ref="I465:J465"/>
    <mergeCell ref="I458:J458"/>
    <mergeCell ref="B459:B460"/>
    <mergeCell ref="C459:G460"/>
    <mergeCell ref="B461:G461"/>
    <mergeCell ref="I473:J473"/>
    <mergeCell ref="I474:J474"/>
    <mergeCell ref="I466:J466"/>
    <mergeCell ref="B468:G468"/>
    <mergeCell ref="I468:K468"/>
    <mergeCell ref="C469:G469"/>
    <mergeCell ref="I469:J469"/>
    <mergeCell ref="C470:G470"/>
    <mergeCell ref="I470:J470"/>
    <mergeCell ref="C471:G471"/>
    <mergeCell ref="I471:J471"/>
    <mergeCell ref="C472:G472"/>
    <mergeCell ref="I472:J472"/>
    <mergeCell ref="B473:B474"/>
    <mergeCell ref="C473:G474"/>
    <mergeCell ref="I480:J480"/>
    <mergeCell ref="I481:J481"/>
    <mergeCell ref="I482:J482"/>
    <mergeCell ref="B475:B476"/>
    <mergeCell ref="C475:G476"/>
    <mergeCell ref="B477:G477"/>
    <mergeCell ref="I479:J479"/>
    <mergeCell ref="I490:J490"/>
    <mergeCell ref="I485:J485"/>
    <mergeCell ref="B484:G484"/>
    <mergeCell ref="I484:K484"/>
    <mergeCell ref="C485:G485"/>
    <mergeCell ref="C486:G486"/>
    <mergeCell ref="I486:J486"/>
    <mergeCell ref="C487:G487"/>
    <mergeCell ref="I487:J487"/>
    <mergeCell ref="C488:G488"/>
    <mergeCell ref="I488:J488"/>
    <mergeCell ref="B489:B490"/>
    <mergeCell ref="C489:G490"/>
    <mergeCell ref="I489:J489"/>
    <mergeCell ref="B491:B492"/>
    <mergeCell ref="I497:J497"/>
    <mergeCell ref="I498:J498"/>
    <mergeCell ref="C491:G492"/>
    <mergeCell ref="B493:G493"/>
    <mergeCell ref="I495:J495"/>
    <mergeCell ref="I496:J496"/>
    <mergeCell ref="I501:J501"/>
    <mergeCell ref="I502:J502"/>
    <mergeCell ref="B500:G500"/>
    <mergeCell ref="I500:K500"/>
    <mergeCell ref="C501:G501"/>
    <mergeCell ref="C502:G502"/>
    <mergeCell ref="C503:G503"/>
    <mergeCell ref="I503:J503"/>
    <mergeCell ref="C504:G504"/>
    <mergeCell ref="I504:J504"/>
    <mergeCell ref="B505:B506"/>
    <mergeCell ref="C505:G506"/>
    <mergeCell ref="I505:J505"/>
    <mergeCell ref="I506:J506"/>
    <mergeCell ref="B507:B508"/>
    <mergeCell ref="C507:G508"/>
    <mergeCell ref="B521:B522"/>
    <mergeCell ref="C521:G522"/>
    <mergeCell ref="I521:J521"/>
    <mergeCell ref="I522:J522"/>
    <mergeCell ref="B523:B524"/>
    <mergeCell ref="C523:G524"/>
    <mergeCell ref="B525:G525"/>
    <mergeCell ref="C533:G533"/>
    <mergeCell ref="I533:J533"/>
    <mergeCell ref="I527:J527"/>
    <mergeCell ref="I528:J528"/>
    <mergeCell ref="I529:J529"/>
    <mergeCell ref="I530:J530"/>
    <mergeCell ref="B532:G532"/>
    <mergeCell ref="I532:K532"/>
    <mergeCell ref="B537:B538"/>
    <mergeCell ref="C537:G538"/>
    <mergeCell ref="C534:G534"/>
    <mergeCell ref="I534:J534"/>
    <mergeCell ref="I535:J535"/>
    <mergeCell ref="I536:J536"/>
    <mergeCell ref="C535:G535"/>
    <mergeCell ref="C536:G536"/>
    <mergeCell ref="I537:J537"/>
    <mergeCell ref="I538:J538"/>
    <mergeCell ref="B539:B540"/>
    <mergeCell ref="C539:G540"/>
    <mergeCell ref="B541:G541"/>
    <mergeCell ref="C549:G549"/>
    <mergeCell ref="I549:J549"/>
    <mergeCell ref="C550:G550"/>
    <mergeCell ref="I550:J550"/>
    <mergeCell ref="I543:J543"/>
    <mergeCell ref="I544:J544"/>
    <mergeCell ref="I545:J545"/>
    <mergeCell ref="I546:J546"/>
    <mergeCell ref="B548:G548"/>
    <mergeCell ref="I548:K548"/>
    <mergeCell ref="I559:J559"/>
    <mergeCell ref="C551:G551"/>
    <mergeCell ref="I551:J551"/>
    <mergeCell ref="I552:J552"/>
    <mergeCell ref="I553:J553"/>
    <mergeCell ref="C552:G552"/>
    <mergeCell ref="B553:B554"/>
    <mergeCell ref="C553:G554"/>
    <mergeCell ref="I554:J554"/>
    <mergeCell ref="B555:B556"/>
    <mergeCell ref="C555:G556"/>
    <mergeCell ref="B557:G557"/>
    <mergeCell ref="C565:G565"/>
    <mergeCell ref="I565:J565"/>
    <mergeCell ref="C566:G566"/>
    <mergeCell ref="I566:J566"/>
    <mergeCell ref="C567:G567"/>
    <mergeCell ref="I567:J567"/>
    <mergeCell ref="I560:J560"/>
    <mergeCell ref="I561:J561"/>
    <mergeCell ref="I562:J562"/>
    <mergeCell ref="B564:G564"/>
    <mergeCell ref="I564:K564"/>
    <mergeCell ref="B571:B572"/>
    <mergeCell ref="C571:G572"/>
    <mergeCell ref="B573:G573"/>
    <mergeCell ref="I575:J575"/>
    <mergeCell ref="I576:J576"/>
    <mergeCell ref="C568:G568"/>
    <mergeCell ref="I568:J568"/>
    <mergeCell ref="B569:B570"/>
    <mergeCell ref="C569:G570"/>
    <mergeCell ref="I569:J569"/>
    <mergeCell ref="I570:J570"/>
    <mergeCell ref="C582:G582"/>
    <mergeCell ref="I582:J582"/>
    <mergeCell ref="C583:G583"/>
    <mergeCell ref="I583:J583"/>
    <mergeCell ref="C584:G584"/>
    <mergeCell ref="I584:J584"/>
    <mergeCell ref="I577:J577"/>
    <mergeCell ref="I578:J578"/>
    <mergeCell ref="B580:G580"/>
    <mergeCell ref="I580:K580"/>
    <mergeCell ref="C581:G581"/>
    <mergeCell ref="I581:J581"/>
    <mergeCell ref="I592:J592"/>
    <mergeCell ref="I593:J593"/>
    <mergeCell ref="I585:J585"/>
    <mergeCell ref="I586:J586"/>
    <mergeCell ref="B585:B586"/>
    <mergeCell ref="C585:G586"/>
    <mergeCell ref="B587:B588"/>
    <mergeCell ref="C587:G588"/>
    <mergeCell ref="B589:G589"/>
    <mergeCell ref="I591:J591"/>
    <mergeCell ref="C599:G599"/>
    <mergeCell ref="I599:J599"/>
    <mergeCell ref="C600:G600"/>
    <mergeCell ref="I600:J600"/>
    <mergeCell ref="I601:J601"/>
    <mergeCell ref="I594:J594"/>
    <mergeCell ref="B596:G596"/>
    <mergeCell ref="I596:K596"/>
    <mergeCell ref="C597:G597"/>
    <mergeCell ref="I597:J597"/>
    <mergeCell ref="C598:G598"/>
    <mergeCell ref="I598:J598"/>
    <mergeCell ref="B601:B602"/>
    <mergeCell ref="C601:G602"/>
    <mergeCell ref="I609:J609"/>
    <mergeCell ref="I610:J610"/>
    <mergeCell ref="I602:J602"/>
    <mergeCell ref="B603:B604"/>
    <mergeCell ref="C603:G604"/>
    <mergeCell ref="B605:G605"/>
    <mergeCell ref="I607:J607"/>
    <mergeCell ref="I608:J608"/>
    <mergeCell ref="C616:G616"/>
    <mergeCell ref="I616:J616"/>
    <mergeCell ref="C632:G632"/>
    <mergeCell ref="I632:J632"/>
    <mergeCell ref="B633:B634"/>
    <mergeCell ref="C633:G634"/>
    <mergeCell ref="I617:J617"/>
    <mergeCell ref="I618:J618"/>
    <mergeCell ref="I613:J613"/>
    <mergeCell ref="B612:G612"/>
    <mergeCell ref="I612:K612"/>
    <mergeCell ref="C613:G613"/>
    <mergeCell ref="C614:G614"/>
    <mergeCell ref="I614:J614"/>
    <mergeCell ref="C615:G615"/>
    <mergeCell ref="I615:J615"/>
    <mergeCell ref="B617:B618"/>
    <mergeCell ref="C617:G618"/>
    <mergeCell ref="B635:B636"/>
    <mergeCell ref="C635:G636"/>
    <mergeCell ref="B637:G637"/>
    <mergeCell ref="I639:J639"/>
    <mergeCell ref="I640:J640"/>
    <mergeCell ref="I641:J641"/>
    <mergeCell ref="I642:J642"/>
    <mergeCell ref="I626:J626"/>
    <mergeCell ref="B619:B620"/>
    <mergeCell ref="C619:G620"/>
    <mergeCell ref="B621:G621"/>
    <mergeCell ref="I623:J623"/>
    <mergeCell ref="I624:J624"/>
    <mergeCell ref="I625:J625"/>
    <mergeCell ref="I633:J633"/>
    <mergeCell ref="I634:J634"/>
    <mergeCell ref="I629:J629"/>
    <mergeCell ref="I630:J630"/>
    <mergeCell ref="B628:G628"/>
    <mergeCell ref="I628:K628"/>
    <mergeCell ref="C629:G629"/>
    <mergeCell ref="C630:G630"/>
    <mergeCell ref="C631:G631"/>
    <mergeCell ref="I631:J631"/>
  </mergeCells>
  <conditionalFormatting sqref="C7:G7">
    <cfRule type="expression" dxfId="250" priority="634">
      <formula>MID(C6,1, 4)&lt;&gt;"Sole"</formula>
    </cfRule>
  </conditionalFormatting>
  <conditionalFormatting sqref="G15">
    <cfRule type="expression" dxfId="249" priority="277">
      <formula>AND(G15&lt;&gt;K20,K20&lt;&gt;0)</formula>
    </cfRule>
  </conditionalFormatting>
  <conditionalFormatting sqref="C15:D15">
    <cfRule type="expression" dxfId="248" priority="867">
      <formula>AND(SUM($C15:$D15)&lt;&gt;1,$K18&lt;&gt;0)</formula>
    </cfRule>
  </conditionalFormatting>
  <conditionalFormatting sqref="C23:G23">
    <cfRule type="expression" dxfId="247" priority="122">
      <formula>MID(C22,1, 4)&lt;&gt;"Sole"</formula>
    </cfRule>
  </conditionalFormatting>
  <conditionalFormatting sqref="G31">
    <cfRule type="expression" dxfId="246" priority="121">
      <formula>AND(G31&lt;&gt;K36,K36&lt;&gt;0)</formula>
    </cfRule>
  </conditionalFormatting>
  <conditionalFormatting sqref="C31:D31">
    <cfRule type="expression" dxfId="245" priority="123">
      <formula>AND(SUM($C31:$D31)&lt;&gt;1,$K34&lt;&gt;0)</formula>
    </cfRule>
  </conditionalFormatting>
  <conditionalFormatting sqref="C39:G39">
    <cfRule type="expression" dxfId="244" priority="113">
      <formula>MID(C38,1, 4)&lt;&gt;"Sole"</formula>
    </cfRule>
  </conditionalFormatting>
  <conditionalFormatting sqref="G47">
    <cfRule type="expression" dxfId="243" priority="112">
      <formula>AND(G47&lt;&gt;K52,K52&lt;&gt;0)</formula>
    </cfRule>
  </conditionalFormatting>
  <conditionalFormatting sqref="C47:D47">
    <cfRule type="expression" dxfId="242" priority="114">
      <formula>AND(SUM($C47:$D47)&lt;&gt;1,$K50&lt;&gt;0)</formula>
    </cfRule>
  </conditionalFormatting>
  <conditionalFormatting sqref="C55:G55">
    <cfRule type="expression" dxfId="241" priority="110">
      <formula>MID(C54,1, 4)&lt;&gt;"Sole"</formula>
    </cfRule>
  </conditionalFormatting>
  <conditionalFormatting sqref="G63">
    <cfRule type="expression" dxfId="240" priority="109">
      <formula>AND(G63&lt;&gt;K68,K68&lt;&gt;0)</formula>
    </cfRule>
  </conditionalFormatting>
  <conditionalFormatting sqref="C63:D63">
    <cfRule type="expression" dxfId="239" priority="111">
      <formula>AND(SUM($C63:$D63)&lt;&gt;1,$K66&lt;&gt;0)</formula>
    </cfRule>
  </conditionalFormatting>
  <conditionalFormatting sqref="C71:G71">
    <cfRule type="expression" dxfId="238" priority="107">
      <formula>MID(C70,1, 4)&lt;&gt;"Sole"</formula>
    </cfRule>
  </conditionalFormatting>
  <conditionalFormatting sqref="G79">
    <cfRule type="expression" dxfId="237" priority="106">
      <formula>AND(G79&lt;&gt;K84,K84&lt;&gt;0)</formula>
    </cfRule>
  </conditionalFormatting>
  <conditionalFormatting sqref="C79:D79">
    <cfRule type="expression" dxfId="236" priority="108">
      <formula>AND(SUM($C79:$D79)&lt;&gt;1,$K82&lt;&gt;0)</formula>
    </cfRule>
  </conditionalFormatting>
  <conditionalFormatting sqref="C87:G87">
    <cfRule type="expression" dxfId="235" priority="104">
      <formula>MID(C86,1, 4)&lt;&gt;"Sole"</formula>
    </cfRule>
  </conditionalFormatting>
  <conditionalFormatting sqref="G95">
    <cfRule type="expression" dxfId="234" priority="103">
      <formula>AND(G95&lt;&gt;K100,K100&lt;&gt;0)</formula>
    </cfRule>
  </conditionalFormatting>
  <conditionalFormatting sqref="C95:D95">
    <cfRule type="expression" dxfId="233" priority="105">
      <formula>AND(SUM($C95:$D95)&lt;&gt;1,$K98&lt;&gt;0)</formula>
    </cfRule>
  </conditionalFormatting>
  <conditionalFormatting sqref="C103:G103">
    <cfRule type="expression" dxfId="232" priority="101">
      <formula>MID(C102,1, 4)&lt;&gt;"Sole"</formula>
    </cfRule>
  </conditionalFormatting>
  <conditionalFormatting sqref="G111">
    <cfRule type="expression" dxfId="231" priority="100">
      <formula>AND(G111&lt;&gt;K116,K116&lt;&gt;0)</formula>
    </cfRule>
  </conditionalFormatting>
  <conditionalFormatting sqref="C111:D111">
    <cfRule type="expression" dxfId="230" priority="102">
      <formula>AND(SUM($C111:$D111)&lt;&gt;1,$K114&lt;&gt;0)</formula>
    </cfRule>
  </conditionalFormatting>
  <conditionalFormatting sqref="C119:G119">
    <cfRule type="expression" dxfId="229" priority="98">
      <formula>MID(C118,1, 4)&lt;&gt;"Sole"</formula>
    </cfRule>
  </conditionalFormatting>
  <conditionalFormatting sqref="G127">
    <cfRule type="expression" dxfId="228" priority="97">
      <formula>AND(G127&lt;&gt;K132,K132&lt;&gt;0)</formula>
    </cfRule>
  </conditionalFormatting>
  <conditionalFormatting sqref="C127:D127">
    <cfRule type="expression" dxfId="227" priority="99">
      <formula>AND(SUM($C127:$D127)&lt;&gt;1,$K130&lt;&gt;0)</formula>
    </cfRule>
  </conditionalFormatting>
  <conditionalFormatting sqref="C135:G135">
    <cfRule type="expression" dxfId="226" priority="95">
      <formula>MID(C134,1, 4)&lt;&gt;"Sole"</formula>
    </cfRule>
  </conditionalFormatting>
  <conditionalFormatting sqref="G143">
    <cfRule type="expression" dxfId="225" priority="94">
      <formula>AND(G143&lt;&gt;K148,K148&lt;&gt;0)</formula>
    </cfRule>
  </conditionalFormatting>
  <conditionalFormatting sqref="C143:D143">
    <cfRule type="expression" dxfId="224" priority="96">
      <formula>AND(SUM($C143:$D143)&lt;&gt;1,$K146&lt;&gt;0)</formula>
    </cfRule>
  </conditionalFormatting>
  <conditionalFormatting sqref="C151:G151">
    <cfRule type="expression" dxfId="223" priority="92">
      <formula>MID(C150,1, 4)&lt;&gt;"Sole"</formula>
    </cfRule>
  </conditionalFormatting>
  <conditionalFormatting sqref="G159">
    <cfRule type="expression" dxfId="222" priority="91">
      <formula>AND(G159&lt;&gt;K164,K164&lt;&gt;0)</formula>
    </cfRule>
  </conditionalFormatting>
  <conditionalFormatting sqref="C159:D159">
    <cfRule type="expression" dxfId="221" priority="93">
      <formula>AND(SUM($C159:$D159)&lt;&gt;1,$K162&lt;&gt;0)</formula>
    </cfRule>
  </conditionalFormatting>
  <conditionalFormatting sqref="C167:G167">
    <cfRule type="expression" dxfId="220" priority="89">
      <formula>MID(C166,1, 4)&lt;&gt;"Sole"</formula>
    </cfRule>
  </conditionalFormatting>
  <conditionalFormatting sqref="G175">
    <cfRule type="expression" dxfId="219" priority="88">
      <formula>AND(G175&lt;&gt;K180,K180&lt;&gt;0)</formula>
    </cfRule>
  </conditionalFormatting>
  <conditionalFormatting sqref="C175:D175">
    <cfRule type="expression" dxfId="218" priority="90">
      <formula>AND(SUM($C175:$D175)&lt;&gt;1,$K178&lt;&gt;0)</formula>
    </cfRule>
  </conditionalFormatting>
  <conditionalFormatting sqref="C183:G183">
    <cfRule type="expression" dxfId="217" priority="86">
      <formula>MID(C182,1, 4)&lt;&gt;"Sole"</formula>
    </cfRule>
  </conditionalFormatting>
  <conditionalFormatting sqref="G191">
    <cfRule type="expression" dxfId="216" priority="85">
      <formula>AND(G191&lt;&gt;K196,K196&lt;&gt;0)</formula>
    </cfRule>
  </conditionalFormatting>
  <conditionalFormatting sqref="C191:D191">
    <cfRule type="expression" dxfId="215" priority="87">
      <formula>AND(SUM($C191:$D191)&lt;&gt;1,$K194&lt;&gt;0)</formula>
    </cfRule>
  </conditionalFormatting>
  <conditionalFormatting sqref="C199:G199">
    <cfRule type="expression" dxfId="214" priority="83">
      <formula>MID(C198,1, 4)&lt;&gt;"Sole"</formula>
    </cfRule>
  </conditionalFormatting>
  <conditionalFormatting sqref="G207">
    <cfRule type="expression" dxfId="213" priority="82">
      <formula>AND(G207&lt;&gt;K212,K212&lt;&gt;0)</formula>
    </cfRule>
  </conditionalFormatting>
  <conditionalFormatting sqref="C207:D207">
    <cfRule type="expression" dxfId="212" priority="84">
      <formula>AND(SUM($C207:$D207)&lt;&gt;1,$K210&lt;&gt;0)</formula>
    </cfRule>
  </conditionalFormatting>
  <conditionalFormatting sqref="C215:G215">
    <cfRule type="expression" dxfId="211" priority="80">
      <formula>MID(C214,1, 4)&lt;&gt;"Sole"</formula>
    </cfRule>
  </conditionalFormatting>
  <conditionalFormatting sqref="G223">
    <cfRule type="expression" dxfId="210" priority="79">
      <formula>AND(G223&lt;&gt;K228,K228&lt;&gt;0)</formula>
    </cfRule>
  </conditionalFormatting>
  <conditionalFormatting sqref="C223:D223">
    <cfRule type="expression" dxfId="209" priority="81">
      <formula>AND(SUM($C223:$D223)&lt;&gt;1,$K226&lt;&gt;0)</formula>
    </cfRule>
  </conditionalFormatting>
  <conditionalFormatting sqref="C231:G231">
    <cfRule type="expression" dxfId="208" priority="77">
      <formula>MID(C230,1, 4)&lt;&gt;"Sole"</formula>
    </cfRule>
  </conditionalFormatting>
  <conditionalFormatting sqref="G239">
    <cfRule type="expression" dxfId="207" priority="76">
      <formula>AND(G239&lt;&gt;K244,K244&lt;&gt;0)</formula>
    </cfRule>
  </conditionalFormatting>
  <conditionalFormatting sqref="C239:D239">
    <cfRule type="expression" dxfId="206" priority="78">
      <formula>AND(SUM($C239:$D239)&lt;&gt;1,$K242&lt;&gt;0)</formula>
    </cfRule>
  </conditionalFormatting>
  <conditionalFormatting sqref="C247:G247">
    <cfRule type="expression" dxfId="205" priority="74">
      <formula>MID(C246,1, 4)&lt;&gt;"Sole"</formula>
    </cfRule>
  </conditionalFormatting>
  <conditionalFormatting sqref="G255">
    <cfRule type="expression" dxfId="204" priority="73">
      <formula>AND(G255&lt;&gt;K260,K260&lt;&gt;0)</formula>
    </cfRule>
  </conditionalFormatting>
  <conditionalFormatting sqref="C255:D255">
    <cfRule type="expression" dxfId="203" priority="75">
      <formula>AND(SUM($C255:$D255)&lt;&gt;1,$K258&lt;&gt;0)</formula>
    </cfRule>
  </conditionalFormatting>
  <conditionalFormatting sqref="C263:G263">
    <cfRule type="expression" dxfId="202" priority="71">
      <formula>MID(C262,1, 4)&lt;&gt;"Sole"</formula>
    </cfRule>
  </conditionalFormatting>
  <conditionalFormatting sqref="G271">
    <cfRule type="expression" dxfId="201" priority="70">
      <formula>AND(G271&lt;&gt;K276,K276&lt;&gt;0)</formula>
    </cfRule>
  </conditionalFormatting>
  <conditionalFormatting sqref="C271:D271">
    <cfRule type="expression" dxfId="200" priority="72">
      <formula>AND(SUM($C271:$D271)&lt;&gt;1,$K274&lt;&gt;0)</formula>
    </cfRule>
  </conditionalFormatting>
  <conditionalFormatting sqref="C279:G279">
    <cfRule type="expression" dxfId="199" priority="68">
      <formula>MID(C278,1, 4)&lt;&gt;"Sole"</formula>
    </cfRule>
  </conditionalFormatting>
  <conditionalFormatting sqref="G287">
    <cfRule type="expression" dxfId="198" priority="67">
      <formula>AND(G287&lt;&gt;K292,K292&lt;&gt;0)</formula>
    </cfRule>
  </conditionalFormatting>
  <conditionalFormatting sqref="C287:D287">
    <cfRule type="expression" dxfId="197" priority="69">
      <formula>AND(SUM($C287:$D287)&lt;&gt;1,$K290&lt;&gt;0)</formula>
    </cfRule>
  </conditionalFormatting>
  <conditionalFormatting sqref="C295:G295">
    <cfRule type="expression" dxfId="196" priority="65">
      <formula>MID(C294,1, 4)&lt;&gt;"Sole"</formula>
    </cfRule>
  </conditionalFormatting>
  <conditionalFormatting sqref="G303">
    <cfRule type="expression" dxfId="195" priority="64">
      <formula>AND(G303&lt;&gt;K308,K308&lt;&gt;0)</formula>
    </cfRule>
  </conditionalFormatting>
  <conditionalFormatting sqref="C303:D303">
    <cfRule type="expression" dxfId="194" priority="66">
      <formula>AND(SUM($C303:$D303)&lt;&gt;1,$K306&lt;&gt;0)</formula>
    </cfRule>
  </conditionalFormatting>
  <conditionalFormatting sqref="C311:G311">
    <cfRule type="expression" dxfId="193" priority="62">
      <formula>MID(C310,1, 4)&lt;&gt;"Sole"</formula>
    </cfRule>
  </conditionalFormatting>
  <conditionalFormatting sqref="G319">
    <cfRule type="expression" dxfId="192" priority="61">
      <formula>AND(G319&lt;&gt;K324,K324&lt;&gt;0)</formula>
    </cfRule>
  </conditionalFormatting>
  <conditionalFormatting sqref="C319:D319">
    <cfRule type="expression" dxfId="191" priority="63">
      <formula>AND(SUM($C319:$D319)&lt;&gt;1,$K322&lt;&gt;0)</formula>
    </cfRule>
  </conditionalFormatting>
  <conditionalFormatting sqref="C327:G327">
    <cfRule type="expression" dxfId="190" priority="59">
      <formula>MID(C326,1, 4)&lt;&gt;"Sole"</formula>
    </cfRule>
  </conditionalFormatting>
  <conditionalFormatting sqref="G335">
    <cfRule type="expression" dxfId="189" priority="58">
      <formula>AND(G335&lt;&gt;K340,K340&lt;&gt;0)</formula>
    </cfRule>
  </conditionalFormatting>
  <conditionalFormatting sqref="C335:D335">
    <cfRule type="expression" dxfId="188" priority="60">
      <formula>AND(SUM($C335:$D335)&lt;&gt;1,$K338&lt;&gt;0)</formula>
    </cfRule>
  </conditionalFormatting>
  <conditionalFormatting sqref="C343:G343">
    <cfRule type="expression" dxfId="187" priority="56">
      <formula>MID(C342,1, 4)&lt;&gt;"Sole"</formula>
    </cfRule>
  </conditionalFormatting>
  <conditionalFormatting sqref="G351">
    <cfRule type="expression" dxfId="186" priority="55">
      <formula>AND(G351&lt;&gt;K356,K356&lt;&gt;0)</formula>
    </cfRule>
  </conditionalFormatting>
  <conditionalFormatting sqref="C351:D351">
    <cfRule type="expression" dxfId="185" priority="57">
      <formula>AND(SUM($C351:$D351)&lt;&gt;1,$K354&lt;&gt;0)</formula>
    </cfRule>
  </conditionalFormatting>
  <conditionalFormatting sqref="C359:G359">
    <cfRule type="expression" dxfId="184" priority="53">
      <formula>MID(C358,1, 4)&lt;&gt;"Sole"</formula>
    </cfRule>
  </conditionalFormatting>
  <conditionalFormatting sqref="G367">
    <cfRule type="expression" dxfId="183" priority="52">
      <formula>AND(G367&lt;&gt;K372,K372&lt;&gt;0)</formula>
    </cfRule>
  </conditionalFormatting>
  <conditionalFormatting sqref="C367:D367">
    <cfRule type="expression" dxfId="182" priority="54">
      <formula>AND(SUM($C367:$D367)&lt;&gt;1,$K370&lt;&gt;0)</formula>
    </cfRule>
  </conditionalFormatting>
  <conditionalFormatting sqref="C375:G375">
    <cfRule type="expression" dxfId="181" priority="50">
      <formula>MID(C374,1, 4)&lt;&gt;"Sole"</formula>
    </cfRule>
  </conditionalFormatting>
  <conditionalFormatting sqref="G383">
    <cfRule type="expression" dxfId="180" priority="49">
      <formula>AND(G383&lt;&gt;K388,K388&lt;&gt;0)</formula>
    </cfRule>
  </conditionalFormatting>
  <conditionalFormatting sqref="C383:D383">
    <cfRule type="expression" dxfId="179" priority="51">
      <formula>AND(SUM($C383:$D383)&lt;&gt;1,$K386&lt;&gt;0)</formula>
    </cfRule>
  </conditionalFormatting>
  <conditionalFormatting sqref="C391:G391">
    <cfRule type="expression" dxfId="178" priority="47">
      <formula>MID(C390,1, 4)&lt;&gt;"Sole"</formula>
    </cfRule>
  </conditionalFormatting>
  <conditionalFormatting sqref="G399">
    <cfRule type="expression" dxfId="177" priority="46">
      <formula>AND(G399&lt;&gt;K404,K404&lt;&gt;0)</formula>
    </cfRule>
  </conditionalFormatting>
  <conditionalFormatting sqref="C399:D399">
    <cfRule type="expression" dxfId="176" priority="48">
      <formula>AND(SUM($C399:$D399)&lt;&gt;1,$K402&lt;&gt;0)</formula>
    </cfRule>
  </conditionalFormatting>
  <conditionalFormatting sqref="C407:G407">
    <cfRule type="expression" dxfId="175" priority="44">
      <formula>MID(C406,1, 4)&lt;&gt;"Sole"</formula>
    </cfRule>
  </conditionalFormatting>
  <conditionalFormatting sqref="G415">
    <cfRule type="expression" dxfId="174" priority="43">
      <formula>AND(G415&lt;&gt;K420,K420&lt;&gt;0)</formula>
    </cfRule>
  </conditionalFormatting>
  <conditionalFormatting sqref="C415:D415">
    <cfRule type="expression" dxfId="173" priority="45">
      <formula>AND(SUM($C415:$D415)&lt;&gt;1,$K418&lt;&gt;0)</formula>
    </cfRule>
  </conditionalFormatting>
  <conditionalFormatting sqref="C423:G423">
    <cfRule type="expression" dxfId="172" priority="41">
      <formula>MID(C422,1, 4)&lt;&gt;"Sole"</formula>
    </cfRule>
  </conditionalFormatting>
  <conditionalFormatting sqref="G431">
    <cfRule type="expression" dxfId="171" priority="40">
      <formula>AND(G431&lt;&gt;K436,K436&lt;&gt;0)</formula>
    </cfRule>
  </conditionalFormatting>
  <conditionalFormatting sqref="C431:D431">
    <cfRule type="expression" dxfId="170" priority="42">
      <formula>AND(SUM($C431:$D431)&lt;&gt;1,$K434&lt;&gt;0)</formula>
    </cfRule>
  </conditionalFormatting>
  <conditionalFormatting sqref="C439:G439">
    <cfRule type="expression" dxfId="169" priority="38">
      <formula>MID(C438,1, 4)&lt;&gt;"Sole"</formula>
    </cfRule>
  </conditionalFormatting>
  <conditionalFormatting sqref="G447">
    <cfRule type="expression" dxfId="168" priority="37">
      <formula>AND(G447&lt;&gt;K452,K452&lt;&gt;0)</formula>
    </cfRule>
  </conditionalFormatting>
  <conditionalFormatting sqref="C447:D447">
    <cfRule type="expression" dxfId="167" priority="39">
      <formula>AND(SUM($C447:$D447)&lt;&gt;1,$K450&lt;&gt;0)</formula>
    </cfRule>
  </conditionalFormatting>
  <conditionalFormatting sqref="C455:G455">
    <cfRule type="expression" dxfId="166" priority="35">
      <formula>MID(C454,1, 4)&lt;&gt;"Sole"</formula>
    </cfRule>
  </conditionalFormatting>
  <conditionalFormatting sqref="G463">
    <cfRule type="expression" dxfId="165" priority="34">
      <formula>AND(G463&lt;&gt;K468,K468&lt;&gt;0)</formula>
    </cfRule>
  </conditionalFormatting>
  <conditionalFormatting sqref="C463:D463">
    <cfRule type="expression" dxfId="164" priority="36">
      <formula>AND(SUM($C463:$D463)&lt;&gt;1,$K466&lt;&gt;0)</formula>
    </cfRule>
  </conditionalFormatting>
  <conditionalFormatting sqref="C471:G471">
    <cfRule type="expression" dxfId="163" priority="32">
      <formula>MID(C470,1, 4)&lt;&gt;"Sole"</formula>
    </cfRule>
  </conditionalFormatting>
  <conditionalFormatting sqref="G479">
    <cfRule type="expression" dxfId="162" priority="31">
      <formula>AND(G479&lt;&gt;K484,K484&lt;&gt;0)</formula>
    </cfRule>
  </conditionalFormatting>
  <conditionalFormatting sqref="C479:D479">
    <cfRule type="expression" dxfId="161" priority="33">
      <formula>AND(SUM($C479:$D479)&lt;&gt;1,$K482&lt;&gt;0)</formula>
    </cfRule>
  </conditionalFormatting>
  <conditionalFormatting sqref="C487:G487">
    <cfRule type="expression" dxfId="160" priority="29">
      <formula>MID(C486,1, 4)&lt;&gt;"Sole"</formula>
    </cfRule>
  </conditionalFormatting>
  <conditionalFormatting sqref="G495">
    <cfRule type="expression" dxfId="159" priority="28">
      <formula>AND(G495&lt;&gt;K500,K500&lt;&gt;0)</formula>
    </cfRule>
  </conditionalFormatting>
  <conditionalFormatting sqref="C495:D495">
    <cfRule type="expression" dxfId="158" priority="30">
      <formula>AND(SUM($C495:$D495)&lt;&gt;1,$K498&lt;&gt;0)</formula>
    </cfRule>
  </conditionalFormatting>
  <conditionalFormatting sqref="C503:G503">
    <cfRule type="expression" dxfId="157" priority="26">
      <formula>MID(C502,1, 4)&lt;&gt;"Sole"</formula>
    </cfRule>
  </conditionalFormatting>
  <conditionalFormatting sqref="G511">
    <cfRule type="expression" dxfId="156" priority="25">
      <formula>AND(G511&lt;&gt;K516,K516&lt;&gt;0)</formula>
    </cfRule>
  </conditionalFormatting>
  <conditionalFormatting sqref="C511:D511">
    <cfRule type="expression" dxfId="155" priority="27">
      <formula>AND(SUM($C511:$D511)&lt;&gt;1,$K514&lt;&gt;0)</formula>
    </cfRule>
  </conditionalFormatting>
  <conditionalFormatting sqref="C519:G519">
    <cfRule type="expression" dxfId="154" priority="23">
      <formula>MID(C518,1, 4)&lt;&gt;"Sole"</formula>
    </cfRule>
  </conditionalFormatting>
  <conditionalFormatting sqref="G527">
    <cfRule type="expression" dxfId="153" priority="22">
      <formula>AND(G527&lt;&gt;K532,K532&lt;&gt;0)</formula>
    </cfRule>
  </conditionalFormatting>
  <conditionalFormatting sqref="C527:D527">
    <cfRule type="expression" dxfId="152" priority="24">
      <formula>AND(SUM($C527:$D527)&lt;&gt;1,$K530&lt;&gt;0)</formula>
    </cfRule>
  </conditionalFormatting>
  <conditionalFormatting sqref="C535:G535">
    <cfRule type="expression" dxfId="151" priority="20">
      <formula>MID(C534,1, 4)&lt;&gt;"Sole"</formula>
    </cfRule>
  </conditionalFormatting>
  <conditionalFormatting sqref="G543">
    <cfRule type="expression" dxfId="150" priority="19">
      <formula>AND(G543&lt;&gt;K548,K548&lt;&gt;0)</formula>
    </cfRule>
  </conditionalFormatting>
  <conditionalFormatting sqref="C543:D543">
    <cfRule type="expression" dxfId="149" priority="21">
      <formula>AND(SUM($C543:$D543)&lt;&gt;1,$K546&lt;&gt;0)</formula>
    </cfRule>
  </conditionalFormatting>
  <conditionalFormatting sqref="C551:G551">
    <cfRule type="expression" dxfId="148" priority="17">
      <formula>MID(C550,1, 4)&lt;&gt;"Sole"</formula>
    </cfRule>
  </conditionalFormatting>
  <conditionalFormatting sqref="G559">
    <cfRule type="expression" dxfId="147" priority="16">
      <formula>AND(G559&lt;&gt;K564,K564&lt;&gt;0)</formula>
    </cfRule>
  </conditionalFormatting>
  <conditionalFormatting sqref="C559:D559">
    <cfRule type="expression" dxfId="146" priority="18">
      <formula>AND(SUM($C559:$D559)&lt;&gt;1,$K562&lt;&gt;0)</formula>
    </cfRule>
  </conditionalFormatting>
  <conditionalFormatting sqref="C567:G567">
    <cfRule type="expression" dxfId="145" priority="14">
      <formula>MID(C566,1, 4)&lt;&gt;"Sole"</formula>
    </cfRule>
  </conditionalFormatting>
  <conditionalFormatting sqref="G575">
    <cfRule type="expression" dxfId="144" priority="13">
      <formula>AND(G575&lt;&gt;K580,K580&lt;&gt;0)</formula>
    </cfRule>
  </conditionalFormatting>
  <conditionalFormatting sqref="C575:D575">
    <cfRule type="expression" dxfId="143" priority="15">
      <formula>AND(SUM($C575:$D575)&lt;&gt;1,$K578&lt;&gt;0)</formula>
    </cfRule>
  </conditionalFormatting>
  <conditionalFormatting sqref="C583:G583">
    <cfRule type="expression" dxfId="142" priority="11">
      <formula>MID(C582,1, 4)&lt;&gt;"Sole"</formula>
    </cfRule>
  </conditionalFormatting>
  <conditionalFormatting sqref="G591">
    <cfRule type="expression" dxfId="141" priority="10">
      <formula>AND(G591&lt;&gt;K596,K596&lt;&gt;0)</formula>
    </cfRule>
  </conditionalFormatting>
  <conditionalFormatting sqref="C591:D591">
    <cfRule type="expression" dxfId="140" priority="12">
      <formula>AND(SUM($C591:$D591)&lt;&gt;1,$K594&lt;&gt;0)</formula>
    </cfRule>
  </conditionalFormatting>
  <conditionalFormatting sqref="C599:G599">
    <cfRule type="expression" dxfId="139" priority="8">
      <formula>MID(C598,1, 4)&lt;&gt;"Sole"</formula>
    </cfRule>
  </conditionalFormatting>
  <conditionalFormatting sqref="G607">
    <cfRule type="expression" dxfId="138" priority="7">
      <formula>AND(G607&lt;&gt;K612,K612&lt;&gt;0)</formula>
    </cfRule>
  </conditionalFormatting>
  <conditionalFormatting sqref="C607:D607">
    <cfRule type="expression" dxfId="137" priority="9">
      <formula>AND(SUM($C607:$D607)&lt;&gt;1,$K610&lt;&gt;0)</formula>
    </cfRule>
  </conditionalFormatting>
  <conditionalFormatting sqref="C615:G615">
    <cfRule type="expression" dxfId="136" priority="5">
      <formula>MID(C614,1, 4)&lt;&gt;"Sole"</formula>
    </cfRule>
  </conditionalFormatting>
  <conditionalFormatting sqref="G623">
    <cfRule type="expression" dxfId="135" priority="4">
      <formula>AND(G623&lt;&gt;K628,K628&lt;&gt;0)</formula>
    </cfRule>
  </conditionalFormatting>
  <conditionalFormatting sqref="C623:D623">
    <cfRule type="expression" dxfId="134" priority="6">
      <formula>AND(SUM($C623:$D623)&lt;&gt;1,$K626&lt;&gt;0)</formula>
    </cfRule>
  </conditionalFormatting>
  <conditionalFormatting sqref="C631:G631">
    <cfRule type="expression" dxfId="133" priority="2">
      <formula>MID(C630,1, 4)&lt;&gt;"Sole"</formula>
    </cfRule>
  </conditionalFormatting>
  <conditionalFormatting sqref="G639">
    <cfRule type="expression" dxfId="132" priority="1">
      <formula>AND(G639&lt;&gt;K644,K644&lt;&gt;0)</formula>
    </cfRule>
  </conditionalFormatting>
  <conditionalFormatting sqref="C639:D639">
    <cfRule type="expression" dxfId="131" priority="3">
      <formula>AND(SUM($C639:$D639)&lt;&gt;1,$K642&lt;&gt;0)</formula>
    </cfRule>
  </conditionalFormatting>
  <dataValidations xWindow="970" yWindow="322" count="3">
    <dataValidation type="list" allowBlank="1" showInputMessage="1" showErrorMessage="1" sqref="C6:G6 C22:G22 C38:G38 C54:G54 C70:G70 C86:G86 C102:G102 C118:G118 C134:G134 C150:G150 C166:G166 C182:G182 C198:G198 C214:G214 C230:G230 C246:G246 C262:G262 C278:G278 C294:G294 C310:G310 C326:G326 C342:G342 C358:G358 C374:G374 C390:G390 C406:G406 C422:G422 C438:G438 C454:G454 C470:G470 C486:G486 C502:G502 C518:G518 C534:G534 C550:G550 C566:G566 C582:G582 C598:G598 C614:G614 C630:G630">
      <formula1>"Competitive Bid, Sole Sourced (justify below)"</formula1>
    </dataValidation>
    <dataValidation type="decimal" allowBlank="1" showInputMessage="1" showErrorMessage="1" errorTitle="Invalid Input" error="Please enter a number greater than or equal to zero.  " sqref="K5:K18 K21:K34 K37:K50 K53:K66 K69:K82 K85:K98 K101:K114 K117:K130 K133:K146 K149:K162 K165:K178 K181:K194 K197:K210 K213:K226 K229:K242 K245:K258 K261:K274 K277:K290 K293:K306 K309:K322 K325:K338 K341:K354 K357:K370 K373:K386 K389:K402 K405:K418 K421:K434 K437:K450 K453:K466 K469:K482 K485:K498 K501:K514 K517:K530 K533:K546 K549:K562 K565:K578 K581:K594 K597:K610 K613:K626 K629:K642">
      <formula1>0</formula1>
      <formula2>9999999999</formula2>
    </dataValidation>
    <dataValidation type="decimal" allowBlank="1" showInputMessage="1" showErrorMessage="1" errorTitle="Invalid Input" error="Please enter a percentage from 0% to 100%" sqref="C15:D15 C31:D31 C47:D47 C63:D63 C79:D79 C95:D95 C111:D111 C127:D127 C143:D143 C159:D159 C175:D175 C191:D191 C207:D207 C223:D223 C239:D239 C255:D255 C271:D271 C287:D287 C303:D303 C319:D319 C335:D335 C351:D351 C367:D367 C383:D383 C399:D399 C415:D415 C431:D431 C447:D447 C463:D463 C479:D479 C495:D495 C511:D511 C527:D527 C543:D543 C559:D559 C575:D575 C591:D591 C607:D607 C623:D623 C639:D639">
      <formula1>0</formula1>
      <formula2>1</formula2>
    </dataValidation>
  </dataValidations>
  <printOptions horizontalCentered="1"/>
  <pageMargins left="0.25" right="0.25" top="0.75" bottom="0.75" header="0.3" footer="0.3"/>
  <pageSetup scale="81"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pageSetUpPr fitToPage="1"/>
  </sheetPr>
  <dimension ref="A1:S690"/>
  <sheetViews>
    <sheetView showGridLines="0" zoomScaleNormal="100" workbookViewId="0">
      <pane ySplit="2" topLeftCell="A3" activePane="bottomLeft" state="frozen"/>
      <selection pane="bottomLeft" activeCell="A3" sqref="A3"/>
    </sheetView>
  </sheetViews>
  <sheetFormatPr defaultColWidth="0" defaultRowHeight="13.8" zeroHeight="1" x14ac:dyDescent="0.25"/>
  <cols>
    <col min="1" max="1" width="2.59765625" customWidth="1"/>
    <col min="2" max="2" width="18.8984375" customWidth="1"/>
    <col min="3" max="7" width="12.09765625" customWidth="1"/>
    <col min="8" max="8" width="1.59765625" customWidth="1"/>
    <col min="9" max="9" width="10.19921875" customWidth="1"/>
    <col min="10" max="11" width="11.09765625" customWidth="1"/>
    <col min="12" max="12" width="37.69921875" customWidth="1"/>
    <col min="13" max="13" width="2.59765625" style="148" customWidth="1"/>
    <col min="14" max="14" width="23.69921875" style="145" hidden="1" customWidth="1"/>
    <col min="15" max="17" width="17.59765625" style="145" hidden="1" customWidth="1"/>
    <col min="18" max="19" width="17.59765625" style="147" hidden="1" customWidth="1"/>
    <col min="20" max="16384" width="17.59765625" hidden="1"/>
  </cols>
  <sheetData>
    <row r="1" spans="1:18" ht="24" customHeight="1" x14ac:dyDescent="0.25">
      <c r="J1" s="80"/>
    </row>
    <row r="2" spans="1:18" ht="15.6" x14ac:dyDescent="0.3">
      <c r="A2" s="7"/>
      <c r="B2" s="7" t="s">
        <v>47</v>
      </c>
      <c r="C2" s="7"/>
      <c r="D2" s="7"/>
      <c r="E2" s="7"/>
      <c r="F2" s="7"/>
      <c r="G2" s="7"/>
      <c r="H2" s="7"/>
      <c r="I2" s="7"/>
      <c r="J2" s="81"/>
      <c r="K2" s="7"/>
      <c r="L2" s="7"/>
      <c r="M2" s="149"/>
      <c r="N2" s="146"/>
      <c r="O2" s="146"/>
      <c r="P2" s="146"/>
      <c r="Q2" s="146"/>
      <c r="R2" s="150"/>
    </row>
    <row r="3" spans="1:18" ht="14.4" thickBot="1" x14ac:dyDescent="0.3">
      <c r="J3" s="80"/>
    </row>
    <row r="4" spans="1:18" ht="27.9" customHeight="1" x14ac:dyDescent="0.25">
      <c r="A4" s="72">
        <v>1</v>
      </c>
      <c r="B4" s="321" t="s">
        <v>60</v>
      </c>
      <c r="C4" s="322"/>
      <c r="D4" s="322"/>
      <c r="E4" s="322"/>
      <c r="F4" s="322"/>
      <c r="G4" s="323"/>
      <c r="I4" s="321" t="s">
        <v>61</v>
      </c>
      <c r="J4" s="322"/>
      <c r="K4" s="322"/>
      <c r="L4" s="61" t="s">
        <v>16</v>
      </c>
    </row>
    <row r="5" spans="1:18" ht="27.9" customHeight="1" x14ac:dyDescent="0.25">
      <c r="B5" s="69" t="s">
        <v>71</v>
      </c>
      <c r="C5" s="307"/>
      <c r="D5" s="307"/>
      <c r="E5" s="307"/>
      <c r="F5" s="307"/>
      <c r="G5" s="308"/>
      <c r="I5" s="329" t="s">
        <v>72</v>
      </c>
      <c r="J5" s="330"/>
      <c r="K5" s="64"/>
      <c r="L5" s="84"/>
      <c r="M5" s="159" t="str">
        <f>IF(LEN(L5)&gt;1,I5&amp;": "&amp;L5&amp;CHAR(10),"")</f>
        <v/>
      </c>
    </row>
    <row r="6" spans="1:18" ht="27.9" customHeight="1" x14ac:dyDescent="0.25">
      <c r="B6" s="69" t="s">
        <v>73</v>
      </c>
      <c r="C6" s="326"/>
      <c r="D6" s="327"/>
      <c r="E6" s="327"/>
      <c r="F6" s="327"/>
      <c r="G6" s="328"/>
      <c r="I6" s="329" t="s">
        <v>74</v>
      </c>
      <c r="J6" s="330"/>
      <c r="K6" s="66"/>
      <c r="L6" s="85"/>
      <c r="M6" s="159" t="str">
        <f>IF(LEN(L6)&gt;1,I6&amp;": "&amp;L6&amp;CHAR(10),"")</f>
        <v/>
      </c>
    </row>
    <row r="7" spans="1:18" ht="27.9" customHeight="1" x14ac:dyDescent="0.25">
      <c r="B7" s="70" t="s">
        <v>75</v>
      </c>
      <c r="C7" s="326"/>
      <c r="D7" s="327"/>
      <c r="E7" s="327"/>
      <c r="F7" s="327"/>
      <c r="G7" s="328"/>
      <c r="I7" s="315" t="s">
        <v>76</v>
      </c>
      <c r="J7" s="316"/>
      <c r="K7" s="188">
        <f>K6*K5</f>
        <v>0</v>
      </c>
      <c r="L7" s="86"/>
    </row>
    <row r="8" spans="1:18" ht="27.9" customHeight="1" x14ac:dyDescent="0.25">
      <c r="B8" s="70" t="s">
        <v>77</v>
      </c>
      <c r="C8" s="326"/>
      <c r="D8" s="327"/>
      <c r="E8" s="327"/>
      <c r="F8" s="327"/>
      <c r="G8" s="328"/>
      <c r="I8" s="329" t="s">
        <v>5</v>
      </c>
      <c r="J8" s="330"/>
      <c r="K8" s="66">
        <v>0</v>
      </c>
      <c r="L8" s="85"/>
      <c r="M8" s="159" t="str">
        <f>IF(LEN(L8)&gt;1,I8&amp;": "&amp;L8&amp;CHAR(10),"")</f>
        <v/>
      </c>
    </row>
    <row r="9" spans="1:18" ht="27.9" customHeight="1" thickBot="1" x14ac:dyDescent="0.3">
      <c r="B9" s="70" t="s">
        <v>66</v>
      </c>
      <c r="C9" s="326"/>
      <c r="D9" s="327"/>
      <c r="E9" s="327"/>
      <c r="F9" s="327"/>
      <c r="G9" s="328"/>
      <c r="I9" s="329" t="s">
        <v>78</v>
      </c>
      <c r="J9" s="330"/>
      <c r="K9" s="66">
        <v>0</v>
      </c>
      <c r="L9" s="85"/>
      <c r="M9" s="159" t="str">
        <f>IF(LEN(L9)&gt;1,I9&amp;": "&amp;L9&amp;CHAR(10),"")</f>
        <v/>
      </c>
    </row>
    <row r="10" spans="1:18" ht="27.9" customHeight="1" x14ac:dyDescent="0.25">
      <c r="B10" s="311" t="s">
        <v>105</v>
      </c>
      <c r="C10" s="312"/>
      <c r="D10" s="312"/>
      <c r="E10" s="312"/>
      <c r="F10" s="312"/>
      <c r="G10" s="313"/>
      <c r="I10" s="329" t="s">
        <v>4</v>
      </c>
      <c r="J10" s="330"/>
      <c r="K10" s="66">
        <v>0</v>
      </c>
      <c r="L10" s="85"/>
      <c r="M10" s="159" t="str">
        <f>IF(LEN(L10)&gt;1,I10&amp;": "&amp;L10&amp;CHAR(10),"")</f>
        <v/>
      </c>
    </row>
    <row r="11" spans="1:18" ht="27.9" customHeight="1" x14ac:dyDescent="0.25">
      <c r="B11" s="48"/>
      <c r="C11" s="161" t="str">
        <f>Allocation1&amp;" %"</f>
        <v>Core %</v>
      </c>
      <c r="D11" s="208" t="str">
        <f>Allocation2&amp;" %"</f>
        <v>Competitive %</v>
      </c>
      <c r="E11" s="208" t="str">
        <f>Allocation1&amp;" $"</f>
        <v>Core $</v>
      </c>
      <c r="F11" s="208" t="str">
        <f>Allocation2&amp;" $"</f>
        <v>Competitive $</v>
      </c>
      <c r="G11" s="49" t="s">
        <v>59</v>
      </c>
      <c r="I11" s="69" t="s">
        <v>67</v>
      </c>
      <c r="J11" s="82" t="s">
        <v>68</v>
      </c>
      <c r="K11" s="66">
        <v>0</v>
      </c>
      <c r="L11" s="85"/>
      <c r="M11" s="159" t="str">
        <f t="shared" ref="M11:M16" si="0">IF(LEN(L11)&gt;1,I11&amp;":: "&amp;J11&amp;": "&amp;L11&amp;CHAR(10),"")</f>
        <v/>
      </c>
    </row>
    <row r="12" spans="1:18" ht="27.9" customHeight="1" thickBot="1" x14ac:dyDescent="0.3">
      <c r="B12" s="60" t="s">
        <v>106</v>
      </c>
      <c r="C12" s="46">
        <v>1</v>
      </c>
      <c r="D12" s="46">
        <v>0</v>
      </c>
      <c r="E12" s="218">
        <f>C12*K18</f>
        <v>0</v>
      </c>
      <c r="F12" s="218">
        <f>D12*K18</f>
        <v>0</v>
      </c>
      <c r="G12" s="219">
        <f>SUM(E12:F12)</f>
        <v>0</v>
      </c>
      <c r="I12" s="69" t="s">
        <v>6</v>
      </c>
      <c r="J12" s="82" t="s">
        <v>68</v>
      </c>
      <c r="K12" s="66">
        <v>0</v>
      </c>
      <c r="L12" s="85"/>
      <c r="M12" s="159" t="str">
        <f t="shared" si="0"/>
        <v/>
      </c>
    </row>
    <row r="13" spans="1:18" ht="27.9" customHeight="1" x14ac:dyDescent="0.25">
      <c r="I13" s="69" t="s">
        <v>6</v>
      </c>
      <c r="J13" s="82" t="s">
        <v>68</v>
      </c>
      <c r="K13" s="66"/>
      <c r="L13" s="85"/>
      <c r="M13" s="159" t="str">
        <f t="shared" si="0"/>
        <v/>
      </c>
    </row>
    <row r="14" spans="1:18" ht="27.9" customHeight="1" x14ac:dyDescent="0.25">
      <c r="I14" s="69" t="s">
        <v>6</v>
      </c>
      <c r="J14" s="82" t="s">
        <v>68</v>
      </c>
      <c r="K14" s="66">
        <v>0</v>
      </c>
      <c r="L14" s="85"/>
      <c r="M14" s="159" t="str">
        <f t="shared" si="0"/>
        <v/>
      </c>
    </row>
    <row r="15" spans="1:18" ht="27.9" customHeight="1" x14ac:dyDescent="0.25">
      <c r="I15" s="69" t="s">
        <v>6</v>
      </c>
      <c r="J15" s="82" t="s">
        <v>68</v>
      </c>
      <c r="K15" s="66">
        <v>0</v>
      </c>
      <c r="L15" s="85"/>
      <c r="M15" s="159" t="str">
        <f t="shared" si="0"/>
        <v/>
      </c>
    </row>
    <row r="16" spans="1:18" ht="27.9" customHeight="1" x14ac:dyDescent="0.25">
      <c r="I16" s="69" t="s">
        <v>6</v>
      </c>
      <c r="J16" s="82" t="s">
        <v>68</v>
      </c>
      <c r="K16" s="66">
        <v>0</v>
      </c>
      <c r="L16" s="85"/>
      <c r="M16" s="159" t="str">
        <f t="shared" si="0"/>
        <v/>
      </c>
    </row>
    <row r="17" spans="1:17" ht="27.9" customHeight="1" x14ac:dyDescent="0.25">
      <c r="I17" s="315" t="s">
        <v>79</v>
      </c>
      <c r="J17" s="316"/>
      <c r="K17" s="65">
        <f>SUM(K8:K16)</f>
        <v>0</v>
      </c>
      <c r="L17" s="87"/>
      <c r="M17" s="148" t="str">
        <f>CONCATENATE(M5,M6,M8,M9,M10,M11,M12,M13,M14,M15,M16)</f>
        <v/>
      </c>
    </row>
    <row r="18" spans="1:17" ht="27.9" customHeight="1" thickBot="1" x14ac:dyDescent="0.3">
      <c r="I18" s="319" t="s">
        <v>80</v>
      </c>
      <c r="J18" s="320"/>
      <c r="K18" s="190">
        <f>SUM(K17,K7)</f>
        <v>0</v>
      </c>
      <c r="L18" s="88"/>
      <c r="N18" s="153">
        <f>E12</f>
        <v>0</v>
      </c>
      <c r="O18" s="153">
        <f>F12</f>
        <v>0</v>
      </c>
    </row>
    <row r="19" spans="1:17" ht="27.9" customHeight="1" thickBot="1" x14ac:dyDescent="0.3">
      <c r="A19" s="72"/>
      <c r="M19" s="160"/>
      <c r="N19" s="147"/>
      <c r="O19" s="147"/>
      <c r="P19" s="147"/>
      <c r="Q19" s="147"/>
    </row>
    <row r="20" spans="1:17" ht="27.9" customHeight="1" x14ac:dyDescent="0.25">
      <c r="A20" s="72">
        <f>A4+1</f>
        <v>2</v>
      </c>
      <c r="B20" s="321" t="s">
        <v>60</v>
      </c>
      <c r="C20" s="322"/>
      <c r="D20" s="322"/>
      <c r="E20" s="322"/>
      <c r="F20" s="322"/>
      <c r="G20" s="323"/>
      <c r="I20" s="321" t="s">
        <v>61</v>
      </c>
      <c r="J20" s="322"/>
      <c r="K20" s="322"/>
      <c r="L20" s="61" t="s">
        <v>16</v>
      </c>
    </row>
    <row r="21" spans="1:17" ht="27.9" customHeight="1" x14ac:dyDescent="0.25">
      <c r="B21" s="137" t="s">
        <v>71</v>
      </c>
      <c r="C21" s="307"/>
      <c r="D21" s="307"/>
      <c r="E21" s="307"/>
      <c r="F21" s="307"/>
      <c r="G21" s="308"/>
      <c r="I21" s="329" t="s">
        <v>72</v>
      </c>
      <c r="J21" s="330"/>
      <c r="K21" s="64"/>
      <c r="L21" s="84"/>
      <c r="M21" s="159" t="str">
        <f>IF(LEN(L21)&gt;1,I21&amp;": "&amp;L21&amp;CHAR(10),"")</f>
        <v/>
      </c>
    </row>
    <row r="22" spans="1:17" ht="27.9" customHeight="1" x14ac:dyDescent="0.25">
      <c r="B22" s="137" t="s">
        <v>73</v>
      </c>
      <c r="C22" s="326"/>
      <c r="D22" s="327"/>
      <c r="E22" s="327"/>
      <c r="F22" s="327"/>
      <c r="G22" s="328"/>
      <c r="I22" s="329" t="s">
        <v>74</v>
      </c>
      <c r="J22" s="330"/>
      <c r="K22" s="66">
        <v>0</v>
      </c>
      <c r="L22" s="85"/>
      <c r="M22" s="159" t="str">
        <f>IF(LEN(L22)&gt;1,I22&amp;": "&amp;L22&amp;CHAR(10),"")</f>
        <v/>
      </c>
    </row>
    <row r="23" spans="1:17" ht="27.9" customHeight="1" x14ac:dyDescent="0.25">
      <c r="B23" s="138" t="s">
        <v>75</v>
      </c>
      <c r="C23" s="326"/>
      <c r="D23" s="327"/>
      <c r="E23" s="327"/>
      <c r="F23" s="327"/>
      <c r="G23" s="328"/>
      <c r="I23" s="315" t="s">
        <v>76</v>
      </c>
      <c r="J23" s="316"/>
      <c r="K23" s="65">
        <f>K22*K21</f>
        <v>0</v>
      </c>
      <c r="L23" s="86"/>
    </row>
    <row r="24" spans="1:17" ht="27.9" customHeight="1" x14ac:dyDescent="0.25">
      <c r="B24" s="138" t="s">
        <v>77</v>
      </c>
      <c r="C24" s="326"/>
      <c r="D24" s="327"/>
      <c r="E24" s="327"/>
      <c r="F24" s="327"/>
      <c r="G24" s="328"/>
      <c r="I24" s="329" t="s">
        <v>5</v>
      </c>
      <c r="J24" s="330"/>
      <c r="K24" s="66">
        <v>0</v>
      </c>
      <c r="L24" s="85"/>
      <c r="M24" s="159" t="str">
        <f>IF(LEN(L24)&gt;1,I24&amp;": "&amp;L24&amp;CHAR(10),"")</f>
        <v/>
      </c>
    </row>
    <row r="25" spans="1:17" ht="27.9" customHeight="1" thickBot="1" x14ac:dyDescent="0.3">
      <c r="B25" s="138" t="s">
        <v>66</v>
      </c>
      <c r="C25" s="326"/>
      <c r="D25" s="327"/>
      <c r="E25" s="327"/>
      <c r="F25" s="327"/>
      <c r="G25" s="328"/>
      <c r="I25" s="329" t="s">
        <v>78</v>
      </c>
      <c r="J25" s="330"/>
      <c r="K25" s="66">
        <v>0</v>
      </c>
      <c r="L25" s="85"/>
      <c r="M25" s="159" t="str">
        <f>IF(LEN(L25)&gt;1,I25&amp;": "&amp;L25&amp;CHAR(10),"")</f>
        <v/>
      </c>
    </row>
    <row r="26" spans="1:17" ht="27.9" customHeight="1" x14ac:dyDescent="0.25">
      <c r="B26" s="311" t="s">
        <v>105</v>
      </c>
      <c r="C26" s="312"/>
      <c r="D26" s="312"/>
      <c r="E26" s="312"/>
      <c r="F26" s="312"/>
      <c r="G26" s="313"/>
      <c r="I26" s="329" t="s">
        <v>4</v>
      </c>
      <c r="J26" s="330"/>
      <c r="K26" s="66">
        <v>0</v>
      </c>
      <c r="L26" s="85"/>
      <c r="M26" s="159" t="str">
        <f>IF(LEN(L26)&gt;1,I26&amp;": "&amp;L26&amp;CHAR(10),"")</f>
        <v/>
      </c>
    </row>
    <row r="27" spans="1:17" ht="27.9" customHeight="1" x14ac:dyDescent="0.25">
      <c r="B27" s="48"/>
      <c r="C27" s="161" t="str">
        <f>Allocation1&amp;" %"</f>
        <v>Core %</v>
      </c>
      <c r="D27" s="208" t="str">
        <f>Allocation2&amp;" %"</f>
        <v>Competitive %</v>
      </c>
      <c r="E27" s="208" t="str">
        <f>Allocation1&amp;" $"</f>
        <v>Core $</v>
      </c>
      <c r="F27" s="208" t="str">
        <f>Allocation2&amp;" $"</f>
        <v>Competitive $</v>
      </c>
      <c r="G27" s="49" t="s">
        <v>59</v>
      </c>
      <c r="I27" s="137" t="s">
        <v>67</v>
      </c>
      <c r="J27" s="82" t="s">
        <v>68</v>
      </c>
      <c r="K27" s="66">
        <v>0</v>
      </c>
      <c r="L27" s="85"/>
      <c r="M27" s="159" t="str">
        <f t="shared" ref="M27:M32" si="1">IF(LEN(L27)&gt;1,I27&amp;":: "&amp;J27&amp;": "&amp;L27&amp;CHAR(10),"")</f>
        <v/>
      </c>
    </row>
    <row r="28" spans="1:17" ht="27.9" customHeight="1" thickBot="1" x14ac:dyDescent="0.3">
      <c r="B28" s="60" t="s">
        <v>106</v>
      </c>
      <c r="C28" s="168">
        <v>1</v>
      </c>
      <c r="D28" s="46">
        <v>0</v>
      </c>
      <c r="E28" s="151">
        <f>C28*K34</f>
        <v>0</v>
      </c>
      <c r="F28" s="151">
        <f>D28*K34</f>
        <v>0</v>
      </c>
      <c r="G28" s="152">
        <f>SUM(E28:F28)</f>
        <v>0</v>
      </c>
      <c r="I28" s="137" t="s">
        <v>6</v>
      </c>
      <c r="J28" s="82" t="s">
        <v>68</v>
      </c>
      <c r="K28" s="66">
        <v>0</v>
      </c>
      <c r="L28" s="85"/>
      <c r="M28" s="159" t="str">
        <f t="shared" si="1"/>
        <v/>
      </c>
    </row>
    <row r="29" spans="1:17" ht="27.9" customHeight="1" x14ac:dyDescent="0.25">
      <c r="I29" s="137" t="s">
        <v>6</v>
      </c>
      <c r="J29" s="82" t="s">
        <v>68</v>
      </c>
      <c r="K29" s="66">
        <v>0</v>
      </c>
      <c r="L29" s="85"/>
      <c r="M29" s="159" t="str">
        <f t="shared" si="1"/>
        <v/>
      </c>
    </row>
    <row r="30" spans="1:17" ht="27.9" customHeight="1" x14ac:dyDescent="0.25">
      <c r="I30" s="137" t="s">
        <v>6</v>
      </c>
      <c r="J30" s="82" t="s">
        <v>68</v>
      </c>
      <c r="K30" s="66">
        <v>0</v>
      </c>
      <c r="L30" s="85"/>
      <c r="M30" s="159" t="str">
        <f t="shared" si="1"/>
        <v/>
      </c>
    </row>
    <row r="31" spans="1:17" ht="27.9" customHeight="1" x14ac:dyDescent="0.25">
      <c r="I31" s="137" t="s">
        <v>6</v>
      </c>
      <c r="J31" s="82" t="s">
        <v>68</v>
      </c>
      <c r="K31" s="66">
        <v>0</v>
      </c>
      <c r="L31" s="85"/>
      <c r="M31" s="159" t="str">
        <f t="shared" si="1"/>
        <v/>
      </c>
    </row>
    <row r="32" spans="1:17" ht="27.9" customHeight="1" x14ac:dyDescent="0.25">
      <c r="I32" s="137" t="s">
        <v>6</v>
      </c>
      <c r="J32" s="82" t="s">
        <v>68</v>
      </c>
      <c r="K32" s="66">
        <v>0</v>
      </c>
      <c r="L32" s="85"/>
      <c r="M32" s="159" t="str">
        <f t="shared" si="1"/>
        <v/>
      </c>
    </row>
    <row r="33" spans="1:19" ht="27.9" customHeight="1" x14ac:dyDescent="0.25">
      <c r="I33" s="315" t="s">
        <v>79</v>
      </c>
      <c r="J33" s="316"/>
      <c r="K33" s="65">
        <f>SUM(K24:K32)</f>
        <v>0</v>
      </c>
      <c r="L33" s="87"/>
      <c r="M33" s="148" t="str">
        <f>CONCATENATE(M21,M22,M24,M25,M26,M27,M28,M29,M30,M31,M32)</f>
        <v/>
      </c>
    </row>
    <row r="34" spans="1:19" ht="27.9" customHeight="1" thickBot="1" x14ac:dyDescent="0.3">
      <c r="I34" s="319" t="s">
        <v>80</v>
      </c>
      <c r="J34" s="320"/>
      <c r="K34" s="67">
        <f>SUM(K33,K23)</f>
        <v>0</v>
      </c>
      <c r="L34" s="88"/>
      <c r="N34" s="153">
        <f>E28</f>
        <v>0</v>
      </c>
      <c r="O34" s="153">
        <f>F28</f>
        <v>0</v>
      </c>
    </row>
    <row r="35" spans="1:19" ht="14.4" thickBot="1" x14ac:dyDescent="0.3"/>
    <row r="36" spans="1:19" x14ac:dyDescent="0.25">
      <c r="A36" s="194">
        <f>A20+1</f>
        <v>3</v>
      </c>
      <c r="B36" s="321" t="s">
        <v>60</v>
      </c>
      <c r="C36" s="322"/>
      <c r="D36" s="322"/>
      <c r="E36" s="322"/>
      <c r="F36" s="322"/>
      <c r="G36" s="323"/>
      <c r="H36" s="162"/>
      <c r="I36" s="321" t="s">
        <v>61</v>
      </c>
      <c r="J36" s="322"/>
      <c r="K36" s="322"/>
      <c r="L36" s="182" t="s">
        <v>16</v>
      </c>
      <c r="M36" s="217"/>
      <c r="N36" s="215"/>
      <c r="O36" s="215"/>
    </row>
    <row r="37" spans="1:19" ht="26.4" customHeight="1" x14ac:dyDescent="0.25">
      <c r="A37" s="162"/>
      <c r="B37" s="192" t="s">
        <v>71</v>
      </c>
      <c r="C37" s="307"/>
      <c r="D37" s="307"/>
      <c r="E37" s="307"/>
      <c r="F37" s="307"/>
      <c r="G37" s="308"/>
      <c r="H37" s="162"/>
      <c r="I37" s="329" t="s">
        <v>72</v>
      </c>
      <c r="J37" s="330"/>
      <c r="K37" s="187"/>
      <c r="L37" s="197"/>
      <c r="M37" s="221" t="str">
        <f>IF(LEN(L37)&gt;1,I37&amp;": "&amp;L37&amp;CHAR(10),"")</f>
        <v/>
      </c>
      <c r="N37" s="215"/>
      <c r="O37" s="215"/>
    </row>
    <row r="38" spans="1:19" ht="26.4" customHeight="1" x14ac:dyDescent="0.25">
      <c r="A38" s="162"/>
      <c r="B38" s="192" t="s">
        <v>73</v>
      </c>
      <c r="C38" s="326"/>
      <c r="D38" s="327"/>
      <c r="E38" s="327"/>
      <c r="F38" s="327"/>
      <c r="G38" s="328"/>
      <c r="H38" s="162"/>
      <c r="I38" s="329" t="s">
        <v>74</v>
      </c>
      <c r="J38" s="330"/>
      <c r="K38" s="189">
        <v>0</v>
      </c>
      <c r="L38" s="198"/>
      <c r="M38" s="221" t="str">
        <f>IF(LEN(L38)&gt;1,I38&amp;": "&amp;L38&amp;CHAR(10),"")</f>
        <v/>
      </c>
      <c r="N38" s="215"/>
      <c r="O38" s="215"/>
    </row>
    <row r="39" spans="1:19" ht="39.6" customHeight="1" x14ac:dyDescent="0.25">
      <c r="A39" s="162"/>
      <c r="B39" s="193" t="s">
        <v>75</v>
      </c>
      <c r="C39" s="326"/>
      <c r="D39" s="327"/>
      <c r="E39" s="327"/>
      <c r="F39" s="327"/>
      <c r="G39" s="328"/>
      <c r="H39" s="162"/>
      <c r="I39" s="315" t="s">
        <v>76</v>
      </c>
      <c r="J39" s="316"/>
      <c r="K39" s="188">
        <f>K38*K37</f>
        <v>0</v>
      </c>
      <c r="L39" s="199"/>
      <c r="M39" s="217"/>
      <c r="N39" s="215"/>
      <c r="O39" s="215"/>
    </row>
    <row r="40" spans="1:19" ht="26.4" x14ac:dyDescent="0.25">
      <c r="A40" s="162"/>
      <c r="B40" s="193" t="s">
        <v>77</v>
      </c>
      <c r="C40" s="326"/>
      <c r="D40" s="327"/>
      <c r="E40" s="327"/>
      <c r="F40" s="327"/>
      <c r="G40" s="328"/>
      <c r="H40" s="162"/>
      <c r="I40" s="329" t="s">
        <v>5</v>
      </c>
      <c r="J40" s="330"/>
      <c r="K40" s="189">
        <v>0</v>
      </c>
      <c r="L40" s="198"/>
      <c r="M40" s="221" t="str">
        <f>IF(LEN(L40)&gt;1,I40&amp;": "&amp;L40&amp;CHAR(10),"")</f>
        <v/>
      </c>
      <c r="N40" s="215"/>
      <c r="O40" s="215"/>
    </row>
    <row r="41" spans="1:19" ht="27" customHeight="1" thickBot="1" x14ac:dyDescent="0.3">
      <c r="A41" s="162"/>
      <c r="B41" s="193" t="s">
        <v>66</v>
      </c>
      <c r="C41" s="326"/>
      <c r="D41" s="327"/>
      <c r="E41" s="327"/>
      <c r="F41" s="327"/>
      <c r="G41" s="328"/>
      <c r="H41" s="162"/>
      <c r="I41" s="329" t="s">
        <v>78</v>
      </c>
      <c r="J41" s="330"/>
      <c r="K41" s="189">
        <v>0</v>
      </c>
      <c r="L41" s="198"/>
      <c r="M41" s="221" t="str">
        <f>IF(LEN(L41)&gt;1,I41&amp;": "&amp;L41&amp;CHAR(10),"")</f>
        <v/>
      </c>
      <c r="N41" s="215"/>
      <c r="O41" s="215"/>
    </row>
    <row r="42" spans="1:19" ht="13.95" customHeight="1" x14ac:dyDescent="0.25">
      <c r="A42" s="162"/>
      <c r="B42" s="311" t="s">
        <v>105</v>
      </c>
      <c r="C42" s="312"/>
      <c r="D42" s="312"/>
      <c r="E42" s="312"/>
      <c r="F42" s="312"/>
      <c r="G42" s="313"/>
      <c r="H42" s="162"/>
      <c r="I42" s="329" t="s">
        <v>4</v>
      </c>
      <c r="J42" s="330"/>
      <c r="K42" s="189">
        <v>0</v>
      </c>
      <c r="L42" s="198"/>
      <c r="M42" s="221" t="str">
        <f>IF(LEN(L42)&gt;1,I42&amp;": "&amp;L42&amp;CHAR(10),"")</f>
        <v/>
      </c>
      <c r="N42" s="215"/>
      <c r="O42" s="215"/>
    </row>
    <row r="43" spans="1:19" ht="26.4" x14ac:dyDescent="0.25">
      <c r="A43" s="162"/>
      <c r="B43" s="170"/>
      <c r="C43" s="161" t="str">
        <f>Allocation1&amp;" %"</f>
        <v>Core %</v>
      </c>
      <c r="D43" s="208" t="str">
        <f>Allocation2&amp;" %"</f>
        <v>Competitive %</v>
      </c>
      <c r="E43" s="208" t="str">
        <f>Allocation1&amp;" $"</f>
        <v>Core $</v>
      </c>
      <c r="F43" s="208" t="str">
        <f>Allocation2&amp;" $"</f>
        <v>Competitive $</v>
      </c>
      <c r="G43" s="171" t="s">
        <v>59</v>
      </c>
      <c r="H43" s="162"/>
      <c r="I43" s="192" t="s">
        <v>67</v>
      </c>
      <c r="J43" s="195" t="s">
        <v>68</v>
      </c>
      <c r="K43" s="189">
        <v>0</v>
      </c>
      <c r="L43" s="198"/>
      <c r="M43" s="221" t="str">
        <f t="shared" ref="M43:M48" si="2">IF(LEN(L43)&gt;1,I43&amp;":: "&amp;J43&amp;": "&amp;L43&amp;CHAR(10),"")</f>
        <v/>
      </c>
      <c r="N43" s="215"/>
      <c r="O43" s="215"/>
    </row>
    <row r="44" spans="1:19" ht="27" thickBot="1" x14ac:dyDescent="0.3">
      <c r="A44" s="162"/>
      <c r="B44" s="181" t="s">
        <v>106</v>
      </c>
      <c r="C44" s="168">
        <v>1</v>
      </c>
      <c r="D44" s="168">
        <v>0</v>
      </c>
      <c r="E44" s="218">
        <f>C44*K50</f>
        <v>0</v>
      </c>
      <c r="F44" s="218">
        <f>D44*K50</f>
        <v>0</v>
      </c>
      <c r="G44" s="219">
        <f>SUM(E44:F44)</f>
        <v>0</v>
      </c>
      <c r="H44" s="162"/>
      <c r="I44" s="192" t="s">
        <v>6</v>
      </c>
      <c r="J44" s="195" t="s">
        <v>68</v>
      </c>
      <c r="K44" s="189">
        <v>0</v>
      </c>
      <c r="L44" s="198"/>
      <c r="M44" s="221" t="str">
        <f t="shared" si="2"/>
        <v/>
      </c>
      <c r="N44" s="215"/>
      <c r="O44" s="215"/>
    </row>
    <row r="45" spans="1:19" s="162" customFormat="1" ht="26.4" x14ac:dyDescent="0.25">
      <c r="I45" s="234" t="s">
        <v>6</v>
      </c>
      <c r="J45" s="195" t="s">
        <v>68</v>
      </c>
      <c r="K45" s="189">
        <v>0</v>
      </c>
      <c r="L45" s="198"/>
      <c r="M45" s="221" t="str">
        <f t="shared" si="2"/>
        <v/>
      </c>
      <c r="N45" s="215"/>
      <c r="O45" s="215"/>
      <c r="P45" s="215"/>
      <c r="Q45" s="215"/>
      <c r="R45" s="216"/>
      <c r="S45" s="216"/>
    </row>
    <row r="46" spans="1:19" s="162" customFormat="1" ht="26.4" x14ac:dyDescent="0.25">
      <c r="I46" s="234" t="s">
        <v>6</v>
      </c>
      <c r="J46" s="195" t="s">
        <v>68</v>
      </c>
      <c r="K46" s="189">
        <v>0</v>
      </c>
      <c r="L46" s="198"/>
      <c r="M46" s="221" t="str">
        <f t="shared" si="2"/>
        <v/>
      </c>
      <c r="N46" s="215"/>
      <c r="O46" s="215"/>
      <c r="P46" s="215"/>
      <c r="Q46" s="215"/>
      <c r="R46" s="216"/>
      <c r="S46" s="216"/>
    </row>
    <row r="47" spans="1:19" s="162" customFormat="1" ht="26.4" x14ac:dyDescent="0.25">
      <c r="I47" s="234" t="s">
        <v>6</v>
      </c>
      <c r="J47" s="195" t="s">
        <v>68</v>
      </c>
      <c r="K47" s="189">
        <v>0</v>
      </c>
      <c r="L47" s="198"/>
      <c r="M47" s="221" t="str">
        <f t="shared" si="2"/>
        <v/>
      </c>
      <c r="N47" s="215"/>
      <c r="O47" s="215"/>
      <c r="P47" s="215"/>
      <c r="Q47" s="215"/>
      <c r="R47" s="216"/>
      <c r="S47" s="216"/>
    </row>
    <row r="48" spans="1:19" s="162" customFormat="1" ht="26.4" x14ac:dyDescent="0.25">
      <c r="I48" s="234" t="s">
        <v>6</v>
      </c>
      <c r="J48" s="195" t="s">
        <v>68</v>
      </c>
      <c r="K48" s="189">
        <v>0</v>
      </c>
      <c r="L48" s="198"/>
      <c r="M48" s="221" t="str">
        <f t="shared" si="2"/>
        <v/>
      </c>
      <c r="N48" s="215"/>
      <c r="O48" s="215"/>
      <c r="P48" s="215"/>
      <c r="Q48" s="215"/>
      <c r="R48" s="216"/>
      <c r="S48" s="216"/>
    </row>
    <row r="49" spans="1:19" ht="13.95" customHeight="1" x14ac:dyDescent="0.25">
      <c r="A49" s="162"/>
      <c r="B49" s="162"/>
      <c r="C49" s="162"/>
      <c r="D49" s="162"/>
      <c r="E49" s="162"/>
      <c r="F49" s="162"/>
      <c r="G49" s="162"/>
      <c r="H49" s="162"/>
      <c r="I49" s="315" t="s">
        <v>79</v>
      </c>
      <c r="J49" s="316"/>
      <c r="K49" s="188">
        <f>SUM(K40:K48)</f>
        <v>0</v>
      </c>
      <c r="L49" s="200"/>
      <c r="M49" s="217" t="str">
        <f>CONCATENATE(M37,M38,M40,M41,M42,M43,M44,M45,M46,M47,M48)</f>
        <v/>
      </c>
      <c r="N49" s="215"/>
      <c r="O49" s="215"/>
    </row>
    <row r="50" spans="1:19" s="162" customFormat="1" ht="27.9" customHeight="1" thickBot="1" x14ac:dyDescent="0.3">
      <c r="I50" s="319" t="s">
        <v>80</v>
      </c>
      <c r="J50" s="320"/>
      <c r="K50" s="190">
        <f>SUM(K49,K39)</f>
        <v>0</v>
      </c>
      <c r="L50" s="201"/>
      <c r="M50" s="217"/>
      <c r="N50" s="220">
        <f>E44</f>
        <v>0</v>
      </c>
      <c r="O50" s="220">
        <f>F44</f>
        <v>0</v>
      </c>
      <c r="P50" s="215"/>
      <c r="Q50" s="215"/>
      <c r="R50" s="216"/>
      <c r="S50" s="216"/>
    </row>
    <row r="51" spans="1:19" ht="14.4" customHeight="1" thickBot="1" x14ac:dyDescent="0.3">
      <c r="A51" s="162"/>
      <c r="B51" s="162"/>
      <c r="C51" s="162"/>
      <c r="D51" s="162"/>
      <c r="E51" s="162"/>
      <c r="F51" s="162"/>
      <c r="G51" s="162"/>
      <c r="H51" s="162"/>
      <c r="I51" s="162"/>
      <c r="J51" s="162"/>
      <c r="K51" s="162"/>
      <c r="L51" s="162"/>
      <c r="M51" s="217"/>
    </row>
    <row r="52" spans="1:19" x14ac:dyDescent="0.25">
      <c r="A52" s="194">
        <f>A36+1</f>
        <v>4</v>
      </c>
      <c r="B52" s="321" t="s">
        <v>60</v>
      </c>
      <c r="C52" s="322"/>
      <c r="D52" s="322"/>
      <c r="E52" s="322"/>
      <c r="F52" s="322"/>
      <c r="G52" s="323"/>
      <c r="H52" s="162"/>
      <c r="I52" s="321" t="s">
        <v>61</v>
      </c>
      <c r="J52" s="322"/>
      <c r="K52" s="322"/>
      <c r="L52" s="182" t="s">
        <v>16</v>
      </c>
      <c r="M52" s="217"/>
      <c r="N52" s="215"/>
      <c r="O52" s="215"/>
    </row>
    <row r="53" spans="1:19" ht="26.4" customHeight="1" x14ac:dyDescent="0.25">
      <c r="A53" s="162"/>
      <c r="B53" s="192" t="s">
        <v>71</v>
      </c>
      <c r="C53" s="307"/>
      <c r="D53" s="307"/>
      <c r="E53" s="307"/>
      <c r="F53" s="307"/>
      <c r="G53" s="308"/>
      <c r="H53" s="162"/>
      <c r="I53" s="329" t="s">
        <v>72</v>
      </c>
      <c r="J53" s="330"/>
      <c r="K53" s="187"/>
      <c r="L53" s="197"/>
      <c r="M53" s="221" t="str">
        <f>IF(LEN(L53)&gt;1,I53&amp;": "&amp;L53&amp;CHAR(10),"")</f>
        <v/>
      </c>
      <c r="N53" s="215"/>
      <c r="O53" s="215"/>
    </row>
    <row r="54" spans="1:19" ht="26.4" customHeight="1" x14ac:dyDescent="0.25">
      <c r="A54" s="162"/>
      <c r="B54" s="192" t="s">
        <v>73</v>
      </c>
      <c r="C54" s="326"/>
      <c r="D54" s="327"/>
      <c r="E54" s="327"/>
      <c r="F54" s="327"/>
      <c r="G54" s="328"/>
      <c r="H54" s="162"/>
      <c r="I54" s="329" t="s">
        <v>74</v>
      </c>
      <c r="J54" s="330"/>
      <c r="K54" s="189">
        <v>0</v>
      </c>
      <c r="L54" s="198"/>
      <c r="M54" s="221" t="str">
        <f>IF(LEN(L54)&gt;1,I54&amp;": "&amp;L54&amp;CHAR(10),"")</f>
        <v/>
      </c>
      <c r="N54" s="215"/>
      <c r="O54" s="215"/>
    </row>
    <row r="55" spans="1:19" ht="39.6" customHeight="1" x14ac:dyDescent="0.25">
      <c r="A55" s="162"/>
      <c r="B55" s="193" t="s">
        <v>75</v>
      </c>
      <c r="C55" s="326"/>
      <c r="D55" s="327"/>
      <c r="E55" s="327"/>
      <c r="F55" s="327"/>
      <c r="G55" s="328"/>
      <c r="H55" s="162"/>
      <c r="I55" s="315" t="s">
        <v>76</v>
      </c>
      <c r="J55" s="316"/>
      <c r="K55" s="188">
        <f>K54*K53</f>
        <v>0</v>
      </c>
      <c r="L55" s="199"/>
      <c r="M55" s="217"/>
      <c r="N55" s="215"/>
      <c r="O55" s="215"/>
    </row>
    <row r="56" spans="1:19" ht="26.4" x14ac:dyDescent="0.25">
      <c r="A56" s="162"/>
      <c r="B56" s="193" t="s">
        <v>77</v>
      </c>
      <c r="C56" s="326"/>
      <c r="D56" s="327"/>
      <c r="E56" s="327"/>
      <c r="F56" s="327"/>
      <c r="G56" s="328"/>
      <c r="H56" s="162"/>
      <c r="I56" s="329" t="s">
        <v>5</v>
      </c>
      <c r="J56" s="330"/>
      <c r="K56" s="189">
        <v>0</v>
      </c>
      <c r="L56" s="198"/>
      <c r="M56" s="221" t="str">
        <f>IF(LEN(L56)&gt;1,I56&amp;": "&amp;L56&amp;CHAR(10),"")</f>
        <v/>
      </c>
      <c r="N56" s="215"/>
      <c r="O56" s="215"/>
    </row>
    <row r="57" spans="1:19" ht="27" customHeight="1" thickBot="1" x14ac:dyDescent="0.3">
      <c r="A57" s="162"/>
      <c r="B57" s="193" t="s">
        <v>66</v>
      </c>
      <c r="C57" s="326"/>
      <c r="D57" s="327"/>
      <c r="E57" s="327"/>
      <c r="F57" s="327"/>
      <c r="G57" s="328"/>
      <c r="H57" s="162"/>
      <c r="I57" s="329" t="s">
        <v>78</v>
      </c>
      <c r="J57" s="330"/>
      <c r="K57" s="189">
        <v>0</v>
      </c>
      <c r="L57" s="198"/>
      <c r="M57" s="221" t="str">
        <f>IF(LEN(L57)&gt;1,I57&amp;": "&amp;L57&amp;CHAR(10),"")</f>
        <v/>
      </c>
      <c r="N57" s="215"/>
      <c r="O57" s="215"/>
    </row>
    <row r="58" spans="1:19" ht="13.95" customHeight="1" x14ac:dyDescent="0.25">
      <c r="A58" s="162"/>
      <c r="B58" s="311" t="s">
        <v>105</v>
      </c>
      <c r="C58" s="312"/>
      <c r="D58" s="312"/>
      <c r="E58" s="312"/>
      <c r="F58" s="312"/>
      <c r="G58" s="313"/>
      <c r="H58" s="162"/>
      <c r="I58" s="329" t="s">
        <v>4</v>
      </c>
      <c r="J58" s="330"/>
      <c r="K58" s="189">
        <v>0</v>
      </c>
      <c r="L58" s="198"/>
      <c r="M58" s="221" t="str">
        <f>IF(LEN(L58)&gt;1,I58&amp;": "&amp;L58&amp;CHAR(10),"")</f>
        <v/>
      </c>
      <c r="N58" s="215"/>
      <c r="O58" s="215"/>
    </row>
    <row r="59" spans="1:19" ht="26.4" x14ac:dyDescent="0.25">
      <c r="A59" s="162"/>
      <c r="B59" s="170"/>
      <c r="C59" s="161" t="str">
        <f>Allocation1&amp;" %"</f>
        <v>Core %</v>
      </c>
      <c r="D59" s="208" t="str">
        <f>Allocation2&amp;" %"</f>
        <v>Competitive %</v>
      </c>
      <c r="E59" s="208" t="str">
        <f>Allocation1&amp;" $"</f>
        <v>Core $</v>
      </c>
      <c r="F59" s="208" t="str">
        <f>Allocation2&amp;" $"</f>
        <v>Competitive $</v>
      </c>
      <c r="G59" s="171" t="s">
        <v>59</v>
      </c>
      <c r="H59" s="162"/>
      <c r="I59" s="192" t="s">
        <v>67</v>
      </c>
      <c r="J59" s="195" t="s">
        <v>68</v>
      </c>
      <c r="K59" s="189">
        <v>0</v>
      </c>
      <c r="L59" s="198"/>
      <c r="M59" s="221" t="str">
        <f t="shared" ref="M59:M64" si="3">IF(LEN(L59)&gt;1,I59&amp;":: "&amp;J59&amp;": "&amp;L59&amp;CHAR(10),"")</f>
        <v/>
      </c>
      <c r="N59" s="215"/>
      <c r="O59" s="215"/>
    </row>
    <row r="60" spans="1:19" ht="27" thickBot="1" x14ac:dyDescent="0.3">
      <c r="A60" s="162"/>
      <c r="B60" s="181" t="s">
        <v>106</v>
      </c>
      <c r="C60" s="168">
        <v>1</v>
      </c>
      <c r="D60" s="168">
        <v>0</v>
      </c>
      <c r="E60" s="218">
        <f>C60*K66</f>
        <v>0</v>
      </c>
      <c r="F60" s="218">
        <f>D60*K66</f>
        <v>0</v>
      </c>
      <c r="G60" s="219">
        <f>SUM(E60:F60)</f>
        <v>0</v>
      </c>
      <c r="H60" s="162"/>
      <c r="I60" s="192" t="s">
        <v>6</v>
      </c>
      <c r="J60" s="195" t="s">
        <v>68</v>
      </c>
      <c r="K60" s="189">
        <v>0</v>
      </c>
      <c r="L60" s="198"/>
      <c r="M60" s="221" t="str">
        <f t="shared" si="3"/>
        <v/>
      </c>
      <c r="N60" s="215"/>
      <c r="O60" s="215"/>
    </row>
    <row r="61" spans="1:19" ht="26.4" x14ac:dyDescent="0.25">
      <c r="A61" s="162"/>
      <c r="B61" s="162"/>
      <c r="C61" s="162"/>
      <c r="D61" s="162"/>
      <c r="E61" s="162"/>
      <c r="F61" s="162"/>
      <c r="G61" s="162"/>
      <c r="H61" s="162"/>
      <c r="I61" s="192" t="s">
        <v>6</v>
      </c>
      <c r="J61" s="195" t="s">
        <v>68</v>
      </c>
      <c r="K61" s="189">
        <v>0</v>
      </c>
      <c r="L61" s="198"/>
      <c r="M61" s="221" t="str">
        <f t="shared" si="3"/>
        <v/>
      </c>
      <c r="N61" s="215"/>
      <c r="O61" s="215"/>
    </row>
    <row r="62" spans="1:19" ht="26.4" x14ac:dyDescent="0.25">
      <c r="A62" s="162"/>
      <c r="B62" s="162"/>
      <c r="C62" s="162"/>
      <c r="D62" s="162"/>
      <c r="E62" s="162"/>
      <c r="F62" s="162"/>
      <c r="G62" s="162"/>
      <c r="H62" s="162"/>
      <c r="I62" s="192" t="s">
        <v>6</v>
      </c>
      <c r="J62" s="195" t="s">
        <v>68</v>
      </c>
      <c r="K62" s="189">
        <v>0</v>
      </c>
      <c r="L62" s="198"/>
      <c r="M62" s="221" t="str">
        <f t="shared" si="3"/>
        <v/>
      </c>
      <c r="N62" s="215"/>
      <c r="O62" s="215"/>
    </row>
    <row r="63" spans="1:19" ht="26.4" x14ac:dyDescent="0.25">
      <c r="A63" s="162"/>
      <c r="B63" s="162"/>
      <c r="C63" s="162"/>
      <c r="D63" s="162"/>
      <c r="E63" s="162"/>
      <c r="F63" s="162"/>
      <c r="G63" s="162"/>
      <c r="H63" s="162"/>
      <c r="I63" s="192" t="s">
        <v>6</v>
      </c>
      <c r="J63" s="195" t="s">
        <v>68</v>
      </c>
      <c r="K63" s="189">
        <v>0</v>
      </c>
      <c r="L63" s="198"/>
      <c r="M63" s="221" t="str">
        <f t="shared" si="3"/>
        <v/>
      </c>
      <c r="N63" s="215"/>
      <c r="O63" s="215"/>
    </row>
    <row r="64" spans="1:19" ht="26.4" x14ac:dyDescent="0.25">
      <c r="A64" s="162"/>
      <c r="B64" s="162"/>
      <c r="C64" s="162"/>
      <c r="D64" s="162"/>
      <c r="E64" s="162"/>
      <c r="F64" s="162"/>
      <c r="G64" s="162"/>
      <c r="H64" s="162"/>
      <c r="I64" s="192" t="s">
        <v>6</v>
      </c>
      <c r="J64" s="195" t="s">
        <v>68</v>
      </c>
      <c r="K64" s="189">
        <v>0</v>
      </c>
      <c r="L64" s="198"/>
      <c r="M64" s="221" t="str">
        <f t="shared" si="3"/>
        <v/>
      </c>
      <c r="N64" s="215"/>
      <c r="O64" s="215"/>
    </row>
    <row r="65" spans="1:15" ht="21" customHeight="1" x14ac:dyDescent="0.25">
      <c r="A65" s="162"/>
      <c r="B65" s="162"/>
      <c r="C65" s="162"/>
      <c r="D65" s="162"/>
      <c r="E65" s="162"/>
      <c r="F65" s="162"/>
      <c r="G65" s="162"/>
      <c r="H65" s="162"/>
      <c r="I65" s="315" t="s">
        <v>79</v>
      </c>
      <c r="J65" s="316"/>
      <c r="K65" s="188">
        <f>SUM(K56:K64)</f>
        <v>0</v>
      </c>
      <c r="L65" s="200"/>
      <c r="M65" s="217" t="str">
        <f>CONCATENATE(M53,M54,M56,M57,M58,M59,M60,M61,M62,M63,M64)</f>
        <v/>
      </c>
      <c r="N65" s="215"/>
      <c r="O65" s="215"/>
    </row>
    <row r="66" spans="1:15" ht="26.4" customHeight="1" thickBot="1" x14ac:dyDescent="0.3">
      <c r="A66" s="162"/>
      <c r="B66" s="162"/>
      <c r="C66" s="162"/>
      <c r="D66" s="162"/>
      <c r="E66" s="162"/>
      <c r="F66" s="162"/>
      <c r="G66" s="162"/>
      <c r="H66" s="162"/>
      <c r="I66" s="319" t="s">
        <v>80</v>
      </c>
      <c r="J66" s="320"/>
      <c r="K66" s="190">
        <f>SUM(K65,K55)</f>
        <v>0</v>
      </c>
      <c r="L66" s="201"/>
      <c r="M66" s="217"/>
      <c r="N66" s="220">
        <f>E60</f>
        <v>0</v>
      </c>
      <c r="O66" s="220">
        <f>F60</f>
        <v>0</v>
      </c>
    </row>
    <row r="67" spans="1:15" ht="14.4" thickBot="1" x14ac:dyDescent="0.3">
      <c r="A67" s="162"/>
      <c r="B67" s="162"/>
      <c r="C67" s="162"/>
      <c r="D67" s="162"/>
      <c r="E67" s="162"/>
      <c r="F67" s="162"/>
      <c r="G67" s="162"/>
      <c r="H67" s="162"/>
      <c r="I67" s="162"/>
      <c r="J67" s="162"/>
      <c r="K67" s="162"/>
      <c r="L67" s="162"/>
      <c r="M67" s="217"/>
    </row>
    <row r="68" spans="1:15" x14ac:dyDescent="0.25">
      <c r="A68" s="194">
        <f>A52+1</f>
        <v>5</v>
      </c>
      <c r="B68" s="321" t="s">
        <v>60</v>
      </c>
      <c r="C68" s="322"/>
      <c r="D68" s="322"/>
      <c r="E68" s="322"/>
      <c r="F68" s="322"/>
      <c r="G68" s="323"/>
      <c r="H68" s="162"/>
      <c r="I68" s="321" t="s">
        <v>61</v>
      </c>
      <c r="J68" s="322"/>
      <c r="K68" s="322"/>
      <c r="L68" s="182" t="s">
        <v>16</v>
      </c>
      <c r="M68" s="217"/>
      <c r="N68" s="215"/>
      <c r="O68" s="215"/>
    </row>
    <row r="69" spans="1:15" ht="26.4" customHeight="1" x14ac:dyDescent="0.25">
      <c r="A69" s="162"/>
      <c r="B69" s="192" t="s">
        <v>71</v>
      </c>
      <c r="C69" s="307"/>
      <c r="D69" s="307"/>
      <c r="E69" s="307"/>
      <c r="F69" s="307"/>
      <c r="G69" s="308"/>
      <c r="H69" s="162"/>
      <c r="I69" s="329" t="s">
        <v>72</v>
      </c>
      <c r="J69" s="330"/>
      <c r="K69" s="187"/>
      <c r="L69" s="197"/>
      <c r="M69" s="221" t="str">
        <f>IF(LEN(L69)&gt;1,I69&amp;": "&amp;L69&amp;CHAR(10),"")</f>
        <v/>
      </c>
      <c r="N69" s="215"/>
      <c r="O69" s="215"/>
    </row>
    <row r="70" spans="1:15" ht="26.4" customHeight="1" x14ac:dyDescent="0.25">
      <c r="A70" s="162"/>
      <c r="B70" s="192" t="s">
        <v>73</v>
      </c>
      <c r="C70" s="326"/>
      <c r="D70" s="327"/>
      <c r="E70" s="327"/>
      <c r="F70" s="327"/>
      <c r="G70" s="328"/>
      <c r="H70" s="162"/>
      <c r="I70" s="329" t="s">
        <v>74</v>
      </c>
      <c r="J70" s="330"/>
      <c r="K70" s="189">
        <v>0</v>
      </c>
      <c r="L70" s="198"/>
      <c r="M70" s="221" t="str">
        <f>IF(LEN(L70)&gt;1,I70&amp;": "&amp;L70&amp;CHAR(10),"")</f>
        <v/>
      </c>
      <c r="N70" s="215"/>
      <c r="O70" s="215"/>
    </row>
    <row r="71" spans="1:15" ht="39.6" customHeight="1" x14ac:dyDescent="0.25">
      <c r="A71" s="162"/>
      <c r="B71" s="193" t="s">
        <v>75</v>
      </c>
      <c r="C71" s="326"/>
      <c r="D71" s="327"/>
      <c r="E71" s="327"/>
      <c r="F71" s="327"/>
      <c r="G71" s="328"/>
      <c r="H71" s="162"/>
      <c r="I71" s="315" t="s">
        <v>76</v>
      </c>
      <c r="J71" s="316"/>
      <c r="K71" s="188">
        <f>K70*K69</f>
        <v>0</v>
      </c>
      <c r="L71" s="199"/>
      <c r="M71" s="217"/>
      <c r="N71" s="215"/>
      <c r="O71" s="215"/>
    </row>
    <row r="72" spans="1:15" ht="26.4" x14ac:dyDescent="0.25">
      <c r="A72" s="162"/>
      <c r="B72" s="193" t="s">
        <v>77</v>
      </c>
      <c r="C72" s="326"/>
      <c r="D72" s="327"/>
      <c r="E72" s="327"/>
      <c r="F72" s="327"/>
      <c r="G72" s="328"/>
      <c r="H72" s="162"/>
      <c r="I72" s="329" t="s">
        <v>5</v>
      </c>
      <c r="J72" s="330"/>
      <c r="K72" s="189">
        <v>0</v>
      </c>
      <c r="L72" s="198"/>
      <c r="M72" s="221" t="str">
        <f>IF(LEN(L72)&gt;1,I72&amp;": "&amp;L72&amp;CHAR(10),"")</f>
        <v/>
      </c>
      <c r="N72" s="215"/>
      <c r="O72" s="215"/>
    </row>
    <row r="73" spans="1:15" ht="27" customHeight="1" thickBot="1" x14ac:dyDescent="0.3">
      <c r="A73" s="162"/>
      <c r="B73" s="193" t="s">
        <v>66</v>
      </c>
      <c r="C73" s="326"/>
      <c r="D73" s="327"/>
      <c r="E73" s="327"/>
      <c r="F73" s="327"/>
      <c r="G73" s="328"/>
      <c r="H73" s="162"/>
      <c r="I73" s="329" t="s">
        <v>78</v>
      </c>
      <c r="J73" s="330"/>
      <c r="K73" s="189">
        <v>0</v>
      </c>
      <c r="L73" s="198"/>
      <c r="M73" s="221" t="str">
        <f>IF(LEN(L73)&gt;1,I73&amp;": "&amp;L73&amp;CHAR(10),"")</f>
        <v/>
      </c>
      <c r="N73" s="215"/>
      <c r="O73" s="215"/>
    </row>
    <row r="74" spans="1:15" ht="13.95" customHeight="1" x14ac:dyDescent="0.25">
      <c r="A74" s="162"/>
      <c r="B74" s="311" t="s">
        <v>105</v>
      </c>
      <c r="C74" s="312"/>
      <c r="D74" s="312"/>
      <c r="E74" s="312"/>
      <c r="F74" s="312"/>
      <c r="G74" s="313"/>
      <c r="H74" s="162"/>
      <c r="I74" s="329" t="s">
        <v>4</v>
      </c>
      <c r="J74" s="330"/>
      <c r="K74" s="189">
        <v>0</v>
      </c>
      <c r="L74" s="198"/>
      <c r="M74" s="221" t="str">
        <f>IF(LEN(L74)&gt;1,I74&amp;": "&amp;L74&amp;CHAR(10),"")</f>
        <v/>
      </c>
      <c r="N74" s="215"/>
      <c r="O74" s="215"/>
    </row>
    <row r="75" spans="1:15" ht="26.4" x14ac:dyDescent="0.25">
      <c r="A75" s="162"/>
      <c r="B75" s="170"/>
      <c r="C75" s="161" t="str">
        <f>Allocation1&amp;" %"</f>
        <v>Core %</v>
      </c>
      <c r="D75" s="208" t="str">
        <f>Allocation2&amp;" %"</f>
        <v>Competitive %</v>
      </c>
      <c r="E75" s="208" t="str">
        <f>Allocation1&amp;" $"</f>
        <v>Core $</v>
      </c>
      <c r="F75" s="208" t="str">
        <f>Allocation2&amp;" $"</f>
        <v>Competitive $</v>
      </c>
      <c r="G75" s="171" t="s">
        <v>59</v>
      </c>
      <c r="H75" s="162"/>
      <c r="I75" s="192" t="s">
        <v>67</v>
      </c>
      <c r="J75" s="195" t="s">
        <v>68</v>
      </c>
      <c r="K75" s="189">
        <v>0</v>
      </c>
      <c r="L75" s="198"/>
      <c r="M75" s="221" t="str">
        <f t="shared" ref="M75:M80" si="4">IF(LEN(L75)&gt;1,I75&amp;":: "&amp;J75&amp;": "&amp;L75&amp;CHAR(10),"")</f>
        <v/>
      </c>
      <c r="N75" s="215"/>
      <c r="O75" s="215"/>
    </row>
    <row r="76" spans="1:15" ht="27" thickBot="1" x14ac:dyDescent="0.3">
      <c r="A76" s="162"/>
      <c r="B76" s="181" t="s">
        <v>106</v>
      </c>
      <c r="C76" s="168">
        <v>1</v>
      </c>
      <c r="D76" s="168">
        <v>0</v>
      </c>
      <c r="E76" s="218">
        <f>C76*K82</f>
        <v>0</v>
      </c>
      <c r="F76" s="218">
        <f>D76*K82</f>
        <v>0</v>
      </c>
      <c r="G76" s="219">
        <f>SUM(E76:F76)</f>
        <v>0</v>
      </c>
      <c r="H76" s="162"/>
      <c r="I76" s="192" t="s">
        <v>6</v>
      </c>
      <c r="J76" s="195" t="s">
        <v>68</v>
      </c>
      <c r="K76" s="189">
        <v>0</v>
      </c>
      <c r="L76" s="198"/>
      <c r="M76" s="221" t="str">
        <f t="shared" si="4"/>
        <v/>
      </c>
      <c r="N76" s="215"/>
      <c r="O76" s="215"/>
    </row>
    <row r="77" spans="1:15" ht="26.4" x14ac:dyDescent="0.25">
      <c r="A77" s="162"/>
      <c r="B77" s="162"/>
      <c r="C77" s="162"/>
      <c r="D77" s="162"/>
      <c r="E77" s="162"/>
      <c r="F77" s="162"/>
      <c r="G77" s="162"/>
      <c r="H77" s="162"/>
      <c r="I77" s="192" t="s">
        <v>6</v>
      </c>
      <c r="J77" s="195" t="s">
        <v>68</v>
      </c>
      <c r="K77" s="189">
        <v>0</v>
      </c>
      <c r="L77" s="198"/>
      <c r="M77" s="221" t="str">
        <f t="shared" si="4"/>
        <v/>
      </c>
      <c r="N77" s="215"/>
      <c r="O77" s="215"/>
    </row>
    <row r="78" spans="1:15" ht="26.4" x14ac:dyDescent="0.25">
      <c r="A78" s="162"/>
      <c r="B78" s="162"/>
      <c r="C78" s="162"/>
      <c r="D78" s="162"/>
      <c r="E78" s="162"/>
      <c r="F78" s="162"/>
      <c r="G78" s="162"/>
      <c r="H78" s="162"/>
      <c r="I78" s="192" t="s">
        <v>6</v>
      </c>
      <c r="J78" s="195" t="s">
        <v>68</v>
      </c>
      <c r="K78" s="189">
        <v>0</v>
      </c>
      <c r="L78" s="198"/>
      <c r="M78" s="221" t="str">
        <f t="shared" si="4"/>
        <v/>
      </c>
      <c r="N78" s="215"/>
      <c r="O78" s="215"/>
    </row>
    <row r="79" spans="1:15" ht="26.4" x14ac:dyDescent="0.25">
      <c r="A79" s="162"/>
      <c r="B79" s="162"/>
      <c r="C79" s="162"/>
      <c r="D79" s="162"/>
      <c r="E79" s="162"/>
      <c r="F79" s="162"/>
      <c r="G79" s="162"/>
      <c r="H79" s="162"/>
      <c r="I79" s="192" t="s">
        <v>6</v>
      </c>
      <c r="J79" s="195" t="s">
        <v>68</v>
      </c>
      <c r="K79" s="189">
        <v>0</v>
      </c>
      <c r="L79" s="198"/>
      <c r="M79" s="221" t="str">
        <f t="shared" si="4"/>
        <v/>
      </c>
      <c r="N79" s="215"/>
      <c r="O79" s="215"/>
    </row>
    <row r="80" spans="1:15" ht="26.4" x14ac:dyDescent="0.25">
      <c r="A80" s="162"/>
      <c r="B80" s="162"/>
      <c r="C80" s="162"/>
      <c r="D80" s="162"/>
      <c r="E80" s="162"/>
      <c r="F80" s="162"/>
      <c r="G80" s="162"/>
      <c r="H80" s="162"/>
      <c r="I80" s="192" t="s">
        <v>6</v>
      </c>
      <c r="J80" s="195" t="s">
        <v>68</v>
      </c>
      <c r="K80" s="189">
        <v>0</v>
      </c>
      <c r="L80" s="198"/>
      <c r="M80" s="221" t="str">
        <f t="shared" si="4"/>
        <v/>
      </c>
      <c r="N80" s="215"/>
      <c r="O80" s="215"/>
    </row>
    <row r="81" spans="1:15" x14ac:dyDescent="0.25">
      <c r="A81" s="162"/>
      <c r="B81" s="162"/>
      <c r="C81" s="162"/>
      <c r="D81" s="162"/>
      <c r="E81" s="162"/>
      <c r="F81" s="162"/>
      <c r="G81" s="162"/>
      <c r="H81" s="162"/>
      <c r="I81" s="315" t="s">
        <v>79</v>
      </c>
      <c r="J81" s="316"/>
      <c r="K81" s="188">
        <f>SUM(K72:K80)</f>
        <v>0</v>
      </c>
      <c r="L81" s="200"/>
      <c r="M81" s="217" t="str">
        <f>CONCATENATE(M69,M70,M72,M73,M74,M75,M76,M77,M78,M79,M80)</f>
        <v/>
      </c>
      <c r="N81" s="215"/>
      <c r="O81" s="215"/>
    </row>
    <row r="82" spans="1:15" ht="27" customHeight="1" thickBot="1" x14ac:dyDescent="0.3">
      <c r="A82" s="162"/>
      <c r="B82" s="162"/>
      <c r="C82" s="162"/>
      <c r="D82" s="162"/>
      <c r="E82" s="162"/>
      <c r="F82" s="162"/>
      <c r="G82" s="162"/>
      <c r="H82" s="162"/>
      <c r="I82" s="319" t="s">
        <v>80</v>
      </c>
      <c r="J82" s="320"/>
      <c r="K82" s="190">
        <f>SUM(K81,K71)</f>
        <v>0</v>
      </c>
      <c r="L82" s="201"/>
      <c r="M82" s="217"/>
      <c r="N82" s="220">
        <f>E76</f>
        <v>0</v>
      </c>
      <c r="O82" s="220">
        <f>F76</f>
        <v>0</v>
      </c>
    </row>
    <row r="83" spans="1:15" ht="14.4" thickBot="1" x14ac:dyDescent="0.3">
      <c r="A83" s="162"/>
      <c r="B83" s="162"/>
      <c r="C83" s="162"/>
      <c r="D83" s="162"/>
      <c r="E83" s="162"/>
      <c r="F83" s="162"/>
      <c r="G83" s="162"/>
      <c r="H83" s="162"/>
      <c r="I83" s="162"/>
      <c r="J83" s="162"/>
      <c r="K83" s="162"/>
      <c r="L83" s="162"/>
      <c r="M83" s="217"/>
    </row>
    <row r="84" spans="1:15" x14ac:dyDescent="0.25">
      <c r="A84" s="194">
        <f>A68+1</f>
        <v>6</v>
      </c>
      <c r="B84" s="321" t="s">
        <v>60</v>
      </c>
      <c r="C84" s="322"/>
      <c r="D84" s="322"/>
      <c r="E84" s="322"/>
      <c r="F84" s="322"/>
      <c r="G84" s="323"/>
      <c r="H84" s="162"/>
      <c r="I84" s="321" t="s">
        <v>61</v>
      </c>
      <c r="J84" s="322"/>
      <c r="K84" s="322"/>
      <c r="L84" s="182" t="s">
        <v>16</v>
      </c>
      <c r="M84" s="217"/>
      <c r="N84" s="215"/>
      <c r="O84" s="215"/>
    </row>
    <row r="85" spans="1:15" ht="26.4" customHeight="1" x14ac:dyDescent="0.25">
      <c r="A85" s="162"/>
      <c r="B85" s="192" t="s">
        <v>71</v>
      </c>
      <c r="C85" s="307"/>
      <c r="D85" s="307"/>
      <c r="E85" s="307"/>
      <c r="F85" s="307"/>
      <c r="G85" s="308"/>
      <c r="H85" s="162"/>
      <c r="I85" s="329" t="s">
        <v>72</v>
      </c>
      <c r="J85" s="330"/>
      <c r="K85" s="187"/>
      <c r="L85" s="197"/>
      <c r="M85" s="221" t="str">
        <f>IF(LEN(L85)&gt;1,I85&amp;": "&amp;L85&amp;CHAR(10),"")</f>
        <v/>
      </c>
      <c r="N85" s="215"/>
      <c r="O85" s="215"/>
    </row>
    <row r="86" spans="1:15" ht="26.4" customHeight="1" x14ac:dyDescent="0.25">
      <c r="A86" s="162"/>
      <c r="B86" s="192" t="s">
        <v>73</v>
      </c>
      <c r="C86" s="326"/>
      <c r="D86" s="327"/>
      <c r="E86" s="327"/>
      <c r="F86" s="327"/>
      <c r="G86" s="328"/>
      <c r="H86" s="162"/>
      <c r="I86" s="329" t="s">
        <v>74</v>
      </c>
      <c r="J86" s="330"/>
      <c r="K86" s="189">
        <v>0</v>
      </c>
      <c r="L86" s="198"/>
      <c r="M86" s="221" t="str">
        <f>IF(LEN(L86)&gt;1,I86&amp;": "&amp;L86&amp;CHAR(10),"")</f>
        <v/>
      </c>
      <c r="N86" s="215"/>
      <c r="O86" s="215"/>
    </row>
    <row r="87" spans="1:15" ht="39.6" customHeight="1" x14ac:dyDescent="0.25">
      <c r="A87" s="162"/>
      <c r="B87" s="193" t="s">
        <v>75</v>
      </c>
      <c r="C87" s="326"/>
      <c r="D87" s="327"/>
      <c r="E87" s="327"/>
      <c r="F87" s="327"/>
      <c r="G87" s="328"/>
      <c r="H87" s="162"/>
      <c r="I87" s="315" t="s">
        <v>76</v>
      </c>
      <c r="J87" s="316"/>
      <c r="K87" s="188">
        <f>K86*K85</f>
        <v>0</v>
      </c>
      <c r="L87" s="199"/>
      <c r="M87" s="217"/>
      <c r="N87" s="215"/>
      <c r="O87" s="215"/>
    </row>
    <row r="88" spans="1:15" ht="26.4" x14ac:dyDescent="0.25">
      <c r="A88" s="162"/>
      <c r="B88" s="193" t="s">
        <v>77</v>
      </c>
      <c r="C88" s="326"/>
      <c r="D88" s="327"/>
      <c r="E88" s="327"/>
      <c r="F88" s="327"/>
      <c r="G88" s="328"/>
      <c r="H88" s="162"/>
      <c r="I88" s="329" t="s">
        <v>5</v>
      </c>
      <c r="J88" s="330"/>
      <c r="K88" s="189">
        <v>0</v>
      </c>
      <c r="L88" s="198"/>
      <c r="M88" s="221" t="str">
        <f>IF(LEN(L88)&gt;1,I88&amp;": "&amp;L88&amp;CHAR(10),"")</f>
        <v/>
      </c>
      <c r="N88" s="215"/>
      <c r="O88" s="215"/>
    </row>
    <row r="89" spans="1:15" ht="27" customHeight="1" thickBot="1" x14ac:dyDescent="0.3">
      <c r="A89" s="162"/>
      <c r="B89" s="193" t="s">
        <v>66</v>
      </c>
      <c r="C89" s="326"/>
      <c r="D89" s="327"/>
      <c r="E89" s="327"/>
      <c r="F89" s="327"/>
      <c r="G89" s="328"/>
      <c r="H89" s="162"/>
      <c r="I89" s="329" t="s">
        <v>78</v>
      </c>
      <c r="J89" s="330"/>
      <c r="K89" s="189">
        <v>0</v>
      </c>
      <c r="L89" s="198"/>
      <c r="M89" s="221" t="str">
        <f>IF(LEN(L89)&gt;1,I89&amp;": "&amp;L89&amp;CHAR(10),"")</f>
        <v/>
      </c>
      <c r="N89" s="215"/>
      <c r="O89" s="215"/>
    </row>
    <row r="90" spans="1:15" ht="13.95" customHeight="1" x14ac:dyDescent="0.25">
      <c r="A90" s="162"/>
      <c r="B90" s="311" t="s">
        <v>105</v>
      </c>
      <c r="C90" s="312"/>
      <c r="D90" s="312"/>
      <c r="E90" s="312"/>
      <c r="F90" s="312"/>
      <c r="G90" s="313"/>
      <c r="H90" s="162"/>
      <c r="I90" s="329" t="s">
        <v>4</v>
      </c>
      <c r="J90" s="330"/>
      <c r="K90" s="189">
        <v>0</v>
      </c>
      <c r="L90" s="198"/>
      <c r="M90" s="221" t="str">
        <f>IF(LEN(L90)&gt;1,I90&amp;": "&amp;L90&amp;CHAR(10),"")</f>
        <v/>
      </c>
      <c r="N90" s="215"/>
      <c r="O90" s="215"/>
    </row>
    <row r="91" spans="1:15" ht="26.4" x14ac:dyDescent="0.25">
      <c r="A91" s="162"/>
      <c r="B91" s="170"/>
      <c r="C91" s="161" t="str">
        <f>Allocation1&amp;" %"</f>
        <v>Core %</v>
      </c>
      <c r="D91" s="208" t="str">
        <f>Allocation2&amp;" %"</f>
        <v>Competitive %</v>
      </c>
      <c r="E91" s="208" t="str">
        <f>Allocation1&amp;" $"</f>
        <v>Core $</v>
      </c>
      <c r="F91" s="208" t="str">
        <f>Allocation2&amp;" $"</f>
        <v>Competitive $</v>
      </c>
      <c r="G91" s="171" t="s">
        <v>59</v>
      </c>
      <c r="H91" s="162"/>
      <c r="I91" s="192" t="s">
        <v>67</v>
      </c>
      <c r="J91" s="195" t="s">
        <v>68</v>
      </c>
      <c r="K91" s="189">
        <v>0</v>
      </c>
      <c r="L91" s="198"/>
      <c r="M91" s="221" t="str">
        <f t="shared" ref="M91:M96" si="5">IF(LEN(L91)&gt;1,I91&amp;":: "&amp;J91&amp;": "&amp;L91&amp;CHAR(10),"")</f>
        <v/>
      </c>
      <c r="N91" s="215"/>
      <c r="O91" s="215"/>
    </row>
    <row r="92" spans="1:15" ht="27" thickBot="1" x14ac:dyDescent="0.3">
      <c r="A92" s="162"/>
      <c r="B92" s="181" t="s">
        <v>106</v>
      </c>
      <c r="C92" s="168">
        <v>1</v>
      </c>
      <c r="D92" s="168">
        <v>0</v>
      </c>
      <c r="E92" s="218">
        <f>C92*K98</f>
        <v>0</v>
      </c>
      <c r="F92" s="218">
        <f>D92*K98</f>
        <v>0</v>
      </c>
      <c r="G92" s="219">
        <f>SUM(E92:F92)</f>
        <v>0</v>
      </c>
      <c r="H92" s="162"/>
      <c r="I92" s="192" t="s">
        <v>6</v>
      </c>
      <c r="J92" s="195" t="s">
        <v>68</v>
      </c>
      <c r="K92" s="189">
        <v>0</v>
      </c>
      <c r="L92" s="198"/>
      <c r="M92" s="221" t="str">
        <f t="shared" si="5"/>
        <v/>
      </c>
      <c r="N92" s="215"/>
      <c r="O92" s="215"/>
    </row>
    <row r="93" spans="1:15" ht="26.4" x14ac:dyDescent="0.25">
      <c r="A93" s="162"/>
      <c r="B93" s="162"/>
      <c r="C93" s="162"/>
      <c r="D93" s="162"/>
      <c r="E93" s="162"/>
      <c r="F93" s="162"/>
      <c r="G93" s="162"/>
      <c r="H93" s="162"/>
      <c r="I93" s="192" t="s">
        <v>6</v>
      </c>
      <c r="J93" s="195" t="s">
        <v>68</v>
      </c>
      <c r="K93" s="189">
        <v>0</v>
      </c>
      <c r="L93" s="198"/>
      <c r="M93" s="221" t="str">
        <f t="shared" si="5"/>
        <v/>
      </c>
      <c r="N93" s="215"/>
      <c r="O93" s="215"/>
    </row>
    <row r="94" spans="1:15" ht="26.4" x14ac:dyDescent="0.25">
      <c r="A94" s="162"/>
      <c r="B94" s="162"/>
      <c r="C94" s="162"/>
      <c r="D94" s="162"/>
      <c r="E94" s="162"/>
      <c r="F94" s="162"/>
      <c r="G94" s="162"/>
      <c r="H94" s="162"/>
      <c r="I94" s="192" t="s">
        <v>6</v>
      </c>
      <c r="J94" s="195" t="s">
        <v>68</v>
      </c>
      <c r="K94" s="189">
        <v>0</v>
      </c>
      <c r="L94" s="198"/>
      <c r="M94" s="221" t="str">
        <f t="shared" si="5"/>
        <v/>
      </c>
      <c r="N94" s="215"/>
      <c r="O94" s="215"/>
    </row>
    <row r="95" spans="1:15" ht="26.4" x14ac:dyDescent="0.25">
      <c r="A95" s="162"/>
      <c r="B95" s="162"/>
      <c r="C95" s="162"/>
      <c r="D95" s="162"/>
      <c r="E95" s="162"/>
      <c r="F95" s="162"/>
      <c r="G95" s="162"/>
      <c r="H95" s="162"/>
      <c r="I95" s="192" t="s">
        <v>6</v>
      </c>
      <c r="J95" s="195" t="s">
        <v>68</v>
      </c>
      <c r="K95" s="189">
        <v>0</v>
      </c>
      <c r="L95" s="198"/>
      <c r="M95" s="221" t="str">
        <f t="shared" si="5"/>
        <v/>
      </c>
      <c r="N95" s="215"/>
      <c r="O95" s="215"/>
    </row>
    <row r="96" spans="1:15" ht="26.4" x14ac:dyDescent="0.25">
      <c r="A96" s="162"/>
      <c r="B96" s="162"/>
      <c r="C96" s="162"/>
      <c r="D96" s="162"/>
      <c r="E96" s="162"/>
      <c r="F96" s="162"/>
      <c r="G96" s="162"/>
      <c r="H96" s="162"/>
      <c r="I96" s="192" t="s">
        <v>6</v>
      </c>
      <c r="J96" s="195" t="s">
        <v>68</v>
      </c>
      <c r="K96" s="189">
        <v>0</v>
      </c>
      <c r="L96" s="198"/>
      <c r="M96" s="221" t="str">
        <f t="shared" si="5"/>
        <v/>
      </c>
      <c r="N96" s="215"/>
      <c r="O96" s="215"/>
    </row>
    <row r="97" spans="1:19" ht="13.95" customHeight="1" x14ac:dyDescent="0.25">
      <c r="A97" s="162"/>
      <c r="B97" s="162"/>
      <c r="C97" s="162"/>
      <c r="D97" s="162"/>
      <c r="E97" s="162"/>
      <c r="F97" s="162"/>
      <c r="G97" s="162"/>
      <c r="H97" s="162"/>
      <c r="I97" s="315" t="s">
        <v>79</v>
      </c>
      <c r="J97" s="316"/>
      <c r="K97" s="188">
        <f>SUM(K88:K96)</f>
        <v>0</v>
      </c>
      <c r="L97" s="200"/>
      <c r="M97" s="217" t="str">
        <f>CONCATENATE(M85,M86,M88,M89,M90,M91,M92,M93,M94,M95,M96)</f>
        <v/>
      </c>
      <c r="N97" s="215"/>
      <c r="O97" s="215"/>
    </row>
    <row r="98" spans="1:19" s="162" customFormat="1" ht="27" customHeight="1" thickBot="1" x14ac:dyDescent="0.3">
      <c r="I98" s="319" t="s">
        <v>80</v>
      </c>
      <c r="J98" s="320"/>
      <c r="K98" s="190">
        <f>SUM(K97,K87)</f>
        <v>0</v>
      </c>
      <c r="L98" s="201"/>
      <c r="M98" s="217"/>
      <c r="N98" s="220">
        <f>E92</f>
        <v>0</v>
      </c>
      <c r="O98" s="220">
        <f>F92</f>
        <v>0</v>
      </c>
      <c r="P98" s="215"/>
      <c r="Q98" s="215"/>
      <c r="R98" s="216"/>
      <c r="S98" s="216"/>
    </row>
    <row r="99" spans="1:19" ht="14.4" thickBot="1" x14ac:dyDescent="0.3">
      <c r="A99" s="162"/>
      <c r="B99" s="162"/>
      <c r="C99" s="162"/>
      <c r="D99" s="162"/>
      <c r="E99" s="162"/>
      <c r="F99" s="162"/>
      <c r="G99" s="162"/>
      <c r="H99" s="162"/>
      <c r="I99" s="162"/>
      <c r="J99" s="162"/>
      <c r="K99" s="162"/>
      <c r="L99" s="162"/>
      <c r="M99" s="217"/>
    </row>
    <row r="100" spans="1:19" x14ac:dyDescent="0.25">
      <c r="A100" s="194">
        <f>A84+1</f>
        <v>7</v>
      </c>
      <c r="B100" s="321" t="s">
        <v>60</v>
      </c>
      <c r="C100" s="322"/>
      <c r="D100" s="322"/>
      <c r="E100" s="322"/>
      <c r="F100" s="322"/>
      <c r="G100" s="323"/>
      <c r="H100" s="162"/>
      <c r="I100" s="321" t="s">
        <v>61</v>
      </c>
      <c r="J100" s="322"/>
      <c r="K100" s="322"/>
      <c r="L100" s="182" t="s">
        <v>16</v>
      </c>
      <c r="M100" s="217"/>
      <c r="N100" s="215"/>
      <c r="O100" s="215"/>
    </row>
    <row r="101" spans="1:19" ht="26.4" customHeight="1" x14ac:dyDescent="0.25">
      <c r="A101" s="162"/>
      <c r="B101" s="192" t="s">
        <v>71</v>
      </c>
      <c r="C101" s="307"/>
      <c r="D101" s="307"/>
      <c r="E101" s="307"/>
      <c r="F101" s="307"/>
      <c r="G101" s="308"/>
      <c r="H101" s="162"/>
      <c r="I101" s="329" t="s">
        <v>72</v>
      </c>
      <c r="J101" s="330"/>
      <c r="K101" s="187"/>
      <c r="L101" s="197"/>
      <c r="M101" s="221" t="str">
        <f>IF(LEN(L101)&gt;1,I101&amp;": "&amp;L101&amp;CHAR(10),"")</f>
        <v/>
      </c>
      <c r="N101" s="215"/>
      <c r="O101" s="215"/>
    </row>
    <row r="102" spans="1:19" ht="26.4" customHeight="1" x14ac:dyDescent="0.25">
      <c r="A102" s="162"/>
      <c r="B102" s="192" t="s">
        <v>73</v>
      </c>
      <c r="C102" s="326"/>
      <c r="D102" s="327"/>
      <c r="E102" s="327"/>
      <c r="F102" s="327"/>
      <c r="G102" s="328"/>
      <c r="H102" s="162"/>
      <c r="I102" s="329" t="s">
        <v>74</v>
      </c>
      <c r="J102" s="330"/>
      <c r="K102" s="189">
        <v>0</v>
      </c>
      <c r="L102" s="198"/>
      <c r="M102" s="221" t="str">
        <f>IF(LEN(L102)&gt;1,I102&amp;": "&amp;L102&amp;CHAR(10),"")</f>
        <v/>
      </c>
      <c r="N102" s="215"/>
      <c r="O102" s="215"/>
    </row>
    <row r="103" spans="1:19" ht="39.6" customHeight="1" x14ac:dyDescent="0.25">
      <c r="A103" s="162"/>
      <c r="B103" s="193" t="s">
        <v>75</v>
      </c>
      <c r="C103" s="326"/>
      <c r="D103" s="327"/>
      <c r="E103" s="327"/>
      <c r="F103" s="327"/>
      <c r="G103" s="328"/>
      <c r="H103" s="162"/>
      <c r="I103" s="315" t="s">
        <v>76</v>
      </c>
      <c r="J103" s="316"/>
      <c r="K103" s="188">
        <f>K102*K101</f>
        <v>0</v>
      </c>
      <c r="L103" s="199"/>
      <c r="M103" s="217"/>
      <c r="N103" s="215"/>
      <c r="O103" s="215"/>
    </row>
    <row r="104" spans="1:19" ht="26.4" x14ac:dyDescent="0.25">
      <c r="A104" s="162"/>
      <c r="B104" s="193" t="s">
        <v>77</v>
      </c>
      <c r="C104" s="326"/>
      <c r="D104" s="327"/>
      <c r="E104" s="327"/>
      <c r="F104" s="327"/>
      <c r="G104" s="328"/>
      <c r="H104" s="162"/>
      <c r="I104" s="329" t="s">
        <v>5</v>
      </c>
      <c r="J104" s="330"/>
      <c r="K104" s="189">
        <v>0</v>
      </c>
      <c r="L104" s="198"/>
      <c r="M104" s="221" t="str">
        <f>IF(LEN(L104)&gt;1,I104&amp;": "&amp;L104&amp;CHAR(10),"")</f>
        <v/>
      </c>
      <c r="N104" s="215"/>
      <c r="O104" s="215"/>
    </row>
    <row r="105" spans="1:19" ht="27" customHeight="1" thickBot="1" x14ac:dyDescent="0.3">
      <c r="A105" s="162"/>
      <c r="B105" s="193" t="s">
        <v>66</v>
      </c>
      <c r="C105" s="326"/>
      <c r="D105" s="327"/>
      <c r="E105" s="327"/>
      <c r="F105" s="327"/>
      <c r="G105" s="328"/>
      <c r="H105" s="162"/>
      <c r="I105" s="329" t="s">
        <v>78</v>
      </c>
      <c r="J105" s="330"/>
      <c r="K105" s="189">
        <v>0</v>
      </c>
      <c r="L105" s="198"/>
      <c r="M105" s="221" t="str">
        <f>IF(LEN(L105)&gt;1,I105&amp;": "&amp;L105&amp;CHAR(10),"")</f>
        <v/>
      </c>
      <c r="N105" s="215"/>
      <c r="O105" s="215"/>
    </row>
    <row r="106" spans="1:19" ht="13.95" customHeight="1" x14ac:dyDescent="0.25">
      <c r="A106" s="162"/>
      <c r="B106" s="311" t="s">
        <v>105</v>
      </c>
      <c r="C106" s="312"/>
      <c r="D106" s="312"/>
      <c r="E106" s="312"/>
      <c r="F106" s="312"/>
      <c r="G106" s="313"/>
      <c r="H106" s="162"/>
      <c r="I106" s="329" t="s">
        <v>4</v>
      </c>
      <c r="J106" s="330"/>
      <c r="K106" s="189">
        <v>0</v>
      </c>
      <c r="L106" s="198"/>
      <c r="M106" s="221" t="str">
        <f>IF(LEN(L106)&gt;1,I106&amp;": "&amp;L106&amp;CHAR(10),"")</f>
        <v/>
      </c>
      <c r="N106" s="215"/>
      <c r="O106" s="215"/>
    </row>
    <row r="107" spans="1:19" ht="26.4" x14ac:dyDescent="0.25">
      <c r="A107" s="162"/>
      <c r="B107" s="170"/>
      <c r="C107" s="161" t="str">
        <f>Allocation1&amp;" %"</f>
        <v>Core %</v>
      </c>
      <c r="D107" s="208" t="str">
        <f>Allocation2&amp;" %"</f>
        <v>Competitive %</v>
      </c>
      <c r="E107" s="208" t="str">
        <f>Allocation1&amp;" $"</f>
        <v>Core $</v>
      </c>
      <c r="F107" s="208" t="str">
        <f>Allocation2&amp;" $"</f>
        <v>Competitive $</v>
      </c>
      <c r="G107" s="171" t="s">
        <v>59</v>
      </c>
      <c r="H107" s="162"/>
      <c r="I107" s="192" t="s">
        <v>67</v>
      </c>
      <c r="J107" s="195" t="s">
        <v>68</v>
      </c>
      <c r="K107" s="189">
        <v>0</v>
      </c>
      <c r="L107" s="198"/>
      <c r="M107" s="221" t="str">
        <f t="shared" ref="M107:M112" si="6">IF(LEN(L107)&gt;1,I107&amp;":: "&amp;J107&amp;": "&amp;L107&amp;CHAR(10),"")</f>
        <v/>
      </c>
      <c r="N107" s="215"/>
      <c r="O107" s="215"/>
    </row>
    <row r="108" spans="1:19" ht="27" thickBot="1" x14ac:dyDescent="0.3">
      <c r="A108" s="162"/>
      <c r="B108" s="181" t="s">
        <v>106</v>
      </c>
      <c r="C108" s="168">
        <v>1</v>
      </c>
      <c r="D108" s="168">
        <v>0</v>
      </c>
      <c r="E108" s="218">
        <f>C108*K114</f>
        <v>0</v>
      </c>
      <c r="F108" s="218">
        <f>D108*K114</f>
        <v>0</v>
      </c>
      <c r="G108" s="219">
        <f>SUM(E108:F108)</f>
        <v>0</v>
      </c>
      <c r="H108" s="162"/>
      <c r="I108" s="192" t="s">
        <v>6</v>
      </c>
      <c r="J108" s="195" t="s">
        <v>68</v>
      </c>
      <c r="K108" s="189">
        <v>0</v>
      </c>
      <c r="L108" s="198"/>
      <c r="M108" s="221" t="str">
        <f t="shared" si="6"/>
        <v/>
      </c>
      <c r="N108" s="215"/>
      <c r="O108" s="215"/>
    </row>
    <row r="109" spans="1:19" ht="26.4" x14ac:dyDescent="0.25">
      <c r="A109" s="162"/>
      <c r="B109" s="162"/>
      <c r="C109" s="162"/>
      <c r="D109" s="162"/>
      <c r="E109" s="162"/>
      <c r="F109" s="162"/>
      <c r="G109" s="162"/>
      <c r="H109" s="162"/>
      <c r="I109" s="192" t="s">
        <v>6</v>
      </c>
      <c r="J109" s="195" t="s">
        <v>68</v>
      </c>
      <c r="K109" s="189">
        <v>0</v>
      </c>
      <c r="L109" s="198"/>
      <c r="M109" s="221" t="str">
        <f t="shared" si="6"/>
        <v/>
      </c>
      <c r="N109" s="215"/>
      <c r="O109" s="215"/>
    </row>
    <row r="110" spans="1:19" ht="26.4" x14ac:dyDescent="0.25">
      <c r="A110" s="162"/>
      <c r="B110" s="162"/>
      <c r="C110" s="162"/>
      <c r="D110" s="162"/>
      <c r="E110" s="162"/>
      <c r="F110" s="162"/>
      <c r="G110" s="162"/>
      <c r="H110" s="162"/>
      <c r="I110" s="192" t="s">
        <v>6</v>
      </c>
      <c r="J110" s="195" t="s">
        <v>68</v>
      </c>
      <c r="K110" s="189">
        <v>0</v>
      </c>
      <c r="L110" s="198"/>
      <c r="M110" s="221" t="str">
        <f t="shared" si="6"/>
        <v/>
      </c>
      <c r="N110" s="215"/>
      <c r="O110" s="215"/>
    </row>
    <row r="111" spans="1:19" ht="26.4" x14ac:dyDescent="0.25">
      <c r="A111" s="162"/>
      <c r="B111" s="162"/>
      <c r="C111" s="162"/>
      <c r="D111" s="162"/>
      <c r="E111" s="162"/>
      <c r="F111" s="162"/>
      <c r="G111" s="162"/>
      <c r="H111" s="162"/>
      <c r="I111" s="192" t="s">
        <v>6</v>
      </c>
      <c r="J111" s="195" t="s">
        <v>68</v>
      </c>
      <c r="K111" s="189">
        <v>0</v>
      </c>
      <c r="L111" s="198"/>
      <c r="M111" s="221" t="str">
        <f t="shared" si="6"/>
        <v/>
      </c>
      <c r="N111" s="215"/>
      <c r="O111" s="215"/>
    </row>
    <row r="112" spans="1:19" ht="26.4" x14ac:dyDescent="0.25">
      <c r="A112" s="162"/>
      <c r="B112" s="162"/>
      <c r="C112" s="162"/>
      <c r="D112" s="162"/>
      <c r="E112" s="162"/>
      <c r="F112" s="162"/>
      <c r="G112" s="162"/>
      <c r="H112" s="162"/>
      <c r="I112" s="192" t="s">
        <v>6</v>
      </c>
      <c r="J112" s="195" t="s">
        <v>68</v>
      </c>
      <c r="K112" s="189">
        <v>0</v>
      </c>
      <c r="L112" s="198"/>
      <c r="M112" s="221" t="str">
        <f t="shared" si="6"/>
        <v/>
      </c>
      <c r="N112" s="215"/>
      <c r="O112" s="215"/>
    </row>
    <row r="113" spans="1:19" ht="13.95" customHeight="1" x14ac:dyDescent="0.25">
      <c r="A113" s="162"/>
      <c r="B113" s="162"/>
      <c r="C113" s="162"/>
      <c r="D113" s="162"/>
      <c r="E113" s="162"/>
      <c r="F113" s="162"/>
      <c r="G113" s="162"/>
      <c r="H113" s="162"/>
      <c r="I113" s="315" t="s">
        <v>79</v>
      </c>
      <c r="J113" s="316"/>
      <c r="K113" s="188">
        <f>SUM(K104:K112)</f>
        <v>0</v>
      </c>
      <c r="L113" s="200"/>
      <c r="M113" s="217" t="str">
        <f>CONCATENATE(M101,M102,M104,M105,M106,M107,M108,M109,M110,M111,M112)</f>
        <v/>
      </c>
      <c r="N113" s="215"/>
      <c r="O113" s="215"/>
    </row>
    <row r="114" spans="1:19" s="162" customFormat="1" ht="27" customHeight="1" thickBot="1" x14ac:dyDescent="0.3">
      <c r="I114" s="319" t="s">
        <v>80</v>
      </c>
      <c r="J114" s="320"/>
      <c r="K114" s="190">
        <f>SUM(K113,K103)</f>
        <v>0</v>
      </c>
      <c r="L114" s="201"/>
      <c r="M114" s="217"/>
      <c r="N114" s="220">
        <f>E108</f>
        <v>0</v>
      </c>
      <c r="O114" s="220">
        <f>F108</f>
        <v>0</v>
      </c>
      <c r="P114" s="215"/>
      <c r="Q114" s="215"/>
      <c r="R114" s="216"/>
      <c r="S114" s="216"/>
    </row>
    <row r="115" spans="1:19" ht="14.4" thickBot="1" x14ac:dyDescent="0.3">
      <c r="A115" s="162"/>
      <c r="B115" s="162"/>
      <c r="C115" s="162"/>
      <c r="D115" s="162"/>
      <c r="E115" s="162"/>
      <c r="F115" s="162"/>
      <c r="G115" s="162"/>
      <c r="H115" s="162"/>
      <c r="I115" s="162"/>
      <c r="J115" s="162"/>
      <c r="K115" s="162"/>
      <c r="L115" s="162"/>
      <c r="M115" s="217"/>
    </row>
    <row r="116" spans="1:19" x14ac:dyDescent="0.25">
      <c r="A116" s="194">
        <f>A100+1</f>
        <v>8</v>
      </c>
      <c r="B116" s="321" t="s">
        <v>60</v>
      </c>
      <c r="C116" s="322"/>
      <c r="D116" s="322"/>
      <c r="E116" s="322"/>
      <c r="F116" s="322"/>
      <c r="G116" s="323"/>
      <c r="H116" s="162"/>
      <c r="I116" s="321" t="s">
        <v>61</v>
      </c>
      <c r="J116" s="322"/>
      <c r="K116" s="322"/>
      <c r="L116" s="182" t="s">
        <v>16</v>
      </c>
      <c r="M116" s="217"/>
      <c r="N116" s="215"/>
      <c r="O116" s="215"/>
    </row>
    <row r="117" spans="1:19" ht="26.4" customHeight="1" x14ac:dyDescent="0.25">
      <c r="A117" s="162"/>
      <c r="B117" s="192" t="s">
        <v>71</v>
      </c>
      <c r="C117" s="307"/>
      <c r="D117" s="307"/>
      <c r="E117" s="307"/>
      <c r="F117" s="307"/>
      <c r="G117" s="308"/>
      <c r="H117" s="162"/>
      <c r="I117" s="329" t="s">
        <v>72</v>
      </c>
      <c r="J117" s="330"/>
      <c r="K117" s="187"/>
      <c r="L117" s="197"/>
      <c r="M117" s="221" t="str">
        <f>IF(LEN(L117)&gt;1,I117&amp;": "&amp;L117&amp;CHAR(10),"")</f>
        <v/>
      </c>
      <c r="N117" s="215"/>
      <c r="O117" s="215"/>
    </row>
    <row r="118" spans="1:19" ht="26.4" customHeight="1" x14ac:dyDescent="0.25">
      <c r="A118" s="162"/>
      <c r="B118" s="192" t="s">
        <v>73</v>
      </c>
      <c r="C118" s="326"/>
      <c r="D118" s="327"/>
      <c r="E118" s="327"/>
      <c r="F118" s="327"/>
      <c r="G118" s="328"/>
      <c r="H118" s="162"/>
      <c r="I118" s="329" t="s">
        <v>74</v>
      </c>
      <c r="J118" s="330"/>
      <c r="K118" s="189">
        <v>0</v>
      </c>
      <c r="L118" s="198"/>
      <c r="M118" s="221" t="str">
        <f>IF(LEN(L118)&gt;1,I118&amp;": "&amp;L118&amp;CHAR(10),"")</f>
        <v/>
      </c>
      <c r="N118" s="215"/>
      <c r="O118" s="215"/>
    </row>
    <row r="119" spans="1:19" ht="39.6" customHeight="1" x14ac:dyDescent="0.25">
      <c r="A119" s="162"/>
      <c r="B119" s="193" t="s">
        <v>75</v>
      </c>
      <c r="C119" s="326"/>
      <c r="D119" s="327"/>
      <c r="E119" s="327"/>
      <c r="F119" s="327"/>
      <c r="G119" s="328"/>
      <c r="H119" s="162"/>
      <c r="I119" s="315" t="s">
        <v>76</v>
      </c>
      <c r="J119" s="316"/>
      <c r="K119" s="188">
        <f>K118*K117</f>
        <v>0</v>
      </c>
      <c r="L119" s="199"/>
      <c r="M119" s="217"/>
      <c r="N119" s="215"/>
      <c r="O119" s="215"/>
    </row>
    <row r="120" spans="1:19" ht="26.4" x14ac:dyDescent="0.25">
      <c r="A120" s="162"/>
      <c r="B120" s="193" t="s">
        <v>77</v>
      </c>
      <c r="C120" s="326"/>
      <c r="D120" s="327"/>
      <c r="E120" s="327"/>
      <c r="F120" s="327"/>
      <c r="G120" s="328"/>
      <c r="H120" s="162"/>
      <c r="I120" s="329" t="s">
        <v>5</v>
      </c>
      <c r="J120" s="330"/>
      <c r="K120" s="189">
        <v>0</v>
      </c>
      <c r="L120" s="198"/>
      <c r="M120" s="221" t="str">
        <f>IF(LEN(L120)&gt;1,I120&amp;": "&amp;L120&amp;CHAR(10),"")</f>
        <v/>
      </c>
      <c r="N120" s="215"/>
      <c r="O120" s="215"/>
    </row>
    <row r="121" spans="1:19" ht="27" customHeight="1" thickBot="1" x14ac:dyDescent="0.3">
      <c r="A121" s="162"/>
      <c r="B121" s="193" t="s">
        <v>66</v>
      </c>
      <c r="C121" s="326"/>
      <c r="D121" s="327"/>
      <c r="E121" s="327"/>
      <c r="F121" s="327"/>
      <c r="G121" s="328"/>
      <c r="H121" s="162"/>
      <c r="I121" s="329" t="s">
        <v>78</v>
      </c>
      <c r="J121" s="330"/>
      <c r="K121" s="189">
        <v>0</v>
      </c>
      <c r="L121" s="198"/>
      <c r="M121" s="221" t="str">
        <f>IF(LEN(L121)&gt;1,I121&amp;": "&amp;L121&amp;CHAR(10),"")</f>
        <v/>
      </c>
      <c r="N121" s="215"/>
      <c r="O121" s="215"/>
    </row>
    <row r="122" spans="1:19" ht="13.95" customHeight="1" x14ac:dyDescent="0.25">
      <c r="A122" s="162"/>
      <c r="B122" s="311" t="s">
        <v>105</v>
      </c>
      <c r="C122" s="312"/>
      <c r="D122" s="312"/>
      <c r="E122" s="312"/>
      <c r="F122" s="312"/>
      <c r="G122" s="313"/>
      <c r="H122" s="162"/>
      <c r="I122" s="329" t="s">
        <v>4</v>
      </c>
      <c r="J122" s="330"/>
      <c r="K122" s="189">
        <v>0</v>
      </c>
      <c r="L122" s="198"/>
      <c r="M122" s="221" t="str">
        <f>IF(LEN(L122)&gt;1,I122&amp;": "&amp;L122&amp;CHAR(10),"")</f>
        <v/>
      </c>
      <c r="N122" s="215"/>
      <c r="O122" s="215"/>
    </row>
    <row r="123" spans="1:19" ht="26.4" x14ac:dyDescent="0.25">
      <c r="A123" s="162"/>
      <c r="B123" s="170"/>
      <c r="C123" s="161" t="str">
        <f>Allocation1&amp;" %"</f>
        <v>Core %</v>
      </c>
      <c r="D123" s="208" t="str">
        <f>Allocation2&amp;" %"</f>
        <v>Competitive %</v>
      </c>
      <c r="E123" s="208" t="str">
        <f>Allocation1&amp;" $"</f>
        <v>Core $</v>
      </c>
      <c r="F123" s="208" t="str">
        <f>Allocation2&amp;" $"</f>
        <v>Competitive $</v>
      </c>
      <c r="G123" s="171" t="s">
        <v>59</v>
      </c>
      <c r="H123" s="162"/>
      <c r="I123" s="192" t="s">
        <v>67</v>
      </c>
      <c r="J123" s="195" t="s">
        <v>68</v>
      </c>
      <c r="K123" s="189">
        <v>0</v>
      </c>
      <c r="L123" s="198"/>
      <c r="M123" s="221" t="str">
        <f t="shared" ref="M123:M128" si="7">IF(LEN(L123)&gt;1,I123&amp;":: "&amp;J123&amp;": "&amp;L123&amp;CHAR(10),"")</f>
        <v/>
      </c>
      <c r="N123" s="215"/>
      <c r="O123" s="215"/>
    </row>
    <row r="124" spans="1:19" ht="27" thickBot="1" x14ac:dyDescent="0.3">
      <c r="A124" s="162"/>
      <c r="B124" s="181" t="s">
        <v>106</v>
      </c>
      <c r="C124" s="168">
        <v>1</v>
      </c>
      <c r="D124" s="168">
        <v>0</v>
      </c>
      <c r="E124" s="218">
        <f>C124*K130</f>
        <v>0</v>
      </c>
      <c r="F124" s="218">
        <f>D124*K130</f>
        <v>0</v>
      </c>
      <c r="G124" s="219">
        <f>SUM(E124:F124)</f>
        <v>0</v>
      </c>
      <c r="H124" s="162"/>
      <c r="I124" s="192" t="s">
        <v>6</v>
      </c>
      <c r="J124" s="195" t="s">
        <v>68</v>
      </c>
      <c r="K124" s="189">
        <v>0</v>
      </c>
      <c r="L124" s="198"/>
      <c r="M124" s="221" t="str">
        <f t="shared" si="7"/>
        <v/>
      </c>
      <c r="N124" s="215"/>
      <c r="O124" s="215"/>
    </row>
    <row r="125" spans="1:19" ht="26.4" x14ac:dyDescent="0.25">
      <c r="A125" s="162"/>
      <c r="B125" s="162"/>
      <c r="C125" s="162"/>
      <c r="D125" s="162"/>
      <c r="E125" s="162"/>
      <c r="F125" s="162"/>
      <c r="G125" s="162"/>
      <c r="H125" s="162"/>
      <c r="I125" s="192" t="s">
        <v>6</v>
      </c>
      <c r="J125" s="195" t="s">
        <v>68</v>
      </c>
      <c r="K125" s="189">
        <v>0</v>
      </c>
      <c r="L125" s="198"/>
      <c r="M125" s="221" t="str">
        <f t="shared" si="7"/>
        <v/>
      </c>
      <c r="N125" s="215"/>
      <c r="O125" s="215"/>
    </row>
    <row r="126" spans="1:19" ht="26.4" x14ac:dyDescent="0.25">
      <c r="A126" s="162"/>
      <c r="B126" s="162"/>
      <c r="C126" s="162"/>
      <c r="D126" s="162"/>
      <c r="E126" s="162"/>
      <c r="F126" s="162"/>
      <c r="G126" s="162"/>
      <c r="H126" s="162"/>
      <c r="I126" s="192" t="s">
        <v>6</v>
      </c>
      <c r="J126" s="195" t="s">
        <v>68</v>
      </c>
      <c r="K126" s="189">
        <v>0</v>
      </c>
      <c r="L126" s="198"/>
      <c r="M126" s="221" t="str">
        <f t="shared" si="7"/>
        <v/>
      </c>
      <c r="N126" s="215"/>
      <c r="O126" s="215"/>
    </row>
    <row r="127" spans="1:19" ht="26.4" x14ac:dyDescent="0.25">
      <c r="A127" s="162"/>
      <c r="B127" s="162"/>
      <c r="C127" s="162"/>
      <c r="D127" s="162"/>
      <c r="E127" s="162"/>
      <c r="F127" s="162"/>
      <c r="G127" s="162"/>
      <c r="H127" s="162"/>
      <c r="I127" s="192" t="s">
        <v>6</v>
      </c>
      <c r="J127" s="195" t="s">
        <v>68</v>
      </c>
      <c r="K127" s="189">
        <v>0</v>
      </c>
      <c r="L127" s="198"/>
      <c r="M127" s="221" t="str">
        <f t="shared" si="7"/>
        <v/>
      </c>
      <c r="N127" s="215"/>
      <c r="O127" s="215"/>
    </row>
    <row r="128" spans="1:19" ht="26.4" x14ac:dyDescent="0.25">
      <c r="A128" s="162"/>
      <c r="B128" s="162"/>
      <c r="C128" s="162"/>
      <c r="D128" s="162"/>
      <c r="E128" s="162"/>
      <c r="F128" s="162"/>
      <c r="G128" s="162"/>
      <c r="H128" s="162"/>
      <c r="I128" s="192" t="s">
        <v>6</v>
      </c>
      <c r="J128" s="195" t="s">
        <v>68</v>
      </c>
      <c r="K128" s="189">
        <v>0</v>
      </c>
      <c r="L128" s="198"/>
      <c r="M128" s="221" t="str">
        <f t="shared" si="7"/>
        <v/>
      </c>
      <c r="N128" s="215"/>
      <c r="O128" s="215"/>
    </row>
    <row r="129" spans="1:15" ht="20.399999999999999" customHeight="1" x14ac:dyDescent="0.25">
      <c r="A129" s="162"/>
      <c r="B129" s="162"/>
      <c r="C129" s="162"/>
      <c r="D129" s="162"/>
      <c r="E129" s="162"/>
      <c r="F129" s="162"/>
      <c r="G129" s="162"/>
      <c r="H129" s="162"/>
      <c r="I129" s="315" t="s">
        <v>79</v>
      </c>
      <c r="J129" s="316"/>
      <c r="K129" s="188">
        <f>SUM(K120:K128)</f>
        <v>0</v>
      </c>
      <c r="L129" s="200"/>
      <c r="M129" s="217" t="str">
        <f>CONCATENATE(M117,M118,M120,M121,M122,M123,M124,M125,M126,M127,M128)</f>
        <v/>
      </c>
      <c r="N129" s="215"/>
      <c r="O129" s="215"/>
    </row>
    <row r="130" spans="1:15" ht="23.4" customHeight="1" thickBot="1" x14ac:dyDescent="0.3">
      <c r="A130" s="162"/>
      <c r="B130" s="162"/>
      <c r="C130" s="162"/>
      <c r="D130" s="162"/>
      <c r="E130" s="162"/>
      <c r="F130" s="162"/>
      <c r="G130" s="162"/>
      <c r="H130" s="162"/>
      <c r="I130" s="319" t="s">
        <v>80</v>
      </c>
      <c r="J130" s="320"/>
      <c r="K130" s="190">
        <f>SUM(K129,K119)</f>
        <v>0</v>
      </c>
      <c r="L130" s="201"/>
      <c r="M130" s="217"/>
      <c r="N130" s="220">
        <f>E124</f>
        <v>0</v>
      </c>
      <c r="O130" s="220">
        <f>F124</f>
        <v>0</v>
      </c>
    </row>
    <row r="131" spans="1:15" ht="14.4" thickBot="1" x14ac:dyDescent="0.3">
      <c r="A131" s="162"/>
      <c r="B131" s="162"/>
      <c r="C131" s="162"/>
      <c r="D131" s="162"/>
      <c r="E131" s="162"/>
      <c r="F131" s="162"/>
      <c r="G131" s="162"/>
      <c r="H131" s="162"/>
      <c r="I131" s="162"/>
      <c r="J131" s="162"/>
      <c r="K131" s="162"/>
      <c r="L131" s="162"/>
      <c r="M131" s="217"/>
      <c r="N131" s="215"/>
      <c r="O131" s="215"/>
    </row>
    <row r="132" spans="1:15" x14ac:dyDescent="0.25">
      <c r="A132" s="194">
        <f>A116+1</f>
        <v>9</v>
      </c>
      <c r="B132" s="321" t="s">
        <v>60</v>
      </c>
      <c r="C132" s="322"/>
      <c r="D132" s="322"/>
      <c r="E132" s="322"/>
      <c r="F132" s="322"/>
      <c r="G132" s="323"/>
      <c r="H132" s="162"/>
      <c r="I132" s="321" t="s">
        <v>61</v>
      </c>
      <c r="J132" s="322"/>
      <c r="K132" s="322"/>
      <c r="L132" s="182" t="s">
        <v>16</v>
      </c>
      <c r="M132" s="217"/>
      <c r="N132" s="215"/>
      <c r="O132" s="215"/>
    </row>
    <row r="133" spans="1:15" ht="26.4" customHeight="1" x14ac:dyDescent="0.25">
      <c r="A133" s="162"/>
      <c r="B133" s="192" t="s">
        <v>71</v>
      </c>
      <c r="C133" s="307"/>
      <c r="D133" s="307"/>
      <c r="E133" s="307"/>
      <c r="F133" s="307"/>
      <c r="G133" s="308"/>
      <c r="H133" s="162"/>
      <c r="I133" s="329" t="s">
        <v>72</v>
      </c>
      <c r="J133" s="330"/>
      <c r="K133" s="187"/>
      <c r="L133" s="197"/>
      <c r="M133" s="221" t="str">
        <f>IF(LEN(L133)&gt;1,I133&amp;": "&amp;L133&amp;CHAR(10),"")</f>
        <v/>
      </c>
      <c r="N133" s="215"/>
      <c r="O133" s="215"/>
    </row>
    <row r="134" spans="1:15" ht="26.4" customHeight="1" x14ac:dyDescent="0.25">
      <c r="A134" s="162"/>
      <c r="B134" s="192" t="s">
        <v>73</v>
      </c>
      <c r="C134" s="326"/>
      <c r="D134" s="327"/>
      <c r="E134" s="327"/>
      <c r="F134" s="327"/>
      <c r="G134" s="328"/>
      <c r="H134" s="162"/>
      <c r="I134" s="329" t="s">
        <v>74</v>
      </c>
      <c r="J134" s="330"/>
      <c r="K134" s="189">
        <v>0</v>
      </c>
      <c r="L134" s="198"/>
      <c r="M134" s="221" t="str">
        <f>IF(LEN(L134)&gt;1,I134&amp;": "&amp;L134&amp;CHAR(10),"")</f>
        <v/>
      </c>
      <c r="N134" s="215"/>
      <c r="O134" s="215"/>
    </row>
    <row r="135" spans="1:15" ht="39.6" customHeight="1" x14ac:dyDescent="0.25">
      <c r="A135" s="162"/>
      <c r="B135" s="193" t="s">
        <v>75</v>
      </c>
      <c r="C135" s="326"/>
      <c r="D135" s="327"/>
      <c r="E135" s="327"/>
      <c r="F135" s="327"/>
      <c r="G135" s="328"/>
      <c r="H135" s="162"/>
      <c r="I135" s="315" t="s">
        <v>76</v>
      </c>
      <c r="J135" s="316"/>
      <c r="K135" s="188">
        <f>K134*K133</f>
        <v>0</v>
      </c>
      <c r="L135" s="199"/>
      <c r="M135" s="217"/>
      <c r="N135" s="215"/>
      <c r="O135" s="215"/>
    </row>
    <row r="136" spans="1:15" ht="26.4" x14ac:dyDescent="0.25">
      <c r="A136" s="162"/>
      <c r="B136" s="193" t="s">
        <v>77</v>
      </c>
      <c r="C136" s="326"/>
      <c r="D136" s="327"/>
      <c r="E136" s="327"/>
      <c r="F136" s="327"/>
      <c r="G136" s="328"/>
      <c r="H136" s="162"/>
      <c r="I136" s="329" t="s">
        <v>5</v>
      </c>
      <c r="J136" s="330"/>
      <c r="K136" s="189">
        <v>0</v>
      </c>
      <c r="L136" s="198"/>
      <c r="M136" s="221" t="str">
        <f>IF(LEN(L136)&gt;1,I136&amp;": "&amp;L136&amp;CHAR(10),"")</f>
        <v/>
      </c>
      <c r="N136" s="215"/>
      <c r="O136" s="215"/>
    </row>
    <row r="137" spans="1:15" ht="27" customHeight="1" thickBot="1" x14ac:dyDescent="0.3">
      <c r="A137" s="162"/>
      <c r="B137" s="193" t="s">
        <v>66</v>
      </c>
      <c r="C137" s="326"/>
      <c r="D137" s="327"/>
      <c r="E137" s="327"/>
      <c r="F137" s="327"/>
      <c r="G137" s="328"/>
      <c r="H137" s="162"/>
      <c r="I137" s="329" t="s">
        <v>78</v>
      </c>
      <c r="J137" s="330"/>
      <c r="K137" s="189">
        <v>0</v>
      </c>
      <c r="L137" s="198"/>
      <c r="M137" s="221" t="str">
        <f>IF(LEN(L137)&gt;1,I137&amp;": "&amp;L137&amp;CHAR(10),"")</f>
        <v/>
      </c>
      <c r="N137" s="215"/>
      <c r="O137" s="215"/>
    </row>
    <row r="138" spans="1:15" ht="13.95" customHeight="1" x14ac:dyDescent="0.25">
      <c r="A138" s="162"/>
      <c r="B138" s="311" t="s">
        <v>105</v>
      </c>
      <c r="C138" s="312"/>
      <c r="D138" s="312"/>
      <c r="E138" s="312"/>
      <c r="F138" s="312"/>
      <c r="G138" s="313"/>
      <c r="H138" s="162"/>
      <c r="I138" s="329" t="s">
        <v>4</v>
      </c>
      <c r="J138" s="330"/>
      <c r="K138" s="189">
        <v>0</v>
      </c>
      <c r="L138" s="198"/>
      <c r="M138" s="221" t="str">
        <f>IF(LEN(L138)&gt;1,I138&amp;": "&amp;L138&amp;CHAR(10),"")</f>
        <v/>
      </c>
      <c r="N138" s="215"/>
      <c r="O138" s="215"/>
    </row>
    <row r="139" spans="1:15" ht="26.4" x14ac:dyDescent="0.25">
      <c r="A139" s="162"/>
      <c r="B139" s="170"/>
      <c r="C139" s="161" t="str">
        <f>Allocation1&amp;" %"</f>
        <v>Core %</v>
      </c>
      <c r="D139" s="208" t="str">
        <f>Allocation2&amp;" %"</f>
        <v>Competitive %</v>
      </c>
      <c r="E139" s="208" t="str">
        <f>Allocation1&amp;" $"</f>
        <v>Core $</v>
      </c>
      <c r="F139" s="208" t="str">
        <f>Allocation2&amp;" $"</f>
        <v>Competitive $</v>
      </c>
      <c r="G139" s="171" t="s">
        <v>59</v>
      </c>
      <c r="H139" s="162"/>
      <c r="I139" s="192" t="s">
        <v>67</v>
      </c>
      <c r="J139" s="195" t="s">
        <v>68</v>
      </c>
      <c r="K139" s="189">
        <v>0</v>
      </c>
      <c r="L139" s="198"/>
      <c r="M139" s="221" t="str">
        <f t="shared" ref="M139:M144" si="8">IF(LEN(L139)&gt;1,I139&amp;":: "&amp;J139&amp;": "&amp;L139&amp;CHAR(10),"")</f>
        <v/>
      </c>
      <c r="N139" s="215"/>
      <c r="O139" s="215"/>
    </row>
    <row r="140" spans="1:15" ht="27" thickBot="1" x14ac:dyDescent="0.3">
      <c r="A140" s="162"/>
      <c r="B140" s="181" t="s">
        <v>106</v>
      </c>
      <c r="C140" s="168">
        <v>1</v>
      </c>
      <c r="D140" s="168">
        <v>0</v>
      </c>
      <c r="E140" s="218">
        <f>C140*K146</f>
        <v>0</v>
      </c>
      <c r="F140" s="218">
        <f>D140*K146</f>
        <v>0</v>
      </c>
      <c r="G140" s="219">
        <f>SUM(E140:F140)</f>
        <v>0</v>
      </c>
      <c r="H140" s="162"/>
      <c r="I140" s="192" t="s">
        <v>6</v>
      </c>
      <c r="J140" s="195" t="s">
        <v>68</v>
      </c>
      <c r="K140" s="189">
        <v>0</v>
      </c>
      <c r="L140" s="198"/>
      <c r="M140" s="221" t="str">
        <f t="shared" si="8"/>
        <v/>
      </c>
      <c r="N140" s="215"/>
      <c r="O140" s="215"/>
    </row>
    <row r="141" spans="1:15" ht="26.4" x14ac:dyDescent="0.25">
      <c r="A141" s="162"/>
      <c r="B141" s="162"/>
      <c r="C141" s="162"/>
      <c r="D141" s="162"/>
      <c r="E141" s="162"/>
      <c r="F141" s="162"/>
      <c r="G141" s="162"/>
      <c r="H141" s="162"/>
      <c r="I141" s="192" t="s">
        <v>6</v>
      </c>
      <c r="J141" s="195" t="s">
        <v>68</v>
      </c>
      <c r="K141" s="189">
        <v>0</v>
      </c>
      <c r="L141" s="198"/>
      <c r="M141" s="221" t="str">
        <f t="shared" si="8"/>
        <v/>
      </c>
      <c r="N141" s="215"/>
      <c r="O141" s="215"/>
    </row>
    <row r="142" spans="1:15" ht="26.4" x14ac:dyDescent="0.25">
      <c r="A142" s="162"/>
      <c r="B142" s="162"/>
      <c r="C142" s="162"/>
      <c r="D142" s="162"/>
      <c r="E142" s="162"/>
      <c r="F142" s="162"/>
      <c r="G142" s="162"/>
      <c r="H142" s="162"/>
      <c r="I142" s="192" t="s">
        <v>6</v>
      </c>
      <c r="J142" s="195" t="s">
        <v>68</v>
      </c>
      <c r="K142" s="189">
        <v>0</v>
      </c>
      <c r="L142" s="198"/>
      <c r="M142" s="221" t="str">
        <f t="shared" si="8"/>
        <v/>
      </c>
      <c r="N142" s="215"/>
      <c r="O142" s="215"/>
    </row>
    <row r="143" spans="1:15" ht="26.4" x14ac:dyDescent="0.25">
      <c r="A143" s="162"/>
      <c r="B143" s="162"/>
      <c r="C143" s="162"/>
      <c r="D143" s="162"/>
      <c r="E143" s="162"/>
      <c r="F143" s="162"/>
      <c r="G143" s="162"/>
      <c r="H143" s="162"/>
      <c r="I143" s="192" t="s">
        <v>6</v>
      </c>
      <c r="J143" s="195" t="s">
        <v>68</v>
      </c>
      <c r="K143" s="189">
        <v>0</v>
      </c>
      <c r="L143" s="198"/>
      <c r="M143" s="221" t="str">
        <f t="shared" si="8"/>
        <v/>
      </c>
      <c r="N143" s="215"/>
      <c r="O143" s="215"/>
    </row>
    <row r="144" spans="1:15" ht="26.4" x14ac:dyDescent="0.25">
      <c r="A144" s="162"/>
      <c r="B144" s="162"/>
      <c r="C144" s="162"/>
      <c r="D144" s="162"/>
      <c r="E144" s="162"/>
      <c r="F144" s="162"/>
      <c r="G144" s="162"/>
      <c r="H144" s="162"/>
      <c r="I144" s="192" t="s">
        <v>6</v>
      </c>
      <c r="J144" s="195" t="s">
        <v>68</v>
      </c>
      <c r="K144" s="189">
        <v>0</v>
      </c>
      <c r="L144" s="198"/>
      <c r="M144" s="221" t="str">
        <f t="shared" si="8"/>
        <v/>
      </c>
      <c r="N144" s="215"/>
      <c r="O144" s="215"/>
    </row>
    <row r="145" spans="1:15" ht="13.95" customHeight="1" x14ac:dyDescent="0.25">
      <c r="A145" s="162"/>
      <c r="B145" s="162"/>
      <c r="C145" s="162"/>
      <c r="D145" s="162"/>
      <c r="E145" s="162"/>
      <c r="F145" s="162"/>
      <c r="G145" s="162"/>
      <c r="H145" s="162"/>
      <c r="I145" s="315" t="s">
        <v>79</v>
      </c>
      <c r="J145" s="316"/>
      <c r="K145" s="188">
        <f>SUM(K136:K144)</f>
        <v>0</v>
      </c>
      <c r="L145" s="200"/>
      <c r="M145" s="217" t="str">
        <f>CONCATENATE(M133,M134,M136,M137,M138,M139,M140,M141,M142,M143,M144)</f>
        <v/>
      </c>
      <c r="N145" s="215"/>
      <c r="O145" s="215"/>
    </row>
    <row r="146" spans="1:15" ht="14.4" customHeight="1" thickBot="1" x14ac:dyDescent="0.3">
      <c r="A146" s="162"/>
      <c r="B146" s="162"/>
      <c r="C146" s="162"/>
      <c r="D146" s="162"/>
      <c r="E146" s="162"/>
      <c r="F146" s="162"/>
      <c r="G146" s="162"/>
      <c r="H146" s="162"/>
      <c r="I146" s="319" t="s">
        <v>80</v>
      </c>
      <c r="J146" s="320"/>
      <c r="K146" s="190">
        <f>SUM(K145,K135)</f>
        <v>0</v>
      </c>
      <c r="L146" s="201"/>
      <c r="M146" s="217"/>
      <c r="N146" s="220">
        <f>E140</f>
        <v>0</v>
      </c>
      <c r="O146" s="220">
        <f>F140</f>
        <v>0</v>
      </c>
    </row>
    <row r="147" spans="1:15" ht="14.4" thickBot="1" x14ac:dyDescent="0.3">
      <c r="A147" s="162"/>
      <c r="B147" s="162"/>
      <c r="C147" s="162"/>
      <c r="D147" s="162"/>
      <c r="E147" s="162"/>
      <c r="F147" s="162"/>
      <c r="G147" s="162"/>
      <c r="H147" s="162"/>
      <c r="I147" s="162"/>
      <c r="J147" s="162"/>
      <c r="K147" s="162"/>
      <c r="L147" s="162"/>
      <c r="M147" s="217"/>
      <c r="N147" s="215"/>
      <c r="O147" s="215"/>
    </row>
    <row r="148" spans="1:15" x14ac:dyDescent="0.25">
      <c r="A148" s="194">
        <f>A132+1</f>
        <v>10</v>
      </c>
      <c r="B148" s="321" t="s">
        <v>60</v>
      </c>
      <c r="C148" s="322"/>
      <c r="D148" s="322"/>
      <c r="E148" s="322"/>
      <c r="F148" s="322"/>
      <c r="G148" s="323"/>
      <c r="H148" s="162"/>
      <c r="I148" s="321" t="s">
        <v>61</v>
      </c>
      <c r="J148" s="322"/>
      <c r="K148" s="322"/>
      <c r="L148" s="182" t="s">
        <v>16</v>
      </c>
      <c r="M148" s="217"/>
      <c r="N148" s="215"/>
      <c r="O148" s="215"/>
    </row>
    <row r="149" spans="1:15" ht="26.4" customHeight="1" x14ac:dyDescent="0.25">
      <c r="A149" s="162"/>
      <c r="B149" s="192" t="s">
        <v>71</v>
      </c>
      <c r="C149" s="307"/>
      <c r="D149" s="307"/>
      <c r="E149" s="307"/>
      <c r="F149" s="307"/>
      <c r="G149" s="308"/>
      <c r="H149" s="162"/>
      <c r="I149" s="329" t="s">
        <v>72</v>
      </c>
      <c r="J149" s="330"/>
      <c r="K149" s="187"/>
      <c r="L149" s="197"/>
      <c r="M149" s="221" t="str">
        <f>IF(LEN(L149)&gt;1,I149&amp;": "&amp;L149&amp;CHAR(10),"")</f>
        <v/>
      </c>
      <c r="N149" s="215"/>
      <c r="O149" s="215"/>
    </row>
    <row r="150" spans="1:15" ht="26.4" customHeight="1" x14ac:dyDescent="0.25">
      <c r="A150" s="162"/>
      <c r="B150" s="192" t="s">
        <v>73</v>
      </c>
      <c r="C150" s="326"/>
      <c r="D150" s="327"/>
      <c r="E150" s="327"/>
      <c r="F150" s="327"/>
      <c r="G150" s="328"/>
      <c r="H150" s="162"/>
      <c r="I150" s="329" t="s">
        <v>74</v>
      </c>
      <c r="J150" s="330"/>
      <c r="K150" s="189">
        <v>0</v>
      </c>
      <c r="L150" s="198"/>
      <c r="M150" s="221" t="str">
        <f>IF(LEN(L150)&gt;1,I150&amp;": "&amp;L150&amp;CHAR(10),"")</f>
        <v/>
      </c>
      <c r="N150" s="215"/>
      <c r="O150" s="215"/>
    </row>
    <row r="151" spans="1:15" ht="39.6" customHeight="1" x14ac:dyDescent="0.25">
      <c r="A151" s="162"/>
      <c r="B151" s="193" t="s">
        <v>75</v>
      </c>
      <c r="C151" s="326"/>
      <c r="D151" s="327"/>
      <c r="E151" s="327"/>
      <c r="F151" s="327"/>
      <c r="G151" s="328"/>
      <c r="H151" s="162"/>
      <c r="I151" s="315" t="s">
        <v>76</v>
      </c>
      <c r="J151" s="316"/>
      <c r="K151" s="188">
        <f>K150*K149</f>
        <v>0</v>
      </c>
      <c r="L151" s="199"/>
      <c r="M151" s="217"/>
      <c r="N151" s="215"/>
      <c r="O151" s="215"/>
    </row>
    <row r="152" spans="1:15" ht="26.4" x14ac:dyDescent="0.25">
      <c r="A152" s="162"/>
      <c r="B152" s="193" t="s">
        <v>77</v>
      </c>
      <c r="C152" s="326"/>
      <c r="D152" s="327"/>
      <c r="E152" s="327"/>
      <c r="F152" s="327"/>
      <c r="G152" s="328"/>
      <c r="H152" s="162"/>
      <c r="I152" s="329" t="s">
        <v>5</v>
      </c>
      <c r="J152" s="330"/>
      <c r="K152" s="189">
        <v>0</v>
      </c>
      <c r="L152" s="198"/>
      <c r="M152" s="221" t="str">
        <f>IF(LEN(L152)&gt;1,I152&amp;": "&amp;L152&amp;CHAR(10),"")</f>
        <v/>
      </c>
      <c r="N152" s="215"/>
      <c r="O152" s="215"/>
    </row>
    <row r="153" spans="1:15" ht="27" customHeight="1" thickBot="1" x14ac:dyDescent="0.3">
      <c r="A153" s="162"/>
      <c r="B153" s="193" t="s">
        <v>66</v>
      </c>
      <c r="C153" s="326"/>
      <c r="D153" s="327"/>
      <c r="E153" s="327"/>
      <c r="F153" s="327"/>
      <c r="G153" s="328"/>
      <c r="H153" s="162"/>
      <c r="I153" s="329" t="s">
        <v>78</v>
      </c>
      <c r="J153" s="330"/>
      <c r="K153" s="189">
        <v>0</v>
      </c>
      <c r="L153" s="198"/>
      <c r="M153" s="221" t="str">
        <f>IF(LEN(L153)&gt;1,I153&amp;": "&amp;L153&amp;CHAR(10),"")</f>
        <v/>
      </c>
      <c r="N153" s="215"/>
      <c r="O153" s="215"/>
    </row>
    <row r="154" spans="1:15" ht="13.95" customHeight="1" x14ac:dyDescent="0.25">
      <c r="A154" s="162"/>
      <c r="B154" s="311" t="s">
        <v>105</v>
      </c>
      <c r="C154" s="312"/>
      <c r="D154" s="312"/>
      <c r="E154" s="312"/>
      <c r="F154" s="312"/>
      <c r="G154" s="313"/>
      <c r="H154" s="162"/>
      <c r="I154" s="329" t="s">
        <v>4</v>
      </c>
      <c r="J154" s="330"/>
      <c r="K154" s="189">
        <v>0</v>
      </c>
      <c r="L154" s="198"/>
      <c r="M154" s="221" t="str">
        <f>IF(LEN(L154)&gt;1,I154&amp;": "&amp;L154&amp;CHAR(10),"")</f>
        <v/>
      </c>
      <c r="N154" s="215"/>
      <c r="O154" s="215"/>
    </row>
    <row r="155" spans="1:15" ht="26.4" x14ac:dyDescent="0.25">
      <c r="A155" s="162"/>
      <c r="B155" s="170"/>
      <c r="C155" s="161" t="str">
        <f>Allocation1&amp;" %"</f>
        <v>Core %</v>
      </c>
      <c r="D155" s="208" t="str">
        <f>Allocation2&amp;" %"</f>
        <v>Competitive %</v>
      </c>
      <c r="E155" s="208" t="str">
        <f>Allocation1&amp;" $"</f>
        <v>Core $</v>
      </c>
      <c r="F155" s="208" t="str">
        <f>Allocation2&amp;" $"</f>
        <v>Competitive $</v>
      </c>
      <c r="G155" s="171" t="s">
        <v>59</v>
      </c>
      <c r="H155" s="162"/>
      <c r="I155" s="192" t="s">
        <v>67</v>
      </c>
      <c r="J155" s="195" t="s">
        <v>68</v>
      </c>
      <c r="K155" s="189">
        <v>0</v>
      </c>
      <c r="L155" s="198"/>
      <c r="M155" s="221" t="str">
        <f t="shared" ref="M155:M160" si="9">IF(LEN(L155)&gt;1,I155&amp;":: "&amp;J155&amp;": "&amp;L155&amp;CHAR(10),"")</f>
        <v/>
      </c>
      <c r="N155" s="215"/>
      <c r="O155" s="215"/>
    </row>
    <row r="156" spans="1:15" ht="27" thickBot="1" x14ac:dyDescent="0.3">
      <c r="A156" s="162"/>
      <c r="B156" s="181" t="s">
        <v>106</v>
      </c>
      <c r="C156" s="168">
        <v>1</v>
      </c>
      <c r="D156" s="168">
        <v>0</v>
      </c>
      <c r="E156" s="218">
        <f>C156*K162</f>
        <v>0</v>
      </c>
      <c r="F156" s="218">
        <f>D156*K162</f>
        <v>0</v>
      </c>
      <c r="G156" s="219">
        <f>SUM(E156:F156)</f>
        <v>0</v>
      </c>
      <c r="H156" s="162"/>
      <c r="I156" s="192" t="s">
        <v>6</v>
      </c>
      <c r="J156" s="195" t="s">
        <v>68</v>
      </c>
      <c r="K156" s="189">
        <v>0</v>
      </c>
      <c r="L156" s="198"/>
      <c r="M156" s="221" t="str">
        <f t="shared" si="9"/>
        <v/>
      </c>
      <c r="N156" s="215"/>
      <c r="O156" s="215"/>
    </row>
    <row r="157" spans="1:15" ht="26.4" x14ac:dyDescent="0.25">
      <c r="A157" s="162"/>
      <c r="B157" s="162"/>
      <c r="C157" s="162"/>
      <c r="D157" s="162"/>
      <c r="E157" s="162"/>
      <c r="F157" s="162"/>
      <c r="G157" s="162"/>
      <c r="H157" s="162"/>
      <c r="I157" s="192" t="s">
        <v>6</v>
      </c>
      <c r="J157" s="195" t="s">
        <v>68</v>
      </c>
      <c r="K157" s="189">
        <v>0</v>
      </c>
      <c r="L157" s="198"/>
      <c r="M157" s="221" t="str">
        <f t="shared" si="9"/>
        <v/>
      </c>
      <c r="N157" s="215"/>
      <c r="O157" s="215"/>
    </row>
    <row r="158" spans="1:15" ht="26.4" x14ac:dyDescent="0.25">
      <c r="A158" s="162"/>
      <c r="B158" s="162"/>
      <c r="C158" s="162"/>
      <c r="D158" s="162"/>
      <c r="E158" s="162"/>
      <c r="F158" s="162"/>
      <c r="G158" s="162"/>
      <c r="H158" s="162"/>
      <c r="I158" s="192" t="s">
        <v>6</v>
      </c>
      <c r="J158" s="195" t="s">
        <v>68</v>
      </c>
      <c r="K158" s="189">
        <v>0</v>
      </c>
      <c r="L158" s="198"/>
      <c r="M158" s="221" t="str">
        <f t="shared" si="9"/>
        <v/>
      </c>
      <c r="N158" s="215"/>
      <c r="O158" s="215"/>
    </row>
    <row r="159" spans="1:15" ht="26.4" x14ac:dyDescent="0.25">
      <c r="A159" s="162"/>
      <c r="B159" s="162"/>
      <c r="C159" s="162"/>
      <c r="D159" s="162"/>
      <c r="E159" s="162"/>
      <c r="F159" s="162"/>
      <c r="G159" s="162"/>
      <c r="H159" s="162"/>
      <c r="I159" s="192" t="s">
        <v>6</v>
      </c>
      <c r="J159" s="195" t="s">
        <v>68</v>
      </c>
      <c r="K159" s="189">
        <v>0</v>
      </c>
      <c r="L159" s="198"/>
      <c r="M159" s="221" t="str">
        <f t="shared" si="9"/>
        <v/>
      </c>
      <c r="N159" s="215"/>
      <c r="O159" s="215"/>
    </row>
    <row r="160" spans="1:15" ht="26.4" x14ac:dyDescent="0.25">
      <c r="A160" s="162"/>
      <c r="B160" s="162"/>
      <c r="C160" s="162"/>
      <c r="D160" s="162"/>
      <c r="E160" s="162"/>
      <c r="F160" s="162"/>
      <c r="G160" s="162"/>
      <c r="H160" s="162"/>
      <c r="I160" s="192" t="s">
        <v>6</v>
      </c>
      <c r="J160" s="195" t="s">
        <v>68</v>
      </c>
      <c r="K160" s="189">
        <v>0</v>
      </c>
      <c r="L160" s="198"/>
      <c r="M160" s="221" t="str">
        <f t="shared" si="9"/>
        <v/>
      </c>
      <c r="N160" s="215"/>
      <c r="O160" s="215"/>
    </row>
    <row r="161" spans="1:15" ht="13.95" customHeight="1" x14ac:dyDescent="0.25">
      <c r="A161" s="162"/>
      <c r="B161" s="162"/>
      <c r="C161" s="162"/>
      <c r="D161" s="162"/>
      <c r="E161" s="162"/>
      <c r="F161" s="162"/>
      <c r="G161" s="162"/>
      <c r="H161" s="162"/>
      <c r="I161" s="315" t="s">
        <v>79</v>
      </c>
      <c r="J161" s="316"/>
      <c r="K161" s="188">
        <f>SUM(K152:K160)</f>
        <v>0</v>
      </c>
      <c r="L161" s="200"/>
      <c r="M161" s="217" t="str">
        <f>CONCATENATE(M149,M150,M152,M153,M154,M155,M156,M157,M158,M159,M160)</f>
        <v/>
      </c>
      <c r="N161" s="215"/>
      <c r="O161" s="215"/>
    </row>
    <row r="162" spans="1:15" ht="14.4" customHeight="1" thickBot="1" x14ac:dyDescent="0.3">
      <c r="A162" s="162"/>
      <c r="B162" s="162"/>
      <c r="C162" s="162"/>
      <c r="D162" s="162"/>
      <c r="E162" s="162"/>
      <c r="F162" s="162"/>
      <c r="G162" s="162"/>
      <c r="H162" s="162"/>
      <c r="I162" s="319" t="s">
        <v>80</v>
      </c>
      <c r="J162" s="320"/>
      <c r="K162" s="190">
        <f>SUM(K161,K151)</f>
        <v>0</v>
      </c>
      <c r="L162" s="201"/>
      <c r="M162" s="217"/>
      <c r="N162" s="220">
        <f>E156</f>
        <v>0</v>
      </c>
      <c r="O162" s="220">
        <f>F156</f>
        <v>0</v>
      </c>
    </row>
    <row r="163" spans="1:15" ht="14.4" thickBot="1" x14ac:dyDescent="0.3">
      <c r="A163" s="162"/>
      <c r="B163" s="162"/>
      <c r="C163" s="162"/>
      <c r="D163" s="162"/>
      <c r="E163" s="162"/>
      <c r="F163" s="162"/>
      <c r="G163" s="162"/>
      <c r="H163" s="162"/>
      <c r="I163" s="162"/>
      <c r="J163" s="162"/>
      <c r="K163" s="162"/>
      <c r="L163" s="162"/>
      <c r="M163" s="217"/>
      <c r="N163" s="215"/>
      <c r="O163" s="215"/>
    </row>
    <row r="164" spans="1:15" x14ac:dyDescent="0.25">
      <c r="A164" s="194">
        <f>A148+1</f>
        <v>11</v>
      </c>
      <c r="B164" s="321" t="s">
        <v>60</v>
      </c>
      <c r="C164" s="322"/>
      <c r="D164" s="322"/>
      <c r="E164" s="322"/>
      <c r="F164" s="322"/>
      <c r="G164" s="323"/>
      <c r="H164" s="162"/>
      <c r="I164" s="321" t="s">
        <v>61</v>
      </c>
      <c r="J164" s="322"/>
      <c r="K164" s="322"/>
      <c r="L164" s="182" t="s">
        <v>16</v>
      </c>
      <c r="M164" s="217"/>
      <c r="N164" s="215"/>
      <c r="O164" s="215"/>
    </row>
    <row r="165" spans="1:15" ht="26.4" customHeight="1" x14ac:dyDescent="0.25">
      <c r="A165" s="162"/>
      <c r="B165" s="192" t="s">
        <v>71</v>
      </c>
      <c r="C165" s="307"/>
      <c r="D165" s="307"/>
      <c r="E165" s="307"/>
      <c r="F165" s="307"/>
      <c r="G165" s="308"/>
      <c r="H165" s="162"/>
      <c r="I165" s="329" t="s">
        <v>72</v>
      </c>
      <c r="J165" s="330"/>
      <c r="K165" s="187"/>
      <c r="L165" s="197"/>
      <c r="M165" s="221" t="str">
        <f>IF(LEN(L165)&gt;1,I165&amp;": "&amp;L165&amp;CHAR(10),"")</f>
        <v/>
      </c>
      <c r="N165" s="215"/>
      <c r="O165" s="215"/>
    </row>
    <row r="166" spans="1:15" ht="26.4" customHeight="1" x14ac:dyDescent="0.25">
      <c r="A166" s="162"/>
      <c r="B166" s="192" t="s">
        <v>73</v>
      </c>
      <c r="C166" s="326"/>
      <c r="D166" s="327"/>
      <c r="E166" s="327"/>
      <c r="F166" s="327"/>
      <c r="G166" s="328"/>
      <c r="H166" s="162"/>
      <c r="I166" s="329" t="s">
        <v>74</v>
      </c>
      <c r="J166" s="330"/>
      <c r="K166" s="189">
        <v>0</v>
      </c>
      <c r="L166" s="198"/>
      <c r="M166" s="221" t="str">
        <f>IF(LEN(L166)&gt;1,I166&amp;": "&amp;L166&amp;CHAR(10),"")</f>
        <v/>
      </c>
      <c r="N166" s="215"/>
      <c r="O166" s="215"/>
    </row>
    <row r="167" spans="1:15" ht="39.6" customHeight="1" x14ac:dyDescent="0.25">
      <c r="A167" s="162"/>
      <c r="B167" s="193" t="s">
        <v>75</v>
      </c>
      <c r="C167" s="326"/>
      <c r="D167" s="327"/>
      <c r="E167" s="327"/>
      <c r="F167" s="327"/>
      <c r="G167" s="328"/>
      <c r="H167" s="162"/>
      <c r="I167" s="315" t="s">
        <v>76</v>
      </c>
      <c r="J167" s="316"/>
      <c r="K167" s="188">
        <f>K166*K165</f>
        <v>0</v>
      </c>
      <c r="L167" s="199"/>
      <c r="M167" s="217"/>
      <c r="N167" s="215"/>
      <c r="O167" s="215"/>
    </row>
    <row r="168" spans="1:15" ht="26.4" x14ac:dyDescent="0.25">
      <c r="A168" s="162"/>
      <c r="B168" s="193" t="s">
        <v>77</v>
      </c>
      <c r="C168" s="326"/>
      <c r="D168" s="327"/>
      <c r="E168" s="327"/>
      <c r="F168" s="327"/>
      <c r="G168" s="328"/>
      <c r="H168" s="162"/>
      <c r="I168" s="329" t="s">
        <v>5</v>
      </c>
      <c r="J168" s="330"/>
      <c r="K168" s="189">
        <v>0</v>
      </c>
      <c r="L168" s="198"/>
      <c r="M168" s="221" t="str">
        <f>IF(LEN(L168)&gt;1,I168&amp;": "&amp;L168&amp;CHAR(10),"")</f>
        <v/>
      </c>
      <c r="N168" s="215"/>
      <c r="O168" s="215"/>
    </row>
    <row r="169" spans="1:15" ht="27" customHeight="1" thickBot="1" x14ac:dyDescent="0.3">
      <c r="A169" s="162"/>
      <c r="B169" s="193" t="s">
        <v>66</v>
      </c>
      <c r="C169" s="326"/>
      <c r="D169" s="327"/>
      <c r="E169" s="327"/>
      <c r="F169" s="327"/>
      <c r="G169" s="328"/>
      <c r="H169" s="162"/>
      <c r="I169" s="329" t="s">
        <v>78</v>
      </c>
      <c r="J169" s="330"/>
      <c r="K169" s="189">
        <v>0</v>
      </c>
      <c r="L169" s="198"/>
      <c r="M169" s="221" t="str">
        <f>IF(LEN(L169)&gt;1,I169&amp;": "&amp;L169&amp;CHAR(10),"")</f>
        <v/>
      </c>
      <c r="N169" s="215"/>
      <c r="O169" s="215"/>
    </row>
    <row r="170" spans="1:15" ht="13.95" customHeight="1" x14ac:dyDescent="0.25">
      <c r="A170" s="162"/>
      <c r="B170" s="311" t="s">
        <v>105</v>
      </c>
      <c r="C170" s="312"/>
      <c r="D170" s="312"/>
      <c r="E170" s="312"/>
      <c r="F170" s="312"/>
      <c r="G170" s="313"/>
      <c r="H170" s="162"/>
      <c r="I170" s="329" t="s">
        <v>4</v>
      </c>
      <c r="J170" s="330"/>
      <c r="K170" s="189">
        <v>0</v>
      </c>
      <c r="L170" s="198"/>
      <c r="M170" s="221" t="str">
        <f>IF(LEN(L170)&gt;1,I170&amp;": "&amp;L170&amp;CHAR(10),"")</f>
        <v/>
      </c>
      <c r="N170" s="215"/>
      <c r="O170" s="215"/>
    </row>
    <row r="171" spans="1:15" ht="26.4" x14ac:dyDescent="0.25">
      <c r="A171" s="162"/>
      <c r="B171" s="170"/>
      <c r="C171" s="161" t="str">
        <f>Allocation1&amp;" %"</f>
        <v>Core %</v>
      </c>
      <c r="D171" s="208" t="str">
        <f>Allocation2&amp;" %"</f>
        <v>Competitive %</v>
      </c>
      <c r="E171" s="208" t="str">
        <f>Allocation1&amp;" $"</f>
        <v>Core $</v>
      </c>
      <c r="F171" s="208" t="str">
        <f>Allocation2&amp;" $"</f>
        <v>Competitive $</v>
      </c>
      <c r="G171" s="171" t="s">
        <v>59</v>
      </c>
      <c r="H171" s="162"/>
      <c r="I171" s="192" t="s">
        <v>67</v>
      </c>
      <c r="J171" s="195" t="s">
        <v>68</v>
      </c>
      <c r="K171" s="189">
        <v>0</v>
      </c>
      <c r="L171" s="198"/>
      <c r="M171" s="221" t="str">
        <f t="shared" ref="M171:M176" si="10">IF(LEN(L171)&gt;1,I171&amp;":: "&amp;J171&amp;": "&amp;L171&amp;CHAR(10),"")</f>
        <v/>
      </c>
      <c r="N171" s="215"/>
      <c r="O171" s="215"/>
    </row>
    <row r="172" spans="1:15" ht="27" thickBot="1" x14ac:dyDescent="0.3">
      <c r="A172" s="162"/>
      <c r="B172" s="181" t="s">
        <v>106</v>
      </c>
      <c r="C172" s="168">
        <v>1</v>
      </c>
      <c r="D172" s="168">
        <v>0</v>
      </c>
      <c r="E172" s="218">
        <f>C172*K178</f>
        <v>0</v>
      </c>
      <c r="F172" s="218">
        <f>D172*K178</f>
        <v>0</v>
      </c>
      <c r="G172" s="219">
        <f>SUM(E172:F172)</f>
        <v>0</v>
      </c>
      <c r="H172" s="162"/>
      <c r="I172" s="192" t="s">
        <v>6</v>
      </c>
      <c r="J172" s="195" t="s">
        <v>68</v>
      </c>
      <c r="K172" s="189">
        <v>0</v>
      </c>
      <c r="L172" s="198"/>
      <c r="M172" s="221" t="str">
        <f t="shared" si="10"/>
        <v/>
      </c>
      <c r="N172" s="215"/>
      <c r="O172" s="215"/>
    </row>
    <row r="173" spans="1:15" ht="26.4" x14ac:dyDescent="0.25">
      <c r="A173" s="162"/>
      <c r="B173" s="162"/>
      <c r="C173" s="162"/>
      <c r="D173" s="162"/>
      <c r="E173" s="162"/>
      <c r="F173" s="162"/>
      <c r="G173" s="162"/>
      <c r="H173" s="162"/>
      <c r="I173" s="192" t="s">
        <v>6</v>
      </c>
      <c r="J173" s="195" t="s">
        <v>68</v>
      </c>
      <c r="K173" s="189">
        <v>0</v>
      </c>
      <c r="L173" s="198"/>
      <c r="M173" s="221" t="str">
        <f t="shared" si="10"/>
        <v/>
      </c>
      <c r="N173" s="215"/>
      <c r="O173" s="215"/>
    </row>
    <row r="174" spans="1:15" ht="26.4" x14ac:dyDescent="0.25">
      <c r="A174" s="162"/>
      <c r="B174" s="162"/>
      <c r="C174" s="162"/>
      <c r="D174" s="162"/>
      <c r="E174" s="162"/>
      <c r="F174" s="162"/>
      <c r="G174" s="162"/>
      <c r="H174" s="162"/>
      <c r="I174" s="192" t="s">
        <v>6</v>
      </c>
      <c r="J174" s="195" t="s">
        <v>68</v>
      </c>
      <c r="K174" s="189">
        <v>0</v>
      </c>
      <c r="L174" s="198"/>
      <c r="M174" s="221" t="str">
        <f t="shared" si="10"/>
        <v/>
      </c>
      <c r="N174" s="215"/>
      <c r="O174" s="215"/>
    </row>
    <row r="175" spans="1:15" ht="26.4" x14ac:dyDescent="0.25">
      <c r="A175" s="162"/>
      <c r="B175" s="162"/>
      <c r="C175" s="162"/>
      <c r="D175" s="162"/>
      <c r="E175" s="162"/>
      <c r="F175" s="162"/>
      <c r="G175" s="162"/>
      <c r="H175" s="162"/>
      <c r="I175" s="192" t="s">
        <v>6</v>
      </c>
      <c r="J175" s="195" t="s">
        <v>68</v>
      </c>
      <c r="K175" s="189">
        <v>0</v>
      </c>
      <c r="L175" s="198"/>
      <c r="M175" s="221" t="str">
        <f t="shared" si="10"/>
        <v/>
      </c>
      <c r="N175" s="215"/>
      <c r="O175" s="215"/>
    </row>
    <row r="176" spans="1:15" ht="26.4" x14ac:dyDescent="0.25">
      <c r="A176" s="162"/>
      <c r="B176" s="162"/>
      <c r="C176" s="162"/>
      <c r="D176" s="162"/>
      <c r="E176" s="162"/>
      <c r="F176" s="162"/>
      <c r="G176" s="162"/>
      <c r="H176" s="162"/>
      <c r="I176" s="192" t="s">
        <v>6</v>
      </c>
      <c r="J176" s="195" t="s">
        <v>68</v>
      </c>
      <c r="K176" s="189">
        <v>0</v>
      </c>
      <c r="L176" s="198"/>
      <c r="M176" s="221" t="str">
        <f t="shared" si="10"/>
        <v/>
      </c>
      <c r="N176" s="215"/>
      <c r="O176" s="215"/>
    </row>
    <row r="177" spans="1:19" ht="13.95" customHeight="1" x14ac:dyDescent="0.25">
      <c r="A177" s="162"/>
      <c r="B177" s="162"/>
      <c r="C177" s="162"/>
      <c r="D177" s="162"/>
      <c r="E177" s="162"/>
      <c r="F177" s="162"/>
      <c r="G177" s="162"/>
      <c r="H177" s="162"/>
      <c r="I177" s="315" t="s">
        <v>79</v>
      </c>
      <c r="J177" s="316"/>
      <c r="K177" s="188">
        <f>SUM(K168:K176)</f>
        <v>0</v>
      </c>
      <c r="L177" s="200"/>
      <c r="M177" s="217" t="str">
        <f>CONCATENATE(M165,M166,M168,M169,M170,M171,M172,M173,M174,M175,M176)</f>
        <v/>
      </c>
      <c r="N177" s="215"/>
      <c r="O177" s="215"/>
    </row>
    <row r="178" spans="1:19" s="162" customFormat="1" ht="27" customHeight="1" thickBot="1" x14ac:dyDescent="0.3">
      <c r="I178" s="319" t="s">
        <v>80</v>
      </c>
      <c r="J178" s="320"/>
      <c r="K178" s="190">
        <f>SUM(K177,K167)</f>
        <v>0</v>
      </c>
      <c r="L178" s="201"/>
      <c r="M178" s="217"/>
      <c r="N178" s="220">
        <f>E172</f>
        <v>0</v>
      </c>
      <c r="O178" s="220">
        <f>F172</f>
        <v>0</v>
      </c>
      <c r="P178" s="215"/>
      <c r="Q178" s="215"/>
      <c r="R178" s="216"/>
      <c r="S178" s="216"/>
    </row>
    <row r="179" spans="1:19" ht="14.4" thickBot="1" x14ac:dyDescent="0.3">
      <c r="A179" s="162"/>
      <c r="B179" s="162"/>
      <c r="C179" s="162"/>
      <c r="D179" s="162"/>
      <c r="E179" s="162"/>
      <c r="F179" s="162"/>
      <c r="G179" s="162"/>
      <c r="H179" s="162"/>
      <c r="I179" s="162"/>
      <c r="J179" s="162"/>
      <c r="K179" s="162"/>
      <c r="L179" s="162"/>
      <c r="M179" s="217"/>
      <c r="N179" s="215"/>
      <c r="O179" s="215"/>
    </row>
    <row r="180" spans="1:19" x14ac:dyDescent="0.25">
      <c r="A180" s="194">
        <f>A164+1</f>
        <v>12</v>
      </c>
      <c r="B180" s="321" t="s">
        <v>60</v>
      </c>
      <c r="C180" s="322"/>
      <c r="D180" s="322"/>
      <c r="E180" s="322"/>
      <c r="F180" s="322"/>
      <c r="G180" s="323"/>
      <c r="H180" s="162"/>
      <c r="I180" s="321" t="s">
        <v>61</v>
      </c>
      <c r="J180" s="322"/>
      <c r="K180" s="322"/>
      <c r="L180" s="182" t="s">
        <v>16</v>
      </c>
      <c r="M180" s="217"/>
      <c r="N180" s="215"/>
      <c r="O180" s="215"/>
    </row>
    <row r="181" spans="1:19" ht="26.4" customHeight="1" x14ac:dyDescent="0.25">
      <c r="A181" s="162"/>
      <c r="B181" s="192" t="s">
        <v>71</v>
      </c>
      <c r="C181" s="307"/>
      <c r="D181" s="307"/>
      <c r="E181" s="307"/>
      <c r="F181" s="307"/>
      <c r="G181" s="308"/>
      <c r="H181" s="162"/>
      <c r="I181" s="329" t="s">
        <v>72</v>
      </c>
      <c r="J181" s="330"/>
      <c r="K181" s="187"/>
      <c r="L181" s="197"/>
      <c r="M181" s="221" t="str">
        <f>IF(LEN(L181)&gt;1,I181&amp;": "&amp;L181&amp;CHAR(10),"")</f>
        <v/>
      </c>
      <c r="N181" s="215"/>
      <c r="O181" s="215"/>
    </row>
    <row r="182" spans="1:19" ht="26.4" customHeight="1" x14ac:dyDescent="0.25">
      <c r="A182" s="162"/>
      <c r="B182" s="192" t="s">
        <v>73</v>
      </c>
      <c r="C182" s="326"/>
      <c r="D182" s="327"/>
      <c r="E182" s="327"/>
      <c r="F182" s="327"/>
      <c r="G182" s="328"/>
      <c r="H182" s="162"/>
      <c r="I182" s="329" t="s">
        <v>74</v>
      </c>
      <c r="J182" s="330"/>
      <c r="K182" s="189">
        <v>0</v>
      </c>
      <c r="L182" s="198"/>
      <c r="M182" s="221" t="str">
        <f>IF(LEN(L182)&gt;1,I182&amp;": "&amp;L182&amp;CHAR(10),"")</f>
        <v/>
      </c>
      <c r="N182" s="215"/>
      <c r="O182" s="215"/>
    </row>
    <row r="183" spans="1:19" ht="39.6" customHeight="1" x14ac:dyDescent="0.25">
      <c r="A183" s="162"/>
      <c r="B183" s="193" t="s">
        <v>75</v>
      </c>
      <c r="C183" s="326"/>
      <c r="D183" s="327"/>
      <c r="E183" s="327"/>
      <c r="F183" s="327"/>
      <c r="G183" s="328"/>
      <c r="H183" s="162"/>
      <c r="I183" s="315" t="s">
        <v>76</v>
      </c>
      <c r="J183" s="316"/>
      <c r="K183" s="188">
        <f>K182*K181</f>
        <v>0</v>
      </c>
      <c r="L183" s="199"/>
      <c r="M183" s="217"/>
      <c r="N183" s="215"/>
      <c r="O183" s="215"/>
    </row>
    <row r="184" spans="1:19" ht="26.4" x14ac:dyDescent="0.25">
      <c r="A184" s="162"/>
      <c r="B184" s="193" t="s">
        <v>77</v>
      </c>
      <c r="C184" s="326"/>
      <c r="D184" s="327"/>
      <c r="E184" s="327"/>
      <c r="F184" s="327"/>
      <c r="G184" s="328"/>
      <c r="H184" s="162"/>
      <c r="I184" s="329" t="s">
        <v>5</v>
      </c>
      <c r="J184" s="330"/>
      <c r="K184" s="189">
        <v>0</v>
      </c>
      <c r="L184" s="198"/>
      <c r="M184" s="221" t="str">
        <f>IF(LEN(L184)&gt;1,I184&amp;": "&amp;L184&amp;CHAR(10),"")</f>
        <v/>
      </c>
      <c r="N184" s="215"/>
      <c r="O184" s="215"/>
    </row>
    <row r="185" spans="1:19" ht="27" customHeight="1" thickBot="1" x14ac:dyDescent="0.3">
      <c r="A185" s="162"/>
      <c r="B185" s="193" t="s">
        <v>66</v>
      </c>
      <c r="C185" s="326"/>
      <c r="D185" s="327"/>
      <c r="E185" s="327"/>
      <c r="F185" s="327"/>
      <c r="G185" s="328"/>
      <c r="H185" s="162"/>
      <c r="I185" s="329" t="s">
        <v>78</v>
      </c>
      <c r="J185" s="330"/>
      <c r="K185" s="189">
        <v>0</v>
      </c>
      <c r="L185" s="198"/>
      <c r="M185" s="221" t="str">
        <f>IF(LEN(L185)&gt;1,I185&amp;": "&amp;L185&amp;CHAR(10),"")</f>
        <v/>
      </c>
      <c r="N185" s="215"/>
      <c r="O185" s="215"/>
    </row>
    <row r="186" spans="1:19" ht="13.95" customHeight="1" x14ac:dyDescent="0.25">
      <c r="A186" s="162"/>
      <c r="B186" s="311" t="s">
        <v>105</v>
      </c>
      <c r="C186" s="312"/>
      <c r="D186" s="312"/>
      <c r="E186" s="312"/>
      <c r="F186" s="312"/>
      <c r="G186" s="313"/>
      <c r="H186" s="162"/>
      <c r="I186" s="329" t="s">
        <v>4</v>
      </c>
      <c r="J186" s="330"/>
      <c r="K186" s="189">
        <v>0</v>
      </c>
      <c r="L186" s="198"/>
      <c r="M186" s="221" t="str">
        <f>IF(LEN(L186)&gt;1,I186&amp;": "&amp;L186&amp;CHAR(10),"")</f>
        <v/>
      </c>
      <c r="N186" s="215"/>
      <c r="O186" s="215"/>
    </row>
    <row r="187" spans="1:19" ht="26.4" x14ac:dyDescent="0.25">
      <c r="A187" s="162"/>
      <c r="B187" s="170"/>
      <c r="C187" s="161" t="str">
        <f>Allocation1&amp;" %"</f>
        <v>Core %</v>
      </c>
      <c r="D187" s="208" t="str">
        <f>Allocation2&amp;" %"</f>
        <v>Competitive %</v>
      </c>
      <c r="E187" s="208" t="str">
        <f>Allocation1&amp;" $"</f>
        <v>Core $</v>
      </c>
      <c r="F187" s="208" t="str">
        <f>Allocation2&amp;" $"</f>
        <v>Competitive $</v>
      </c>
      <c r="G187" s="171" t="s">
        <v>59</v>
      </c>
      <c r="H187" s="162"/>
      <c r="I187" s="192" t="s">
        <v>67</v>
      </c>
      <c r="J187" s="195" t="s">
        <v>68</v>
      </c>
      <c r="K187" s="189">
        <v>0</v>
      </c>
      <c r="L187" s="198"/>
      <c r="M187" s="221" t="str">
        <f t="shared" ref="M187:M192" si="11">IF(LEN(L187)&gt;1,I187&amp;":: "&amp;J187&amp;": "&amp;L187&amp;CHAR(10),"")</f>
        <v/>
      </c>
      <c r="N187" s="215"/>
      <c r="O187" s="215"/>
    </row>
    <row r="188" spans="1:19" ht="27" thickBot="1" x14ac:dyDescent="0.3">
      <c r="A188" s="162"/>
      <c r="B188" s="181" t="s">
        <v>106</v>
      </c>
      <c r="C188" s="168">
        <v>1</v>
      </c>
      <c r="D188" s="168">
        <v>0</v>
      </c>
      <c r="E188" s="218">
        <f>C188*K194</f>
        <v>0</v>
      </c>
      <c r="F188" s="218">
        <f>D188*K194</f>
        <v>0</v>
      </c>
      <c r="G188" s="219">
        <f>SUM(E188:F188)</f>
        <v>0</v>
      </c>
      <c r="H188" s="162"/>
      <c r="I188" s="192" t="s">
        <v>6</v>
      </c>
      <c r="J188" s="195" t="s">
        <v>68</v>
      </c>
      <c r="K188" s="189">
        <v>0</v>
      </c>
      <c r="L188" s="198"/>
      <c r="M188" s="221" t="str">
        <f t="shared" si="11"/>
        <v/>
      </c>
      <c r="N188" s="215"/>
      <c r="O188" s="215"/>
    </row>
    <row r="189" spans="1:19" ht="26.4" x14ac:dyDescent="0.25">
      <c r="A189" s="162"/>
      <c r="B189" s="162"/>
      <c r="C189" s="162"/>
      <c r="D189" s="162"/>
      <c r="E189" s="162"/>
      <c r="F189" s="162"/>
      <c r="G189" s="162"/>
      <c r="H189" s="162"/>
      <c r="I189" s="192" t="s">
        <v>6</v>
      </c>
      <c r="J189" s="195" t="s">
        <v>68</v>
      </c>
      <c r="K189" s="189">
        <v>0</v>
      </c>
      <c r="L189" s="198"/>
      <c r="M189" s="221" t="str">
        <f t="shared" si="11"/>
        <v/>
      </c>
      <c r="N189" s="215"/>
      <c r="O189" s="215"/>
    </row>
    <row r="190" spans="1:19" ht="26.4" x14ac:dyDescent="0.25">
      <c r="A190" s="162"/>
      <c r="B190" s="162"/>
      <c r="C190" s="162"/>
      <c r="D190" s="162"/>
      <c r="E190" s="162"/>
      <c r="F190" s="162"/>
      <c r="G190" s="162"/>
      <c r="H190" s="162"/>
      <c r="I190" s="192" t="s">
        <v>6</v>
      </c>
      <c r="J190" s="195" t="s">
        <v>68</v>
      </c>
      <c r="K190" s="189">
        <v>0</v>
      </c>
      <c r="L190" s="198"/>
      <c r="M190" s="221" t="str">
        <f t="shared" si="11"/>
        <v/>
      </c>
      <c r="N190" s="215"/>
      <c r="O190" s="215"/>
    </row>
    <row r="191" spans="1:19" ht="26.4" x14ac:dyDescent="0.25">
      <c r="A191" s="162"/>
      <c r="B191" s="162"/>
      <c r="C191" s="162"/>
      <c r="D191" s="162"/>
      <c r="E191" s="162"/>
      <c r="F191" s="162"/>
      <c r="G191" s="162"/>
      <c r="H191" s="162"/>
      <c r="I191" s="192" t="s">
        <v>6</v>
      </c>
      <c r="J191" s="195" t="s">
        <v>68</v>
      </c>
      <c r="K191" s="189">
        <v>0</v>
      </c>
      <c r="L191" s="198"/>
      <c r="M191" s="221" t="str">
        <f t="shared" si="11"/>
        <v/>
      </c>
      <c r="N191" s="215"/>
      <c r="O191" s="215"/>
    </row>
    <row r="192" spans="1:19" ht="26.4" x14ac:dyDescent="0.25">
      <c r="A192" s="162"/>
      <c r="B192" s="162"/>
      <c r="C192" s="162"/>
      <c r="D192" s="162"/>
      <c r="E192" s="162"/>
      <c r="F192" s="162"/>
      <c r="G192" s="162"/>
      <c r="H192" s="162"/>
      <c r="I192" s="192" t="s">
        <v>6</v>
      </c>
      <c r="J192" s="195" t="s">
        <v>68</v>
      </c>
      <c r="K192" s="189">
        <v>0</v>
      </c>
      <c r="L192" s="198"/>
      <c r="M192" s="221" t="str">
        <f t="shared" si="11"/>
        <v/>
      </c>
      <c r="N192" s="215"/>
      <c r="O192" s="215"/>
    </row>
    <row r="193" spans="1:19" ht="13.95" customHeight="1" x14ac:dyDescent="0.25">
      <c r="A193" s="162"/>
      <c r="B193" s="162"/>
      <c r="C193" s="162"/>
      <c r="D193" s="162"/>
      <c r="E193" s="162"/>
      <c r="F193" s="162"/>
      <c r="G193" s="162"/>
      <c r="H193" s="162"/>
      <c r="I193" s="315" t="s">
        <v>79</v>
      </c>
      <c r="J193" s="316"/>
      <c r="K193" s="188">
        <f>SUM(K184:K192)</f>
        <v>0</v>
      </c>
      <c r="L193" s="200"/>
      <c r="M193" s="217" t="str">
        <f>CONCATENATE(M181,M182,M184,M185,M186,M187,M188,M189,M190,M191,M192)</f>
        <v/>
      </c>
      <c r="N193" s="215"/>
      <c r="O193" s="215"/>
    </row>
    <row r="194" spans="1:19" s="162" customFormat="1" ht="27" customHeight="1" thickBot="1" x14ac:dyDescent="0.3">
      <c r="I194" s="319" t="s">
        <v>80</v>
      </c>
      <c r="J194" s="320"/>
      <c r="K194" s="190">
        <f>SUM(K193,K183)</f>
        <v>0</v>
      </c>
      <c r="L194" s="201"/>
      <c r="M194" s="217"/>
      <c r="N194" s="220">
        <f>E188</f>
        <v>0</v>
      </c>
      <c r="O194" s="220">
        <f>F188</f>
        <v>0</v>
      </c>
      <c r="P194" s="215"/>
      <c r="Q194" s="215"/>
      <c r="R194" s="216"/>
      <c r="S194" s="216"/>
    </row>
    <row r="195" spans="1:19" ht="14.4" thickBot="1" x14ac:dyDescent="0.3">
      <c r="A195" s="162"/>
      <c r="B195" s="162"/>
      <c r="C195" s="162"/>
      <c r="D195" s="162"/>
      <c r="E195" s="162"/>
      <c r="F195" s="162"/>
      <c r="G195" s="162"/>
      <c r="H195" s="162"/>
      <c r="I195" s="162"/>
      <c r="J195" s="162"/>
      <c r="K195" s="162"/>
      <c r="L195" s="162"/>
      <c r="M195" s="217"/>
      <c r="N195" s="215"/>
      <c r="O195" s="215"/>
    </row>
    <row r="196" spans="1:19" x14ac:dyDescent="0.25">
      <c r="A196" s="194">
        <f>A180+1</f>
        <v>13</v>
      </c>
      <c r="B196" s="321" t="s">
        <v>60</v>
      </c>
      <c r="C196" s="322"/>
      <c r="D196" s="322"/>
      <c r="E196" s="322"/>
      <c r="F196" s="322"/>
      <c r="G196" s="323"/>
      <c r="H196" s="162"/>
      <c r="I196" s="321" t="s">
        <v>61</v>
      </c>
      <c r="J196" s="322"/>
      <c r="K196" s="322"/>
      <c r="L196" s="182" t="s">
        <v>16</v>
      </c>
      <c r="M196" s="217"/>
      <c r="N196" s="215"/>
      <c r="O196" s="215"/>
    </row>
    <row r="197" spans="1:19" ht="26.4" customHeight="1" x14ac:dyDescent="0.25">
      <c r="A197" s="162"/>
      <c r="B197" s="192" t="s">
        <v>71</v>
      </c>
      <c r="C197" s="307"/>
      <c r="D197" s="307"/>
      <c r="E197" s="307"/>
      <c r="F197" s="307"/>
      <c r="G197" s="308"/>
      <c r="H197" s="162"/>
      <c r="I197" s="329" t="s">
        <v>72</v>
      </c>
      <c r="J197" s="330"/>
      <c r="K197" s="187"/>
      <c r="L197" s="197"/>
      <c r="M197" s="221" t="str">
        <f>IF(LEN(L197)&gt;1,I197&amp;": "&amp;L197&amp;CHAR(10),"")</f>
        <v/>
      </c>
      <c r="N197" s="215"/>
      <c r="O197" s="215"/>
    </row>
    <row r="198" spans="1:19" ht="26.4" customHeight="1" x14ac:dyDescent="0.25">
      <c r="A198" s="162"/>
      <c r="B198" s="192" t="s">
        <v>73</v>
      </c>
      <c r="C198" s="326"/>
      <c r="D198" s="327"/>
      <c r="E198" s="327"/>
      <c r="F198" s="327"/>
      <c r="G198" s="328"/>
      <c r="H198" s="162"/>
      <c r="I198" s="329" t="s">
        <v>74</v>
      </c>
      <c r="J198" s="330"/>
      <c r="K198" s="189">
        <v>0</v>
      </c>
      <c r="L198" s="198"/>
      <c r="M198" s="221" t="str">
        <f>IF(LEN(L198)&gt;1,I198&amp;": "&amp;L198&amp;CHAR(10),"")</f>
        <v/>
      </c>
      <c r="N198" s="215"/>
      <c r="O198" s="215"/>
    </row>
    <row r="199" spans="1:19" ht="39.6" customHeight="1" x14ac:dyDescent="0.25">
      <c r="A199" s="162"/>
      <c r="B199" s="193" t="s">
        <v>75</v>
      </c>
      <c r="C199" s="326"/>
      <c r="D199" s="327"/>
      <c r="E199" s="327"/>
      <c r="F199" s="327"/>
      <c r="G199" s="328"/>
      <c r="H199" s="162"/>
      <c r="I199" s="315" t="s">
        <v>76</v>
      </c>
      <c r="J199" s="316"/>
      <c r="K199" s="188">
        <f>K198*K197</f>
        <v>0</v>
      </c>
      <c r="L199" s="199"/>
      <c r="M199" s="217"/>
      <c r="N199" s="215"/>
      <c r="O199" s="215"/>
    </row>
    <row r="200" spans="1:19" ht="26.4" x14ac:dyDescent="0.25">
      <c r="A200" s="162"/>
      <c r="B200" s="193" t="s">
        <v>77</v>
      </c>
      <c r="C200" s="326"/>
      <c r="D200" s="327"/>
      <c r="E200" s="327"/>
      <c r="F200" s="327"/>
      <c r="G200" s="328"/>
      <c r="H200" s="162"/>
      <c r="I200" s="329" t="s">
        <v>5</v>
      </c>
      <c r="J200" s="330"/>
      <c r="K200" s="189">
        <v>0</v>
      </c>
      <c r="L200" s="198"/>
      <c r="M200" s="221" t="str">
        <f>IF(LEN(L200)&gt;1,I200&amp;": "&amp;L200&amp;CHAR(10),"")</f>
        <v/>
      </c>
      <c r="N200" s="215"/>
      <c r="O200" s="215"/>
    </row>
    <row r="201" spans="1:19" ht="27" customHeight="1" thickBot="1" x14ac:dyDescent="0.3">
      <c r="A201" s="162"/>
      <c r="B201" s="193" t="s">
        <v>66</v>
      </c>
      <c r="C201" s="326"/>
      <c r="D201" s="327"/>
      <c r="E201" s="327"/>
      <c r="F201" s="327"/>
      <c r="G201" s="328"/>
      <c r="H201" s="162"/>
      <c r="I201" s="329" t="s">
        <v>78</v>
      </c>
      <c r="J201" s="330"/>
      <c r="K201" s="189">
        <v>0</v>
      </c>
      <c r="L201" s="198"/>
      <c r="M201" s="221" t="str">
        <f>IF(LEN(L201)&gt;1,I201&amp;": "&amp;L201&amp;CHAR(10),"")</f>
        <v/>
      </c>
      <c r="N201" s="215"/>
      <c r="O201" s="215"/>
    </row>
    <row r="202" spans="1:19" ht="13.95" customHeight="1" x14ac:dyDescent="0.25">
      <c r="A202" s="162"/>
      <c r="B202" s="311" t="s">
        <v>105</v>
      </c>
      <c r="C202" s="312"/>
      <c r="D202" s="312"/>
      <c r="E202" s="312"/>
      <c r="F202" s="312"/>
      <c r="G202" s="313"/>
      <c r="H202" s="162"/>
      <c r="I202" s="329" t="s">
        <v>4</v>
      </c>
      <c r="J202" s="330"/>
      <c r="K202" s="189">
        <v>0</v>
      </c>
      <c r="L202" s="198"/>
      <c r="M202" s="221" t="str">
        <f>IF(LEN(L202)&gt;1,I202&amp;": "&amp;L202&amp;CHAR(10),"")</f>
        <v/>
      </c>
      <c r="N202" s="215"/>
      <c r="O202" s="215"/>
    </row>
    <row r="203" spans="1:19" ht="26.4" x14ac:dyDescent="0.25">
      <c r="A203" s="162"/>
      <c r="B203" s="170"/>
      <c r="C203" s="161" t="str">
        <f>Allocation1&amp;" %"</f>
        <v>Core %</v>
      </c>
      <c r="D203" s="208" t="str">
        <f>Allocation2&amp;" %"</f>
        <v>Competitive %</v>
      </c>
      <c r="E203" s="208" t="str">
        <f>Allocation1&amp;" $"</f>
        <v>Core $</v>
      </c>
      <c r="F203" s="208" t="str">
        <f>Allocation2&amp;" $"</f>
        <v>Competitive $</v>
      </c>
      <c r="G203" s="171" t="s">
        <v>59</v>
      </c>
      <c r="H203" s="162"/>
      <c r="I203" s="192" t="s">
        <v>67</v>
      </c>
      <c r="J203" s="195" t="s">
        <v>68</v>
      </c>
      <c r="K203" s="189">
        <v>0</v>
      </c>
      <c r="L203" s="198"/>
      <c r="M203" s="221" t="str">
        <f t="shared" ref="M203:M208" si="12">IF(LEN(L203)&gt;1,I203&amp;":: "&amp;J203&amp;": "&amp;L203&amp;CHAR(10),"")</f>
        <v/>
      </c>
      <c r="N203" s="215"/>
      <c r="O203" s="215"/>
    </row>
    <row r="204" spans="1:19" ht="27" thickBot="1" x14ac:dyDescent="0.3">
      <c r="A204" s="162"/>
      <c r="B204" s="181" t="s">
        <v>106</v>
      </c>
      <c r="C204" s="168">
        <v>1</v>
      </c>
      <c r="D204" s="168">
        <v>0</v>
      </c>
      <c r="E204" s="218">
        <f>C204*K210</f>
        <v>0</v>
      </c>
      <c r="F204" s="218">
        <f>D204*K210</f>
        <v>0</v>
      </c>
      <c r="G204" s="219">
        <f>SUM(E204:F204)</f>
        <v>0</v>
      </c>
      <c r="H204" s="162"/>
      <c r="I204" s="192" t="s">
        <v>6</v>
      </c>
      <c r="J204" s="195" t="s">
        <v>68</v>
      </c>
      <c r="K204" s="189">
        <v>0</v>
      </c>
      <c r="L204" s="198"/>
      <c r="M204" s="221" t="str">
        <f t="shared" si="12"/>
        <v/>
      </c>
      <c r="N204" s="215"/>
      <c r="O204" s="215"/>
    </row>
    <row r="205" spans="1:19" ht="26.4" x14ac:dyDescent="0.25">
      <c r="A205" s="162"/>
      <c r="B205" s="162"/>
      <c r="C205" s="162"/>
      <c r="D205" s="162"/>
      <c r="E205" s="162"/>
      <c r="F205" s="162"/>
      <c r="G205" s="162"/>
      <c r="H205" s="162"/>
      <c r="I205" s="192" t="s">
        <v>6</v>
      </c>
      <c r="J205" s="195" t="s">
        <v>68</v>
      </c>
      <c r="K205" s="189">
        <v>0</v>
      </c>
      <c r="L205" s="198"/>
      <c r="M205" s="221" t="str">
        <f t="shared" si="12"/>
        <v/>
      </c>
      <c r="N205" s="215"/>
      <c r="O205" s="215"/>
    </row>
    <row r="206" spans="1:19" ht="26.4" x14ac:dyDescent="0.25">
      <c r="A206" s="162"/>
      <c r="B206" s="162"/>
      <c r="C206" s="162"/>
      <c r="D206" s="162"/>
      <c r="E206" s="162"/>
      <c r="F206" s="162"/>
      <c r="G206" s="162"/>
      <c r="H206" s="162"/>
      <c r="I206" s="192" t="s">
        <v>6</v>
      </c>
      <c r="J206" s="195" t="s">
        <v>68</v>
      </c>
      <c r="K206" s="189">
        <v>0</v>
      </c>
      <c r="L206" s="198"/>
      <c r="M206" s="221" t="str">
        <f t="shared" si="12"/>
        <v/>
      </c>
      <c r="N206" s="215"/>
      <c r="O206" s="215"/>
    </row>
    <row r="207" spans="1:19" ht="26.4" x14ac:dyDescent="0.25">
      <c r="A207" s="162"/>
      <c r="B207" s="162"/>
      <c r="C207" s="162"/>
      <c r="D207" s="162"/>
      <c r="E207" s="162"/>
      <c r="F207" s="162"/>
      <c r="G207" s="162"/>
      <c r="H207" s="162"/>
      <c r="I207" s="192" t="s">
        <v>6</v>
      </c>
      <c r="J207" s="195" t="s">
        <v>68</v>
      </c>
      <c r="K207" s="189">
        <v>0</v>
      </c>
      <c r="L207" s="198"/>
      <c r="M207" s="221" t="str">
        <f t="shared" si="12"/>
        <v/>
      </c>
      <c r="N207" s="215"/>
      <c r="O207" s="215"/>
    </row>
    <row r="208" spans="1:19" ht="26.4" x14ac:dyDescent="0.25">
      <c r="A208" s="162"/>
      <c r="B208" s="162"/>
      <c r="C208" s="162"/>
      <c r="D208" s="162"/>
      <c r="E208" s="162"/>
      <c r="F208" s="162"/>
      <c r="G208" s="162"/>
      <c r="H208" s="162"/>
      <c r="I208" s="192" t="s">
        <v>6</v>
      </c>
      <c r="J208" s="195" t="s">
        <v>68</v>
      </c>
      <c r="K208" s="189">
        <v>0</v>
      </c>
      <c r="L208" s="198"/>
      <c r="M208" s="221" t="str">
        <f t="shared" si="12"/>
        <v/>
      </c>
      <c r="N208" s="215"/>
      <c r="O208" s="215"/>
    </row>
    <row r="209" spans="1:19" ht="13.95" customHeight="1" x14ac:dyDescent="0.25">
      <c r="A209" s="162"/>
      <c r="B209" s="162"/>
      <c r="C209" s="162"/>
      <c r="D209" s="162"/>
      <c r="E209" s="162"/>
      <c r="F209" s="162"/>
      <c r="G209" s="162"/>
      <c r="H209" s="162"/>
      <c r="I209" s="315" t="s">
        <v>79</v>
      </c>
      <c r="J209" s="316"/>
      <c r="K209" s="188">
        <f>SUM(K200:K208)</f>
        <v>0</v>
      </c>
      <c r="L209" s="200"/>
      <c r="M209" s="217" t="str">
        <f>CONCATENATE(M197,M198,M200,M201,M202,M203,M204,M205,M206,M207,M208)</f>
        <v/>
      </c>
      <c r="N209" s="215"/>
      <c r="O209" s="215"/>
    </row>
    <row r="210" spans="1:19" s="162" customFormat="1" ht="27" customHeight="1" thickBot="1" x14ac:dyDescent="0.3">
      <c r="I210" s="319" t="s">
        <v>80</v>
      </c>
      <c r="J210" s="320"/>
      <c r="K210" s="190">
        <f>SUM(K209,K199)</f>
        <v>0</v>
      </c>
      <c r="L210" s="201"/>
      <c r="M210" s="217"/>
      <c r="N210" s="220">
        <f>E204</f>
        <v>0</v>
      </c>
      <c r="O210" s="220">
        <f>F204</f>
        <v>0</v>
      </c>
      <c r="P210" s="215"/>
      <c r="Q210" s="215"/>
      <c r="R210" s="216"/>
      <c r="S210" s="216"/>
    </row>
    <row r="211" spans="1:19" ht="14.4" thickBot="1" x14ac:dyDescent="0.3">
      <c r="A211" s="162"/>
      <c r="B211" s="162"/>
      <c r="C211" s="162"/>
      <c r="D211" s="162"/>
      <c r="E211" s="162"/>
      <c r="F211" s="162"/>
      <c r="G211" s="162"/>
      <c r="H211" s="162"/>
      <c r="I211" s="162"/>
      <c r="J211" s="162"/>
      <c r="K211" s="162"/>
      <c r="L211" s="162"/>
      <c r="M211" s="217"/>
    </row>
    <row r="212" spans="1:19" x14ac:dyDescent="0.25">
      <c r="A212" s="194">
        <f>A196+1</f>
        <v>14</v>
      </c>
      <c r="B212" s="321" t="s">
        <v>60</v>
      </c>
      <c r="C212" s="322"/>
      <c r="D212" s="322"/>
      <c r="E212" s="322"/>
      <c r="F212" s="322"/>
      <c r="G212" s="323"/>
      <c r="H212" s="162"/>
      <c r="I212" s="321" t="s">
        <v>61</v>
      </c>
      <c r="J212" s="322"/>
      <c r="K212" s="322"/>
      <c r="L212" s="182" t="s">
        <v>16</v>
      </c>
      <c r="M212" s="217"/>
      <c r="N212" s="215"/>
      <c r="O212" s="215"/>
    </row>
    <row r="213" spans="1:19" ht="26.4" customHeight="1" x14ac:dyDescent="0.25">
      <c r="A213" s="162"/>
      <c r="B213" s="192" t="s">
        <v>71</v>
      </c>
      <c r="C213" s="307"/>
      <c r="D213" s="307"/>
      <c r="E213" s="307"/>
      <c r="F213" s="307"/>
      <c r="G213" s="308"/>
      <c r="H213" s="162"/>
      <c r="I213" s="329" t="s">
        <v>72</v>
      </c>
      <c r="J213" s="330"/>
      <c r="K213" s="187"/>
      <c r="L213" s="197"/>
      <c r="M213" s="221" t="str">
        <f>IF(LEN(L213)&gt;1,I213&amp;": "&amp;L213&amp;CHAR(10),"")</f>
        <v/>
      </c>
      <c r="N213" s="215"/>
      <c r="O213" s="215"/>
    </row>
    <row r="214" spans="1:19" ht="26.4" customHeight="1" x14ac:dyDescent="0.25">
      <c r="A214" s="162"/>
      <c r="B214" s="192" t="s">
        <v>73</v>
      </c>
      <c r="C214" s="326"/>
      <c r="D214" s="327"/>
      <c r="E214" s="327"/>
      <c r="F214" s="327"/>
      <c r="G214" s="328"/>
      <c r="H214" s="162"/>
      <c r="I214" s="329" t="s">
        <v>74</v>
      </c>
      <c r="J214" s="330"/>
      <c r="K214" s="189">
        <v>0</v>
      </c>
      <c r="L214" s="198"/>
      <c r="M214" s="221" t="str">
        <f>IF(LEN(L214)&gt;1,I214&amp;": "&amp;L214&amp;CHAR(10),"")</f>
        <v/>
      </c>
      <c r="N214" s="215"/>
      <c r="O214" s="215"/>
    </row>
    <row r="215" spans="1:19" ht="39.6" customHeight="1" x14ac:dyDescent="0.25">
      <c r="A215" s="162"/>
      <c r="B215" s="193" t="s">
        <v>75</v>
      </c>
      <c r="C215" s="326"/>
      <c r="D215" s="327"/>
      <c r="E215" s="327"/>
      <c r="F215" s="327"/>
      <c r="G215" s="328"/>
      <c r="H215" s="162"/>
      <c r="I215" s="315" t="s">
        <v>76</v>
      </c>
      <c r="J215" s="316"/>
      <c r="K215" s="188">
        <f>K214*K213</f>
        <v>0</v>
      </c>
      <c r="L215" s="199"/>
      <c r="M215" s="217"/>
      <c r="N215" s="215"/>
      <c r="O215" s="215"/>
    </row>
    <row r="216" spans="1:19" ht="26.4" x14ac:dyDescent="0.25">
      <c r="A216" s="162"/>
      <c r="B216" s="193" t="s">
        <v>77</v>
      </c>
      <c r="C216" s="326"/>
      <c r="D216" s="327"/>
      <c r="E216" s="327"/>
      <c r="F216" s="327"/>
      <c r="G216" s="328"/>
      <c r="H216" s="162"/>
      <c r="I216" s="329" t="s">
        <v>5</v>
      </c>
      <c r="J216" s="330"/>
      <c r="K216" s="189">
        <v>0</v>
      </c>
      <c r="L216" s="198"/>
      <c r="M216" s="221" t="str">
        <f>IF(LEN(L216)&gt;1,I216&amp;": "&amp;L216&amp;CHAR(10),"")</f>
        <v/>
      </c>
      <c r="N216" s="215"/>
      <c r="O216" s="215"/>
    </row>
    <row r="217" spans="1:19" ht="27" customHeight="1" thickBot="1" x14ac:dyDescent="0.3">
      <c r="A217" s="162"/>
      <c r="B217" s="193" t="s">
        <v>66</v>
      </c>
      <c r="C217" s="326"/>
      <c r="D217" s="327"/>
      <c r="E217" s="327"/>
      <c r="F217" s="327"/>
      <c r="G217" s="328"/>
      <c r="H217" s="162"/>
      <c r="I217" s="329" t="s">
        <v>78</v>
      </c>
      <c r="J217" s="330"/>
      <c r="K217" s="189">
        <v>0</v>
      </c>
      <c r="L217" s="198"/>
      <c r="M217" s="221" t="str">
        <f>IF(LEN(L217)&gt;1,I217&amp;": "&amp;L217&amp;CHAR(10),"")</f>
        <v/>
      </c>
      <c r="N217" s="215"/>
      <c r="O217" s="215"/>
    </row>
    <row r="218" spans="1:19" ht="13.95" customHeight="1" x14ac:dyDescent="0.25">
      <c r="A218" s="162"/>
      <c r="B218" s="311" t="s">
        <v>105</v>
      </c>
      <c r="C218" s="312"/>
      <c r="D218" s="312"/>
      <c r="E218" s="312"/>
      <c r="F218" s="312"/>
      <c r="G218" s="313"/>
      <c r="H218" s="162"/>
      <c r="I218" s="329" t="s">
        <v>4</v>
      </c>
      <c r="J218" s="330"/>
      <c r="K218" s="189">
        <v>0</v>
      </c>
      <c r="L218" s="198"/>
      <c r="M218" s="221" t="str">
        <f>IF(LEN(L218)&gt;1,I218&amp;": "&amp;L218&amp;CHAR(10),"")</f>
        <v/>
      </c>
      <c r="N218" s="215"/>
      <c r="O218" s="215"/>
    </row>
    <row r="219" spans="1:19" ht="26.4" x14ac:dyDescent="0.25">
      <c r="A219" s="162"/>
      <c r="B219" s="170"/>
      <c r="C219" s="161" t="str">
        <f>Allocation1&amp;" %"</f>
        <v>Core %</v>
      </c>
      <c r="D219" s="208" t="str">
        <f>Allocation2&amp;" %"</f>
        <v>Competitive %</v>
      </c>
      <c r="E219" s="208" t="str">
        <f>Allocation1&amp;" $"</f>
        <v>Core $</v>
      </c>
      <c r="F219" s="208" t="str">
        <f>Allocation2&amp;" $"</f>
        <v>Competitive $</v>
      </c>
      <c r="G219" s="171" t="s">
        <v>59</v>
      </c>
      <c r="H219" s="162"/>
      <c r="I219" s="192" t="s">
        <v>67</v>
      </c>
      <c r="J219" s="195" t="s">
        <v>68</v>
      </c>
      <c r="K219" s="189">
        <v>0</v>
      </c>
      <c r="L219" s="198"/>
      <c r="M219" s="221" t="str">
        <f t="shared" ref="M219:M224" si="13">IF(LEN(L219)&gt;1,I219&amp;":: "&amp;J219&amp;": "&amp;L219&amp;CHAR(10),"")</f>
        <v/>
      </c>
      <c r="N219" s="215"/>
      <c r="O219" s="215"/>
    </row>
    <row r="220" spans="1:19" ht="27" thickBot="1" x14ac:dyDescent="0.3">
      <c r="A220" s="162"/>
      <c r="B220" s="181" t="s">
        <v>106</v>
      </c>
      <c r="C220" s="168">
        <v>1</v>
      </c>
      <c r="D220" s="168">
        <v>0</v>
      </c>
      <c r="E220" s="218">
        <f>C220*K226</f>
        <v>0</v>
      </c>
      <c r="F220" s="218">
        <f>D220*K226</f>
        <v>0</v>
      </c>
      <c r="G220" s="219">
        <f>SUM(E220:F220)</f>
        <v>0</v>
      </c>
      <c r="H220" s="162"/>
      <c r="I220" s="192" t="s">
        <v>6</v>
      </c>
      <c r="J220" s="195" t="s">
        <v>68</v>
      </c>
      <c r="K220" s="189">
        <v>0</v>
      </c>
      <c r="L220" s="198"/>
      <c r="M220" s="221" t="str">
        <f t="shared" si="13"/>
        <v/>
      </c>
      <c r="N220" s="215"/>
      <c r="O220" s="215"/>
    </row>
    <row r="221" spans="1:19" ht="26.4" x14ac:dyDescent="0.25">
      <c r="A221" s="162"/>
      <c r="B221" s="162"/>
      <c r="C221" s="162"/>
      <c r="D221" s="162"/>
      <c r="E221" s="162"/>
      <c r="F221" s="162"/>
      <c r="G221" s="162"/>
      <c r="H221" s="162"/>
      <c r="I221" s="192" t="s">
        <v>6</v>
      </c>
      <c r="J221" s="195" t="s">
        <v>68</v>
      </c>
      <c r="K221" s="189">
        <v>0</v>
      </c>
      <c r="L221" s="198"/>
      <c r="M221" s="221" t="str">
        <f t="shared" si="13"/>
        <v/>
      </c>
      <c r="N221" s="215"/>
      <c r="O221" s="215"/>
    </row>
    <row r="222" spans="1:19" ht="26.4" x14ac:dyDescent="0.25">
      <c r="A222" s="162"/>
      <c r="B222" s="162"/>
      <c r="C222" s="162"/>
      <c r="D222" s="162"/>
      <c r="E222" s="162"/>
      <c r="F222" s="162"/>
      <c r="G222" s="162"/>
      <c r="H222" s="162"/>
      <c r="I222" s="192" t="s">
        <v>6</v>
      </c>
      <c r="J222" s="195" t="s">
        <v>68</v>
      </c>
      <c r="K222" s="189">
        <v>0</v>
      </c>
      <c r="L222" s="198"/>
      <c r="M222" s="221" t="str">
        <f t="shared" si="13"/>
        <v/>
      </c>
      <c r="N222" s="215"/>
      <c r="O222" s="215"/>
    </row>
    <row r="223" spans="1:19" ht="26.4" x14ac:dyDescent="0.25">
      <c r="A223" s="162"/>
      <c r="B223" s="162"/>
      <c r="C223" s="162"/>
      <c r="D223" s="162"/>
      <c r="E223" s="162"/>
      <c r="F223" s="162"/>
      <c r="G223" s="162"/>
      <c r="H223" s="162"/>
      <c r="I223" s="192" t="s">
        <v>6</v>
      </c>
      <c r="J223" s="195" t="s">
        <v>68</v>
      </c>
      <c r="K223" s="189">
        <v>0</v>
      </c>
      <c r="L223" s="198"/>
      <c r="M223" s="221" t="str">
        <f t="shared" si="13"/>
        <v/>
      </c>
      <c r="N223" s="215"/>
      <c r="O223" s="215"/>
    </row>
    <row r="224" spans="1:19" ht="26.4" x14ac:dyDescent="0.25">
      <c r="A224" s="162"/>
      <c r="B224" s="162"/>
      <c r="C224" s="162"/>
      <c r="D224" s="162"/>
      <c r="E224" s="162"/>
      <c r="F224" s="162"/>
      <c r="G224" s="162"/>
      <c r="H224" s="162"/>
      <c r="I224" s="192" t="s">
        <v>6</v>
      </c>
      <c r="J224" s="195" t="s">
        <v>68</v>
      </c>
      <c r="K224" s="189">
        <v>0</v>
      </c>
      <c r="L224" s="198"/>
      <c r="M224" s="221" t="str">
        <f t="shared" si="13"/>
        <v/>
      </c>
      <c r="N224" s="215"/>
      <c r="O224" s="215"/>
    </row>
    <row r="225" spans="1:19" ht="13.95" customHeight="1" x14ac:dyDescent="0.25">
      <c r="A225" s="162"/>
      <c r="B225" s="162"/>
      <c r="C225" s="162"/>
      <c r="D225" s="162"/>
      <c r="E225" s="162"/>
      <c r="F225" s="162"/>
      <c r="G225" s="162"/>
      <c r="H225" s="162"/>
      <c r="I225" s="315" t="s">
        <v>79</v>
      </c>
      <c r="J225" s="316"/>
      <c r="K225" s="188">
        <f>SUM(K216:K224)</f>
        <v>0</v>
      </c>
      <c r="L225" s="200"/>
      <c r="M225" s="217" t="str">
        <f>CONCATENATE(M213,M214,M216,M217,M218,M219,M220,M221,M222,M223,M224)</f>
        <v/>
      </c>
      <c r="N225" s="215"/>
      <c r="O225" s="215"/>
    </row>
    <row r="226" spans="1:19" s="162" customFormat="1" ht="27" customHeight="1" thickBot="1" x14ac:dyDescent="0.3">
      <c r="I226" s="319" t="s">
        <v>80</v>
      </c>
      <c r="J226" s="320"/>
      <c r="K226" s="190">
        <f>SUM(K225,K215)</f>
        <v>0</v>
      </c>
      <c r="L226" s="201"/>
      <c r="M226" s="217"/>
      <c r="N226" s="220">
        <f>E220</f>
        <v>0</v>
      </c>
      <c r="O226" s="220">
        <f>F220</f>
        <v>0</v>
      </c>
      <c r="P226" s="215"/>
      <c r="Q226" s="215"/>
      <c r="R226" s="216"/>
      <c r="S226" s="216"/>
    </row>
    <row r="227" spans="1:19" ht="14.4" thickBot="1" x14ac:dyDescent="0.3">
      <c r="A227" s="162"/>
      <c r="B227" s="162"/>
      <c r="C227" s="162"/>
      <c r="D227" s="162"/>
      <c r="E227" s="162"/>
      <c r="F227" s="162"/>
      <c r="G227" s="162"/>
      <c r="H227" s="162"/>
      <c r="I227" s="162"/>
      <c r="J227" s="162"/>
      <c r="K227" s="162"/>
      <c r="L227" s="162"/>
      <c r="M227" s="217"/>
      <c r="N227" s="215"/>
      <c r="O227" s="215"/>
    </row>
    <row r="228" spans="1:19" x14ac:dyDescent="0.25">
      <c r="A228" s="194">
        <f>A212+1</f>
        <v>15</v>
      </c>
      <c r="B228" s="321" t="s">
        <v>60</v>
      </c>
      <c r="C228" s="322"/>
      <c r="D228" s="322"/>
      <c r="E228" s="322"/>
      <c r="F228" s="322"/>
      <c r="G228" s="323"/>
      <c r="H228" s="162"/>
      <c r="I228" s="321" t="s">
        <v>61</v>
      </c>
      <c r="J228" s="322"/>
      <c r="K228" s="322"/>
      <c r="L228" s="182" t="s">
        <v>16</v>
      </c>
      <c r="M228" s="217"/>
      <c r="N228" s="215"/>
      <c r="O228" s="215"/>
    </row>
    <row r="229" spans="1:19" ht="26.4" customHeight="1" x14ac:dyDescent="0.25">
      <c r="A229" s="162"/>
      <c r="B229" s="192" t="s">
        <v>71</v>
      </c>
      <c r="C229" s="307"/>
      <c r="D229" s="307"/>
      <c r="E229" s="307"/>
      <c r="F229" s="307"/>
      <c r="G229" s="308"/>
      <c r="H229" s="162"/>
      <c r="I229" s="329" t="s">
        <v>72</v>
      </c>
      <c r="J229" s="330"/>
      <c r="K229" s="187"/>
      <c r="L229" s="197"/>
      <c r="M229" s="221" t="str">
        <f>IF(LEN(L229)&gt;1,I229&amp;": "&amp;L229&amp;CHAR(10),"")</f>
        <v/>
      </c>
      <c r="N229" s="215"/>
      <c r="O229" s="215"/>
    </row>
    <row r="230" spans="1:19" ht="26.4" customHeight="1" x14ac:dyDescent="0.25">
      <c r="A230" s="162"/>
      <c r="B230" s="192" t="s">
        <v>73</v>
      </c>
      <c r="C230" s="326"/>
      <c r="D230" s="327"/>
      <c r="E230" s="327"/>
      <c r="F230" s="327"/>
      <c r="G230" s="328"/>
      <c r="H230" s="162"/>
      <c r="I230" s="329" t="s">
        <v>74</v>
      </c>
      <c r="J230" s="330"/>
      <c r="K230" s="189">
        <v>0</v>
      </c>
      <c r="L230" s="198"/>
      <c r="M230" s="221" t="str">
        <f>IF(LEN(L230)&gt;1,I230&amp;": "&amp;L230&amp;CHAR(10),"")</f>
        <v/>
      </c>
      <c r="N230" s="215"/>
      <c r="O230" s="215"/>
    </row>
    <row r="231" spans="1:19" ht="39.6" customHeight="1" x14ac:dyDescent="0.25">
      <c r="A231" s="162"/>
      <c r="B231" s="193" t="s">
        <v>75</v>
      </c>
      <c r="C231" s="326"/>
      <c r="D231" s="327"/>
      <c r="E231" s="327"/>
      <c r="F231" s="327"/>
      <c r="G231" s="328"/>
      <c r="H231" s="162"/>
      <c r="I231" s="315" t="s">
        <v>76</v>
      </c>
      <c r="J231" s="316"/>
      <c r="K231" s="188">
        <f>K230*K229</f>
        <v>0</v>
      </c>
      <c r="L231" s="199"/>
      <c r="M231" s="217"/>
      <c r="N231" s="215"/>
      <c r="O231" s="215"/>
    </row>
    <row r="232" spans="1:19" ht="26.4" x14ac:dyDescent="0.25">
      <c r="A232" s="162"/>
      <c r="B232" s="193" t="s">
        <v>77</v>
      </c>
      <c r="C232" s="326"/>
      <c r="D232" s="327"/>
      <c r="E232" s="327"/>
      <c r="F232" s="327"/>
      <c r="G232" s="328"/>
      <c r="H232" s="162"/>
      <c r="I232" s="329" t="s">
        <v>5</v>
      </c>
      <c r="J232" s="330"/>
      <c r="K232" s="189">
        <v>0</v>
      </c>
      <c r="L232" s="198"/>
      <c r="M232" s="221" t="str">
        <f>IF(LEN(L232)&gt;1,I232&amp;": "&amp;L232&amp;CHAR(10),"")</f>
        <v/>
      </c>
      <c r="N232" s="215"/>
      <c r="O232" s="215"/>
    </row>
    <row r="233" spans="1:19" ht="27" customHeight="1" thickBot="1" x14ac:dyDescent="0.3">
      <c r="A233" s="162"/>
      <c r="B233" s="193" t="s">
        <v>66</v>
      </c>
      <c r="C233" s="326"/>
      <c r="D233" s="327"/>
      <c r="E233" s="327"/>
      <c r="F233" s="327"/>
      <c r="G233" s="328"/>
      <c r="H233" s="162"/>
      <c r="I233" s="329" t="s">
        <v>78</v>
      </c>
      <c r="J233" s="330"/>
      <c r="K233" s="189">
        <v>0</v>
      </c>
      <c r="L233" s="198"/>
      <c r="M233" s="221" t="str">
        <f>IF(LEN(L233)&gt;1,I233&amp;": "&amp;L233&amp;CHAR(10),"")</f>
        <v/>
      </c>
      <c r="N233" s="215"/>
      <c r="O233" s="215"/>
    </row>
    <row r="234" spans="1:19" ht="13.95" customHeight="1" x14ac:dyDescent="0.25">
      <c r="A234" s="162"/>
      <c r="B234" s="311" t="s">
        <v>105</v>
      </c>
      <c r="C234" s="312"/>
      <c r="D234" s="312"/>
      <c r="E234" s="312"/>
      <c r="F234" s="312"/>
      <c r="G234" s="313"/>
      <c r="H234" s="162"/>
      <c r="I234" s="329" t="s">
        <v>4</v>
      </c>
      <c r="J234" s="330"/>
      <c r="K234" s="189">
        <v>0</v>
      </c>
      <c r="L234" s="198"/>
      <c r="M234" s="221" t="str">
        <f>IF(LEN(L234)&gt;1,I234&amp;": "&amp;L234&amp;CHAR(10),"")</f>
        <v/>
      </c>
      <c r="N234" s="215"/>
      <c r="O234" s="215"/>
    </row>
    <row r="235" spans="1:19" ht="26.4" x14ac:dyDescent="0.25">
      <c r="A235" s="162"/>
      <c r="B235" s="170"/>
      <c r="C235" s="161" t="str">
        <f>Allocation1&amp;" %"</f>
        <v>Core %</v>
      </c>
      <c r="D235" s="208" t="str">
        <f>Allocation2&amp;" %"</f>
        <v>Competitive %</v>
      </c>
      <c r="E235" s="208" t="str">
        <f>Allocation1&amp;" $"</f>
        <v>Core $</v>
      </c>
      <c r="F235" s="208" t="str">
        <f>Allocation2&amp;" $"</f>
        <v>Competitive $</v>
      </c>
      <c r="G235" s="171" t="s">
        <v>59</v>
      </c>
      <c r="H235" s="162"/>
      <c r="I235" s="192" t="s">
        <v>67</v>
      </c>
      <c r="J235" s="195" t="s">
        <v>68</v>
      </c>
      <c r="K235" s="189">
        <v>0</v>
      </c>
      <c r="L235" s="198"/>
      <c r="M235" s="221" t="str">
        <f t="shared" ref="M235:M240" si="14">IF(LEN(L235)&gt;1,I235&amp;":: "&amp;J235&amp;": "&amp;L235&amp;CHAR(10),"")</f>
        <v/>
      </c>
      <c r="N235" s="215"/>
      <c r="O235" s="215"/>
    </row>
    <row r="236" spans="1:19" ht="27" thickBot="1" x14ac:dyDescent="0.3">
      <c r="A236" s="162"/>
      <c r="B236" s="181" t="s">
        <v>106</v>
      </c>
      <c r="C236" s="168">
        <v>1</v>
      </c>
      <c r="D236" s="168">
        <v>0</v>
      </c>
      <c r="E236" s="218">
        <f>C236*K242</f>
        <v>0</v>
      </c>
      <c r="F236" s="218">
        <f>D236*K242</f>
        <v>0</v>
      </c>
      <c r="G236" s="219">
        <f>SUM(E236:F236)</f>
        <v>0</v>
      </c>
      <c r="H236" s="162"/>
      <c r="I236" s="192" t="s">
        <v>6</v>
      </c>
      <c r="J236" s="195" t="s">
        <v>68</v>
      </c>
      <c r="K236" s="189">
        <v>0</v>
      </c>
      <c r="L236" s="198"/>
      <c r="M236" s="221" t="str">
        <f t="shared" si="14"/>
        <v/>
      </c>
      <c r="N236" s="215"/>
      <c r="O236" s="215"/>
    </row>
    <row r="237" spans="1:19" ht="26.4" x14ac:dyDescent="0.25">
      <c r="A237" s="162"/>
      <c r="B237" s="162"/>
      <c r="C237" s="162"/>
      <c r="D237" s="162"/>
      <c r="E237" s="162"/>
      <c r="F237" s="162"/>
      <c r="G237" s="162"/>
      <c r="H237" s="162"/>
      <c r="I237" s="192" t="s">
        <v>6</v>
      </c>
      <c r="J237" s="195" t="s">
        <v>68</v>
      </c>
      <c r="K237" s="189">
        <v>0</v>
      </c>
      <c r="L237" s="198"/>
      <c r="M237" s="221" t="str">
        <f t="shared" si="14"/>
        <v/>
      </c>
      <c r="N237" s="215"/>
      <c r="O237" s="215"/>
    </row>
    <row r="238" spans="1:19" ht="26.4" x14ac:dyDescent="0.25">
      <c r="A238" s="162"/>
      <c r="B238" s="162"/>
      <c r="C238" s="162"/>
      <c r="D238" s="162"/>
      <c r="E238" s="162"/>
      <c r="F238" s="162"/>
      <c r="G238" s="162"/>
      <c r="H238" s="162"/>
      <c r="I238" s="192" t="s">
        <v>6</v>
      </c>
      <c r="J238" s="195" t="s">
        <v>68</v>
      </c>
      <c r="K238" s="189">
        <v>0</v>
      </c>
      <c r="L238" s="198"/>
      <c r="M238" s="221" t="str">
        <f t="shared" si="14"/>
        <v/>
      </c>
      <c r="N238" s="215"/>
      <c r="O238" s="215"/>
    </row>
    <row r="239" spans="1:19" ht="26.4" x14ac:dyDescent="0.25">
      <c r="A239" s="162"/>
      <c r="B239" s="162"/>
      <c r="C239" s="162"/>
      <c r="D239" s="162"/>
      <c r="E239" s="162"/>
      <c r="F239" s="162"/>
      <c r="G239" s="162"/>
      <c r="H239" s="162"/>
      <c r="I239" s="192" t="s">
        <v>6</v>
      </c>
      <c r="J239" s="195" t="s">
        <v>68</v>
      </c>
      <c r="K239" s="189">
        <v>0</v>
      </c>
      <c r="L239" s="198"/>
      <c r="M239" s="221" t="str">
        <f t="shared" si="14"/>
        <v/>
      </c>
      <c r="N239" s="215"/>
      <c r="O239" s="215"/>
    </row>
    <row r="240" spans="1:19" ht="26.4" x14ac:dyDescent="0.25">
      <c r="A240" s="162"/>
      <c r="B240" s="162"/>
      <c r="C240" s="162"/>
      <c r="D240" s="162"/>
      <c r="E240" s="162"/>
      <c r="F240" s="162"/>
      <c r="G240" s="162"/>
      <c r="H240" s="162"/>
      <c r="I240" s="192" t="s">
        <v>6</v>
      </c>
      <c r="J240" s="195" t="s">
        <v>68</v>
      </c>
      <c r="K240" s="189">
        <v>0</v>
      </c>
      <c r="L240" s="198"/>
      <c r="M240" s="221" t="str">
        <f t="shared" si="14"/>
        <v/>
      </c>
      <c r="N240" s="215"/>
      <c r="O240" s="215"/>
    </row>
    <row r="241" spans="1:19" ht="13.95" customHeight="1" x14ac:dyDescent="0.25">
      <c r="A241" s="162"/>
      <c r="B241" s="162"/>
      <c r="C241" s="162"/>
      <c r="D241" s="162"/>
      <c r="E241" s="162"/>
      <c r="F241" s="162"/>
      <c r="G241" s="162"/>
      <c r="H241" s="162"/>
      <c r="I241" s="315" t="s">
        <v>79</v>
      </c>
      <c r="J241" s="316"/>
      <c r="K241" s="188">
        <f>SUM(K232:K240)</f>
        <v>0</v>
      </c>
      <c r="L241" s="200"/>
      <c r="M241" s="217" t="str">
        <f>CONCATENATE(M229,M230,M232,M233,M234,M235,M236,M237,M238,M239,M240)</f>
        <v/>
      </c>
      <c r="N241" s="215"/>
      <c r="O241" s="215"/>
    </row>
    <row r="242" spans="1:19" s="162" customFormat="1" ht="27" customHeight="1" thickBot="1" x14ac:dyDescent="0.3">
      <c r="I242" s="319" t="s">
        <v>80</v>
      </c>
      <c r="J242" s="320"/>
      <c r="K242" s="190">
        <f>SUM(K241,K231)</f>
        <v>0</v>
      </c>
      <c r="L242" s="201"/>
      <c r="M242" s="217"/>
      <c r="N242" s="220">
        <f>E236</f>
        <v>0</v>
      </c>
      <c r="O242" s="220">
        <f>F236</f>
        <v>0</v>
      </c>
      <c r="P242" s="215"/>
      <c r="Q242" s="215"/>
      <c r="R242" s="216"/>
      <c r="S242" s="216"/>
    </row>
    <row r="243" spans="1:19" ht="14.4" thickBot="1" x14ac:dyDescent="0.3">
      <c r="A243" s="162"/>
      <c r="B243" s="162"/>
      <c r="C243" s="162"/>
      <c r="D243" s="162"/>
      <c r="E243" s="162"/>
      <c r="F243" s="162"/>
      <c r="G243" s="162"/>
      <c r="H243" s="162"/>
      <c r="I243" s="162"/>
      <c r="J243" s="162"/>
      <c r="K243" s="162"/>
      <c r="L243" s="162"/>
      <c r="M243" s="217"/>
      <c r="N243" s="215"/>
      <c r="O243" s="215"/>
    </row>
    <row r="244" spans="1:19" x14ac:dyDescent="0.25">
      <c r="A244" s="194">
        <f>A228+1</f>
        <v>16</v>
      </c>
      <c r="B244" s="321" t="s">
        <v>60</v>
      </c>
      <c r="C244" s="322"/>
      <c r="D244" s="322"/>
      <c r="E244" s="322"/>
      <c r="F244" s="322"/>
      <c r="G244" s="323"/>
      <c r="H244" s="162"/>
      <c r="I244" s="321" t="s">
        <v>61</v>
      </c>
      <c r="J244" s="322"/>
      <c r="K244" s="322"/>
      <c r="L244" s="182" t="s">
        <v>16</v>
      </c>
      <c r="M244" s="217"/>
      <c r="N244" s="215"/>
      <c r="O244" s="215"/>
    </row>
    <row r="245" spans="1:19" ht="26.4" customHeight="1" x14ac:dyDescent="0.25">
      <c r="A245" s="162"/>
      <c r="B245" s="192" t="s">
        <v>71</v>
      </c>
      <c r="C245" s="307"/>
      <c r="D245" s="307"/>
      <c r="E245" s="307"/>
      <c r="F245" s="307"/>
      <c r="G245" s="308"/>
      <c r="H245" s="162"/>
      <c r="I245" s="329" t="s">
        <v>72</v>
      </c>
      <c r="J245" s="330"/>
      <c r="K245" s="187"/>
      <c r="L245" s="197"/>
      <c r="M245" s="221" t="str">
        <f>IF(LEN(L245)&gt;1,I245&amp;": "&amp;L245&amp;CHAR(10),"")</f>
        <v/>
      </c>
      <c r="N245" s="215"/>
      <c r="O245" s="215"/>
    </row>
    <row r="246" spans="1:19" ht="26.4" customHeight="1" x14ac:dyDescent="0.25">
      <c r="A246" s="162"/>
      <c r="B246" s="192" t="s">
        <v>73</v>
      </c>
      <c r="C246" s="326"/>
      <c r="D246" s="327"/>
      <c r="E246" s="327"/>
      <c r="F246" s="327"/>
      <c r="G246" s="328"/>
      <c r="H246" s="162"/>
      <c r="I246" s="329" t="s">
        <v>74</v>
      </c>
      <c r="J246" s="330"/>
      <c r="K246" s="189">
        <v>0</v>
      </c>
      <c r="L246" s="198"/>
      <c r="M246" s="221" t="str">
        <f>IF(LEN(L246)&gt;1,I246&amp;": "&amp;L246&amp;CHAR(10),"")</f>
        <v/>
      </c>
      <c r="N246" s="215"/>
      <c r="O246" s="215"/>
    </row>
    <row r="247" spans="1:19" ht="39.6" customHeight="1" x14ac:dyDescent="0.25">
      <c r="A247" s="162"/>
      <c r="B247" s="193" t="s">
        <v>75</v>
      </c>
      <c r="C247" s="326"/>
      <c r="D247" s="327"/>
      <c r="E247" s="327"/>
      <c r="F247" s="327"/>
      <c r="G247" s="328"/>
      <c r="H247" s="162"/>
      <c r="I247" s="315" t="s">
        <v>76</v>
      </c>
      <c r="J247" s="316"/>
      <c r="K247" s="188">
        <f>K246*K245</f>
        <v>0</v>
      </c>
      <c r="L247" s="199"/>
      <c r="M247" s="217"/>
      <c r="N247" s="215"/>
      <c r="O247" s="215"/>
    </row>
    <row r="248" spans="1:19" ht="26.4" x14ac:dyDescent="0.25">
      <c r="A248" s="162"/>
      <c r="B248" s="193" t="s">
        <v>77</v>
      </c>
      <c r="C248" s="326"/>
      <c r="D248" s="327"/>
      <c r="E248" s="327"/>
      <c r="F248" s="327"/>
      <c r="G248" s="328"/>
      <c r="H248" s="162"/>
      <c r="I248" s="329" t="s">
        <v>5</v>
      </c>
      <c r="J248" s="330"/>
      <c r="K248" s="189">
        <v>0</v>
      </c>
      <c r="L248" s="198"/>
      <c r="M248" s="221" t="str">
        <f>IF(LEN(L248)&gt;1,I248&amp;": "&amp;L248&amp;CHAR(10),"")</f>
        <v/>
      </c>
      <c r="N248" s="215"/>
      <c r="O248" s="215"/>
    </row>
    <row r="249" spans="1:19" ht="27" customHeight="1" thickBot="1" x14ac:dyDescent="0.3">
      <c r="A249" s="162"/>
      <c r="B249" s="193" t="s">
        <v>66</v>
      </c>
      <c r="C249" s="326"/>
      <c r="D249" s="327"/>
      <c r="E249" s="327"/>
      <c r="F249" s="327"/>
      <c r="G249" s="328"/>
      <c r="H249" s="162"/>
      <c r="I249" s="329" t="s">
        <v>78</v>
      </c>
      <c r="J249" s="330"/>
      <c r="K249" s="189">
        <v>0</v>
      </c>
      <c r="L249" s="198"/>
      <c r="M249" s="221" t="str">
        <f>IF(LEN(L249)&gt;1,I249&amp;": "&amp;L249&amp;CHAR(10),"")</f>
        <v/>
      </c>
      <c r="N249" s="215"/>
      <c r="O249" s="215"/>
    </row>
    <row r="250" spans="1:19" ht="13.95" customHeight="1" x14ac:dyDescent="0.25">
      <c r="A250" s="162"/>
      <c r="B250" s="311" t="s">
        <v>105</v>
      </c>
      <c r="C250" s="312"/>
      <c r="D250" s="312"/>
      <c r="E250" s="312"/>
      <c r="F250" s="312"/>
      <c r="G250" s="313"/>
      <c r="H250" s="162"/>
      <c r="I250" s="329" t="s">
        <v>4</v>
      </c>
      <c r="J250" s="330"/>
      <c r="K250" s="189">
        <v>0</v>
      </c>
      <c r="L250" s="198"/>
      <c r="M250" s="221" t="str">
        <f>IF(LEN(L250)&gt;1,I250&amp;": "&amp;L250&amp;CHAR(10),"")</f>
        <v/>
      </c>
      <c r="N250" s="215"/>
      <c r="O250" s="215"/>
    </row>
    <row r="251" spans="1:19" ht="26.4" x14ac:dyDescent="0.25">
      <c r="A251" s="162"/>
      <c r="B251" s="170"/>
      <c r="C251" s="161" t="str">
        <f>Allocation1&amp;" %"</f>
        <v>Core %</v>
      </c>
      <c r="D251" s="208" t="str">
        <f>Allocation2&amp;" %"</f>
        <v>Competitive %</v>
      </c>
      <c r="E251" s="208" t="str">
        <f>Allocation1&amp;" $"</f>
        <v>Core $</v>
      </c>
      <c r="F251" s="208" t="str">
        <f>Allocation2&amp;" $"</f>
        <v>Competitive $</v>
      </c>
      <c r="G251" s="171" t="s">
        <v>59</v>
      </c>
      <c r="H251" s="162"/>
      <c r="I251" s="192" t="s">
        <v>67</v>
      </c>
      <c r="J251" s="195" t="s">
        <v>68</v>
      </c>
      <c r="K251" s="189">
        <v>0</v>
      </c>
      <c r="L251" s="198"/>
      <c r="M251" s="221" t="str">
        <f t="shared" ref="M251:M256" si="15">IF(LEN(L251)&gt;1,I251&amp;":: "&amp;J251&amp;": "&amp;L251&amp;CHAR(10),"")</f>
        <v/>
      </c>
      <c r="N251" s="215"/>
      <c r="O251" s="215"/>
    </row>
    <row r="252" spans="1:19" ht="27" thickBot="1" x14ac:dyDescent="0.3">
      <c r="A252" s="162"/>
      <c r="B252" s="181" t="s">
        <v>106</v>
      </c>
      <c r="C252" s="168">
        <v>1</v>
      </c>
      <c r="D252" s="168">
        <v>0</v>
      </c>
      <c r="E252" s="218">
        <f>C252*K258</f>
        <v>0</v>
      </c>
      <c r="F252" s="218">
        <f>D252*K258</f>
        <v>0</v>
      </c>
      <c r="G252" s="219">
        <f>SUM(E252:F252)</f>
        <v>0</v>
      </c>
      <c r="H252" s="162"/>
      <c r="I252" s="192" t="s">
        <v>6</v>
      </c>
      <c r="J252" s="195" t="s">
        <v>68</v>
      </c>
      <c r="K252" s="189">
        <v>0</v>
      </c>
      <c r="L252" s="198"/>
      <c r="M252" s="221" t="str">
        <f t="shared" si="15"/>
        <v/>
      </c>
      <c r="N252" s="215"/>
      <c r="O252" s="215"/>
    </row>
    <row r="253" spans="1:19" ht="26.4" x14ac:dyDescent="0.25">
      <c r="A253" s="162"/>
      <c r="B253" s="162"/>
      <c r="C253" s="162"/>
      <c r="D253" s="162"/>
      <c r="E253" s="162"/>
      <c r="F253" s="162"/>
      <c r="G253" s="162"/>
      <c r="H253" s="162"/>
      <c r="I253" s="192" t="s">
        <v>6</v>
      </c>
      <c r="J253" s="195" t="s">
        <v>68</v>
      </c>
      <c r="K253" s="189">
        <v>0</v>
      </c>
      <c r="L253" s="198"/>
      <c r="M253" s="221" t="str">
        <f t="shared" si="15"/>
        <v/>
      </c>
      <c r="N253" s="215"/>
      <c r="O253" s="215"/>
    </row>
    <row r="254" spans="1:19" ht="26.4" x14ac:dyDescent="0.25">
      <c r="A254" s="162"/>
      <c r="B254" s="162"/>
      <c r="C254" s="162"/>
      <c r="D254" s="162"/>
      <c r="E254" s="162"/>
      <c r="F254" s="162"/>
      <c r="G254" s="162"/>
      <c r="H254" s="162"/>
      <c r="I254" s="192" t="s">
        <v>6</v>
      </c>
      <c r="J254" s="195" t="s">
        <v>68</v>
      </c>
      <c r="K254" s="189">
        <v>0</v>
      </c>
      <c r="L254" s="198"/>
      <c r="M254" s="221" t="str">
        <f t="shared" si="15"/>
        <v/>
      </c>
      <c r="N254" s="215"/>
      <c r="O254" s="215"/>
    </row>
    <row r="255" spans="1:19" ht="26.4" x14ac:dyDescent="0.25">
      <c r="A255" s="162"/>
      <c r="B255" s="162"/>
      <c r="C255" s="162"/>
      <c r="D255" s="162"/>
      <c r="E255" s="162"/>
      <c r="F255" s="162"/>
      <c r="G255" s="162"/>
      <c r="H255" s="162"/>
      <c r="I255" s="192" t="s">
        <v>6</v>
      </c>
      <c r="J255" s="195" t="s">
        <v>68</v>
      </c>
      <c r="K255" s="189">
        <v>0</v>
      </c>
      <c r="L255" s="198"/>
      <c r="M255" s="221" t="str">
        <f t="shared" si="15"/>
        <v/>
      </c>
      <c r="N255" s="215"/>
      <c r="O255" s="215"/>
    </row>
    <row r="256" spans="1:19" ht="26.4" x14ac:dyDescent="0.25">
      <c r="A256" s="162"/>
      <c r="B256" s="162"/>
      <c r="C256" s="162"/>
      <c r="D256" s="162"/>
      <c r="E256" s="162"/>
      <c r="F256" s="162"/>
      <c r="G256" s="162"/>
      <c r="H256" s="162"/>
      <c r="I256" s="192" t="s">
        <v>6</v>
      </c>
      <c r="J256" s="195" t="s">
        <v>68</v>
      </c>
      <c r="K256" s="189">
        <v>0</v>
      </c>
      <c r="L256" s="198"/>
      <c r="M256" s="221" t="str">
        <f t="shared" si="15"/>
        <v/>
      </c>
      <c r="N256" s="215"/>
      <c r="O256" s="215"/>
    </row>
    <row r="257" spans="1:19" ht="13.95" customHeight="1" x14ac:dyDescent="0.25">
      <c r="A257" s="162"/>
      <c r="B257" s="162"/>
      <c r="C257" s="162"/>
      <c r="D257" s="162"/>
      <c r="E257" s="162"/>
      <c r="F257" s="162"/>
      <c r="G257" s="162"/>
      <c r="H257" s="162"/>
      <c r="I257" s="315" t="s">
        <v>79</v>
      </c>
      <c r="J257" s="316"/>
      <c r="K257" s="188">
        <f>SUM(K248:K256)</f>
        <v>0</v>
      </c>
      <c r="L257" s="200"/>
      <c r="M257" s="217" t="str">
        <f>CONCATENATE(M245,M246,M248,M249,M250,M251,M252,M253,M254,M255,M256)</f>
        <v/>
      </c>
      <c r="N257" s="215"/>
      <c r="O257" s="215"/>
    </row>
    <row r="258" spans="1:19" s="162" customFormat="1" ht="27" customHeight="1" thickBot="1" x14ac:dyDescent="0.3">
      <c r="I258" s="319" t="s">
        <v>80</v>
      </c>
      <c r="J258" s="320"/>
      <c r="K258" s="190">
        <f>SUM(K257,K247)</f>
        <v>0</v>
      </c>
      <c r="L258" s="201"/>
      <c r="M258" s="217"/>
      <c r="N258" s="220">
        <f>E252</f>
        <v>0</v>
      </c>
      <c r="O258" s="220">
        <f>F252</f>
        <v>0</v>
      </c>
      <c r="P258" s="215"/>
      <c r="Q258" s="215"/>
      <c r="R258" s="216"/>
      <c r="S258" s="216"/>
    </row>
    <row r="259" spans="1:19" ht="14.4" thickBot="1" x14ac:dyDescent="0.3">
      <c r="A259" s="162"/>
      <c r="B259" s="162"/>
      <c r="C259" s="162"/>
      <c r="D259" s="162"/>
      <c r="E259" s="162"/>
      <c r="F259" s="162"/>
      <c r="G259" s="162"/>
      <c r="H259" s="162"/>
      <c r="I259" s="162"/>
      <c r="J259" s="162"/>
      <c r="K259" s="162"/>
      <c r="L259" s="162"/>
      <c r="M259" s="217"/>
      <c r="N259" s="215"/>
      <c r="O259" s="215"/>
    </row>
    <row r="260" spans="1:19" x14ac:dyDescent="0.25">
      <c r="A260" s="194">
        <f>A244+1</f>
        <v>17</v>
      </c>
      <c r="B260" s="321" t="s">
        <v>60</v>
      </c>
      <c r="C260" s="322"/>
      <c r="D260" s="322"/>
      <c r="E260" s="322"/>
      <c r="F260" s="322"/>
      <c r="G260" s="323"/>
      <c r="H260" s="162"/>
      <c r="I260" s="321" t="s">
        <v>61</v>
      </c>
      <c r="J260" s="322"/>
      <c r="K260" s="322"/>
      <c r="L260" s="182" t="s">
        <v>16</v>
      </c>
      <c r="M260" s="217"/>
      <c r="N260" s="215"/>
      <c r="O260" s="215"/>
    </row>
    <row r="261" spans="1:19" ht="26.4" customHeight="1" x14ac:dyDescent="0.25">
      <c r="A261" s="162"/>
      <c r="B261" s="192" t="s">
        <v>71</v>
      </c>
      <c r="C261" s="307"/>
      <c r="D261" s="307"/>
      <c r="E261" s="307"/>
      <c r="F261" s="307"/>
      <c r="G261" s="308"/>
      <c r="H261" s="162"/>
      <c r="I261" s="329" t="s">
        <v>72</v>
      </c>
      <c r="J261" s="330"/>
      <c r="K261" s="187"/>
      <c r="L261" s="197"/>
      <c r="M261" s="221" t="str">
        <f>IF(LEN(L261)&gt;1,I261&amp;": "&amp;L261&amp;CHAR(10),"")</f>
        <v/>
      </c>
      <c r="N261" s="215"/>
      <c r="O261" s="215"/>
    </row>
    <row r="262" spans="1:19" ht="26.4" customHeight="1" x14ac:dyDescent="0.25">
      <c r="A262" s="162"/>
      <c r="B262" s="192" t="s">
        <v>73</v>
      </c>
      <c r="C262" s="326"/>
      <c r="D262" s="327"/>
      <c r="E262" s="327"/>
      <c r="F262" s="327"/>
      <c r="G262" s="328"/>
      <c r="H262" s="162"/>
      <c r="I262" s="329" t="s">
        <v>74</v>
      </c>
      <c r="J262" s="330"/>
      <c r="K262" s="189">
        <v>0</v>
      </c>
      <c r="L262" s="198"/>
      <c r="M262" s="221" t="str">
        <f>IF(LEN(L262)&gt;1,I262&amp;": "&amp;L262&amp;CHAR(10),"")</f>
        <v/>
      </c>
      <c r="N262" s="215"/>
      <c r="O262" s="215"/>
    </row>
    <row r="263" spans="1:19" ht="39.6" customHeight="1" x14ac:dyDescent="0.25">
      <c r="A263" s="162"/>
      <c r="B263" s="193" t="s">
        <v>75</v>
      </c>
      <c r="C263" s="326"/>
      <c r="D263" s="327"/>
      <c r="E263" s="327"/>
      <c r="F263" s="327"/>
      <c r="G263" s="328"/>
      <c r="H263" s="162"/>
      <c r="I263" s="315" t="s">
        <v>76</v>
      </c>
      <c r="J263" s="316"/>
      <c r="K263" s="188">
        <f>K262*K261</f>
        <v>0</v>
      </c>
      <c r="L263" s="199"/>
      <c r="M263" s="217"/>
      <c r="N263" s="215"/>
      <c r="O263" s="215"/>
    </row>
    <row r="264" spans="1:19" ht="26.4" x14ac:dyDescent="0.25">
      <c r="A264" s="162"/>
      <c r="B264" s="193" t="s">
        <v>77</v>
      </c>
      <c r="C264" s="326"/>
      <c r="D264" s="327"/>
      <c r="E264" s="327"/>
      <c r="F264" s="327"/>
      <c r="G264" s="328"/>
      <c r="H264" s="162"/>
      <c r="I264" s="329" t="s">
        <v>5</v>
      </c>
      <c r="J264" s="330"/>
      <c r="K264" s="189">
        <v>0</v>
      </c>
      <c r="L264" s="198"/>
      <c r="M264" s="221" t="str">
        <f>IF(LEN(L264)&gt;1,I264&amp;": "&amp;L264&amp;CHAR(10),"")</f>
        <v/>
      </c>
      <c r="N264" s="215"/>
      <c r="O264" s="215"/>
    </row>
    <row r="265" spans="1:19" ht="27" customHeight="1" thickBot="1" x14ac:dyDescent="0.3">
      <c r="A265" s="162"/>
      <c r="B265" s="193" t="s">
        <v>66</v>
      </c>
      <c r="C265" s="326"/>
      <c r="D265" s="327"/>
      <c r="E265" s="327"/>
      <c r="F265" s="327"/>
      <c r="G265" s="328"/>
      <c r="H265" s="162"/>
      <c r="I265" s="329" t="s">
        <v>78</v>
      </c>
      <c r="J265" s="330"/>
      <c r="K265" s="189">
        <v>0</v>
      </c>
      <c r="L265" s="198"/>
      <c r="M265" s="221" t="str">
        <f>IF(LEN(L265)&gt;1,I265&amp;": "&amp;L265&amp;CHAR(10),"")</f>
        <v/>
      </c>
      <c r="N265" s="215"/>
      <c r="O265" s="215"/>
    </row>
    <row r="266" spans="1:19" ht="13.95" customHeight="1" x14ac:dyDescent="0.25">
      <c r="A266" s="162"/>
      <c r="B266" s="311" t="s">
        <v>105</v>
      </c>
      <c r="C266" s="312"/>
      <c r="D266" s="312"/>
      <c r="E266" s="312"/>
      <c r="F266" s="312"/>
      <c r="G266" s="313"/>
      <c r="H266" s="162"/>
      <c r="I266" s="329" t="s">
        <v>4</v>
      </c>
      <c r="J266" s="330"/>
      <c r="K266" s="189">
        <v>0</v>
      </c>
      <c r="L266" s="198"/>
      <c r="M266" s="221" t="str">
        <f>IF(LEN(L266)&gt;1,I266&amp;": "&amp;L266&amp;CHAR(10),"")</f>
        <v/>
      </c>
      <c r="N266" s="215"/>
      <c r="O266" s="215"/>
    </row>
    <row r="267" spans="1:19" ht="26.4" x14ac:dyDescent="0.25">
      <c r="A267" s="162"/>
      <c r="B267" s="170"/>
      <c r="C267" s="161" t="str">
        <f>Allocation1&amp;" %"</f>
        <v>Core %</v>
      </c>
      <c r="D267" s="208" t="str">
        <f>Allocation2&amp;" %"</f>
        <v>Competitive %</v>
      </c>
      <c r="E267" s="208" t="str">
        <f>Allocation1&amp;" $"</f>
        <v>Core $</v>
      </c>
      <c r="F267" s="208" t="str">
        <f>Allocation2&amp;" $"</f>
        <v>Competitive $</v>
      </c>
      <c r="G267" s="171" t="s">
        <v>59</v>
      </c>
      <c r="H267" s="162"/>
      <c r="I267" s="192" t="s">
        <v>67</v>
      </c>
      <c r="J267" s="195" t="s">
        <v>68</v>
      </c>
      <c r="K267" s="189">
        <v>0</v>
      </c>
      <c r="L267" s="198"/>
      <c r="M267" s="221" t="str">
        <f t="shared" ref="M267:M272" si="16">IF(LEN(L267)&gt;1,I267&amp;":: "&amp;J267&amp;": "&amp;L267&amp;CHAR(10),"")</f>
        <v/>
      </c>
      <c r="N267" s="215"/>
      <c r="O267" s="215"/>
    </row>
    <row r="268" spans="1:19" ht="27" thickBot="1" x14ac:dyDescent="0.3">
      <c r="A268" s="162"/>
      <c r="B268" s="181" t="s">
        <v>106</v>
      </c>
      <c r="C268" s="168">
        <v>1</v>
      </c>
      <c r="D268" s="168">
        <v>0</v>
      </c>
      <c r="E268" s="218">
        <f>C268*K274</f>
        <v>0</v>
      </c>
      <c r="F268" s="218">
        <f>D268*K274</f>
        <v>0</v>
      </c>
      <c r="G268" s="219">
        <f>SUM(E268:F268)</f>
        <v>0</v>
      </c>
      <c r="H268" s="162"/>
      <c r="I268" s="192" t="s">
        <v>6</v>
      </c>
      <c r="J268" s="195" t="s">
        <v>68</v>
      </c>
      <c r="K268" s="189">
        <v>0</v>
      </c>
      <c r="L268" s="198"/>
      <c r="M268" s="221" t="str">
        <f t="shared" si="16"/>
        <v/>
      </c>
      <c r="N268" s="215"/>
      <c r="O268" s="215"/>
    </row>
    <row r="269" spans="1:19" ht="26.4" x14ac:dyDescent="0.25">
      <c r="A269" s="162"/>
      <c r="B269" s="162"/>
      <c r="C269" s="162"/>
      <c r="D269" s="162"/>
      <c r="E269" s="162"/>
      <c r="F269" s="162"/>
      <c r="G269" s="162"/>
      <c r="H269" s="162"/>
      <c r="I269" s="192" t="s">
        <v>6</v>
      </c>
      <c r="J269" s="195" t="s">
        <v>68</v>
      </c>
      <c r="K269" s="189">
        <v>0</v>
      </c>
      <c r="L269" s="198"/>
      <c r="M269" s="221" t="str">
        <f t="shared" si="16"/>
        <v/>
      </c>
      <c r="N269" s="215"/>
      <c r="O269" s="215"/>
    </row>
    <row r="270" spans="1:19" ht="26.4" x14ac:dyDescent="0.25">
      <c r="A270" s="162"/>
      <c r="B270" s="162"/>
      <c r="C270" s="162"/>
      <c r="D270" s="162"/>
      <c r="E270" s="162"/>
      <c r="F270" s="162"/>
      <c r="G270" s="162"/>
      <c r="H270" s="162"/>
      <c r="I270" s="192" t="s">
        <v>6</v>
      </c>
      <c r="J270" s="195" t="s">
        <v>68</v>
      </c>
      <c r="K270" s="189">
        <v>0</v>
      </c>
      <c r="L270" s="198"/>
      <c r="M270" s="221" t="str">
        <f t="shared" si="16"/>
        <v/>
      </c>
      <c r="N270" s="215"/>
      <c r="O270" s="215"/>
    </row>
    <row r="271" spans="1:19" ht="26.4" x14ac:dyDescent="0.25">
      <c r="A271" s="162"/>
      <c r="B271" s="162"/>
      <c r="C271" s="162"/>
      <c r="D271" s="162"/>
      <c r="E271" s="162"/>
      <c r="F271" s="162"/>
      <c r="G271" s="162"/>
      <c r="H271" s="162"/>
      <c r="I271" s="192" t="s">
        <v>6</v>
      </c>
      <c r="J271" s="195" t="s">
        <v>68</v>
      </c>
      <c r="K271" s="189">
        <v>0</v>
      </c>
      <c r="L271" s="198"/>
      <c r="M271" s="221" t="str">
        <f t="shared" si="16"/>
        <v/>
      </c>
      <c r="N271" s="215"/>
      <c r="O271" s="215"/>
    </row>
    <row r="272" spans="1:19" ht="26.4" x14ac:dyDescent="0.25">
      <c r="A272" s="162"/>
      <c r="B272" s="162"/>
      <c r="C272" s="162"/>
      <c r="D272" s="162"/>
      <c r="E272" s="162"/>
      <c r="F272" s="162"/>
      <c r="G272" s="162"/>
      <c r="H272" s="162"/>
      <c r="I272" s="192" t="s">
        <v>6</v>
      </c>
      <c r="J272" s="195" t="s">
        <v>68</v>
      </c>
      <c r="K272" s="189">
        <v>0</v>
      </c>
      <c r="L272" s="198"/>
      <c r="M272" s="221" t="str">
        <f t="shared" si="16"/>
        <v/>
      </c>
      <c r="N272" s="215"/>
      <c r="O272" s="215"/>
    </row>
    <row r="273" spans="1:19" ht="13.95" customHeight="1" x14ac:dyDescent="0.25">
      <c r="A273" s="162"/>
      <c r="B273" s="162"/>
      <c r="C273" s="162"/>
      <c r="D273" s="162"/>
      <c r="E273" s="162"/>
      <c r="F273" s="162"/>
      <c r="G273" s="162"/>
      <c r="H273" s="162"/>
      <c r="I273" s="315" t="s">
        <v>79</v>
      </c>
      <c r="J273" s="316"/>
      <c r="K273" s="188">
        <f>SUM(K264:K272)</f>
        <v>0</v>
      </c>
      <c r="L273" s="200"/>
      <c r="M273" s="217" t="str">
        <f>CONCATENATE(M261,M262,M264,M265,M266,M267,M268,M269,M270,M271,M272)</f>
        <v/>
      </c>
      <c r="N273" s="215"/>
      <c r="O273" s="215"/>
    </row>
    <row r="274" spans="1:19" s="162" customFormat="1" ht="27" customHeight="1" thickBot="1" x14ac:dyDescent="0.3">
      <c r="I274" s="319" t="s">
        <v>80</v>
      </c>
      <c r="J274" s="320"/>
      <c r="K274" s="190">
        <f>SUM(K273,K263)</f>
        <v>0</v>
      </c>
      <c r="L274" s="201"/>
      <c r="M274" s="217"/>
      <c r="N274" s="220">
        <f>E268</f>
        <v>0</v>
      </c>
      <c r="O274" s="220">
        <f>F268</f>
        <v>0</v>
      </c>
      <c r="P274" s="215"/>
      <c r="Q274" s="215"/>
      <c r="R274" s="216"/>
      <c r="S274" s="216"/>
    </row>
    <row r="275" spans="1:19" ht="14.4" thickBot="1" x14ac:dyDescent="0.3">
      <c r="A275" s="162"/>
      <c r="B275" s="162"/>
      <c r="C275" s="162"/>
      <c r="D275" s="162"/>
      <c r="E275" s="162"/>
      <c r="F275" s="162"/>
      <c r="G275" s="162"/>
      <c r="H275" s="162"/>
      <c r="I275" s="162"/>
      <c r="J275" s="162"/>
      <c r="K275" s="162"/>
      <c r="L275" s="162"/>
      <c r="M275" s="217"/>
      <c r="N275" s="215"/>
      <c r="O275" s="215"/>
    </row>
    <row r="276" spans="1:19" x14ac:dyDescent="0.25">
      <c r="A276" s="194">
        <f>A260+1</f>
        <v>18</v>
      </c>
      <c r="B276" s="321" t="s">
        <v>60</v>
      </c>
      <c r="C276" s="322"/>
      <c r="D276" s="322"/>
      <c r="E276" s="322"/>
      <c r="F276" s="322"/>
      <c r="G276" s="323"/>
      <c r="H276" s="162"/>
      <c r="I276" s="321" t="s">
        <v>61</v>
      </c>
      <c r="J276" s="322"/>
      <c r="K276" s="322"/>
      <c r="L276" s="182" t="s">
        <v>16</v>
      </c>
      <c r="M276" s="217"/>
      <c r="N276" s="215"/>
      <c r="O276" s="215"/>
    </row>
    <row r="277" spans="1:19" ht="26.4" customHeight="1" x14ac:dyDescent="0.25">
      <c r="A277" s="162"/>
      <c r="B277" s="192" t="s">
        <v>71</v>
      </c>
      <c r="C277" s="307"/>
      <c r="D277" s="307"/>
      <c r="E277" s="307"/>
      <c r="F277" s="307"/>
      <c r="G277" s="308"/>
      <c r="H277" s="162"/>
      <c r="I277" s="329" t="s">
        <v>72</v>
      </c>
      <c r="J277" s="330"/>
      <c r="K277" s="187"/>
      <c r="L277" s="197"/>
      <c r="M277" s="221" t="str">
        <f>IF(LEN(L277)&gt;1,I277&amp;": "&amp;L277&amp;CHAR(10),"")</f>
        <v/>
      </c>
      <c r="N277" s="215"/>
      <c r="O277" s="215"/>
    </row>
    <row r="278" spans="1:19" ht="26.4" customHeight="1" x14ac:dyDescent="0.25">
      <c r="A278" s="162"/>
      <c r="B278" s="192" t="s">
        <v>73</v>
      </c>
      <c r="C278" s="326"/>
      <c r="D278" s="327"/>
      <c r="E278" s="327"/>
      <c r="F278" s="327"/>
      <c r="G278" s="328"/>
      <c r="H278" s="162"/>
      <c r="I278" s="329" t="s">
        <v>74</v>
      </c>
      <c r="J278" s="330"/>
      <c r="K278" s="189">
        <v>0</v>
      </c>
      <c r="L278" s="198"/>
      <c r="M278" s="221" t="str">
        <f>IF(LEN(L278)&gt;1,I278&amp;": "&amp;L278&amp;CHAR(10),"")</f>
        <v/>
      </c>
      <c r="N278" s="215"/>
      <c r="O278" s="215"/>
    </row>
    <row r="279" spans="1:19" ht="39.6" customHeight="1" x14ac:dyDescent="0.25">
      <c r="A279" s="162"/>
      <c r="B279" s="193" t="s">
        <v>75</v>
      </c>
      <c r="C279" s="326"/>
      <c r="D279" s="327"/>
      <c r="E279" s="327"/>
      <c r="F279" s="327"/>
      <c r="G279" s="328"/>
      <c r="H279" s="162"/>
      <c r="I279" s="315" t="s">
        <v>76</v>
      </c>
      <c r="J279" s="316"/>
      <c r="K279" s="188">
        <f>K278*K277</f>
        <v>0</v>
      </c>
      <c r="L279" s="199"/>
      <c r="M279" s="217"/>
      <c r="N279" s="215"/>
      <c r="O279" s="215"/>
    </row>
    <row r="280" spans="1:19" ht="26.4" x14ac:dyDescent="0.25">
      <c r="A280" s="162"/>
      <c r="B280" s="193" t="s">
        <v>77</v>
      </c>
      <c r="C280" s="326"/>
      <c r="D280" s="327"/>
      <c r="E280" s="327"/>
      <c r="F280" s="327"/>
      <c r="G280" s="328"/>
      <c r="H280" s="162"/>
      <c r="I280" s="329" t="s">
        <v>5</v>
      </c>
      <c r="J280" s="330"/>
      <c r="K280" s="189">
        <v>0</v>
      </c>
      <c r="L280" s="198"/>
      <c r="M280" s="221" t="str">
        <f>IF(LEN(L280)&gt;1,I280&amp;": "&amp;L280&amp;CHAR(10),"")</f>
        <v/>
      </c>
      <c r="N280" s="215"/>
      <c r="O280" s="215"/>
    </row>
    <row r="281" spans="1:19" ht="27" customHeight="1" thickBot="1" x14ac:dyDescent="0.3">
      <c r="A281" s="162"/>
      <c r="B281" s="193" t="s">
        <v>66</v>
      </c>
      <c r="C281" s="326"/>
      <c r="D281" s="327"/>
      <c r="E281" s="327"/>
      <c r="F281" s="327"/>
      <c r="G281" s="328"/>
      <c r="H281" s="162"/>
      <c r="I281" s="329" t="s">
        <v>78</v>
      </c>
      <c r="J281" s="330"/>
      <c r="K281" s="189">
        <v>0</v>
      </c>
      <c r="L281" s="198"/>
      <c r="M281" s="221" t="str">
        <f>IF(LEN(L281)&gt;1,I281&amp;": "&amp;L281&amp;CHAR(10),"")</f>
        <v/>
      </c>
      <c r="N281" s="215"/>
      <c r="O281" s="215"/>
    </row>
    <row r="282" spans="1:19" ht="13.95" customHeight="1" x14ac:dyDescent="0.25">
      <c r="A282" s="162"/>
      <c r="B282" s="311" t="s">
        <v>105</v>
      </c>
      <c r="C282" s="312"/>
      <c r="D282" s="312"/>
      <c r="E282" s="312"/>
      <c r="F282" s="312"/>
      <c r="G282" s="313"/>
      <c r="H282" s="162"/>
      <c r="I282" s="329" t="s">
        <v>4</v>
      </c>
      <c r="J282" s="330"/>
      <c r="K282" s="189">
        <v>0</v>
      </c>
      <c r="L282" s="198"/>
      <c r="M282" s="221" t="str">
        <f>IF(LEN(L282)&gt;1,I282&amp;": "&amp;L282&amp;CHAR(10),"")</f>
        <v/>
      </c>
      <c r="N282" s="215"/>
      <c r="O282" s="215"/>
    </row>
    <row r="283" spans="1:19" ht="26.4" x14ac:dyDescent="0.25">
      <c r="A283" s="162"/>
      <c r="B283" s="170"/>
      <c r="C283" s="161" t="str">
        <f>Allocation1&amp;" %"</f>
        <v>Core %</v>
      </c>
      <c r="D283" s="208" t="str">
        <f>Allocation2&amp;" %"</f>
        <v>Competitive %</v>
      </c>
      <c r="E283" s="208" t="str">
        <f>Allocation1&amp;" $"</f>
        <v>Core $</v>
      </c>
      <c r="F283" s="208" t="str">
        <f>Allocation2&amp;" $"</f>
        <v>Competitive $</v>
      </c>
      <c r="G283" s="171" t="s">
        <v>59</v>
      </c>
      <c r="H283" s="162"/>
      <c r="I283" s="192" t="s">
        <v>67</v>
      </c>
      <c r="J283" s="195" t="s">
        <v>68</v>
      </c>
      <c r="K283" s="189">
        <v>0</v>
      </c>
      <c r="L283" s="198"/>
      <c r="M283" s="221" t="str">
        <f t="shared" ref="M283:M288" si="17">IF(LEN(L283)&gt;1,I283&amp;":: "&amp;J283&amp;": "&amp;L283&amp;CHAR(10),"")</f>
        <v/>
      </c>
      <c r="N283" s="215"/>
      <c r="O283" s="215"/>
    </row>
    <row r="284" spans="1:19" ht="27" thickBot="1" x14ac:dyDescent="0.3">
      <c r="A284" s="162"/>
      <c r="B284" s="181" t="s">
        <v>106</v>
      </c>
      <c r="C284" s="168">
        <v>1</v>
      </c>
      <c r="D284" s="168">
        <v>0</v>
      </c>
      <c r="E284" s="218">
        <f>C284*K290</f>
        <v>0</v>
      </c>
      <c r="F284" s="218">
        <f>D284*K290</f>
        <v>0</v>
      </c>
      <c r="G284" s="219">
        <f>SUM(E284:F284)</f>
        <v>0</v>
      </c>
      <c r="H284" s="162"/>
      <c r="I284" s="192" t="s">
        <v>6</v>
      </c>
      <c r="J284" s="195" t="s">
        <v>68</v>
      </c>
      <c r="K284" s="189">
        <v>0</v>
      </c>
      <c r="L284" s="198"/>
      <c r="M284" s="221" t="str">
        <f t="shared" si="17"/>
        <v/>
      </c>
      <c r="N284" s="215"/>
      <c r="O284" s="215"/>
    </row>
    <row r="285" spans="1:19" ht="26.4" x14ac:dyDescent="0.25">
      <c r="A285" s="162"/>
      <c r="B285" s="162"/>
      <c r="C285" s="162"/>
      <c r="D285" s="162"/>
      <c r="E285" s="162"/>
      <c r="F285" s="162"/>
      <c r="G285" s="162"/>
      <c r="H285" s="162"/>
      <c r="I285" s="192" t="s">
        <v>6</v>
      </c>
      <c r="J285" s="195" t="s">
        <v>68</v>
      </c>
      <c r="K285" s="189">
        <v>0</v>
      </c>
      <c r="L285" s="198"/>
      <c r="M285" s="221" t="str">
        <f t="shared" si="17"/>
        <v/>
      </c>
      <c r="N285" s="215"/>
      <c r="O285" s="215"/>
    </row>
    <row r="286" spans="1:19" ht="26.4" x14ac:dyDescent="0.25">
      <c r="A286" s="162"/>
      <c r="B286" s="162"/>
      <c r="C286" s="162"/>
      <c r="D286" s="162"/>
      <c r="E286" s="162"/>
      <c r="F286" s="162"/>
      <c r="G286" s="162"/>
      <c r="H286" s="162"/>
      <c r="I286" s="192" t="s">
        <v>6</v>
      </c>
      <c r="J286" s="195" t="s">
        <v>68</v>
      </c>
      <c r="K286" s="189">
        <v>0</v>
      </c>
      <c r="L286" s="198"/>
      <c r="M286" s="221" t="str">
        <f t="shared" si="17"/>
        <v/>
      </c>
      <c r="N286" s="215"/>
      <c r="O286" s="215"/>
    </row>
    <row r="287" spans="1:19" ht="26.4" x14ac:dyDescent="0.25">
      <c r="A287" s="162"/>
      <c r="B287" s="162"/>
      <c r="C287" s="162"/>
      <c r="D287" s="162"/>
      <c r="E287" s="162"/>
      <c r="F287" s="162"/>
      <c r="G287" s="162"/>
      <c r="H287" s="162"/>
      <c r="I287" s="192" t="s">
        <v>6</v>
      </c>
      <c r="J287" s="195" t="s">
        <v>68</v>
      </c>
      <c r="K287" s="189">
        <v>0</v>
      </c>
      <c r="L287" s="198"/>
      <c r="M287" s="221" t="str">
        <f t="shared" si="17"/>
        <v/>
      </c>
      <c r="N287" s="215"/>
      <c r="O287" s="215"/>
    </row>
    <row r="288" spans="1:19" ht="26.4" x14ac:dyDescent="0.25">
      <c r="A288" s="162"/>
      <c r="B288" s="162"/>
      <c r="C288" s="162"/>
      <c r="D288" s="162"/>
      <c r="E288" s="162"/>
      <c r="F288" s="162"/>
      <c r="G288" s="162"/>
      <c r="H288" s="162"/>
      <c r="I288" s="192" t="s">
        <v>6</v>
      </c>
      <c r="J288" s="195" t="s">
        <v>68</v>
      </c>
      <c r="K288" s="189">
        <v>0</v>
      </c>
      <c r="L288" s="198"/>
      <c r="M288" s="221" t="str">
        <f t="shared" si="17"/>
        <v/>
      </c>
      <c r="N288" s="215"/>
      <c r="O288" s="215"/>
    </row>
    <row r="289" spans="1:19" ht="13.95" customHeight="1" x14ac:dyDescent="0.25">
      <c r="A289" s="162"/>
      <c r="B289" s="162"/>
      <c r="C289" s="162"/>
      <c r="D289" s="162"/>
      <c r="E289" s="162"/>
      <c r="F289" s="162"/>
      <c r="G289" s="162"/>
      <c r="H289" s="162"/>
      <c r="I289" s="315" t="s">
        <v>79</v>
      </c>
      <c r="J289" s="316"/>
      <c r="K289" s="188">
        <f>SUM(K280:K288)</f>
        <v>0</v>
      </c>
      <c r="L289" s="200"/>
      <c r="M289" s="217" t="str">
        <f>CONCATENATE(M277,M278,M280,M281,M282,M283,M284,M285,M286,M287,M288)</f>
        <v/>
      </c>
      <c r="N289" s="215"/>
      <c r="O289" s="215"/>
    </row>
    <row r="290" spans="1:19" s="162" customFormat="1" ht="27" customHeight="1" thickBot="1" x14ac:dyDescent="0.3">
      <c r="I290" s="319" t="s">
        <v>80</v>
      </c>
      <c r="J290" s="320"/>
      <c r="K290" s="190">
        <f>SUM(K289,K279)</f>
        <v>0</v>
      </c>
      <c r="L290" s="201"/>
      <c r="M290" s="217"/>
      <c r="N290" s="220">
        <f>E284</f>
        <v>0</v>
      </c>
      <c r="O290" s="220">
        <f>F284</f>
        <v>0</v>
      </c>
      <c r="P290" s="215"/>
      <c r="Q290" s="215"/>
      <c r="R290" s="216"/>
      <c r="S290" s="216"/>
    </row>
    <row r="291" spans="1:19" ht="14.4" thickBot="1" x14ac:dyDescent="0.3">
      <c r="A291" s="162"/>
      <c r="B291" s="162"/>
      <c r="C291" s="162"/>
      <c r="D291" s="162"/>
      <c r="E291" s="162"/>
      <c r="F291" s="162"/>
      <c r="G291" s="162"/>
      <c r="H291" s="162"/>
      <c r="I291" s="162"/>
      <c r="J291" s="162"/>
      <c r="K291" s="162"/>
      <c r="L291" s="162"/>
      <c r="M291" s="217"/>
      <c r="N291" s="215"/>
      <c r="O291" s="215"/>
    </row>
    <row r="292" spans="1:19" x14ac:dyDescent="0.25">
      <c r="A292" s="194">
        <f>A276+1</f>
        <v>19</v>
      </c>
      <c r="B292" s="321" t="s">
        <v>60</v>
      </c>
      <c r="C292" s="322"/>
      <c r="D292" s="322"/>
      <c r="E292" s="322"/>
      <c r="F292" s="322"/>
      <c r="G292" s="323"/>
      <c r="H292" s="162"/>
      <c r="I292" s="321" t="s">
        <v>61</v>
      </c>
      <c r="J292" s="322"/>
      <c r="K292" s="322"/>
      <c r="L292" s="182" t="s">
        <v>16</v>
      </c>
      <c r="M292" s="217"/>
      <c r="N292" s="215"/>
      <c r="O292" s="215"/>
    </row>
    <row r="293" spans="1:19" ht="26.4" customHeight="1" x14ac:dyDescent="0.25">
      <c r="A293" s="162"/>
      <c r="B293" s="192" t="s">
        <v>71</v>
      </c>
      <c r="C293" s="307"/>
      <c r="D293" s="307"/>
      <c r="E293" s="307"/>
      <c r="F293" s="307"/>
      <c r="G293" s="308"/>
      <c r="H293" s="162"/>
      <c r="I293" s="329" t="s">
        <v>72</v>
      </c>
      <c r="J293" s="330"/>
      <c r="K293" s="187"/>
      <c r="L293" s="197"/>
      <c r="M293" s="221" t="str">
        <f>IF(LEN(L293)&gt;1,I293&amp;": "&amp;L293&amp;CHAR(10),"")</f>
        <v/>
      </c>
      <c r="N293" s="215"/>
      <c r="O293" s="215"/>
    </row>
    <row r="294" spans="1:19" ht="26.4" customHeight="1" x14ac:dyDescent="0.25">
      <c r="A294" s="162"/>
      <c r="B294" s="192" t="s">
        <v>73</v>
      </c>
      <c r="C294" s="326"/>
      <c r="D294" s="327"/>
      <c r="E294" s="327"/>
      <c r="F294" s="327"/>
      <c r="G294" s="328"/>
      <c r="H294" s="162"/>
      <c r="I294" s="329" t="s">
        <v>74</v>
      </c>
      <c r="J294" s="330"/>
      <c r="K294" s="189">
        <v>0</v>
      </c>
      <c r="L294" s="198"/>
      <c r="M294" s="221" t="str">
        <f>IF(LEN(L294)&gt;1,I294&amp;": "&amp;L294&amp;CHAR(10),"")</f>
        <v/>
      </c>
      <c r="N294" s="215"/>
      <c r="O294" s="215"/>
    </row>
    <row r="295" spans="1:19" ht="39.6" customHeight="1" x14ac:dyDescent="0.25">
      <c r="A295" s="162"/>
      <c r="B295" s="193" t="s">
        <v>75</v>
      </c>
      <c r="C295" s="326"/>
      <c r="D295" s="327"/>
      <c r="E295" s="327"/>
      <c r="F295" s="327"/>
      <c r="G295" s="328"/>
      <c r="H295" s="162"/>
      <c r="I295" s="315" t="s">
        <v>76</v>
      </c>
      <c r="J295" s="316"/>
      <c r="K295" s="188">
        <f>K294*K293</f>
        <v>0</v>
      </c>
      <c r="L295" s="199"/>
      <c r="M295" s="217"/>
      <c r="N295" s="215"/>
      <c r="O295" s="215"/>
    </row>
    <row r="296" spans="1:19" ht="26.4" x14ac:dyDescent="0.25">
      <c r="A296" s="162"/>
      <c r="B296" s="193" t="s">
        <v>77</v>
      </c>
      <c r="C296" s="326"/>
      <c r="D296" s="327"/>
      <c r="E296" s="327"/>
      <c r="F296" s="327"/>
      <c r="G296" s="328"/>
      <c r="H296" s="162"/>
      <c r="I296" s="329" t="s">
        <v>5</v>
      </c>
      <c r="J296" s="330"/>
      <c r="K296" s="189">
        <v>0</v>
      </c>
      <c r="L296" s="198"/>
      <c r="M296" s="221" t="str">
        <f>IF(LEN(L296)&gt;1,I296&amp;": "&amp;L296&amp;CHAR(10),"")</f>
        <v/>
      </c>
      <c r="N296" s="215"/>
      <c r="O296" s="215"/>
    </row>
    <row r="297" spans="1:19" ht="27" customHeight="1" thickBot="1" x14ac:dyDescent="0.3">
      <c r="A297" s="162"/>
      <c r="B297" s="193" t="s">
        <v>66</v>
      </c>
      <c r="C297" s="326"/>
      <c r="D297" s="327"/>
      <c r="E297" s="327"/>
      <c r="F297" s="327"/>
      <c r="G297" s="328"/>
      <c r="H297" s="162"/>
      <c r="I297" s="329" t="s">
        <v>78</v>
      </c>
      <c r="J297" s="330"/>
      <c r="K297" s="189">
        <v>0</v>
      </c>
      <c r="L297" s="198"/>
      <c r="M297" s="221" t="str">
        <f>IF(LEN(L297)&gt;1,I297&amp;": "&amp;L297&amp;CHAR(10),"")</f>
        <v/>
      </c>
      <c r="N297" s="215"/>
      <c r="O297" s="215"/>
    </row>
    <row r="298" spans="1:19" ht="13.95" customHeight="1" x14ac:dyDescent="0.25">
      <c r="A298" s="162"/>
      <c r="B298" s="311" t="s">
        <v>105</v>
      </c>
      <c r="C298" s="312"/>
      <c r="D298" s="312"/>
      <c r="E298" s="312"/>
      <c r="F298" s="312"/>
      <c r="G298" s="313"/>
      <c r="H298" s="162"/>
      <c r="I298" s="329" t="s">
        <v>4</v>
      </c>
      <c r="J298" s="330"/>
      <c r="K298" s="189">
        <v>0</v>
      </c>
      <c r="L298" s="198"/>
      <c r="M298" s="221" t="str">
        <f>IF(LEN(L298)&gt;1,I298&amp;": "&amp;L298&amp;CHAR(10),"")</f>
        <v/>
      </c>
      <c r="N298" s="215"/>
      <c r="O298" s="215"/>
    </row>
    <row r="299" spans="1:19" ht="26.4" x14ac:dyDescent="0.25">
      <c r="A299" s="162"/>
      <c r="B299" s="170"/>
      <c r="C299" s="161" t="str">
        <f>Allocation1&amp;" %"</f>
        <v>Core %</v>
      </c>
      <c r="D299" s="208" t="str">
        <f>Allocation2&amp;" %"</f>
        <v>Competitive %</v>
      </c>
      <c r="E299" s="208" t="str">
        <f>Allocation1&amp;" $"</f>
        <v>Core $</v>
      </c>
      <c r="F299" s="208" t="str">
        <f>Allocation2&amp;" $"</f>
        <v>Competitive $</v>
      </c>
      <c r="G299" s="171" t="s">
        <v>59</v>
      </c>
      <c r="H299" s="162"/>
      <c r="I299" s="192" t="s">
        <v>67</v>
      </c>
      <c r="J299" s="195" t="s">
        <v>68</v>
      </c>
      <c r="K299" s="189">
        <v>0</v>
      </c>
      <c r="L299" s="198"/>
      <c r="M299" s="221" t="str">
        <f t="shared" ref="M299:M304" si="18">IF(LEN(L299)&gt;1,I299&amp;":: "&amp;J299&amp;": "&amp;L299&amp;CHAR(10),"")</f>
        <v/>
      </c>
      <c r="N299" s="215"/>
      <c r="O299" s="215"/>
    </row>
    <row r="300" spans="1:19" ht="27" thickBot="1" x14ac:dyDescent="0.3">
      <c r="A300" s="162"/>
      <c r="B300" s="181" t="s">
        <v>106</v>
      </c>
      <c r="C300" s="168">
        <v>1</v>
      </c>
      <c r="D300" s="168">
        <v>0</v>
      </c>
      <c r="E300" s="218">
        <f>C300*K306</f>
        <v>0</v>
      </c>
      <c r="F300" s="218">
        <f>D300*K306</f>
        <v>0</v>
      </c>
      <c r="G300" s="219">
        <f>SUM(E300:F300)</f>
        <v>0</v>
      </c>
      <c r="H300" s="162"/>
      <c r="I300" s="192" t="s">
        <v>6</v>
      </c>
      <c r="J300" s="195" t="s">
        <v>68</v>
      </c>
      <c r="K300" s="189">
        <v>0</v>
      </c>
      <c r="L300" s="198"/>
      <c r="M300" s="221" t="str">
        <f t="shared" si="18"/>
        <v/>
      </c>
      <c r="N300" s="215"/>
      <c r="O300" s="215"/>
    </row>
    <row r="301" spans="1:19" ht="26.4" x14ac:dyDescent="0.25">
      <c r="A301" s="162"/>
      <c r="B301" s="162"/>
      <c r="C301" s="162"/>
      <c r="D301" s="162"/>
      <c r="E301" s="162"/>
      <c r="F301" s="162"/>
      <c r="G301" s="162"/>
      <c r="H301" s="162"/>
      <c r="I301" s="192" t="s">
        <v>6</v>
      </c>
      <c r="J301" s="195" t="s">
        <v>68</v>
      </c>
      <c r="K301" s="189">
        <v>0</v>
      </c>
      <c r="L301" s="198"/>
      <c r="M301" s="221" t="str">
        <f t="shared" si="18"/>
        <v/>
      </c>
      <c r="N301" s="215"/>
      <c r="O301" s="215"/>
    </row>
    <row r="302" spans="1:19" ht="26.4" x14ac:dyDescent="0.25">
      <c r="A302" s="162"/>
      <c r="B302" s="162"/>
      <c r="C302" s="162"/>
      <c r="D302" s="162"/>
      <c r="E302" s="162"/>
      <c r="F302" s="162"/>
      <c r="G302" s="162"/>
      <c r="H302" s="162"/>
      <c r="I302" s="192" t="s">
        <v>6</v>
      </c>
      <c r="J302" s="195" t="s">
        <v>68</v>
      </c>
      <c r="K302" s="189">
        <v>0</v>
      </c>
      <c r="L302" s="198"/>
      <c r="M302" s="221" t="str">
        <f t="shared" si="18"/>
        <v/>
      </c>
      <c r="N302" s="215"/>
      <c r="O302" s="215"/>
    </row>
    <row r="303" spans="1:19" ht="26.4" x14ac:dyDescent="0.25">
      <c r="A303" s="162"/>
      <c r="B303" s="162"/>
      <c r="C303" s="162"/>
      <c r="D303" s="162"/>
      <c r="E303" s="162"/>
      <c r="F303" s="162"/>
      <c r="G303" s="162"/>
      <c r="H303" s="162"/>
      <c r="I303" s="192" t="s">
        <v>6</v>
      </c>
      <c r="J303" s="195" t="s">
        <v>68</v>
      </c>
      <c r="K303" s="189">
        <v>0</v>
      </c>
      <c r="L303" s="198"/>
      <c r="M303" s="221" t="str">
        <f t="shared" si="18"/>
        <v/>
      </c>
      <c r="N303" s="215"/>
      <c r="O303" s="215"/>
    </row>
    <row r="304" spans="1:19" ht="26.4" x14ac:dyDescent="0.25">
      <c r="A304" s="162"/>
      <c r="B304" s="162"/>
      <c r="C304" s="162"/>
      <c r="D304" s="162"/>
      <c r="E304" s="162"/>
      <c r="F304" s="162"/>
      <c r="G304" s="162"/>
      <c r="H304" s="162"/>
      <c r="I304" s="192" t="s">
        <v>6</v>
      </c>
      <c r="J304" s="195" t="s">
        <v>68</v>
      </c>
      <c r="K304" s="189">
        <v>0</v>
      </c>
      <c r="L304" s="198"/>
      <c r="M304" s="221" t="str">
        <f t="shared" si="18"/>
        <v/>
      </c>
      <c r="N304" s="215"/>
      <c r="O304" s="215"/>
    </row>
    <row r="305" spans="1:19" ht="13.95" customHeight="1" x14ac:dyDescent="0.25">
      <c r="A305" s="162"/>
      <c r="B305" s="162"/>
      <c r="C305" s="162"/>
      <c r="D305" s="162"/>
      <c r="E305" s="162"/>
      <c r="F305" s="162"/>
      <c r="G305" s="162"/>
      <c r="H305" s="162"/>
      <c r="I305" s="315" t="s">
        <v>79</v>
      </c>
      <c r="J305" s="316"/>
      <c r="K305" s="188">
        <f>SUM(K296:K304)</f>
        <v>0</v>
      </c>
      <c r="L305" s="200"/>
      <c r="M305" s="217" t="str">
        <f>CONCATENATE(M293,M294,M296,M297,M298,M299,M300,M301,M302,M303,M304)</f>
        <v/>
      </c>
      <c r="N305" s="215"/>
      <c r="O305" s="215"/>
    </row>
    <row r="306" spans="1:19" s="162" customFormat="1" ht="27" customHeight="1" thickBot="1" x14ac:dyDescent="0.3">
      <c r="I306" s="319" t="s">
        <v>80</v>
      </c>
      <c r="J306" s="320"/>
      <c r="K306" s="190">
        <f>SUM(K305,K295)</f>
        <v>0</v>
      </c>
      <c r="L306" s="201"/>
      <c r="M306" s="217"/>
      <c r="N306" s="220">
        <f>E300</f>
        <v>0</v>
      </c>
      <c r="O306" s="220">
        <f>F300</f>
        <v>0</v>
      </c>
      <c r="P306" s="215"/>
      <c r="Q306" s="215"/>
      <c r="R306" s="216"/>
      <c r="S306" s="216"/>
    </row>
    <row r="307" spans="1:19" ht="14.4" thickBot="1" x14ac:dyDescent="0.3">
      <c r="A307" s="162"/>
      <c r="B307" s="162"/>
      <c r="C307" s="162"/>
      <c r="D307" s="162"/>
      <c r="E307" s="162"/>
      <c r="F307" s="162"/>
      <c r="G307" s="162"/>
      <c r="H307" s="162"/>
      <c r="I307" s="162"/>
      <c r="J307" s="162"/>
      <c r="K307" s="162"/>
      <c r="L307" s="162"/>
      <c r="M307" s="217"/>
    </row>
    <row r="308" spans="1:19" x14ac:dyDescent="0.25">
      <c r="A308" s="194">
        <f>A292+1</f>
        <v>20</v>
      </c>
      <c r="B308" s="321" t="s">
        <v>60</v>
      </c>
      <c r="C308" s="322"/>
      <c r="D308" s="322"/>
      <c r="E308" s="322"/>
      <c r="F308" s="322"/>
      <c r="G308" s="323"/>
      <c r="H308" s="162"/>
      <c r="I308" s="321" t="s">
        <v>61</v>
      </c>
      <c r="J308" s="322"/>
      <c r="K308" s="322"/>
      <c r="L308" s="182" t="s">
        <v>16</v>
      </c>
      <c r="M308" s="217"/>
      <c r="N308" s="215"/>
      <c r="O308" s="215"/>
    </row>
    <row r="309" spans="1:19" ht="26.4" customHeight="1" x14ac:dyDescent="0.25">
      <c r="A309" s="162"/>
      <c r="B309" s="192" t="s">
        <v>71</v>
      </c>
      <c r="C309" s="307"/>
      <c r="D309" s="307"/>
      <c r="E309" s="307"/>
      <c r="F309" s="307"/>
      <c r="G309" s="308"/>
      <c r="H309" s="162"/>
      <c r="I309" s="329" t="s">
        <v>72</v>
      </c>
      <c r="J309" s="330"/>
      <c r="K309" s="187"/>
      <c r="L309" s="197"/>
      <c r="M309" s="221" t="str">
        <f>IF(LEN(L309)&gt;1,I309&amp;": "&amp;L309&amp;CHAR(10),"")</f>
        <v/>
      </c>
      <c r="N309" s="215"/>
      <c r="O309" s="215"/>
    </row>
    <row r="310" spans="1:19" ht="26.4" customHeight="1" x14ac:dyDescent="0.25">
      <c r="A310" s="162"/>
      <c r="B310" s="192" t="s">
        <v>73</v>
      </c>
      <c r="C310" s="326"/>
      <c r="D310" s="327"/>
      <c r="E310" s="327"/>
      <c r="F310" s="327"/>
      <c r="G310" s="328"/>
      <c r="H310" s="162"/>
      <c r="I310" s="329" t="s">
        <v>74</v>
      </c>
      <c r="J310" s="330"/>
      <c r="K310" s="189">
        <v>0</v>
      </c>
      <c r="L310" s="198"/>
      <c r="M310" s="221" t="str">
        <f>IF(LEN(L310)&gt;1,I310&amp;": "&amp;L310&amp;CHAR(10),"")</f>
        <v/>
      </c>
      <c r="N310" s="215"/>
      <c r="O310" s="215"/>
    </row>
    <row r="311" spans="1:19" ht="39.6" customHeight="1" x14ac:dyDescent="0.25">
      <c r="A311" s="162"/>
      <c r="B311" s="193" t="s">
        <v>75</v>
      </c>
      <c r="C311" s="326"/>
      <c r="D311" s="327"/>
      <c r="E311" s="327"/>
      <c r="F311" s="327"/>
      <c r="G311" s="328"/>
      <c r="H311" s="162"/>
      <c r="I311" s="315" t="s">
        <v>76</v>
      </c>
      <c r="J311" s="316"/>
      <c r="K311" s="188">
        <f>K310*K309</f>
        <v>0</v>
      </c>
      <c r="L311" s="199"/>
      <c r="M311" s="217"/>
      <c r="N311" s="215"/>
      <c r="O311" s="215"/>
    </row>
    <row r="312" spans="1:19" ht="26.4" x14ac:dyDescent="0.25">
      <c r="A312" s="162"/>
      <c r="B312" s="193" t="s">
        <v>77</v>
      </c>
      <c r="C312" s="326"/>
      <c r="D312" s="327"/>
      <c r="E312" s="327"/>
      <c r="F312" s="327"/>
      <c r="G312" s="328"/>
      <c r="H312" s="162"/>
      <c r="I312" s="329" t="s">
        <v>5</v>
      </c>
      <c r="J312" s="330"/>
      <c r="K312" s="189">
        <v>0</v>
      </c>
      <c r="L312" s="198"/>
      <c r="M312" s="221" t="str">
        <f>IF(LEN(L312)&gt;1,I312&amp;": "&amp;L312&amp;CHAR(10),"")</f>
        <v/>
      </c>
      <c r="N312" s="215"/>
      <c r="O312" s="215"/>
    </row>
    <row r="313" spans="1:19" ht="27" customHeight="1" thickBot="1" x14ac:dyDescent="0.3">
      <c r="A313" s="162"/>
      <c r="B313" s="193" t="s">
        <v>66</v>
      </c>
      <c r="C313" s="326"/>
      <c r="D313" s="327"/>
      <c r="E313" s="327"/>
      <c r="F313" s="327"/>
      <c r="G313" s="328"/>
      <c r="H313" s="162"/>
      <c r="I313" s="329" t="s">
        <v>78</v>
      </c>
      <c r="J313" s="330"/>
      <c r="K313" s="189">
        <v>0</v>
      </c>
      <c r="L313" s="198"/>
      <c r="M313" s="221" t="str">
        <f>IF(LEN(L313)&gt;1,I313&amp;": "&amp;L313&amp;CHAR(10),"")</f>
        <v/>
      </c>
      <c r="N313" s="215"/>
      <c r="O313" s="215"/>
    </row>
    <row r="314" spans="1:19" ht="13.95" customHeight="1" x14ac:dyDescent="0.25">
      <c r="A314" s="162"/>
      <c r="B314" s="311" t="s">
        <v>105</v>
      </c>
      <c r="C314" s="312"/>
      <c r="D314" s="312"/>
      <c r="E314" s="312"/>
      <c r="F314" s="312"/>
      <c r="G314" s="313"/>
      <c r="H314" s="162"/>
      <c r="I314" s="329" t="s">
        <v>4</v>
      </c>
      <c r="J314" s="330"/>
      <c r="K314" s="189">
        <v>0</v>
      </c>
      <c r="L314" s="198"/>
      <c r="M314" s="221" t="str">
        <f>IF(LEN(L314)&gt;1,I314&amp;": "&amp;L314&amp;CHAR(10),"")</f>
        <v/>
      </c>
      <c r="N314" s="215"/>
      <c r="O314" s="215"/>
    </row>
    <row r="315" spans="1:19" ht="26.4" x14ac:dyDescent="0.25">
      <c r="A315" s="162"/>
      <c r="B315" s="170"/>
      <c r="C315" s="161" t="str">
        <f>Allocation1&amp;" %"</f>
        <v>Core %</v>
      </c>
      <c r="D315" s="208" t="str">
        <f>Allocation2&amp;" %"</f>
        <v>Competitive %</v>
      </c>
      <c r="E315" s="208" t="str">
        <f>Allocation1&amp;" $"</f>
        <v>Core $</v>
      </c>
      <c r="F315" s="208" t="str">
        <f>Allocation2&amp;" $"</f>
        <v>Competitive $</v>
      </c>
      <c r="G315" s="171" t="s">
        <v>59</v>
      </c>
      <c r="H315" s="162"/>
      <c r="I315" s="192" t="s">
        <v>67</v>
      </c>
      <c r="J315" s="195" t="s">
        <v>68</v>
      </c>
      <c r="K315" s="189">
        <v>0</v>
      </c>
      <c r="L315" s="198"/>
      <c r="M315" s="221" t="str">
        <f t="shared" ref="M315:M320" si="19">IF(LEN(L315)&gt;1,I315&amp;":: "&amp;J315&amp;": "&amp;L315&amp;CHAR(10),"")</f>
        <v/>
      </c>
      <c r="N315" s="215"/>
      <c r="O315" s="215"/>
    </row>
    <row r="316" spans="1:19" ht="27" thickBot="1" x14ac:dyDescent="0.3">
      <c r="A316" s="162"/>
      <c r="B316" s="181" t="s">
        <v>106</v>
      </c>
      <c r="C316" s="168">
        <v>1</v>
      </c>
      <c r="D316" s="168">
        <v>0</v>
      </c>
      <c r="E316" s="218">
        <f>C316*K322</f>
        <v>0</v>
      </c>
      <c r="F316" s="218">
        <f>D316*K322</f>
        <v>0</v>
      </c>
      <c r="G316" s="219">
        <f>SUM(E316:F316)</f>
        <v>0</v>
      </c>
      <c r="H316" s="162"/>
      <c r="I316" s="192" t="s">
        <v>6</v>
      </c>
      <c r="J316" s="195" t="s">
        <v>68</v>
      </c>
      <c r="K316" s="189">
        <v>0</v>
      </c>
      <c r="L316" s="198"/>
      <c r="M316" s="221" t="str">
        <f t="shared" si="19"/>
        <v/>
      </c>
      <c r="N316" s="215"/>
      <c r="O316" s="215"/>
    </row>
    <row r="317" spans="1:19" ht="26.4" x14ac:dyDescent="0.25">
      <c r="A317" s="162"/>
      <c r="B317" s="162"/>
      <c r="C317" s="162"/>
      <c r="D317" s="162"/>
      <c r="E317" s="162"/>
      <c r="F317" s="162"/>
      <c r="G317" s="162"/>
      <c r="H317" s="162"/>
      <c r="I317" s="192" t="s">
        <v>6</v>
      </c>
      <c r="J317" s="195" t="s">
        <v>68</v>
      </c>
      <c r="K317" s="189">
        <v>0</v>
      </c>
      <c r="L317" s="198"/>
      <c r="M317" s="221" t="str">
        <f t="shared" si="19"/>
        <v/>
      </c>
      <c r="N317" s="215"/>
      <c r="O317" s="215"/>
    </row>
    <row r="318" spans="1:19" ht="26.4" x14ac:dyDescent="0.25">
      <c r="A318" s="162"/>
      <c r="B318" s="162"/>
      <c r="C318" s="162"/>
      <c r="D318" s="162"/>
      <c r="E318" s="162"/>
      <c r="F318" s="162"/>
      <c r="G318" s="162"/>
      <c r="H318" s="162"/>
      <c r="I318" s="192" t="s">
        <v>6</v>
      </c>
      <c r="J318" s="195" t="s">
        <v>68</v>
      </c>
      <c r="K318" s="189">
        <v>0</v>
      </c>
      <c r="L318" s="198"/>
      <c r="M318" s="221" t="str">
        <f t="shared" si="19"/>
        <v/>
      </c>
      <c r="N318" s="215"/>
      <c r="O318" s="215"/>
    </row>
    <row r="319" spans="1:19" ht="26.4" x14ac:dyDescent="0.25">
      <c r="A319" s="162"/>
      <c r="B319" s="162"/>
      <c r="C319" s="162"/>
      <c r="D319" s="162"/>
      <c r="E319" s="162"/>
      <c r="F319" s="162"/>
      <c r="G319" s="162"/>
      <c r="H319" s="162"/>
      <c r="I319" s="192" t="s">
        <v>6</v>
      </c>
      <c r="J319" s="195" t="s">
        <v>68</v>
      </c>
      <c r="K319" s="189">
        <v>0</v>
      </c>
      <c r="L319" s="198"/>
      <c r="M319" s="221" t="str">
        <f t="shared" si="19"/>
        <v/>
      </c>
      <c r="N319" s="215"/>
      <c r="O319" s="215"/>
    </row>
    <row r="320" spans="1:19" ht="26.4" x14ac:dyDescent="0.25">
      <c r="A320" s="162"/>
      <c r="B320" s="162"/>
      <c r="C320" s="162"/>
      <c r="D320" s="162"/>
      <c r="E320" s="162"/>
      <c r="F320" s="162"/>
      <c r="G320" s="162"/>
      <c r="H320" s="162"/>
      <c r="I320" s="192" t="s">
        <v>6</v>
      </c>
      <c r="J320" s="195" t="s">
        <v>68</v>
      </c>
      <c r="K320" s="189">
        <v>0</v>
      </c>
      <c r="L320" s="198"/>
      <c r="M320" s="221" t="str">
        <f t="shared" si="19"/>
        <v/>
      </c>
      <c r="N320" s="215"/>
      <c r="O320" s="215"/>
    </row>
    <row r="321" spans="1:19" ht="13.95" customHeight="1" x14ac:dyDescent="0.25">
      <c r="A321" s="162"/>
      <c r="B321" s="162"/>
      <c r="C321" s="162"/>
      <c r="D321" s="162"/>
      <c r="E321" s="162"/>
      <c r="F321" s="162"/>
      <c r="G321" s="162"/>
      <c r="H321" s="162"/>
      <c r="I321" s="315" t="s">
        <v>79</v>
      </c>
      <c r="J321" s="316"/>
      <c r="K321" s="188">
        <f>SUM(K312:K320)</f>
        <v>0</v>
      </c>
      <c r="L321" s="200"/>
      <c r="M321" s="217" t="str">
        <f>CONCATENATE(M309,M310,M312,M313,M314,M315,M316,M317,M318,M319,M320)</f>
        <v/>
      </c>
      <c r="N321" s="215"/>
      <c r="O321" s="215"/>
    </row>
    <row r="322" spans="1:19" s="162" customFormat="1" ht="27" customHeight="1" thickBot="1" x14ac:dyDescent="0.3">
      <c r="I322" s="319" t="s">
        <v>80</v>
      </c>
      <c r="J322" s="320"/>
      <c r="K322" s="190">
        <f>SUM(K321,K311)</f>
        <v>0</v>
      </c>
      <c r="L322" s="201"/>
      <c r="M322" s="217"/>
      <c r="N322" s="220">
        <f>E316</f>
        <v>0</v>
      </c>
      <c r="O322" s="220">
        <f>F316</f>
        <v>0</v>
      </c>
      <c r="P322" s="215"/>
      <c r="Q322" s="215"/>
      <c r="R322" s="216"/>
      <c r="S322" s="216"/>
    </row>
    <row r="323" spans="1:19" ht="14.4" thickBot="1" x14ac:dyDescent="0.3">
      <c r="A323" s="162"/>
      <c r="B323" s="162"/>
      <c r="C323" s="162"/>
      <c r="D323" s="162"/>
      <c r="E323" s="162"/>
      <c r="F323" s="162"/>
      <c r="G323" s="162"/>
      <c r="H323" s="162"/>
      <c r="I323" s="162"/>
      <c r="J323" s="162"/>
      <c r="K323" s="162"/>
      <c r="L323" s="162"/>
      <c r="M323" s="217"/>
      <c r="N323" s="215"/>
      <c r="O323" s="215"/>
    </row>
    <row r="324" spans="1:19" x14ac:dyDescent="0.25">
      <c r="A324" s="194">
        <f>A308+1</f>
        <v>21</v>
      </c>
      <c r="B324" s="321" t="s">
        <v>60</v>
      </c>
      <c r="C324" s="322"/>
      <c r="D324" s="322"/>
      <c r="E324" s="322"/>
      <c r="F324" s="322"/>
      <c r="G324" s="323"/>
      <c r="H324" s="162"/>
      <c r="I324" s="321" t="s">
        <v>61</v>
      </c>
      <c r="J324" s="322"/>
      <c r="K324" s="322"/>
      <c r="L324" s="182" t="s">
        <v>16</v>
      </c>
      <c r="M324" s="217"/>
      <c r="N324" s="215"/>
      <c r="O324" s="215"/>
    </row>
    <row r="325" spans="1:19" ht="26.4" customHeight="1" x14ac:dyDescent="0.25">
      <c r="A325" s="162"/>
      <c r="B325" s="225" t="s">
        <v>71</v>
      </c>
      <c r="C325" s="307"/>
      <c r="D325" s="307"/>
      <c r="E325" s="307"/>
      <c r="F325" s="307"/>
      <c r="G325" s="308"/>
      <c r="H325" s="162"/>
      <c r="I325" s="329" t="s">
        <v>72</v>
      </c>
      <c r="J325" s="330"/>
      <c r="K325" s="187"/>
      <c r="L325" s="197"/>
      <c r="M325" s="221" t="str">
        <f>IF(LEN(L325)&gt;1,I325&amp;": "&amp;L325&amp;CHAR(10),"")</f>
        <v/>
      </c>
      <c r="N325" s="215"/>
      <c r="O325" s="215"/>
    </row>
    <row r="326" spans="1:19" ht="26.4" customHeight="1" x14ac:dyDescent="0.25">
      <c r="A326" s="162"/>
      <c r="B326" s="225" t="s">
        <v>73</v>
      </c>
      <c r="C326" s="326"/>
      <c r="D326" s="327"/>
      <c r="E326" s="327"/>
      <c r="F326" s="327"/>
      <c r="G326" s="328"/>
      <c r="H326" s="162"/>
      <c r="I326" s="329" t="s">
        <v>74</v>
      </c>
      <c r="J326" s="330"/>
      <c r="K326" s="189">
        <v>0</v>
      </c>
      <c r="L326" s="198"/>
      <c r="M326" s="221" t="str">
        <f>IF(LEN(L326)&gt;1,I326&amp;": "&amp;L326&amp;CHAR(10),"")</f>
        <v/>
      </c>
      <c r="N326" s="215"/>
      <c r="O326" s="215"/>
    </row>
    <row r="327" spans="1:19" ht="39.6" customHeight="1" x14ac:dyDescent="0.25">
      <c r="A327" s="162"/>
      <c r="B327" s="224" t="s">
        <v>75</v>
      </c>
      <c r="C327" s="326"/>
      <c r="D327" s="327"/>
      <c r="E327" s="327"/>
      <c r="F327" s="327"/>
      <c r="G327" s="328"/>
      <c r="H327" s="162"/>
      <c r="I327" s="315" t="s">
        <v>76</v>
      </c>
      <c r="J327" s="316"/>
      <c r="K327" s="188">
        <v>0</v>
      </c>
      <c r="L327" s="199"/>
      <c r="M327" s="217"/>
      <c r="N327" s="215"/>
      <c r="O327" s="215"/>
    </row>
    <row r="328" spans="1:19" ht="26.4" x14ac:dyDescent="0.25">
      <c r="A328" s="162"/>
      <c r="B328" s="224" t="s">
        <v>77</v>
      </c>
      <c r="C328" s="326"/>
      <c r="D328" s="327"/>
      <c r="E328" s="327"/>
      <c r="F328" s="327"/>
      <c r="G328" s="328"/>
      <c r="H328" s="162"/>
      <c r="I328" s="329" t="s">
        <v>5</v>
      </c>
      <c r="J328" s="330"/>
      <c r="K328" s="189">
        <v>0</v>
      </c>
      <c r="L328" s="198"/>
      <c r="M328" s="221" t="str">
        <f>IF(LEN(L328)&gt;1,I328&amp;": "&amp;L328&amp;CHAR(10),"")</f>
        <v/>
      </c>
      <c r="N328" s="215"/>
      <c r="O328" s="215"/>
    </row>
    <row r="329" spans="1:19" ht="27" customHeight="1" thickBot="1" x14ac:dyDescent="0.3">
      <c r="A329" s="162"/>
      <c r="B329" s="224" t="s">
        <v>66</v>
      </c>
      <c r="C329" s="326"/>
      <c r="D329" s="327"/>
      <c r="E329" s="327"/>
      <c r="F329" s="327"/>
      <c r="G329" s="328"/>
      <c r="H329" s="162"/>
      <c r="I329" s="329" t="s">
        <v>78</v>
      </c>
      <c r="J329" s="330"/>
      <c r="K329" s="189">
        <v>0</v>
      </c>
      <c r="L329" s="198"/>
      <c r="M329" s="221" t="str">
        <f>IF(LEN(L329)&gt;1,I329&amp;": "&amp;L329&amp;CHAR(10),"")</f>
        <v/>
      </c>
      <c r="N329" s="215"/>
      <c r="O329" s="215"/>
    </row>
    <row r="330" spans="1:19" ht="13.95" customHeight="1" x14ac:dyDescent="0.25">
      <c r="A330" s="162"/>
      <c r="B330" s="311" t="s">
        <v>105</v>
      </c>
      <c r="C330" s="312"/>
      <c r="D330" s="312"/>
      <c r="E330" s="312"/>
      <c r="F330" s="312"/>
      <c r="G330" s="313"/>
      <c r="H330" s="162"/>
      <c r="I330" s="329" t="s">
        <v>4</v>
      </c>
      <c r="J330" s="330"/>
      <c r="K330" s="189">
        <v>0</v>
      </c>
      <c r="L330" s="198"/>
      <c r="M330" s="221" t="str">
        <f>IF(LEN(L330)&gt;1,I330&amp;": "&amp;L330&amp;CHAR(10),"")</f>
        <v/>
      </c>
      <c r="N330" s="215"/>
      <c r="O330" s="215"/>
    </row>
    <row r="331" spans="1:19" ht="26.4" x14ac:dyDescent="0.25">
      <c r="A331" s="162"/>
      <c r="B331" s="170"/>
      <c r="C331" s="161" t="str">
        <f>Allocation1&amp;" %"</f>
        <v>Core %</v>
      </c>
      <c r="D331" s="208" t="str">
        <f>Allocation2&amp;" %"</f>
        <v>Competitive %</v>
      </c>
      <c r="E331" s="208" t="str">
        <f>Allocation1&amp;" $"</f>
        <v>Core $</v>
      </c>
      <c r="F331" s="208" t="str">
        <f>Allocation2&amp;" $"</f>
        <v>Competitive $</v>
      </c>
      <c r="G331" s="171" t="s">
        <v>59</v>
      </c>
      <c r="H331" s="162"/>
      <c r="I331" s="225" t="s">
        <v>67</v>
      </c>
      <c r="J331" s="195" t="s">
        <v>68</v>
      </c>
      <c r="K331" s="189">
        <v>0</v>
      </c>
      <c r="L331" s="198"/>
      <c r="M331" s="221" t="str">
        <f t="shared" ref="M331:M336" si="20">IF(LEN(L331)&gt;1,I331&amp;":: "&amp;J331&amp;": "&amp;L331&amp;CHAR(10),"")</f>
        <v/>
      </c>
      <c r="N331" s="215"/>
      <c r="O331" s="215"/>
    </row>
    <row r="332" spans="1:19" ht="27" thickBot="1" x14ac:dyDescent="0.3">
      <c r="A332" s="162"/>
      <c r="B332" s="181" t="s">
        <v>106</v>
      </c>
      <c r="C332" s="168">
        <v>1</v>
      </c>
      <c r="D332" s="168">
        <v>0</v>
      </c>
      <c r="E332" s="218">
        <v>0</v>
      </c>
      <c r="F332" s="218">
        <v>0</v>
      </c>
      <c r="G332" s="219">
        <v>0</v>
      </c>
      <c r="H332" s="162"/>
      <c r="I332" s="225" t="s">
        <v>6</v>
      </c>
      <c r="J332" s="195" t="s">
        <v>68</v>
      </c>
      <c r="K332" s="189">
        <v>0</v>
      </c>
      <c r="L332" s="198"/>
      <c r="M332" s="221" t="str">
        <f t="shared" si="20"/>
        <v/>
      </c>
      <c r="N332" s="215"/>
      <c r="O332" s="215"/>
    </row>
    <row r="333" spans="1:19" ht="26.4" x14ac:dyDescent="0.25">
      <c r="A333" s="162"/>
      <c r="B333" s="162"/>
      <c r="C333" s="162"/>
      <c r="D333" s="162"/>
      <c r="E333" s="162"/>
      <c r="F333" s="162"/>
      <c r="G333" s="162"/>
      <c r="H333" s="162"/>
      <c r="I333" s="225" t="s">
        <v>6</v>
      </c>
      <c r="J333" s="195" t="s">
        <v>68</v>
      </c>
      <c r="K333" s="189">
        <v>0</v>
      </c>
      <c r="L333" s="198"/>
      <c r="M333" s="221" t="str">
        <f t="shared" si="20"/>
        <v/>
      </c>
      <c r="N333" s="215"/>
      <c r="O333" s="215"/>
    </row>
    <row r="334" spans="1:19" ht="26.4" x14ac:dyDescent="0.25">
      <c r="A334" s="162"/>
      <c r="B334" s="162"/>
      <c r="C334" s="162"/>
      <c r="D334" s="162"/>
      <c r="E334" s="162"/>
      <c r="F334" s="162"/>
      <c r="G334" s="162"/>
      <c r="H334" s="162"/>
      <c r="I334" s="225" t="s">
        <v>6</v>
      </c>
      <c r="J334" s="195" t="s">
        <v>68</v>
      </c>
      <c r="K334" s="189">
        <v>0</v>
      </c>
      <c r="L334" s="198"/>
      <c r="M334" s="221" t="str">
        <f t="shared" si="20"/>
        <v/>
      </c>
      <c r="N334" s="215"/>
      <c r="O334" s="215"/>
    </row>
    <row r="335" spans="1:19" ht="26.4" x14ac:dyDescent="0.25">
      <c r="A335" s="162"/>
      <c r="B335" s="162"/>
      <c r="C335" s="162"/>
      <c r="D335" s="162"/>
      <c r="E335" s="162"/>
      <c r="F335" s="162"/>
      <c r="G335" s="162"/>
      <c r="H335" s="162"/>
      <c r="I335" s="225" t="s">
        <v>6</v>
      </c>
      <c r="J335" s="195" t="s">
        <v>68</v>
      </c>
      <c r="K335" s="189">
        <v>0</v>
      </c>
      <c r="L335" s="198"/>
      <c r="M335" s="221" t="str">
        <f t="shared" si="20"/>
        <v/>
      </c>
      <c r="N335" s="215"/>
      <c r="O335" s="215"/>
    </row>
    <row r="336" spans="1:19" ht="26.4" x14ac:dyDescent="0.25">
      <c r="A336" s="162"/>
      <c r="B336" s="162"/>
      <c r="C336" s="162"/>
      <c r="D336" s="162"/>
      <c r="E336" s="162"/>
      <c r="F336" s="162"/>
      <c r="G336" s="162"/>
      <c r="H336" s="162"/>
      <c r="I336" s="225" t="s">
        <v>6</v>
      </c>
      <c r="J336" s="195" t="s">
        <v>68</v>
      </c>
      <c r="K336" s="189">
        <v>0</v>
      </c>
      <c r="L336" s="198"/>
      <c r="M336" s="221" t="str">
        <f t="shared" si="20"/>
        <v/>
      </c>
      <c r="N336" s="215"/>
      <c r="O336" s="215"/>
    </row>
    <row r="337" spans="1:19" ht="13.95" customHeight="1" x14ac:dyDescent="0.25">
      <c r="A337" s="162"/>
      <c r="B337" s="162"/>
      <c r="C337" s="162"/>
      <c r="D337" s="162"/>
      <c r="E337" s="162"/>
      <c r="F337" s="162"/>
      <c r="G337" s="162"/>
      <c r="H337" s="162"/>
      <c r="I337" s="315" t="s">
        <v>79</v>
      </c>
      <c r="J337" s="316"/>
      <c r="K337" s="188">
        <f>SUM(K328:K336)</f>
        <v>0</v>
      </c>
      <c r="L337" s="200"/>
      <c r="M337" s="217" t="str">
        <f>CONCATENATE(M325,M326,M328,M329,M330,M331,M332,M333,M334,M335,M336)</f>
        <v/>
      </c>
      <c r="N337" s="215"/>
      <c r="O337" s="215"/>
    </row>
    <row r="338" spans="1:19" s="162" customFormat="1" ht="27" customHeight="1" thickBot="1" x14ac:dyDescent="0.3">
      <c r="I338" s="319" t="s">
        <v>80</v>
      </c>
      <c r="J338" s="320"/>
      <c r="K338" s="190">
        <f>SUM(K337,K327)</f>
        <v>0</v>
      </c>
      <c r="L338" s="201"/>
      <c r="M338" s="217"/>
      <c r="N338" s="220">
        <f>E332</f>
        <v>0</v>
      </c>
      <c r="O338" s="220">
        <f>F332</f>
        <v>0</v>
      </c>
      <c r="P338" s="215"/>
      <c r="Q338" s="215"/>
      <c r="R338" s="216"/>
      <c r="S338" s="216"/>
    </row>
    <row r="339" spans="1:19" ht="14.4" thickBot="1" x14ac:dyDescent="0.3">
      <c r="A339" s="162"/>
      <c r="B339" s="162"/>
      <c r="C339" s="162"/>
      <c r="D339" s="162"/>
      <c r="E339" s="162"/>
      <c r="F339" s="162"/>
      <c r="G339" s="162"/>
      <c r="H339" s="162"/>
      <c r="I339" s="162"/>
      <c r="J339" s="162"/>
      <c r="K339" s="162"/>
      <c r="L339" s="162"/>
      <c r="M339" s="217"/>
      <c r="N339" s="215"/>
      <c r="O339" s="215"/>
    </row>
    <row r="340" spans="1:19" x14ac:dyDescent="0.25">
      <c r="A340" s="194">
        <f>A324+1</f>
        <v>22</v>
      </c>
      <c r="B340" s="321" t="s">
        <v>60</v>
      </c>
      <c r="C340" s="322"/>
      <c r="D340" s="322"/>
      <c r="E340" s="322"/>
      <c r="F340" s="322"/>
      <c r="G340" s="323"/>
      <c r="H340" s="162"/>
      <c r="I340" s="321" t="s">
        <v>61</v>
      </c>
      <c r="J340" s="322"/>
      <c r="K340" s="322"/>
      <c r="L340" s="182" t="s">
        <v>16</v>
      </c>
      <c r="M340" s="217"/>
      <c r="N340" s="215"/>
      <c r="O340" s="215"/>
    </row>
    <row r="341" spans="1:19" ht="26.4" customHeight="1" x14ac:dyDescent="0.25">
      <c r="A341" s="162"/>
      <c r="B341" s="225" t="s">
        <v>71</v>
      </c>
      <c r="C341" s="307"/>
      <c r="D341" s="307"/>
      <c r="E341" s="307"/>
      <c r="F341" s="307"/>
      <c r="G341" s="308"/>
      <c r="H341" s="162"/>
      <c r="I341" s="329" t="s">
        <v>72</v>
      </c>
      <c r="J341" s="330"/>
      <c r="K341" s="187"/>
      <c r="L341" s="197"/>
      <c r="M341" s="221" t="str">
        <f>IF(LEN(L341)&gt;1,I341&amp;": "&amp;L341&amp;CHAR(10),"")</f>
        <v/>
      </c>
      <c r="N341" s="215"/>
      <c r="O341" s="215"/>
    </row>
    <row r="342" spans="1:19" ht="26.4" customHeight="1" x14ac:dyDescent="0.25">
      <c r="A342" s="162"/>
      <c r="B342" s="225" t="s">
        <v>73</v>
      </c>
      <c r="C342" s="326"/>
      <c r="D342" s="327"/>
      <c r="E342" s="327"/>
      <c r="F342" s="327"/>
      <c r="G342" s="328"/>
      <c r="H342" s="162"/>
      <c r="I342" s="329" t="s">
        <v>74</v>
      </c>
      <c r="J342" s="330"/>
      <c r="K342" s="189">
        <v>0</v>
      </c>
      <c r="L342" s="198"/>
      <c r="M342" s="221" t="str">
        <f>IF(LEN(L342)&gt;1,I342&amp;": "&amp;L342&amp;CHAR(10),"")</f>
        <v/>
      </c>
      <c r="N342" s="215"/>
      <c r="O342" s="215"/>
    </row>
    <row r="343" spans="1:19" ht="39.6" customHeight="1" x14ac:dyDescent="0.25">
      <c r="A343" s="162"/>
      <c r="B343" s="224" t="s">
        <v>75</v>
      </c>
      <c r="C343" s="326"/>
      <c r="D343" s="327"/>
      <c r="E343" s="327"/>
      <c r="F343" s="327"/>
      <c r="G343" s="328"/>
      <c r="H343" s="162"/>
      <c r="I343" s="315" t="s">
        <v>76</v>
      </c>
      <c r="J343" s="316"/>
      <c r="K343" s="188">
        <f>K342*K341</f>
        <v>0</v>
      </c>
      <c r="L343" s="199"/>
      <c r="M343" s="217"/>
      <c r="N343" s="215"/>
      <c r="O343" s="215"/>
    </row>
    <row r="344" spans="1:19" ht="26.4" x14ac:dyDescent="0.25">
      <c r="A344" s="162"/>
      <c r="B344" s="224" t="s">
        <v>77</v>
      </c>
      <c r="C344" s="326"/>
      <c r="D344" s="327"/>
      <c r="E344" s="327"/>
      <c r="F344" s="327"/>
      <c r="G344" s="328"/>
      <c r="H344" s="162"/>
      <c r="I344" s="329" t="s">
        <v>5</v>
      </c>
      <c r="J344" s="330"/>
      <c r="K344" s="189">
        <v>0</v>
      </c>
      <c r="L344" s="198"/>
      <c r="M344" s="221" t="str">
        <f>IF(LEN(L344)&gt;1,I344&amp;": "&amp;L344&amp;CHAR(10),"")</f>
        <v/>
      </c>
      <c r="N344" s="215"/>
      <c r="O344" s="215"/>
    </row>
    <row r="345" spans="1:19" ht="27" customHeight="1" thickBot="1" x14ac:dyDescent="0.3">
      <c r="A345" s="162"/>
      <c r="B345" s="224" t="s">
        <v>66</v>
      </c>
      <c r="C345" s="326"/>
      <c r="D345" s="327"/>
      <c r="E345" s="327"/>
      <c r="F345" s="327"/>
      <c r="G345" s="328"/>
      <c r="H345" s="162"/>
      <c r="I345" s="329" t="s">
        <v>78</v>
      </c>
      <c r="J345" s="330"/>
      <c r="K345" s="189">
        <v>0</v>
      </c>
      <c r="L345" s="198"/>
      <c r="M345" s="221" t="str">
        <f>IF(LEN(L345)&gt;1,I345&amp;": "&amp;L345&amp;CHAR(10),"")</f>
        <v/>
      </c>
      <c r="N345" s="215"/>
      <c r="O345" s="215"/>
    </row>
    <row r="346" spans="1:19" ht="13.95" customHeight="1" x14ac:dyDescent="0.25">
      <c r="A346" s="162"/>
      <c r="B346" s="311" t="s">
        <v>105</v>
      </c>
      <c r="C346" s="312"/>
      <c r="D346" s="312"/>
      <c r="E346" s="312"/>
      <c r="F346" s="312"/>
      <c r="G346" s="313"/>
      <c r="H346" s="162"/>
      <c r="I346" s="329" t="s">
        <v>4</v>
      </c>
      <c r="J346" s="330"/>
      <c r="K346" s="189">
        <v>0</v>
      </c>
      <c r="L346" s="198"/>
      <c r="M346" s="221" t="str">
        <f>IF(LEN(L346)&gt;1,I346&amp;": "&amp;L346&amp;CHAR(10),"")</f>
        <v/>
      </c>
      <c r="N346" s="215"/>
      <c r="O346" s="215"/>
    </row>
    <row r="347" spans="1:19" ht="26.4" x14ac:dyDescent="0.25">
      <c r="A347" s="162"/>
      <c r="B347" s="170"/>
      <c r="C347" s="161" t="str">
        <f>Allocation1&amp;" %"</f>
        <v>Core %</v>
      </c>
      <c r="D347" s="208" t="str">
        <f>Allocation2&amp;" %"</f>
        <v>Competitive %</v>
      </c>
      <c r="E347" s="208" t="str">
        <f>Allocation1&amp;" $"</f>
        <v>Core $</v>
      </c>
      <c r="F347" s="208" t="str">
        <f>Allocation2&amp;" $"</f>
        <v>Competitive $</v>
      </c>
      <c r="G347" s="171" t="s">
        <v>59</v>
      </c>
      <c r="H347" s="162"/>
      <c r="I347" s="225" t="s">
        <v>67</v>
      </c>
      <c r="J347" s="195" t="s">
        <v>68</v>
      </c>
      <c r="K347" s="189">
        <v>0</v>
      </c>
      <c r="L347" s="198"/>
      <c r="M347" s="221" t="str">
        <f t="shared" ref="M347:M352" si="21">IF(LEN(L347)&gt;1,I347&amp;":: "&amp;J347&amp;": "&amp;L347&amp;CHAR(10),"")</f>
        <v/>
      </c>
      <c r="N347" s="215"/>
      <c r="O347" s="215"/>
    </row>
    <row r="348" spans="1:19" ht="27" thickBot="1" x14ac:dyDescent="0.3">
      <c r="A348" s="162"/>
      <c r="B348" s="181" t="s">
        <v>106</v>
      </c>
      <c r="C348" s="168">
        <v>1</v>
      </c>
      <c r="D348" s="168">
        <v>0</v>
      </c>
      <c r="E348" s="218">
        <f>C348*K354</f>
        <v>0</v>
      </c>
      <c r="F348" s="218">
        <f>D348*K354</f>
        <v>0</v>
      </c>
      <c r="G348" s="219">
        <f>SUM(E348:F348)</f>
        <v>0</v>
      </c>
      <c r="H348" s="162"/>
      <c r="I348" s="225" t="s">
        <v>6</v>
      </c>
      <c r="J348" s="195" t="s">
        <v>68</v>
      </c>
      <c r="K348" s="189">
        <v>0</v>
      </c>
      <c r="L348" s="198"/>
      <c r="M348" s="221" t="str">
        <f t="shared" si="21"/>
        <v/>
      </c>
      <c r="N348" s="215"/>
      <c r="O348" s="215"/>
    </row>
    <row r="349" spans="1:19" ht="26.4" x14ac:dyDescent="0.25">
      <c r="A349" s="162"/>
      <c r="B349" s="162"/>
      <c r="C349" s="162"/>
      <c r="D349" s="162"/>
      <c r="E349" s="162"/>
      <c r="F349" s="162"/>
      <c r="G349" s="162"/>
      <c r="H349" s="162"/>
      <c r="I349" s="225" t="s">
        <v>6</v>
      </c>
      <c r="J349" s="195" t="s">
        <v>68</v>
      </c>
      <c r="K349" s="189">
        <v>0</v>
      </c>
      <c r="L349" s="198"/>
      <c r="M349" s="221" t="str">
        <f t="shared" si="21"/>
        <v/>
      </c>
      <c r="N349" s="215"/>
      <c r="O349" s="215"/>
    </row>
    <row r="350" spans="1:19" ht="26.4" x14ac:dyDescent="0.25">
      <c r="A350" s="162"/>
      <c r="B350" s="162"/>
      <c r="C350" s="162"/>
      <c r="D350" s="162"/>
      <c r="E350" s="162"/>
      <c r="F350" s="162"/>
      <c r="G350" s="162"/>
      <c r="H350" s="162"/>
      <c r="I350" s="225" t="s">
        <v>6</v>
      </c>
      <c r="J350" s="195" t="s">
        <v>68</v>
      </c>
      <c r="K350" s="189">
        <v>0</v>
      </c>
      <c r="L350" s="198"/>
      <c r="M350" s="221" t="str">
        <f t="shared" si="21"/>
        <v/>
      </c>
      <c r="N350" s="215"/>
      <c r="O350" s="215"/>
    </row>
    <row r="351" spans="1:19" ht="26.4" x14ac:dyDescent="0.25">
      <c r="A351" s="162"/>
      <c r="B351" s="162"/>
      <c r="C351" s="162"/>
      <c r="D351" s="162"/>
      <c r="E351" s="162"/>
      <c r="F351" s="162"/>
      <c r="G351" s="162"/>
      <c r="H351" s="162"/>
      <c r="I351" s="225" t="s">
        <v>6</v>
      </c>
      <c r="J351" s="195" t="s">
        <v>68</v>
      </c>
      <c r="K351" s="189">
        <v>0</v>
      </c>
      <c r="L351" s="198"/>
      <c r="M351" s="221" t="str">
        <f t="shared" si="21"/>
        <v/>
      </c>
      <c r="N351" s="215"/>
      <c r="O351" s="215"/>
    </row>
    <row r="352" spans="1:19" ht="26.4" x14ac:dyDescent="0.25">
      <c r="A352" s="162"/>
      <c r="B352" s="162"/>
      <c r="C352" s="162"/>
      <c r="D352" s="162"/>
      <c r="E352" s="162"/>
      <c r="F352" s="162"/>
      <c r="G352" s="162"/>
      <c r="H352" s="162"/>
      <c r="I352" s="225" t="s">
        <v>6</v>
      </c>
      <c r="J352" s="195" t="s">
        <v>68</v>
      </c>
      <c r="K352" s="189">
        <v>0</v>
      </c>
      <c r="L352" s="198"/>
      <c r="M352" s="221" t="str">
        <f t="shared" si="21"/>
        <v/>
      </c>
      <c r="N352" s="215"/>
      <c r="O352" s="215"/>
    </row>
    <row r="353" spans="1:19" ht="13.95" customHeight="1" x14ac:dyDescent="0.25">
      <c r="A353" s="162"/>
      <c r="B353" s="162"/>
      <c r="C353" s="162"/>
      <c r="D353" s="162"/>
      <c r="E353" s="162"/>
      <c r="F353" s="162"/>
      <c r="G353" s="162"/>
      <c r="H353" s="162"/>
      <c r="I353" s="315" t="s">
        <v>79</v>
      </c>
      <c r="J353" s="316"/>
      <c r="K353" s="188">
        <f>SUM(K344:K352)</f>
        <v>0</v>
      </c>
      <c r="L353" s="200"/>
      <c r="M353" s="217" t="str">
        <f>CONCATENATE(M341,M342,M344,M345,M346,M347,M348,M349,M350,M351,M352)</f>
        <v/>
      </c>
      <c r="N353" s="215"/>
      <c r="O353" s="215"/>
    </row>
    <row r="354" spans="1:19" s="162" customFormat="1" ht="27" customHeight="1" thickBot="1" x14ac:dyDescent="0.3">
      <c r="I354" s="319" t="s">
        <v>80</v>
      </c>
      <c r="J354" s="320"/>
      <c r="K354" s="190">
        <f>SUM(K353,K343)</f>
        <v>0</v>
      </c>
      <c r="L354" s="201"/>
      <c r="M354" s="217"/>
      <c r="N354" s="220">
        <f>E348</f>
        <v>0</v>
      </c>
      <c r="O354" s="220">
        <f>F348</f>
        <v>0</v>
      </c>
      <c r="P354" s="215"/>
      <c r="Q354" s="215"/>
      <c r="R354" s="216"/>
      <c r="S354" s="216"/>
    </row>
    <row r="355" spans="1:19" ht="14.4" thickBot="1" x14ac:dyDescent="0.3">
      <c r="A355" s="162"/>
      <c r="B355" s="162"/>
      <c r="C355" s="162"/>
      <c r="D355" s="162"/>
      <c r="E355" s="162"/>
      <c r="F355" s="162"/>
      <c r="G355" s="162"/>
      <c r="H355" s="162"/>
      <c r="I355" s="162"/>
      <c r="J355" s="162"/>
      <c r="K355" s="162"/>
      <c r="L355" s="162"/>
      <c r="M355" s="217"/>
      <c r="N355" s="215"/>
      <c r="O355" s="215"/>
    </row>
    <row r="356" spans="1:19" x14ac:dyDescent="0.25">
      <c r="A356" s="194">
        <f>A340+1</f>
        <v>23</v>
      </c>
      <c r="B356" s="321" t="s">
        <v>60</v>
      </c>
      <c r="C356" s="322"/>
      <c r="D356" s="322"/>
      <c r="E356" s="322"/>
      <c r="F356" s="322"/>
      <c r="G356" s="323"/>
      <c r="H356" s="162"/>
      <c r="I356" s="321" t="s">
        <v>61</v>
      </c>
      <c r="J356" s="322"/>
      <c r="K356" s="322"/>
      <c r="L356" s="182" t="s">
        <v>16</v>
      </c>
      <c r="M356" s="217"/>
      <c r="N356" s="215"/>
      <c r="O356" s="215"/>
    </row>
    <row r="357" spans="1:19" ht="26.4" customHeight="1" x14ac:dyDescent="0.25">
      <c r="A357" s="162"/>
      <c r="B357" s="225" t="s">
        <v>71</v>
      </c>
      <c r="C357" s="307"/>
      <c r="D357" s="307"/>
      <c r="E357" s="307"/>
      <c r="F357" s="307"/>
      <c r="G357" s="308"/>
      <c r="H357" s="162"/>
      <c r="I357" s="329" t="s">
        <v>72</v>
      </c>
      <c r="J357" s="330"/>
      <c r="K357" s="187"/>
      <c r="L357" s="197"/>
      <c r="M357" s="221" t="str">
        <f>IF(LEN(L357)&gt;1,I357&amp;": "&amp;L357&amp;CHAR(10),"")</f>
        <v/>
      </c>
      <c r="N357" s="215"/>
      <c r="O357" s="215"/>
    </row>
    <row r="358" spans="1:19" ht="26.4" customHeight="1" x14ac:dyDescent="0.25">
      <c r="A358" s="162"/>
      <c r="B358" s="225" t="s">
        <v>73</v>
      </c>
      <c r="C358" s="326"/>
      <c r="D358" s="327"/>
      <c r="E358" s="327"/>
      <c r="F358" s="327"/>
      <c r="G358" s="328"/>
      <c r="H358" s="162"/>
      <c r="I358" s="329" t="s">
        <v>74</v>
      </c>
      <c r="J358" s="330"/>
      <c r="K358" s="189">
        <v>0</v>
      </c>
      <c r="L358" s="198"/>
      <c r="M358" s="221" t="str">
        <f>IF(LEN(L358)&gt;1,I358&amp;": "&amp;L358&amp;CHAR(10),"")</f>
        <v/>
      </c>
      <c r="N358" s="215"/>
      <c r="O358" s="215"/>
    </row>
    <row r="359" spans="1:19" ht="39.6" customHeight="1" x14ac:dyDescent="0.25">
      <c r="A359" s="162"/>
      <c r="B359" s="224" t="s">
        <v>75</v>
      </c>
      <c r="C359" s="326"/>
      <c r="D359" s="327"/>
      <c r="E359" s="327"/>
      <c r="F359" s="327"/>
      <c r="G359" s="328"/>
      <c r="H359" s="162"/>
      <c r="I359" s="315" t="s">
        <v>76</v>
      </c>
      <c r="J359" s="316"/>
      <c r="K359" s="188">
        <f>K358*K357</f>
        <v>0</v>
      </c>
      <c r="L359" s="199"/>
      <c r="M359" s="217"/>
      <c r="N359" s="215"/>
      <c r="O359" s="215"/>
    </row>
    <row r="360" spans="1:19" ht="26.4" x14ac:dyDescent="0.25">
      <c r="A360" s="162"/>
      <c r="B360" s="224" t="s">
        <v>77</v>
      </c>
      <c r="C360" s="326"/>
      <c r="D360" s="327"/>
      <c r="E360" s="327"/>
      <c r="F360" s="327"/>
      <c r="G360" s="328"/>
      <c r="H360" s="162"/>
      <c r="I360" s="329" t="s">
        <v>5</v>
      </c>
      <c r="J360" s="330"/>
      <c r="K360" s="189">
        <v>0</v>
      </c>
      <c r="L360" s="198"/>
      <c r="M360" s="221" t="str">
        <f>IF(LEN(L360)&gt;1,I360&amp;": "&amp;L360&amp;CHAR(10),"")</f>
        <v/>
      </c>
      <c r="N360" s="215"/>
      <c r="O360" s="215"/>
    </row>
    <row r="361" spans="1:19" ht="27" customHeight="1" thickBot="1" x14ac:dyDescent="0.3">
      <c r="A361" s="162"/>
      <c r="B361" s="224" t="s">
        <v>66</v>
      </c>
      <c r="C361" s="326"/>
      <c r="D361" s="327"/>
      <c r="E361" s="327"/>
      <c r="F361" s="327"/>
      <c r="G361" s="328"/>
      <c r="H361" s="162"/>
      <c r="I361" s="329" t="s">
        <v>78</v>
      </c>
      <c r="J361" s="330"/>
      <c r="K361" s="189">
        <v>0</v>
      </c>
      <c r="L361" s="198"/>
      <c r="M361" s="221" t="str">
        <f>IF(LEN(L361)&gt;1,I361&amp;": "&amp;L361&amp;CHAR(10),"")</f>
        <v/>
      </c>
      <c r="N361" s="215"/>
      <c r="O361" s="215"/>
    </row>
    <row r="362" spans="1:19" ht="13.95" customHeight="1" x14ac:dyDescent="0.25">
      <c r="A362" s="162"/>
      <c r="B362" s="311" t="s">
        <v>105</v>
      </c>
      <c r="C362" s="312"/>
      <c r="D362" s="312"/>
      <c r="E362" s="312"/>
      <c r="F362" s="312"/>
      <c r="G362" s="313"/>
      <c r="H362" s="162"/>
      <c r="I362" s="329" t="s">
        <v>4</v>
      </c>
      <c r="J362" s="330"/>
      <c r="K362" s="189">
        <v>0</v>
      </c>
      <c r="L362" s="198"/>
      <c r="M362" s="221" t="str">
        <f>IF(LEN(L362)&gt;1,I362&amp;": "&amp;L362&amp;CHAR(10),"")</f>
        <v/>
      </c>
      <c r="N362" s="215"/>
      <c r="O362" s="215"/>
    </row>
    <row r="363" spans="1:19" ht="26.4" x14ac:dyDescent="0.25">
      <c r="A363" s="162"/>
      <c r="B363" s="170"/>
      <c r="C363" s="161" t="str">
        <f>Allocation1&amp;" %"</f>
        <v>Core %</v>
      </c>
      <c r="D363" s="208" t="str">
        <f>Allocation2&amp;" %"</f>
        <v>Competitive %</v>
      </c>
      <c r="E363" s="208" t="str">
        <f>Allocation1&amp;" $"</f>
        <v>Core $</v>
      </c>
      <c r="F363" s="208" t="str">
        <f>Allocation2&amp;" $"</f>
        <v>Competitive $</v>
      </c>
      <c r="G363" s="171" t="s">
        <v>59</v>
      </c>
      <c r="H363" s="162"/>
      <c r="I363" s="225" t="s">
        <v>67</v>
      </c>
      <c r="J363" s="195" t="s">
        <v>68</v>
      </c>
      <c r="K363" s="189">
        <v>0</v>
      </c>
      <c r="L363" s="198"/>
      <c r="M363" s="221" t="str">
        <f t="shared" ref="M363:M368" si="22">IF(LEN(L363)&gt;1,I363&amp;":: "&amp;J363&amp;": "&amp;L363&amp;CHAR(10),"")</f>
        <v/>
      </c>
      <c r="N363" s="215"/>
      <c r="O363" s="215"/>
    </row>
    <row r="364" spans="1:19" ht="27" thickBot="1" x14ac:dyDescent="0.3">
      <c r="A364" s="162"/>
      <c r="B364" s="181" t="s">
        <v>106</v>
      </c>
      <c r="C364" s="168">
        <v>1</v>
      </c>
      <c r="D364" s="168">
        <v>0</v>
      </c>
      <c r="E364" s="218">
        <f>C364*K370</f>
        <v>0</v>
      </c>
      <c r="F364" s="218">
        <f>D364*K370</f>
        <v>0</v>
      </c>
      <c r="G364" s="219">
        <f>SUM(E364:F364)</f>
        <v>0</v>
      </c>
      <c r="H364" s="162"/>
      <c r="I364" s="225" t="s">
        <v>6</v>
      </c>
      <c r="J364" s="195" t="s">
        <v>68</v>
      </c>
      <c r="K364" s="189">
        <v>0</v>
      </c>
      <c r="L364" s="198"/>
      <c r="M364" s="221" t="str">
        <f t="shared" si="22"/>
        <v/>
      </c>
      <c r="N364" s="215"/>
      <c r="O364" s="215"/>
    </row>
    <row r="365" spans="1:19" ht="26.4" x14ac:dyDescent="0.25">
      <c r="A365" s="162"/>
      <c r="B365" s="162"/>
      <c r="C365" s="162"/>
      <c r="D365" s="162"/>
      <c r="E365" s="162"/>
      <c r="F365" s="162"/>
      <c r="G365" s="162"/>
      <c r="H365" s="162"/>
      <c r="I365" s="225" t="s">
        <v>6</v>
      </c>
      <c r="J365" s="195" t="s">
        <v>68</v>
      </c>
      <c r="K365" s="189">
        <v>0</v>
      </c>
      <c r="L365" s="198"/>
      <c r="M365" s="221" t="str">
        <f t="shared" si="22"/>
        <v/>
      </c>
      <c r="N365" s="215"/>
      <c r="O365" s="215"/>
    </row>
    <row r="366" spans="1:19" ht="26.4" x14ac:dyDescent="0.25">
      <c r="A366" s="162"/>
      <c r="B366" s="162"/>
      <c r="C366" s="162"/>
      <c r="D366" s="162"/>
      <c r="E366" s="162"/>
      <c r="F366" s="162"/>
      <c r="G366" s="162"/>
      <c r="H366" s="162"/>
      <c r="I366" s="225" t="s">
        <v>6</v>
      </c>
      <c r="J366" s="195" t="s">
        <v>68</v>
      </c>
      <c r="K366" s="189">
        <v>0</v>
      </c>
      <c r="L366" s="198"/>
      <c r="M366" s="221" t="str">
        <f t="shared" si="22"/>
        <v/>
      </c>
      <c r="N366" s="215"/>
      <c r="O366" s="215"/>
    </row>
    <row r="367" spans="1:19" ht="26.4" x14ac:dyDescent="0.25">
      <c r="A367" s="162"/>
      <c r="B367" s="162"/>
      <c r="C367" s="162"/>
      <c r="D367" s="162"/>
      <c r="E367" s="162"/>
      <c r="F367" s="162"/>
      <c r="G367" s="162"/>
      <c r="H367" s="162"/>
      <c r="I367" s="225" t="s">
        <v>6</v>
      </c>
      <c r="J367" s="195" t="s">
        <v>68</v>
      </c>
      <c r="K367" s="189">
        <v>0</v>
      </c>
      <c r="L367" s="198"/>
      <c r="M367" s="221" t="str">
        <f t="shared" si="22"/>
        <v/>
      </c>
      <c r="N367" s="215"/>
      <c r="O367" s="215"/>
    </row>
    <row r="368" spans="1:19" ht="26.4" x14ac:dyDescent="0.25">
      <c r="A368" s="162"/>
      <c r="B368" s="162"/>
      <c r="C368" s="162"/>
      <c r="D368" s="162"/>
      <c r="E368" s="162"/>
      <c r="F368" s="162"/>
      <c r="G368" s="162"/>
      <c r="H368" s="162"/>
      <c r="I368" s="225" t="s">
        <v>6</v>
      </c>
      <c r="J368" s="195" t="s">
        <v>68</v>
      </c>
      <c r="K368" s="189">
        <v>0</v>
      </c>
      <c r="L368" s="198"/>
      <c r="M368" s="221" t="str">
        <f t="shared" si="22"/>
        <v/>
      </c>
      <c r="N368" s="215"/>
      <c r="O368" s="215"/>
    </row>
    <row r="369" spans="1:19" ht="13.95" customHeight="1" x14ac:dyDescent="0.25">
      <c r="A369" s="162"/>
      <c r="B369" s="162"/>
      <c r="C369" s="162"/>
      <c r="D369" s="162"/>
      <c r="E369" s="162"/>
      <c r="F369" s="162"/>
      <c r="G369" s="162"/>
      <c r="H369" s="162"/>
      <c r="I369" s="315" t="s">
        <v>79</v>
      </c>
      <c r="J369" s="316"/>
      <c r="K369" s="188">
        <f>SUM(K360:K368)</f>
        <v>0</v>
      </c>
      <c r="L369" s="200"/>
      <c r="M369" s="217" t="str">
        <f>CONCATENATE(M357,M358,M360,M361,M362,M363,M364,M365,M366,M367,M368)</f>
        <v/>
      </c>
      <c r="N369" s="215"/>
      <c r="O369" s="215"/>
    </row>
    <row r="370" spans="1:19" s="162" customFormat="1" ht="27" customHeight="1" thickBot="1" x14ac:dyDescent="0.3">
      <c r="I370" s="319" t="s">
        <v>80</v>
      </c>
      <c r="J370" s="320"/>
      <c r="K370" s="190">
        <f>SUM(K369,K359)</f>
        <v>0</v>
      </c>
      <c r="L370" s="201"/>
      <c r="M370" s="217"/>
      <c r="N370" s="220">
        <f>E364</f>
        <v>0</v>
      </c>
      <c r="O370" s="220">
        <f>F364</f>
        <v>0</v>
      </c>
      <c r="P370" s="215"/>
      <c r="Q370" s="215"/>
      <c r="R370" s="216"/>
      <c r="S370" s="216"/>
    </row>
    <row r="371" spans="1:19" ht="14.4" thickBot="1" x14ac:dyDescent="0.3">
      <c r="A371" s="162"/>
      <c r="B371" s="162"/>
      <c r="C371" s="162"/>
      <c r="D371" s="162"/>
      <c r="E371" s="162"/>
      <c r="F371" s="162"/>
      <c r="G371" s="162"/>
      <c r="H371" s="162"/>
      <c r="I371" s="162"/>
      <c r="J371" s="162"/>
      <c r="K371" s="162"/>
      <c r="L371" s="162"/>
      <c r="M371" s="217"/>
      <c r="N371" s="215"/>
      <c r="O371" s="215"/>
    </row>
    <row r="372" spans="1:19" x14ac:dyDescent="0.25">
      <c r="A372" s="194">
        <f>A356+1</f>
        <v>24</v>
      </c>
      <c r="B372" s="321" t="s">
        <v>60</v>
      </c>
      <c r="C372" s="322"/>
      <c r="D372" s="322"/>
      <c r="E372" s="322"/>
      <c r="F372" s="322"/>
      <c r="G372" s="323"/>
      <c r="H372" s="162"/>
      <c r="I372" s="321" t="s">
        <v>61</v>
      </c>
      <c r="J372" s="322"/>
      <c r="K372" s="322"/>
      <c r="L372" s="182" t="s">
        <v>16</v>
      </c>
      <c r="M372" s="217"/>
      <c r="N372" s="215"/>
      <c r="O372" s="215"/>
    </row>
    <row r="373" spans="1:19" ht="26.4" customHeight="1" x14ac:dyDescent="0.25">
      <c r="A373" s="162"/>
      <c r="B373" s="225" t="s">
        <v>71</v>
      </c>
      <c r="C373" s="307"/>
      <c r="D373" s="307"/>
      <c r="E373" s="307"/>
      <c r="F373" s="307"/>
      <c r="G373" s="308"/>
      <c r="H373" s="162"/>
      <c r="I373" s="329" t="s">
        <v>72</v>
      </c>
      <c r="J373" s="330"/>
      <c r="K373" s="187"/>
      <c r="L373" s="197"/>
      <c r="M373" s="221" t="str">
        <f>IF(LEN(L373)&gt;1,I373&amp;": "&amp;L373&amp;CHAR(10),"")</f>
        <v/>
      </c>
      <c r="N373" s="215"/>
      <c r="O373" s="215"/>
    </row>
    <row r="374" spans="1:19" ht="26.4" customHeight="1" x14ac:dyDescent="0.25">
      <c r="A374" s="162"/>
      <c r="B374" s="225" t="s">
        <v>73</v>
      </c>
      <c r="C374" s="326"/>
      <c r="D374" s="327"/>
      <c r="E374" s="327"/>
      <c r="F374" s="327"/>
      <c r="G374" s="328"/>
      <c r="H374" s="162"/>
      <c r="I374" s="329" t="s">
        <v>74</v>
      </c>
      <c r="J374" s="330"/>
      <c r="K374" s="189">
        <v>0</v>
      </c>
      <c r="L374" s="198"/>
      <c r="M374" s="221" t="str">
        <f>IF(LEN(L374)&gt;1,I374&amp;": "&amp;L374&amp;CHAR(10),"")</f>
        <v/>
      </c>
      <c r="N374" s="215"/>
      <c r="O374" s="215"/>
    </row>
    <row r="375" spans="1:19" ht="39.6" customHeight="1" x14ac:dyDescent="0.25">
      <c r="A375" s="162"/>
      <c r="B375" s="224" t="s">
        <v>75</v>
      </c>
      <c r="C375" s="326"/>
      <c r="D375" s="327"/>
      <c r="E375" s="327"/>
      <c r="F375" s="327"/>
      <c r="G375" s="328"/>
      <c r="H375" s="162"/>
      <c r="I375" s="315" t="s">
        <v>76</v>
      </c>
      <c r="J375" s="316"/>
      <c r="K375" s="188">
        <f>K374*K373</f>
        <v>0</v>
      </c>
      <c r="L375" s="199"/>
      <c r="M375" s="217"/>
      <c r="N375" s="215"/>
      <c r="O375" s="215"/>
    </row>
    <row r="376" spans="1:19" ht="26.4" x14ac:dyDescent="0.25">
      <c r="A376" s="162"/>
      <c r="B376" s="224" t="s">
        <v>77</v>
      </c>
      <c r="C376" s="326"/>
      <c r="D376" s="327"/>
      <c r="E376" s="327"/>
      <c r="F376" s="327"/>
      <c r="G376" s="328"/>
      <c r="H376" s="162"/>
      <c r="I376" s="329" t="s">
        <v>5</v>
      </c>
      <c r="J376" s="330"/>
      <c r="K376" s="189">
        <v>0</v>
      </c>
      <c r="L376" s="198"/>
      <c r="M376" s="221" t="str">
        <f>IF(LEN(L376)&gt;1,I376&amp;": "&amp;L376&amp;CHAR(10),"")</f>
        <v/>
      </c>
      <c r="N376" s="215"/>
      <c r="O376" s="215"/>
    </row>
    <row r="377" spans="1:19" ht="27" customHeight="1" thickBot="1" x14ac:dyDescent="0.3">
      <c r="A377" s="162"/>
      <c r="B377" s="224" t="s">
        <v>66</v>
      </c>
      <c r="C377" s="326"/>
      <c r="D377" s="327"/>
      <c r="E377" s="327"/>
      <c r="F377" s="327"/>
      <c r="G377" s="328"/>
      <c r="H377" s="162"/>
      <c r="I377" s="329" t="s">
        <v>78</v>
      </c>
      <c r="J377" s="330"/>
      <c r="K377" s="189">
        <v>0</v>
      </c>
      <c r="L377" s="198"/>
      <c r="M377" s="221" t="str">
        <f>IF(LEN(L377)&gt;1,I377&amp;": "&amp;L377&amp;CHAR(10),"")</f>
        <v/>
      </c>
      <c r="N377" s="215"/>
      <c r="O377" s="215"/>
    </row>
    <row r="378" spans="1:19" ht="13.95" customHeight="1" x14ac:dyDescent="0.25">
      <c r="A378" s="162"/>
      <c r="B378" s="311" t="s">
        <v>105</v>
      </c>
      <c r="C378" s="312"/>
      <c r="D378" s="312"/>
      <c r="E378" s="312"/>
      <c r="F378" s="312"/>
      <c r="G378" s="313"/>
      <c r="H378" s="162"/>
      <c r="I378" s="329" t="s">
        <v>4</v>
      </c>
      <c r="J378" s="330"/>
      <c r="K378" s="189">
        <v>0</v>
      </c>
      <c r="L378" s="198"/>
      <c r="M378" s="221" t="str">
        <f>IF(LEN(L378)&gt;1,I378&amp;": "&amp;L378&amp;CHAR(10),"")</f>
        <v/>
      </c>
      <c r="N378" s="215"/>
      <c r="O378" s="215"/>
    </row>
    <row r="379" spans="1:19" ht="26.4" x14ac:dyDescent="0.25">
      <c r="A379" s="162"/>
      <c r="B379" s="170"/>
      <c r="C379" s="161" t="str">
        <f>Allocation1&amp;" %"</f>
        <v>Core %</v>
      </c>
      <c r="D379" s="208" t="str">
        <f>Allocation2&amp;" %"</f>
        <v>Competitive %</v>
      </c>
      <c r="E379" s="208" t="str">
        <f>Allocation1&amp;" $"</f>
        <v>Core $</v>
      </c>
      <c r="F379" s="208" t="str">
        <f>Allocation2&amp;" $"</f>
        <v>Competitive $</v>
      </c>
      <c r="G379" s="171" t="s">
        <v>59</v>
      </c>
      <c r="H379" s="162"/>
      <c r="I379" s="225" t="s">
        <v>67</v>
      </c>
      <c r="J379" s="195" t="s">
        <v>68</v>
      </c>
      <c r="K379" s="189">
        <v>0</v>
      </c>
      <c r="L379" s="198"/>
      <c r="M379" s="221" t="str">
        <f t="shared" ref="M379:M384" si="23">IF(LEN(L379)&gt;1,I379&amp;":: "&amp;J379&amp;": "&amp;L379&amp;CHAR(10),"")</f>
        <v/>
      </c>
      <c r="N379" s="215"/>
      <c r="O379" s="215"/>
    </row>
    <row r="380" spans="1:19" ht="27" thickBot="1" x14ac:dyDescent="0.3">
      <c r="A380" s="162"/>
      <c r="B380" s="181" t="s">
        <v>106</v>
      </c>
      <c r="C380" s="168">
        <v>1</v>
      </c>
      <c r="D380" s="168">
        <v>0</v>
      </c>
      <c r="E380" s="218">
        <f>C380*K386</f>
        <v>0</v>
      </c>
      <c r="F380" s="218">
        <f>D380*K386</f>
        <v>0</v>
      </c>
      <c r="G380" s="219">
        <f>SUM(E380:F380)</f>
        <v>0</v>
      </c>
      <c r="H380" s="162"/>
      <c r="I380" s="225" t="s">
        <v>6</v>
      </c>
      <c r="J380" s="195" t="s">
        <v>68</v>
      </c>
      <c r="K380" s="189">
        <v>0</v>
      </c>
      <c r="L380" s="198"/>
      <c r="M380" s="221" t="str">
        <f t="shared" si="23"/>
        <v/>
      </c>
      <c r="N380" s="215"/>
      <c r="O380" s="215"/>
    </row>
    <row r="381" spans="1:19" ht="26.4" x14ac:dyDescent="0.25">
      <c r="A381" s="162"/>
      <c r="B381" s="162"/>
      <c r="C381" s="162"/>
      <c r="D381" s="162"/>
      <c r="E381" s="162"/>
      <c r="F381" s="162"/>
      <c r="G381" s="162"/>
      <c r="H381" s="162"/>
      <c r="I381" s="225" t="s">
        <v>6</v>
      </c>
      <c r="J381" s="195" t="s">
        <v>68</v>
      </c>
      <c r="K381" s="189">
        <v>0</v>
      </c>
      <c r="L381" s="198"/>
      <c r="M381" s="221" t="str">
        <f t="shared" si="23"/>
        <v/>
      </c>
      <c r="N381" s="215"/>
      <c r="O381" s="215"/>
    </row>
    <row r="382" spans="1:19" ht="26.4" x14ac:dyDescent="0.25">
      <c r="A382" s="162"/>
      <c r="B382" s="162"/>
      <c r="C382" s="162"/>
      <c r="D382" s="162"/>
      <c r="E382" s="162"/>
      <c r="F382" s="162"/>
      <c r="G382" s="162"/>
      <c r="H382" s="162"/>
      <c r="I382" s="225" t="s">
        <v>6</v>
      </c>
      <c r="J382" s="195" t="s">
        <v>68</v>
      </c>
      <c r="K382" s="189">
        <v>0</v>
      </c>
      <c r="L382" s="198"/>
      <c r="M382" s="221" t="str">
        <f t="shared" si="23"/>
        <v/>
      </c>
      <c r="N382" s="215"/>
      <c r="O382" s="215"/>
    </row>
    <row r="383" spans="1:19" ht="26.4" x14ac:dyDescent="0.25">
      <c r="A383" s="162"/>
      <c r="B383" s="162"/>
      <c r="C383" s="162"/>
      <c r="D383" s="162"/>
      <c r="E383" s="162"/>
      <c r="F383" s="162"/>
      <c r="G383" s="162"/>
      <c r="H383" s="162"/>
      <c r="I383" s="225" t="s">
        <v>6</v>
      </c>
      <c r="J383" s="195" t="s">
        <v>68</v>
      </c>
      <c r="K383" s="189">
        <v>0</v>
      </c>
      <c r="L383" s="198"/>
      <c r="M383" s="221" t="str">
        <f t="shared" si="23"/>
        <v/>
      </c>
      <c r="N383" s="215"/>
      <c r="O383" s="215"/>
    </row>
    <row r="384" spans="1:19" ht="26.4" x14ac:dyDescent="0.25">
      <c r="A384" s="162"/>
      <c r="B384" s="162"/>
      <c r="C384" s="162"/>
      <c r="D384" s="162"/>
      <c r="E384" s="162"/>
      <c r="F384" s="162"/>
      <c r="G384" s="162"/>
      <c r="H384" s="162"/>
      <c r="I384" s="225" t="s">
        <v>6</v>
      </c>
      <c r="J384" s="195" t="s">
        <v>68</v>
      </c>
      <c r="K384" s="189">
        <v>0</v>
      </c>
      <c r="L384" s="198"/>
      <c r="M384" s="221" t="str">
        <f t="shared" si="23"/>
        <v/>
      </c>
      <c r="N384" s="215"/>
      <c r="O384" s="215"/>
    </row>
    <row r="385" spans="1:19" ht="13.95" customHeight="1" x14ac:dyDescent="0.25">
      <c r="A385" s="162"/>
      <c r="B385" s="162"/>
      <c r="C385" s="162"/>
      <c r="D385" s="162"/>
      <c r="E385" s="162"/>
      <c r="F385" s="162"/>
      <c r="G385" s="162"/>
      <c r="H385" s="162"/>
      <c r="I385" s="315" t="s">
        <v>79</v>
      </c>
      <c r="J385" s="316"/>
      <c r="K385" s="188">
        <f>SUM(K376:K384)</f>
        <v>0</v>
      </c>
      <c r="L385" s="200"/>
      <c r="M385" s="217" t="str">
        <f>CONCATENATE(M373,M374,M376,M377,M378,M379,M380,M381,M382,M383,M384)</f>
        <v/>
      </c>
      <c r="N385" s="215"/>
      <c r="O385" s="215"/>
    </row>
    <row r="386" spans="1:19" s="162" customFormat="1" ht="27" customHeight="1" thickBot="1" x14ac:dyDescent="0.3">
      <c r="I386" s="319" t="s">
        <v>80</v>
      </c>
      <c r="J386" s="320"/>
      <c r="K386" s="190">
        <f>SUM(K385,K375)</f>
        <v>0</v>
      </c>
      <c r="L386" s="201"/>
      <c r="M386" s="217"/>
      <c r="N386" s="220">
        <f>E380</f>
        <v>0</v>
      </c>
      <c r="O386" s="220">
        <f>F380</f>
        <v>0</v>
      </c>
      <c r="P386" s="215"/>
      <c r="Q386" s="215"/>
      <c r="R386" s="216"/>
      <c r="S386" s="216"/>
    </row>
    <row r="387" spans="1:19" ht="14.4" thickBot="1" x14ac:dyDescent="0.3">
      <c r="A387" s="162"/>
      <c r="B387" s="162"/>
      <c r="C387" s="162"/>
      <c r="D387" s="162"/>
      <c r="E387" s="162"/>
      <c r="F387" s="162"/>
      <c r="G387" s="162"/>
      <c r="H387" s="162"/>
      <c r="I387" s="162"/>
      <c r="J387" s="162"/>
      <c r="K387" s="162"/>
      <c r="L387" s="162"/>
      <c r="M387" s="217"/>
      <c r="N387" s="215"/>
      <c r="O387" s="215"/>
    </row>
    <row r="388" spans="1:19" x14ac:dyDescent="0.25">
      <c r="A388" s="194">
        <f>A372+1</f>
        <v>25</v>
      </c>
      <c r="B388" s="321" t="s">
        <v>60</v>
      </c>
      <c r="C388" s="322"/>
      <c r="D388" s="322"/>
      <c r="E388" s="322"/>
      <c r="F388" s="322"/>
      <c r="G388" s="323"/>
      <c r="H388" s="162"/>
      <c r="I388" s="321" t="s">
        <v>61</v>
      </c>
      <c r="J388" s="322"/>
      <c r="K388" s="322"/>
      <c r="L388" s="182" t="s">
        <v>16</v>
      </c>
      <c r="M388" s="217"/>
      <c r="N388" s="215"/>
      <c r="O388" s="215"/>
    </row>
    <row r="389" spans="1:19" ht="26.4" customHeight="1" x14ac:dyDescent="0.25">
      <c r="A389" s="162"/>
      <c r="B389" s="225" t="s">
        <v>71</v>
      </c>
      <c r="C389" s="307"/>
      <c r="D389" s="307"/>
      <c r="E389" s="307"/>
      <c r="F389" s="307"/>
      <c r="G389" s="308"/>
      <c r="H389" s="162"/>
      <c r="I389" s="329" t="s">
        <v>72</v>
      </c>
      <c r="J389" s="330"/>
      <c r="K389" s="187"/>
      <c r="L389" s="197"/>
      <c r="M389" s="221" t="str">
        <f>IF(LEN(L389)&gt;1,I389&amp;": "&amp;L389&amp;CHAR(10),"")</f>
        <v/>
      </c>
      <c r="N389" s="215"/>
      <c r="O389" s="215"/>
    </row>
    <row r="390" spans="1:19" ht="26.4" customHeight="1" x14ac:dyDescent="0.25">
      <c r="A390" s="162"/>
      <c r="B390" s="225" t="s">
        <v>73</v>
      </c>
      <c r="C390" s="326"/>
      <c r="D390" s="327"/>
      <c r="E390" s="327"/>
      <c r="F390" s="327"/>
      <c r="G390" s="328"/>
      <c r="H390" s="162"/>
      <c r="I390" s="329" t="s">
        <v>74</v>
      </c>
      <c r="J390" s="330"/>
      <c r="K390" s="189">
        <v>0</v>
      </c>
      <c r="L390" s="198"/>
      <c r="M390" s="221" t="str">
        <f>IF(LEN(L390)&gt;1,I390&amp;": "&amp;L390&amp;CHAR(10),"")</f>
        <v/>
      </c>
      <c r="N390" s="215"/>
      <c r="O390" s="215"/>
    </row>
    <row r="391" spans="1:19" ht="39.6" customHeight="1" x14ac:dyDescent="0.25">
      <c r="A391" s="162"/>
      <c r="B391" s="224" t="s">
        <v>75</v>
      </c>
      <c r="C391" s="326"/>
      <c r="D391" s="327"/>
      <c r="E391" s="327"/>
      <c r="F391" s="327"/>
      <c r="G391" s="328"/>
      <c r="H391" s="162"/>
      <c r="I391" s="315" t="s">
        <v>76</v>
      </c>
      <c r="J391" s="316"/>
      <c r="K391" s="188">
        <f>K390*K389</f>
        <v>0</v>
      </c>
      <c r="L391" s="199"/>
      <c r="M391" s="217"/>
      <c r="N391" s="215"/>
      <c r="O391" s="215"/>
    </row>
    <row r="392" spans="1:19" ht="26.4" x14ac:dyDescent="0.25">
      <c r="A392" s="162"/>
      <c r="B392" s="224" t="s">
        <v>77</v>
      </c>
      <c r="C392" s="326"/>
      <c r="D392" s="327"/>
      <c r="E392" s="327"/>
      <c r="F392" s="327"/>
      <c r="G392" s="328"/>
      <c r="H392" s="162"/>
      <c r="I392" s="329" t="s">
        <v>5</v>
      </c>
      <c r="J392" s="330"/>
      <c r="K392" s="189">
        <v>0</v>
      </c>
      <c r="L392" s="198"/>
      <c r="M392" s="221" t="str">
        <f>IF(LEN(L392)&gt;1,I392&amp;": "&amp;L392&amp;CHAR(10),"")</f>
        <v/>
      </c>
      <c r="N392" s="215"/>
      <c r="O392" s="215"/>
    </row>
    <row r="393" spans="1:19" ht="27" customHeight="1" thickBot="1" x14ac:dyDescent="0.3">
      <c r="A393" s="162"/>
      <c r="B393" s="224" t="s">
        <v>66</v>
      </c>
      <c r="C393" s="326"/>
      <c r="D393" s="327"/>
      <c r="E393" s="327"/>
      <c r="F393" s="327"/>
      <c r="G393" s="328"/>
      <c r="H393" s="162"/>
      <c r="I393" s="329" t="s">
        <v>78</v>
      </c>
      <c r="J393" s="330"/>
      <c r="K393" s="189">
        <v>0</v>
      </c>
      <c r="L393" s="198"/>
      <c r="M393" s="221" t="str">
        <f>IF(LEN(L393)&gt;1,I393&amp;": "&amp;L393&amp;CHAR(10),"")</f>
        <v/>
      </c>
      <c r="N393" s="215"/>
      <c r="O393" s="215"/>
    </row>
    <row r="394" spans="1:19" ht="13.95" customHeight="1" x14ac:dyDescent="0.25">
      <c r="A394" s="162"/>
      <c r="B394" s="311" t="s">
        <v>105</v>
      </c>
      <c r="C394" s="312"/>
      <c r="D394" s="312"/>
      <c r="E394" s="312"/>
      <c r="F394" s="312"/>
      <c r="G394" s="313"/>
      <c r="H394" s="162"/>
      <c r="I394" s="329" t="s">
        <v>4</v>
      </c>
      <c r="J394" s="330"/>
      <c r="K394" s="189">
        <v>0</v>
      </c>
      <c r="L394" s="198"/>
      <c r="M394" s="221" t="str">
        <f>IF(LEN(L394)&gt;1,I394&amp;": "&amp;L394&amp;CHAR(10),"")</f>
        <v/>
      </c>
      <c r="N394" s="215"/>
      <c r="O394" s="215"/>
    </row>
    <row r="395" spans="1:19" ht="26.4" x14ac:dyDescent="0.25">
      <c r="A395" s="162"/>
      <c r="B395" s="170"/>
      <c r="C395" s="161" t="str">
        <f>Allocation1&amp;" %"</f>
        <v>Core %</v>
      </c>
      <c r="D395" s="208" t="str">
        <f>Allocation2&amp;" %"</f>
        <v>Competitive %</v>
      </c>
      <c r="E395" s="208" t="str">
        <f>Allocation1&amp;" $"</f>
        <v>Core $</v>
      </c>
      <c r="F395" s="208" t="str">
        <f>Allocation2&amp;" $"</f>
        <v>Competitive $</v>
      </c>
      <c r="G395" s="171" t="s">
        <v>59</v>
      </c>
      <c r="H395" s="162"/>
      <c r="I395" s="225" t="s">
        <v>67</v>
      </c>
      <c r="J395" s="195" t="s">
        <v>68</v>
      </c>
      <c r="K395" s="189">
        <v>0</v>
      </c>
      <c r="L395" s="198"/>
      <c r="M395" s="221" t="str">
        <f t="shared" ref="M395:M400" si="24">IF(LEN(L395)&gt;1,I395&amp;":: "&amp;J395&amp;": "&amp;L395&amp;CHAR(10),"")</f>
        <v/>
      </c>
      <c r="N395" s="215"/>
      <c r="O395" s="215"/>
    </row>
    <row r="396" spans="1:19" ht="27" thickBot="1" x14ac:dyDescent="0.3">
      <c r="A396" s="162"/>
      <c r="B396" s="181" t="s">
        <v>106</v>
      </c>
      <c r="C396" s="168">
        <v>1</v>
      </c>
      <c r="D396" s="168">
        <v>0</v>
      </c>
      <c r="E396" s="218">
        <f>C396*K402</f>
        <v>0</v>
      </c>
      <c r="F396" s="218">
        <f>D396*K402</f>
        <v>0</v>
      </c>
      <c r="G396" s="219">
        <f>SUM(E396:F396)</f>
        <v>0</v>
      </c>
      <c r="H396" s="162"/>
      <c r="I396" s="225" t="s">
        <v>6</v>
      </c>
      <c r="J396" s="195" t="s">
        <v>68</v>
      </c>
      <c r="K396" s="189">
        <v>0</v>
      </c>
      <c r="L396" s="198"/>
      <c r="M396" s="221" t="str">
        <f t="shared" si="24"/>
        <v/>
      </c>
      <c r="N396" s="215"/>
      <c r="O396" s="215"/>
    </row>
    <row r="397" spans="1:19" ht="26.4" x14ac:dyDescent="0.25">
      <c r="A397" s="162"/>
      <c r="B397" s="162"/>
      <c r="C397" s="162"/>
      <c r="D397" s="162"/>
      <c r="E397" s="162"/>
      <c r="F397" s="162"/>
      <c r="G397" s="162"/>
      <c r="H397" s="162"/>
      <c r="I397" s="225" t="s">
        <v>6</v>
      </c>
      <c r="J397" s="195" t="s">
        <v>68</v>
      </c>
      <c r="K397" s="189">
        <v>0</v>
      </c>
      <c r="L397" s="198"/>
      <c r="M397" s="221" t="str">
        <f t="shared" si="24"/>
        <v/>
      </c>
      <c r="N397" s="215"/>
      <c r="O397" s="215"/>
    </row>
    <row r="398" spans="1:19" ht="26.4" x14ac:dyDescent="0.25">
      <c r="A398" s="162"/>
      <c r="B398" s="162"/>
      <c r="C398" s="162"/>
      <c r="D398" s="162"/>
      <c r="E398" s="162"/>
      <c r="F398" s="162"/>
      <c r="G398" s="162"/>
      <c r="H398" s="162"/>
      <c r="I398" s="225" t="s">
        <v>6</v>
      </c>
      <c r="J398" s="195" t="s">
        <v>68</v>
      </c>
      <c r="K398" s="189">
        <v>0</v>
      </c>
      <c r="L398" s="198"/>
      <c r="M398" s="221" t="str">
        <f t="shared" si="24"/>
        <v/>
      </c>
      <c r="N398" s="215"/>
      <c r="O398" s="215"/>
    </row>
    <row r="399" spans="1:19" ht="26.4" x14ac:dyDescent="0.25">
      <c r="A399" s="162"/>
      <c r="B399" s="162"/>
      <c r="C399" s="162"/>
      <c r="D399" s="162"/>
      <c r="E399" s="162"/>
      <c r="F399" s="162"/>
      <c r="G399" s="162"/>
      <c r="H399" s="162"/>
      <c r="I399" s="225" t="s">
        <v>6</v>
      </c>
      <c r="J399" s="195" t="s">
        <v>68</v>
      </c>
      <c r="K399" s="189">
        <v>0</v>
      </c>
      <c r="L399" s="198"/>
      <c r="M399" s="221" t="str">
        <f t="shared" si="24"/>
        <v/>
      </c>
      <c r="N399" s="215"/>
      <c r="O399" s="215"/>
    </row>
    <row r="400" spans="1:19" ht="26.4" x14ac:dyDescent="0.25">
      <c r="A400" s="162"/>
      <c r="B400" s="162"/>
      <c r="C400" s="162"/>
      <c r="D400" s="162"/>
      <c r="E400" s="162"/>
      <c r="F400" s="162"/>
      <c r="G400" s="162"/>
      <c r="H400" s="162"/>
      <c r="I400" s="225" t="s">
        <v>6</v>
      </c>
      <c r="J400" s="195" t="s">
        <v>68</v>
      </c>
      <c r="K400" s="189">
        <v>0</v>
      </c>
      <c r="L400" s="198"/>
      <c r="M400" s="221" t="str">
        <f t="shared" si="24"/>
        <v/>
      </c>
      <c r="N400" s="215"/>
      <c r="O400" s="215"/>
    </row>
    <row r="401" spans="1:19" ht="13.95" customHeight="1" x14ac:dyDescent="0.25">
      <c r="A401" s="162"/>
      <c r="B401" s="162"/>
      <c r="C401" s="162"/>
      <c r="D401" s="162"/>
      <c r="E401" s="162"/>
      <c r="F401" s="162"/>
      <c r="G401" s="162"/>
      <c r="H401" s="162"/>
      <c r="I401" s="315" t="s">
        <v>79</v>
      </c>
      <c r="J401" s="316"/>
      <c r="K401" s="188">
        <f>SUM(K392:K400)</f>
        <v>0</v>
      </c>
      <c r="L401" s="200"/>
      <c r="M401" s="217" t="str">
        <f>CONCATENATE(M389,M390,M392,M393,M394,M395,M396,M397,M398,M399,M400)</f>
        <v/>
      </c>
      <c r="N401" s="215"/>
      <c r="O401" s="215"/>
    </row>
    <row r="402" spans="1:19" s="162" customFormat="1" ht="27" customHeight="1" thickBot="1" x14ac:dyDescent="0.3">
      <c r="I402" s="319" t="s">
        <v>80</v>
      </c>
      <c r="J402" s="320"/>
      <c r="K402" s="190">
        <f>SUM(K401,K391)</f>
        <v>0</v>
      </c>
      <c r="L402" s="201"/>
      <c r="M402" s="217"/>
      <c r="N402" s="220">
        <f>E396</f>
        <v>0</v>
      </c>
      <c r="O402" s="220">
        <f>F396</f>
        <v>0</v>
      </c>
      <c r="P402" s="215"/>
      <c r="Q402" s="215"/>
      <c r="R402" s="216"/>
      <c r="S402" s="216"/>
    </row>
    <row r="403" spans="1:19" ht="14.4" thickBot="1" x14ac:dyDescent="0.3">
      <c r="A403" s="162"/>
      <c r="B403" s="162"/>
      <c r="C403" s="162"/>
      <c r="D403" s="162"/>
      <c r="E403" s="162"/>
      <c r="F403" s="162"/>
      <c r="G403" s="162"/>
      <c r="H403" s="162"/>
      <c r="I403" s="162"/>
      <c r="J403" s="162"/>
      <c r="K403" s="162"/>
      <c r="L403" s="162"/>
      <c r="M403" s="217"/>
    </row>
    <row r="404" spans="1:19" x14ac:dyDescent="0.25">
      <c r="A404" s="194">
        <f>A388+1</f>
        <v>26</v>
      </c>
      <c r="B404" s="321" t="s">
        <v>60</v>
      </c>
      <c r="C404" s="322"/>
      <c r="D404" s="322"/>
      <c r="E404" s="322"/>
      <c r="F404" s="322"/>
      <c r="G404" s="323"/>
      <c r="H404" s="162"/>
      <c r="I404" s="321" t="s">
        <v>61</v>
      </c>
      <c r="J404" s="322"/>
      <c r="K404" s="322"/>
      <c r="L404" s="182" t="s">
        <v>16</v>
      </c>
      <c r="M404" s="217"/>
      <c r="N404" s="215"/>
      <c r="O404" s="215"/>
    </row>
    <row r="405" spans="1:19" ht="26.4" customHeight="1" x14ac:dyDescent="0.25">
      <c r="A405" s="162"/>
      <c r="B405" s="225" t="s">
        <v>71</v>
      </c>
      <c r="C405" s="307"/>
      <c r="D405" s="307"/>
      <c r="E405" s="307"/>
      <c r="F405" s="307"/>
      <c r="G405" s="308"/>
      <c r="H405" s="162"/>
      <c r="I405" s="329" t="s">
        <v>72</v>
      </c>
      <c r="J405" s="330"/>
      <c r="K405" s="187"/>
      <c r="L405" s="197"/>
      <c r="M405" s="221" t="str">
        <f>IF(LEN(L405)&gt;1,I405&amp;": "&amp;L405&amp;CHAR(10),"")</f>
        <v/>
      </c>
      <c r="N405" s="215"/>
      <c r="O405" s="215"/>
    </row>
    <row r="406" spans="1:19" ht="26.4" customHeight="1" x14ac:dyDescent="0.25">
      <c r="A406" s="162"/>
      <c r="B406" s="225" t="s">
        <v>73</v>
      </c>
      <c r="C406" s="326"/>
      <c r="D406" s="327"/>
      <c r="E406" s="327"/>
      <c r="F406" s="327"/>
      <c r="G406" s="328"/>
      <c r="H406" s="162"/>
      <c r="I406" s="329" t="s">
        <v>74</v>
      </c>
      <c r="J406" s="330"/>
      <c r="K406" s="189">
        <v>0</v>
      </c>
      <c r="L406" s="198"/>
      <c r="M406" s="221" t="str">
        <f>IF(LEN(L406)&gt;1,I406&amp;": "&amp;L406&amp;CHAR(10),"")</f>
        <v/>
      </c>
      <c r="N406" s="215"/>
      <c r="O406" s="215"/>
    </row>
    <row r="407" spans="1:19" ht="39.6" customHeight="1" x14ac:dyDescent="0.25">
      <c r="A407" s="162"/>
      <c r="B407" s="224" t="s">
        <v>75</v>
      </c>
      <c r="C407" s="326"/>
      <c r="D407" s="327"/>
      <c r="E407" s="327"/>
      <c r="F407" s="327"/>
      <c r="G407" s="328"/>
      <c r="H407" s="162"/>
      <c r="I407" s="315" t="s">
        <v>76</v>
      </c>
      <c r="J407" s="316"/>
      <c r="K407" s="188">
        <f>K406*K405</f>
        <v>0</v>
      </c>
      <c r="L407" s="199"/>
      <c r="M407" s="217"/>
      <c r="N407" s="215"/>
      <c r="O407" s="215"/>
    </row>
    <row r="408" spans="1:19" ht="26.4" x14ac:dyDescent="0.25">
      <c r="A408" s="162"/>
      <c r="B408" s="224" t="s">
        <v>77</v>
      </c>
      <c r="C408" s="326"/>
      <c r="D408" s="327"/>
      <c r="E408" s="327"/>
      <c r="F408" s="327"/>
      <c r="G408" s="328"/>
      <c r="H408" s="162"/>
      <c r="I408" s="329" t="s">
        <v>5</v>
      </c>
      <c r="J408" s="330"/>
      <c r="K408" s="189">
        <v>0</v>
      </c>
      <c r="L408" s="198"/>
      <c r="M408" s="221" t="str">
        <f>IF(LEN(L408)&gt;1,I408&amp;": "&amp;L408&amp;CHAR(10),"")</f>
        <v/>
      </c>
      <c r="N408" s="215"/>
      <c r="O408" s="215"/>
    </row>
    <row r="409" spans="1:19" ht="27" customHeight="1" thickBot="1" x14ac:dyDescent="0.3">
      <c r="A409" s="162"/>
      <c r="B409" s="224" t="s">
        <v>66</v>
      </c>
      <c r="C409" s="326"/>
      <c r="D409" s="327"/>
      <c r="E409" s="327"/>
      <c r="F409" s="327"/>
      <c r="G409" s="328"/>
      <c r="H409" s="162"/>
      <c r="I409" s="329" t="s">
        <v>78</v>
      </c>
      <c r="J409" s="330"/>
      <c r="K409" s="189">
        <v>0</v>
      </c>
      <c r="L409" s="198"/>
      <c r="M409" s="221" t="str">
        <f>IF(LEN(L409)&gt;1,I409&amp;": "&amp;L409&amp;CHAR(10),"")</f>
        <v/>
      </c>
      <c r="N409" s="215"/>
      <c r="O409" s="215"/>
    </row>
    <row r="410" spans="1:19" ht="13.95" customHeight="1" x14ac:dyDescent="0.25">
      <c r="A410" s="162"/>
      <c r="B410" s="311" t="s">
        <v>105</v>
      </c>
      <c r="C410" s="312"/>
      <c r="D410" s="312"/>
      <c r="E410" s="312"/>
      <c r="F410" s="312"/>
      <c r="G410" s="313"/>
      <c r="H410" s="162"/>
      <c r="I410" s="329" t="s">
        <v>4</v>
      </c>
      <c r="J410" s="330"/>
      <c r="K410" s="189">
        <v>0</v>
      </c>
      <c r="L410" s="198"/>
      <c r="M410" s="221" t="str">
        <f>IF(LEN(L410)&gt;1,I410&amp;": "&amp;L410&amp;CHAR(10),"")</f>
        <v/>
      </c>
      <c r="N410" s="215"/>
      <c r="O410" s="215"/>
    </row>
    <row r="411" spans="1:19" ht="26.4" x14ac:dyDescent="0.25">
      <c r="A411" s="162"/>
      <c r="B411" s="170"/>
      <c r="C411" s="161" t="str">
        <f>Allocation1&amp;" %"</f>
        <v>Core %</v>
      </c>
      <c r="D411" s="208" t="str">
        <f>Allocation2&amp;" %"</f>
        <v>Competitive %</v>
      </c>
      <c r="E411" s="208" t="str">
        <f>Allocation1&amp;" $"</f>
        <v>Core $</v>
      </c>
      <c r="F411" s="208" t="str">
        <f>Allocation2&amp;" $"</f>
        <v>Competitive $</v>
      </c>
      <c r="G411" s="171" t="s">
        <v>59</v>
      </c>
      <c r="H411" s="162"/>
      <c r="I411" s="225" t="s">
        <v>67</v>
      </c>
      <c r="J411" s="195" t="s">
        <v>68</v>
      </c>
      <c r="K411" s="189">
        <v>0</v>
      </c>
      <c r="L411" s="198"/>
      <c r="M411" s="221" t="str">
        <f t="shared" ref="M411:M416" si="25">IF(LEN(L411)&gt;1,I411&amp;":: "&amp;J411&amp;": "&amp;L411&amp;CHAR(10),"")</f>
        <v/>
      </c>
      <c r="N411" s="215"/>
      <c r="O411" s="215"/>
    </row>
    <row r="412" spans="1:19" ht="27" thickBot="1" x14ac:dyDescent="0.3">
      <c r="A412" s="162"/>
      <c r="B412" s="181" t="s">
        <v>106</v>
      </c>
      <c r="C412" s="168">
        <v>1</v>
      </c>
      <c r="D412" s="168">
        <v>0</v>
      </c>
      <c r="E412" s="218">
        <f>C412*K418</f>
        <v>0</v>
      </c>
      <c r="F412" s="218">
        <f>D412*K418</f>
        <v>0</v>
      </c>
      <c r="G412" s="219">
        <f>SUM(E412:F412)</f>
        <v>0</v>
      </c>
      <c r="H412" s="162"/>
      <c r="I412" s="225" t="s">
        <v>6</v>
      </c>
      <c r="J412" s="195" t="s">
        <v>68</v>
      </c>
      <c r="K412" s="189">
        <v>0</v>
      </c>
      <c r="L412" s="198"/>
      <c r="M412" s="221" t="str">
        <f t="shared" si="25"/>
        <v/>
      </c>
      <c r="N412" s="215"/>
      <c r="O412" s="215"/>
    </row>
    <row r="413" spans="1:19" ht="26.4" x14ac:dyDescent="0.25">
      <c r="A413" s="162"/>
      <c r="B413" s="162"/>
      <c r="C413" s="162"/>
      <c r="D413" s="162"/>
      <c r="E413" s="162"/>
      <c r="F413" s="162"/>
      <c r="G413" s="162"/>
      <c r="H413" s="162"/>
      <c r="I413" s="225" t="s">
        <v>6</v>
      </c>
      <c r="J413" s="195" t="s">
        <v>68</v>
      </c>
      <c r="K413" s="189">
        <v>0</v>
      </c>
      <c r="L413" s="198"/>
      <c r="M413" s="221" t="str">
        <f t="shared" si="25"/>
        <v/>
      </c>
      <c r="N413" s="215"/>
      <c r="O413" s="215"/>
    </row>
    <row r="414" spans="1:19" ht="26.4" x14ac:dyDescent="0.25">
      <c r="A414" s="162"/>
      <c r="B414" s="162"/>
      <c r="C414" s="162"/>
      <c r="D414" s="162"/>
      <c r="E414" s="162"/>
      <c r="F414" s="162"/>
      <c r="G414" s="162"/>
      <c r="H414" s="162"/>
      <c r="I414" s="225" t="s">
        <v>6</v>
      </c>
      <c r="J414" s="195" t="s">
        <v>68</v>
      </c>
      <c r="K414" s="189">
        <v>0</v>
      </c>
      <c r="L414" s="198"/>
      <c r="M414" s="221" t="str">
        <f t="shared" si="25"/>
        <v/>
      </c>
      <c r="N414" s="215"/>
      <c r="O414" s="215"/>
    </row>
    <row r="415" spans="1:19" ht="26.4" x14ac:dyDescent="0.25">
      <c r="A415" s="162"/>
      <c r="B415" s="162"/>
      <c r="C415" s="162"/>
      <c r="D415" s="162"/>
      <c r="E415" s="162"/>
      <c r="F415" s="162"/>
      <c r="G415" s="162"/>
      <c r="H415" s="162"/>
      <c r="I415" s="225" t="s">
        <v>6</v>
      </c>
      <c r="J415" s="195" t="s">
        <v>68</v>
      </c>
      <c r="K415" s="189">
        <v>0</v>
      </c>
      <c r="L415" s="198"/>
      <c r="M415" s="221" t="str">
        <f t="shared" si="25"/>
        <v/>
      </c>
      <c r="N415" s="215"/>
      <c r="O415" s="215"/>
    </row>
    <row r="416" spans="1:19" ht="26.4" x14ac:dyDescent="0.25">
      <c r="A416" s="162"/>
      <c r="B416" s="162"/>
      <c r="C416" s="162"/>
      <c r="D416" s="162"/>
      <c r="E416" s="162"/>
      <c r="F416" s="162"/>
      <c r="G416" s="162"/>
      <c r="H416" s="162"/>
      <c r="I416" s="225" t="s">
        <v>6</v>
      </c>
      <c r="J416" s="195" t="s">
        <v>68</v>
      </c>
      <c r="K416" s="189">
        <v>0</v>
      </c>
      <c r="L416" s="198"/>
      <c r="M416" s="221" t="str">
        <f t="shared" si="25"/>
        <v/>
      </c>
      <c r="N416" s="215"/>
      <c r="O416" s="215"/>
    </row>
    <row r="417" spans="1:19" ht="13.95" customHeight="1" x14ac:dyDescent="0.25">
      <c r="A417" s="162"/>
      <c r="B417" s="162"/>
      <c r="C417" s="162"/>
      <c r="D417" s="162"/>
      <c r="E417" s="162"/>
      <c r="F417" s="162"/>
      <c r="G417" s="162"/>
      <c r="H417" s="162"/>
      <c r="I417" s="315" t="s">
        <v>79</v>
      </c>
      <c r="J417" s="316"/>
      <c r="K417" s="188">
        <f>SUM(K408:K416)</f>
        <v>0</v>
      </c>
      <c r="L417" s="200"/>
      <c r="M417" s="217" t="str">
        <f>CONCATENATE(M405,M406,M408,M409,M410,M411,M412,M413,M414,M415,M416)</f>
        <v/>
      </c>
      <c r="N417" s="215"/>
      <c r="O417" s="215"/>
    </row>
    <row r="418" spans="1:19" s="162" customFormat="1" ht="27" customHeight="1" thickBot="1" x14ac:dyDescent="0.3">
      <c r="I418" s="319" t="s">
        <v>80</v>
      </c>
      <c r="J418" s="320"/>
      <c r="K418" s="190">
        <f>SUM(K417,K407)</f>
        <v>0</v>
      </c>
      <c r="L418" s="201"/>
      <c r="M418" s="217"/>
      <c r="N418" s="220">
        <f>E412</f>
        <v>0</v>
      </c>
      <c r="O418" s="220">
        <f>F412</f>
        <v>0</v>
      </c>
      <c r="P418" s="215"/>
      <c r="Q418" s="215"/>
      <c r="R418" s="216"/>
      <c r="S418" s="216"/>
    </row>
    <row r="419" spans="1:19" ht="14.4" thickBot="1" x14ac:dyDescent="0.3">
      <c r="A419" s="162"/>
      <c r="B419" s="162"/>
      <c r="C419" s="162"/>
      <c r="D419" s="162"/>
      <c r="E419" s="162"/>
      <c r="F419" s="162"/>
      <c r="G419" s="162"/>
      <c r="H419" s="162"/>
      <c r="I419" s="162"/>
      <c r="J419" s="162"/>
      <c r="K419" s="162"/>
      <c r="L419" s="162"/>
      <c r="M419" s="217"/>
      <c r="N419" s="215"/>
      <c r="O419" s="215"/>
    </row>
    <row r="420" spans="1:19" x14ac:dyDescent="0.25">
      <c r="A420" s="194">
        <f>A404+1</f>
        <v>27</v>
      </c>
      <c r="B420" s="321" t="s">
        <v>60</v>
      </c>
      <c r="C420" s="322"/>
      <c r="D420" s="322"/>
      <c r="E420" s="322"/>
      <c r="F420" s="322"/>
      <c r="G420" s="323"/>
      <c r="H420" s="162"/>
      <c r="I420" s="321" t="s">
        <v>61</v>
      </c>
      <c r="J420" s="322"/>
      <c r="K420" s="322"/>
      <c r="L420" s="182" t="s">
        <v>16</v>
      </c>
      <c r="M420" s="217"/>
      <c r="N420" s="215"/>
      <c r="O420" s="215"/>
    </row>
    <row r="421" spans="1:19" ht="26.4" customHeight="1" x14ac:dyDescent="0.25">
      <c r="A421" s="162"/>
      <c r="B421" s="225" t="s">
        <v>71</v>
      </c>
      <c r="C421" s="307"/>
      <c r="D421" s="307"/>
      <c r="E421" s="307"/>
      <c r="F421" s="307"/>
      <c r="G421" s="308"/>
      <c r="H421" s="162"/>
      <c r="I421" s="329" t="s">
        <v>72</v>
      </c>
      <c r="J421" s="330"/>
      <c r="K421" s="187"/>
      <c r="L421" s="197"/>
      <c r="M421" s="221" t="str">
        <f>IF(LEN(L421)&gt;1,I421&amp;": "&amp;L421&amp;CHAR(10),"")</f>
        <v/>
      </c>
      <c r="N421" s="215"/>
      <c r="O421" s="215"/>
    </row>
    <row r="422" spans="1:19" ht="26.4" customHeight="1" x14ac:dyDescent="0.25">
      <c r="A422" s="162"/>
      <c r="B422" s="225" t="s">
        <v>73</v>
      </c>
      <c r="C422" s="326"/>
      <c r="D422" s="327"/>
      <c r="E422" s="327"/>
      <c r="F422" s="327"/>
      <c r="G422" s="328"/>
      <c r="H422" s="162"/>
      <c r="I422" s="329" t="s">
        <v>74</v>
      </c>
      <c r="J422" s="330"/>
      <c r="K422" s="189">
        <v>0</v>
      </c>
      <c r="L422" s="198"/>
      <c r="M422" s="221" t="str">
        <f>IF(LEN(L422)&gt;1,I422&amp;": "&amp;L422&amp;CHAR(10),"")</f>
        <v/>
      </c>
      <c r="N422" s="215"/>
      <c r="O422" s="215"/>
    </row>
    <row r="423" spans="1:19" ht="39.6" customHeight="1" x14ac:dyDescent="0.25">
      <c r="A423" s="162"/>
      <c r="B423" s="224" t="s">
        <v>75</v>
      </c>
      <c r="C423" s="326"/>
      <c r="D423" s="327"/>
      <c r="E423" s="327"/>
      <c r="F423" s="327"/>
      <c r="G423" s="328"/>
      <c r="H423" s="162"/>
      <c r="I423" s="315" t="s">
        <v>76</v>
      </c>
      <c r="J423" s="316"/>
      <c r="K423" s="188">
        <f>K422*K421</f>
        <v>0</v>
      </c>
      <c r="L423" s="199"/>
      <c r="M423" s="217"/>
      <c r="N423" s="215"/>
      <c r="O423" s="215"/>
    </row>
    <row r="424" spans="1:19" ht="26.4" x14ac:dyDescent="0.25">
      <c r="A424" s="162"/>
      <c r="B424" s="224" t="s">
        <v>77</v>
      </c>
      <c r="C424" s="326"/>
      <c r="D424" s="327"/>
      <c r="E424" s="327"/>
      <c r="F424" s="327"/>
      <c r="G424" s="328"/>
      <c r="H424" s="162"/>
      <c r="I424" s="329" t="s">
        <v>5</v>
      </c>
      <c r="J424" s="330"/>
      <c r="K424" s="189">
        <v>0</v>
      </c>
      <c r="L424" s="198"/>
      <c r="M424" s="221" t="str">
        <f>IF(LEN(L424)&gt;1,I424&amp;": "&amp;L424&amp;CHAR(10),"")</f>
        <v/>
      </c>
      <c r="N424" s="215"/>
      <c r="O424" s="215"/>
    </row>
    <row r="425" spans="1:19" ht="27" customHeight="1" thickBot="1" x14ac:dyDescent="0.3">
      <c r="A425" s="162"/>
      <c r="B425" s="224" t="s">
        <v>66</v>
      </c>
      <c r="C425" s="326"/>
      <c r="D425" s="327"/>
      <c r="E425" s="327"/>
      <c r="F425" s="327"/>
      <c r="G425" s="328"/>
      <c r="H425" s="162"/>
      <c r="I425" s="329" t="s">
        <v>78</v>
      </c>
      <c r="J425" s="330"/>
      <c r="K425" s="189">
        <v>0</v>
      </c>
      <c r="L425" s="198"/>
      <c r="M425" s="221" t="str">
        <f>IF(LEN(L425)&gt;1,I425&amp;": "&amp;L425&amp;CHAR(10),"")</f>
        <v/>
      </c>
      <c r="N425" s="215"/>
      <c r="O425" s="215"/>
    </row>
    <row r="426" spans="1:19" ht="13.95" customHeight="1" x14ac:dyDescent="0.25">
      <c r="A426" s="162"/>
      <c r="B426" s="311" t="s">
        <v>105</v>
      </c>
      <c r="C426" s="312"/>
      <c r="D426" s="312"/>
      <c r="E426" s="312"/>
      <c r="F426" s="312"/>
      <c r="G426" s="313"/>
      <c r="H426" s="162"/>
      <c r="I426" s="329" t="s">
        <v>4</v>
      </c>
      <c r="J426" s="330"/>
      <c r="K426" s="189">
        <v>0</v>
      </c>
      <c r="L426" s="198"/>
      <c r="M426" s="221" t="str">
        <f>IF(LEN(L426)&gt;1,I426&amp;": "&amp;L426&amp;CHAR(10),"")</f>
        <v/>
      </c>
      <c r="N426" s="215"/>
      <c r="O426" s="215"/>
    </row>
    <row r="427" spans="1:19" ht="26.4" x14ac:dyDescent="0.25">
      <c r="A427" s="162"/>
      <c r="B427" s="170"/>
      <c r="C427" s="161" t="str">
        <f>Allocation1&amp;" %"</f>
        <v>Core %</v>
      </c>
      <c r="D427" s="208" t="str">
        <f>Allocation2&amp;" %"</f>
        <v>Competitive %</v>
      </c>
      <c r="E427" s="208" t="str">
        <f>Allocation1&amp;" $"</f>
        <v>Core $</v>
      </c>
      <c r="F427" s="208" t="str">
        <f>Allocation2&amp;" $"</f>
        <v>Competitive $</v>
      </c>
      <c r="G427" s="171" t="s">
        <v>59</v>
      </c>
      <c r="H427" s="162"/>
      <c r="I427" s="225" t="s">
        <v>67</v>
      </c>
      <c r="J427" s="195" t="s">
        <v>68</v>
      </c>
      <c r="K427" s="189">
        <v>0</v>
      </c>
      <c r="L427" s="198"/>
      <c r="M427" s="221" t="str">
        <f t="shared" ref="M427:M432" si="26">IF(LEN(L427)&gt;1,I427&amp;":: "&amp;J427&amp;": "&amp;L427&amp;CHAR(10),"")</f>
        <v/>
      </c>
      <c r="N427" s="215"/>
      <c r="O427" s="215"/>
    </row>
    <row r="428" spans="1:19" ht="27" thickBot="1" x14ac:dyDescent="0.3">
      <c r="A428" s="162"/>
      <c r="B428" s="181" t="s">
        <v>106</v>
      </c>
      <c r="C428" s="168">
        <v>1</v>
      </c>
      <c r="D428" s="168">
        <v>0</v>
      </c>
      <c r="E428" s="218">
        <f>C428*K434</f>
        <v>0</v>
      </c>
      <c r="F428" s="218">
        <f>D428*K434</f>
        <v>0</v>
      </c>
      <c r="G428" s="219">
        <f>SUM(E428:F428)</f>
        <v>0</v>
      </c>
      <c r="H428" s="162"/>
      <c r="I428" s="225" t="s">
        <v>6</v>
      </c>
      <c r="J428" s="195" t="s">
        <v>68</v>
      </c>
      <c r="K428" s="189">
        <v>0</v>
      </c>
      <c r="L428" s="198"/>
      <c r="M428" s="221" t="str">
        <f t="shared" si="26"/>
        <v/>
      </c>
      <c r="N428" s="215"/>
      <c r="O428" s="215"/>
    </row>
    <row r="429" spans="1:19" ht="26.4" x14ac:dyDescent="0.25">
      <c r="A429" s="162"/>
      <c r="B429" s="162"/>
      <c r="C429" s="162"/>
      <c r="D429" s="162"/>
      <c r="E429" s="162"/>
      <c r="F429" s="162"/>
      <c r="G429" s="162"/>
      <c r="H429" s="162"/>
      <c r="I429" s="225" t="s">
        <v>6</v>
      </c>
      <c r="J429" s="195" t="s">
        <v>68</v>
      </c>
      <c r="K429" s="189">
        <v>0</v>
      </c>
      <c r="L429" s="198"/>
      <c r="M429" s="221" t="str">
        <f t="shared" si="26"/>
        <v/>
      </c>
      <c r="N429" s="215"/>
      <c r="O429" s="215"/>
    </row>
    <row r="430" spans="1:19" ht="26.4" x14ac:dyDescent="0.25">
      <c r="A430" s="162"/>
      <c r="B430" s="162"/>
      <c r="C430" s="162"/>
      <c r="D430" s="162"/>
      <c r="E430" s="162"/>
      <c r="F430" s="162"/>
      <c r="G430" s="162"/>
      <c r="H430" s="162"/>
      <c r="I430" s="225" t="s">
        <v>6</v>
      </c>
      <c r="J430" s="195" t="s">
        <v>68</v>
      </c>
      <c r="K430" s="189">
        <v>0</v>
      </c>
      <c r="L430" s="198"/>
      <c r="M430" s="221" t="str">
        <f t="shared" si="26"/>
        <v/>
      </c>
      <c r="N430" s="215"/>
      <c r="O430" s="215"/>
    </row>
    <row r="431" spans="1:19" ht="26.4" x14ac:dyDescent="0.25">
      <c r="A431" s="162"/>
      <c r="B431" s="162"/>
      <c r="C431" s="162"/>
      <c r="D431" s="162"/>
      <c r="E431" s="162"/>
      <c r="F431" s="162"/>
      <c r="G431" s="162"/>
      <c r="H431" s="162"/>
      <c r="I431" s="225" t="s">
        <v>6</v>
      </c>
      <c r="J431" s="195" t="s">
        <v>68</v>
      </c>
      <c r="K431" s="189">
        <v>0</v>
      </c>
      <c r="L431" s="198"/>
      <c r="M431" s="221" t="str">
        <f t="shared" si="26"/>
        <v/>
      </c>
      <c r="N431" s="215"/>
      <c r="O431" s="215"/>
    </row>
    <row r="432" spans="1:19" ht="26.4" x14ac:dyDescent="0.25">
      <c r="A432" s="162"/>
      <c r="B432" s="162"/>
      <c r="C432" s="162"/>
      <c r="D432" s="162"/>
      <c r="E432" s="162"/>
      <c r="F432" s="162"/>
      <c r="G432" s="162"/>
      <c r="H432" s="162"/>
      <c r="I432" s="225" t="s">
        <v>6</v>
      </c>
      <c r="J432" s="195" t="s">
        <v>68</v>
      </c>
      <c r="K432" s="189">
        <v>0</v>
      </c>
      <c r="L432" s="198"/>
      <c r="M432" s="221" t="str">
        <f t="shared" si="26"/>
        <v/>
      </c>
      <c r="N432" s="215"/>
      <c r="O432" s="215"/>
    </row>
    <row r="433" spans="1:19" ht="13.95" customHeight="1" x14ac:dyDescent="0.25">
      <c r="A433" s="162"/>
      <c r="B433" s="162"/>
      <c r="C433" s="162"/>
      <c r="D433" s="162"/>
      <c r="E433" s="162"/>
      <c r="F433" s="162"/>
      <c r="G433" s="162"/>
      <c r="H433" s="162"/>
      <c r="I433" s="315" t="s">
        <v>79</v>
      </c>
      <c r="J433" s="316"/>
      <c r="K433" s="188">
        <f>SUM(K424:K432)</f>
        <v>0</v>
      </c>
      <c r="L433" s="200"/>
      <c r="M433" s="217" t="str">
        <f>CONCATENATE(M421,M422,M424,M425,M426,M427,M428,M429,M430,M431,M432)</f>
        <v/>
      </c>
      <c r="N433" s="215"/>
      <c r="O433" s="215"/>
    </row>
    <row r="434" spans="1:19" s="162" customFormat="1" ht="27" customHeight="1" thickBot="1" x14ac:dyDescent="0.3">
      <c r="I434" s="319" t="s">
        <v>80</v>
      </c>
      <c r="J434" s="320"/>
      <c r="K434" s="190">
        <f>SUM(K433,K423)</f>
        <v>0</v>
      </c>
      <c r="L434" s="201"/>
      <c r="M434" s="217"/>
      <c r="N434" s="220">
        <f>E428</f>
        <v>0</v>
      </c>
      <c r="O434" s="220">
        <f>F428</f>
        <v>0</v>
      </c>
      <c r="P434" s="215"/>
      <c r="Q434" s="215"/>
      <c r="R434" s="216"/>
      <c r="S434" s="216"/>
    </row>
    <row r="435" spans="1:19" ht="14.4" thickBot="1" x14ac:dyDescent="0.3">
      <c r="A435" s="162"/>
      <c r="B435" s="162"/>
      <c r="C435" s="162"/>
      <c r="D435" s="162"/>
      <c r="E435" s="162"/>
      <c r="F435" s="162"/>
      <c r="G435" s="162"/>
      <c r="H435" s="162"/>
      <c r="I435" s="162"/>
      <c r="J435" s="162"/>
      <c r="K435" s="162"/>
      <c r="L435" s="162"/>
      <c r="M435" s="217"/>
      <c r="N435" s="215"/>
      <c r="O435" s="215"/>
    </row>
    <row r="436" spans="1:19" x14ac:dyDescent="0.25">
      <c r="A436" s="194">
        <f>A420+1</f>
        <v>28</v>
      </c>
      <c r="B436" s="321" t="s">
        <v>60</v>
      </c>
      <c r="C436" s="322"/>
      <c r="D436" s="322"/>
      <c r="E436" s="322"/>
      <c r="F436" s="322"/>
      <c r="G436" s="323"/>
      <c r="H436" s="162"/>
      <c r="I436" s="321" t="s">
        <v>61</v>
      </c>
      <c r="J436" s="322"/>
      <c r="K436" s="322"/>
      <c r="L436" s="182" t="s">
        <v>16</v>
      </c>
      <c r="M436" s="217"/>
      <c r="N436" s="215"/>
      <c r="O436" s="215"/>
    </row>
    <row r="437" spans="1:19" ht="26.4" customHeight="1" x14ac:dyDescent="0.25">
      <c r="A437" s="162"/>
      <c r="B437" s="225" t="s">
        <v>71</v>
      </c>
      <c r="C437" s="307"/>
      <c r="D437" s="307"/>
      <c r="E437" s="307"/>
      <c r="F437" s="307"/>
      <c r="G437" s="308"/>
      <c r="H437" s="162"/>
      <c r="I437" s="329" t="s">
        <v>72</v>
      </c>
      <c r="J437" s="330"/>
      <c r="K437" s="187"/>
      <c r="L437" s="197"/>
      <c r="M437" s="221" t="str">
        <f>IF(LEN(L437)&gt;1,I437&amp;": "&amp;L437&amp;CHAR(10),"")</f>
        <v/>
      </c>
      <c r="N437" s="215"/>
      <c r="O437" s="215"/>
    </row>
    <row r="438" spans="1:19" ht="26.4" customHeight="1" x14ac:dyDescent="0.25">
      <c r="A438" s="162"/>
      <c r="B438" s="225" t="s">
        <v>73</v>
      </c>
      <c r="C438" s="326"/>
      <c r="D438" s="327"/>
      <c r="E438" s="327"/>
      <c r="F438" s="327"/>
      <c r="G438" s="328"/>
      <c r="H438" s="162"/>
      <c r="I438" s="329" t="s">
        <v>74</v>
      </c>
      <c r="J438" s="330"/>
      <c r="K438" s="189">
        <v>0</v>
      </c>
      <c r="L438" s="198"/>
      <c r="M438" s="221" t="str">
        <f>IF(LEN(L438)&gt;1,I438&amp;": "&amp;L438&amp;CHAR(10),"")</f>
        <v/>
      </c>
      <c r="N438" s="215"/>
      <c r="O438" s="215"/>
    </row>
    <row r="439" spans="1:19" ht="39.6" customHeight="1" x14ac:dyDescent="0.25">
      <c r="A439" s="162"/>
      <c r="B439" s="224" t="s">
        <v>75</v>
      </c>
      <c r="C439" s="326"/>
      <c r="D439" s="327"/>
      <c r="E439" s="327"/>
      <c r="F439" s="327"/>
      <c r="G439" s="328"/>
      <c r="H439" s="162"/>
      <c r="I439" s="315" t="s">
        <v>76</v>
      </c>
      <c r="J439" s="316"/>
      <c r="K439" s="188">
        <f>K438*K437</f>
        <v>0</v>
      </c>
      <c r="L439" s="199"/>
      <c r="M439" s="217"/>
      <c r="N439" s="215"/>
      <c r="O439" s="215"/>
    </row>
    <row r="440" spans="1:19" ht="26.4" x14ac:dyDescent="0.25">
      <c r="A440" s="162"/>
      <c r="B440" s="224" t="s">
        <v>77</v>
      </c>
      <c r="C440" s="326"/>
      <c r="D440" s="327"/>
      <c r="E440" s="327"/>
      <c r="F440" s="327"/>
      <c r="G440" s="328"/>
      <c r="H440" s="162"/>
      <c r="I440" s="329" t="s">
        <v>5</v>
      </c>
      <c r="J440" s="330"/>
      <c r="K440" s="189">
        <v>0</v>
      </c>
      <c r="L440" s="198"/>
      <c r="M440" s="221" t="str">
        <f>IF(LEN(L440)&gt;1,I440&amp;": "&amp;L440&amp;CHAR(10),"")</f>
        <v/>
      </c>
      <c r="N440" s="215"/>
      <c r="O440" s="215"/>
    </row>
    <row r="441" spans="1:19" ht="27" customHeight="1" thickBot="1" x14ac:dyDescent="0.3">
      <c r="A441" s="162"/>
      <c r="B441" s="224" t="s">
        <v>66</v>
      </c>
      <c r="C441" s="326"/>
      <c r="D441" s="327"/>
      <c r="E441" s="327"/>
      <c r="F441" s="327"/>
      <c r="G441" s="328"/>
      <c r="H441" s="162"/>
      <c r="I441" s="329" t="s">
        <v>78</v>
      </c>
      <c r="J441" s="330"/>
      <c r="K441" s="189">
        <v>0</v>
      </c>
      <c r="L441" s="198"/>
      <c r="M441" s="221" t="str">
        <f>IF(LEN(L441)&gt;1,I441&amp;": "&amp;L441&amp;CHAR(10),"")</f>
        <v/>
      </c>
      <c r="N441" s="215"/>
      <c r="O441" s="215"/>
    </row>
    <row r="442" spans="1:19" ht="13.95" customHeight="1" x14ac:dyDescent="0.25">
      <c r="A442" s="162"/>
      <c r="B442" s="311" t="s">
        <v>105</v>
      </c>
      <c r="C442" s="312"/>
      <c r="D442" s="312"/>
      <c r="E442" s="312"/>
      <c r="F442" s="312"/>
      <c r="G442" s="313"/>
      <c r="H442" s="162"/>
      <c r="I442" s="329" t="s">
        <v>4</v>
      </c>
      <c r="J442" s="330"/>
      <c r="K442" s="189">
        <v>0</v>
      </c>
      <c r="L442" s="198"/>
      <c r="M442" s="221" t="str">
        <f>IF(LEN(L442)&gt;1,I442&amp;": "&amp;L442&amp;CHAR(10),"")</f>
        <v/>
      </c>
      <c r="N442" s="215"/>
      <c r="O442" s="215"/>
    </row>
    <row r="443" spans="1:19" ht="26.4" x14ac:dyDescent="0.25">
      <c r="A443" s="162"/>
      <c r="B443" s="170"/>
      <c r="C443" s="161" t="str">
        <f>Allocation1&amp;" %"</f>
        <v>Core %</v>
      </c>
      <c r="D443" s="208" t="str">
        <f>Allocation2&amp;" %"</f>
        <v>Competitive %</v>
      </c>
      <c r="E443" s="208" t="str">
        <f>Allocation1&amp;" $"</f>
        <v>Core $</v>
      </c>
      <c r="F443" s="208" t="str">
        <f>Allocation2&amp;" $"</f>
        <v>Competitive $</v>
      </c>
      <c r="G443" s="171" t="s">
        <v>59</v>
      </c>
      <c r="H443" s="162"/>
      <c r="I443" s="225" t="s">
        <v>67</v>
      </c>
      <c r="J443" s="195" t="s">
        <v>68</v>
      </c>
      <c r="K443" s="189">
        <v>0</v>
      </c>
      <c r="L443" s="198"/>
      <c r="M443" s="221" t="str">
        <f t="shared" ref="M443:M448" si="27">IF(LEN(L443)&gt;1,I443&amp;":: "&amp;J443&amp;": "&amp;L443&amp;CHAR(10),"")</f>
        <v/>
      </c>
      <c r="N443" s="215"/>
      <c r="O443" s="215"/>
    </row>
    <row r="444" spans="1:19" ht="27" thickBot="1" x14ac:dyDescent="0.3">
      <c r="A444" s="162"/>
      <c r="B444" s="181" t="s">
        <v>106</v>
      </c>
      <c r="C444" s="168">
        <v>1</v>
      </c>
      <c r="D444" s="168">
        <v>0</v>
      </c>
      <c r="E444" s="218">
        <f>C444*K450</f>
        <v>0</v>
      </c>
      <c r="F444" s="218">
        <f>D444*K450</f>
        <v>0</v>
      </c>
      <c r="G444" s="219">
        <f>SUM(E444:F444)</f>
        <v>0</v>
      </c>
      <c r="H444" s="162"/>
      <c r="I444" s="225" t="s">
        <v>6</v>
      </c>
      <c r="J444" s="195" t="s">
        <v>68</v>
      </c>
      <c r="K444" s="189">
        <v>0</v>
      </c>
      <c r="L444" s="198"/>
      <c r="M444" s="221" t="str">
        <f t="shared" si="27"/>
        <v/>
      </c>
      <c r="N444" s="215"/>
      <c r="O444" s="215"/>
    </row>
    <row r="445" spans="1:19" ht="26.4" x14ac:dyDescent="0.25">
      <c r="A445" s="162"/>
      <c r="B445" s="162"/>
      <c r="C445" s="162"/>
      <c r="D445" s="162"/>
      <c r="E445" s="162"/>
      <c r="F445" s="162"/>
      <c r="G445" s="162"/>
      <c r="H445" s="162"/>
      <c r="I445" s="225" t="s">
        <v>6</v>
      </c>
      <c r="J445" s="195" t="s">
        <v>68</v>
      </c>
      <c r="K445" s="189">
        <v>0</v>
      </c>
      <c r="L445" s="198"/>
      <c r="M445" s="221" t="str">
        <f t="shared" si="27"/>
        <v/>
      </c>
      <c r="N445" s="215"/>
      <c r="O445" s="215"/>
    </row>
    <row r="446" spans="1:19" ht="26.4" x14ac:dyDescent="0.25">
      <c r="A446" s="162"/>
      <c r="B446" s="162"/>
      <c r="C446" s="162"/>
      <c r="D446" s="162"/>
      <c r="E446" s="162"/>
      <c r="F446" s="162"/>
      <c r="G446" s="162"/>
      <c r="H446" s="162"/>
      <c r="I446" s="225" t="s">
        <v>6</v>
      </c>
      <c r="J446" s="195" t="s">
        <v>68</v>
      </c>
      <c r="K446" s="189">
        <v>0</v>
      </c>
      <c r="L446" s="198"/>
      <c r="M446" s="221" t="str">
        <f t="shared" si="27"/>
        <v/>
      </c>
      <c r="N446" s="215"/>
      <c r="O446" s="215"/>
    </row>
    <row r="447" spans="1:19" ht="26.4" x14ac:dyDescent="0.25">
      <c r="A447" s="162"/>
      <c r="B447" s="162"/>
      <c r="C447" s="162"/>
      <c r="D447" s="162"/>
      <c r="E447" s="162"/>
      <c r="F447" s="162"/>
      <c r="G447" s="162"/>
      <c r="H447" s="162"/>
      <c r="I447" s="225" t="s">
        <v>6</v>
      </c>
      <c r="J447" s="195" t="s">
        <v>68</v>
      </c>
      <c r="K447" s="189">
        <v>0</v>
      </c>
      <c r="L447" s="198"/>
      <c r="M447" s="221" t="str">
        <f t="shared" si="27"/>
        <v/>
      </c>
      <c r="N447" s="215"/>
      <c r="O447" s="215"/>
    </row>
    <row r="448" spans="1:19" ht="26.4" x14ac:dyDescent="0.25">
      <c r="A448" s="162"/>
      <c r="B448" s="162"/>
      <c r="C448" s="162"/>
      <c r="D448" s="162"/>
      <c r="E448" s="162"/>
      <c r="F448" s="162"/>
      <c r="G448" s="162"/>
      <c r="H448" s="162"/>
      <c r="I448" s="225" t="s">
        <v>6</v>
      </c>
      <c r="J448" s="195" t="s">
        <v>68</v>
      </c>
      <c r="K448" s="189">
        <v>0</v>
      </c>
      <c r="L448" s="198"/>
      <c r="M448" s="221" t="str">
        <f t="shared" si="27"/>
        <v/>
      </c>
      <c r="N448" s="215"/>
      <c r="O448" s="215"/>
    </row>
    <row r="449" spans="1:19" ht="13.95" customHeight="1" x14ac:dyDescent="0.25">
      <c r="A449" s="162"/>
      <c r="B449" s="162"/>
      <c r="C449" s="162"/>
      <c r="D449" s="162"/>
      <c r="E449" s="162"/>
      <c r="F449" s="162"/>
      <c r="G449" s="162"/>
      <c r="H449" s="162"/>
      <c r="I449" s="315" t="s">
        <v>79</v>
      </c>
      <c r="J449" s="316"/>
      <c r="K449" s="188">
        <f>SUM(K440:K448)</f>
        <v>0</v>
      </c>
      <c r="L449" s="200"/>
      <c r="M449" s="217" t="str">
        <f>CONCATENATE(M437,M438,M440,M441,M442,M443,M444,M445,M446,M447,M448)</f>
        <v/>
      </c>
      <c r="N449" s="215"/>
      <c r="O449" s="215"/>
    </row>
    <row r="450" spans="1:19" s="162" customFormat="1" ht="27" customHeight="1" thickBot="1" x14ac:dyDescent="0.3">
      <c r="I450" s="319" t="s">
        <v>80</v>
      </c>
      <c r="J450" s="320"/>
      <c r="K450" s="190">
        <f>SUM(K449,K439)</f>
        <v>0</v>
      </c>
      <c r="L450" s="201"/>
      <c r="M450" s="217"/>
      <c r="N450" s="220">
        <f>E444</f>
        <v>0</v>
      </c>
      <c r="O450" s="220">
        <f>F444</f>
        <v>0</v>
      </c>
      <c r="P450" s="215"/>
      <c r="Q450" s="215"/>
      <c r="R450" s="216"/>
      <c r="S450" s="216"/>
    </row>
    <row r="451" spans="1:19" ht="14.4" thickBot="1" x14ac:dyDescent="0.3">
      <c r="A451" s="162"/>
      <c r="B451" s="162"/>
      <c r="C451" s="162"/>
      <c r="D451" s="162"/>
      <c r="E451" s="162"/>
      <c r="F451" s="162"/>
      <c r="G451" s="162"/>
      <c r="H451" s="162"/>
      <c r="I451" s="162"/>
      <c r="J451" s="162"/>
      <c r="K451" s="162"/>
      <c r="L451" s="162"/>
      <c r="M451" s="217"/>
      <c r="N451" s="215"/>
      <c r="O451" s="215"/>
    </row>
    <row r="452" spans="1:19" x14ac:dyDescent="0.25">
      <c r="A452" s="194">
        <f>A436+1</f>
        <v>29</v>
      </c>
      <c r="B452" s="321" t="s">
        <v>60</v>
      </c>
      <c r="C452" s="322"/>
      <c r="D452" s="322"/>
      <c r="E452" s="322"/>
      <c r="F452" s="322"/>
      <c r="G452" s="323"/>
      <c r="H452" s="162"/>
      <c r="I452" s="321" t="s">
        <v>61</v>
      </c>
      <c r="J452" s="322"/>
      <c r="K452" s="322"/>
      <c r="L452" s="182" t="s">
        <v>16</v>
      </c>
      <c r="M452" s="217"/>
      <c r="N452" s="215"/>
      <c r="O452" s="215"/>
    </row>
    <row r="453" spans="1:19" ht="26.4" customHeight="1" x14ac:dyDescent="0.25">
      <c r="A453" s="162"/>
      <c r="B453" s="225" t="s">
        <v>71</v>
      </c>
      <c r="C453" s="307"/>
      <c r="D453" s="307"/>
      <c r="E453" s="307"/>
      <c r="F453" s="307"/>
      <c r="G453" s="308"/>
      <c r="H453" s="162"/>
      <c r="I453" s="329" t="s">
        <v>72</v>
      </c>
      <c r="J453" s="330"/>
      <c r="K453" s="187"/>
      <c r="L453" s="197"/>
      <c r="M453" s="221" t="str">
        <f>IF(LEN(L453)&gt;1,I453&amp;": "&amp;L453&amp;CHAR(10),"")</f>
        <v/>
      </c>
      <c r="N453" s="215"/>
      <c r="O453" s="215"/>
    </row>
    <row r="454" spans="1:19" ht="26.4" customHeight="1" x14ac:dyDescent="0.25">
      <c r="A454" s="162"/>
      <c r="B454" s="225" t="s">
        <v>73</v>
      </c>
      <c r="C454" s="326"/>
      <c r="D454" s="327"/>
      <c r="E454" s="327"/>
      <c r="F454" s="327"/>
      <c r="G454" s="328"/>
      <c r="H454" s="162"/>
      <c r="I454" s="329" t="s">
        <v>74</v>
      </c>
      <c r="J454" s="330"/>
      <c r="K454" s="189">
        <v>0</v>
      </c>
      <c r="L454" s="198"/>
      <c r="M454" s="221" t="str">
        <f>IF(LEN(L454)&gt;1,I454&amp;": "&amp;L454&amp;CHAR(10),"")</f>
        <v/>
      </c>
      <c r="N454" s="215"/>
      <c r="O454" s="215"/>
    </row>
    <row r="455" spans="1:19" ht="39.6" customHeight="1" x14ac:dyDescent="0.25">
      <c r="A455" s="162"/>
      <c r="B455" s="224" t="s">
        <v>75</v>
      </c>
      <c r="C455" s="326"/>
      <c r="D455" s="327"/>
      <c r="E455" s="327"/>
      <c r="F455" s="327"/>
      <c r="G455" s="328"/>
      <c r="H455" s="162"/>
      <c r="I455" s="315" t="s">
        <v>76</v>
      </c>
      <c r="J455" s="316"/>
      <c r="K455" s="188">
        <f>K454*K453</f>
        <v>0</v>
      </c>
      <c r="L455" s="199"/>
      <c r="M455" s="217"/>
      <c r="N455" s="215"/>
      <c r="O455" s="215"/>
    </row>
    <row r="456" spans="1:19" ht="26.4" x14ac:dyDescent="0.25">
      <c r="A456" s="162"/>
      <c r="B456" s="224" t="s">
        <v>77</v>
      </c>
      <c r="C456" s="326"/>
      <c r="D456" s="327"/>
      <c r="E456" s="327"/>
      <c r="F456" s="327"/>
      <c r="G456" s="328"/>
      <c r="H456" s="162"/>
      <c r="I456" s="329" t="s">
        <v>5</v>
      </c>
      <c r="J456" s="330"/>
      <c r="K456" s="189">
        <v>0</v>
      </c>
      <c r="L456" s="198"/>
      <c r="M456" s="221" t="str">
        <f>IF(LEN(L456)&gt;1,I456&amp;": "&amp;L456&amp;CHAR(10),"")</f>
        <v/>
      </c>
      <c r="N456" s="215"/>
      <c r="O456" s="215"/>
    </row>
    <row r="457" spans="1:19" ht="27" customHeight="1" thickBot="1" x14ac:dyDescent="0.3">
      <c r="A457" s="162"/>
      <c r="B457" s="224" t="s">
        <v>66</v>
      </c>
      <c r="C457" s="326"/>
      <c r="D457" s="327"/>
      <c r="E457" s="327"/>
      <c r="F457" s="327"/>
      <c r="G457" s="328"/>
      <c r="H457" s="162"/>
      <c r="I457" s="329" t="s">
        <v>78</v>
      </c>
      <c r="J457" s="330"/>
      <c r="K457" s="189">
        <v>0</v>
      </c>
      <c r="L457" s="198"/>
      <c r="M457" s="221" t="str">
        <f>IF(LEN(L457)&gt;1,I457&amp;": "&amp;L457&amp;CHAR(10),"")</f>
        <v/>
      </c>
      <c r="N457" s="215"/>
      <c r="O457" s="215"/>
    </row>
    <row r="458" spans="1:19" ht="13.95" customHeight="1" x14ac:dyDescent="0.25">
      <c r="A458" s="162"/>
      <c r="B458" s="311" t="s">
        <v>105</v>
      </c>
      <c r="C458" s="312"/>
      <c r="D458" s="312"/>
      <c r="E458" s="312"/>
      <c r="F458" s="312"/>
      <c r="G458" s="313"/>
      <c r="H458" s="162"/>
      <c r="I458" s="329" t="s">
        <v>4</v>
      </c>
      <c r="J458" s="330"/>
      <c r="K458" s="189">
        <v>0</v>
      </c>
      <c r="L458" s="198"/>
      <c r="M458" s="221" t="str">
        <f>IF(LEN(L458)&gt;1,I458&amp;": "&amp;L458&amp;CHAR(10),"")</f>
        <v/>
      </c>
      <c r="N458" s="215"/>
      <c r="O458" s="215"/>
    </row>
    <row r="459" spans="1:19" ht="26.4" x14ac:dyDescent="0.25">
      <c r="A459" s="162"/>
      <c r="B459" s="170"/>
      <c r="C459" s="161" t="str">
        <f>Allocation1&amp;" %"</f>
        <v>Core %</v>
      </c>
      <c r="D459" s="208" t="str">
        <f>Allocation2&amp;" %"</f>
        <v>Competitive %</v>
      </c>
      <c r="E459" s="208" t="str">
        <f>Allocation1&amp;" $"</f>
        <v>Core $</v>
      </c>
      <c r="F459" s="208" t="str">
        <f>Allocation2&amp;" $"</f>
        <v>Competitive $</v>
      </c>
      <c r="G459" s="171" t="s">
        <v>59</v>
      </c>
      <c r="H459" s="162"/>
      <c r="I459" s="225" t="s">
        <v>67</v>
      </c>
      <c r="J459" s="195" t="s">
        <v>68</v>
      </c>
      <c r="K459" s="189">
        <v>0</v>
      </c>
      <c r="L459" s="198"/>
      <c r="M459" s="221" t="str">
        <f t="shared" ref="M459:M464" si="28">IF(LEN(L459)&gt;1,I459&amp;":: "&amp;J459&amp;": "&amp;L459&amp;CHAR(10),"")</f>
        <v/>
      </c>
      <c r="N459" s="215"/>
      <c r="O459" s="215"/>
    </row>
    <row r="460" spans="1:19" ht="27" thickBot="1" x14ac:dyDescent="0.3">
      <c r="A460" s="162"/>
      <c r="B460" s="181" t="s">
        <v>106</v>
      </c>
      <c r="C460" s="168">
        <v>1</v>
      </c>
      <c r="D460" s="168">
        <v>0</v>
      </c>
      <c r="E460" s="218">
        <f>C460*K466</f>
        <v>0</v>
      </c>
      <c r="F460" s="218">
        <f>D460*K466</f>
        <v>0</v>
      </c>
      <c r="G460" s="219">
        <f>SUM(E460:F460)</f>
        <v>0</v>
      </c>
      <c r="H460" s="162"/>
      <c r="I460" s="225" t="s">
        <v>6</v>
      </c>
      <c r="J460" s="195" t="s">
        <v>68</v>
      </c>
      <c r="K460" s="189">
        <v>0</v>
      </c>
      <c r="L460" s="198"/>
      <c r="M460" s="221" t="str">
        <f t="shared" si="28"/>
        <v/>
      </c>
      <c r="N460" s="215"/>
      <c r="O460" s="215"/>
    </row>
    <row r="461" spans="1:19" ht="26.4" x14ac:dyDescent="0.25">
      <c r="A461" s="162"/>
      <c r="B461" s="162"/>
      <c r="C461" s="162"/>
      <c r="D461" s="162"/>
      <c r="E461" s="162"/>
      <c r="F461" s="162"/>
      <c r="G461" s="162"/>
      <c r="H461" s="162"/>
      <c r="I461" s="225" t="s">
        <v>6</v>
      </c>
      <c r="J461" s="195" t="s">
        <v>68</v>
      </c>
      <c r="K461" s="189">
        <v>0</v>
      </c>
      <c r="L461" s="198"/>
      <c r="M461" s="221" t="str">
        <f t="shared" si="28"/>
        <v/>
      </c>
      <c r="N461" s="215"/>
      <c r="O461" s="215"/>
    </row>
    <row r="462" spans="1:19" ht="26.4" x14ac:dyDescent="0.25">
      <c r="A462" s="162"/>
      <c r="B462" s="162"/>
      <c r="C462" s="162"/>
      <c r="D462" s="162"/>
      <c r="E462" s="162"/>
      <c r="F462" s="162"/>
      <c r="G462" s="162"/>
      <c r="H462" s="162"/>
      <c r="I462" s="225" t="s">
        <v>6</v>
      </c>
      <c r="J462" s="195" t="s">
        <v>68</v>
      </c>
      <c r="K462" s="189">
        <v>0</v>
      </c>
      <c r="L462" s="198"/>
      <c r="M462" s="221" t="str">
        <f t="shared" si="28"/>
        <v/>
      </c>
      <c r="N462" s="215"/>
      <c r="O462" s="215"/>
    </row>
    <row r="463" spans="1:19" ht="26.4" x14ac:dyDescent="0.25">
      <c r="A463" s="162"/>
      <c r="B463" s="162"/>
      <c r="C463" s="162"/>
      <c r="D463" s="162"/>
      <c r="E463" s="162"/>
      <c r="F463" s="162"/>
      <c r="G463" s="162"/>
      <c r="H463" s="162"/>
      <c r="I463" s="225" t="s">
        <v>6</v>
      </c>
      <c r="J463" s="195" t="s">
        <v>68</v>
      </c>
      <c r="K463" s="189">
        <v>0</v>
      </c>
      <c r="L463" s="198"/>
      <c r="M463" s="221" t="str">
        <f t="shared" si="28"/>
        <v/>
      </c>
      <c r="N463" s="215"/>
      <c r="O463" s="215"/>
    </row>
    <row r="464" spans="1:19" ht="26.4" x14ac:dyDescent="0.25">
      <c r="A464" s="162"/>
      <c r="B464" s="162"/>
      <c r="C464" s="162"/>
      <c r="D464" s="162"/>
      <c r="E464" s="162"/>
      <c r="F464" s="162"/>
      <c r="G464" s="162"/>
      <c r="H464" s="162"/>
      <c r="I464" s="225" t="s">
        <v>6</v>
      </c>
      <c r="J464" s="195" t="s">
        <v>68</v>
      </c>
      <c r="K464" s="189">
        <v>0</v>
      </c>
      <c r="L464" s="198"/>
      <c r="M464" s="221" t="str">
        <f t="shared" si="28"/>
        <v/>
      </c>
      <c r="N464" s="215"/>
      <c r="O464" s="215"/>
    </row>
    <row r="465" spans="1:19" ht="13.95" customHeight="1" x14ac:dyDescent="0.25">
      <c r="A465" s="162"/>
      <c r="B465" s="162"/>
      <c r="C465" s="162"/>
      <c r="D465" s="162"/>
      <c r="E465" s="162"/>
      <c r="F465" s="162"/>
      <c r="G465" s="162"/>
      <c r="H465" s="162"/>
      <c r="I465" s="315" t="s">
        <v>79</v>
      </c>
      <c r="J465" s="316"/>
      <c r="K465" s="188">
        <f>SUM(K456:K464)</f>
        <v>0</v>
      </c>
      <c r="L465" s="200"/>
      <c r="M465" s="217" t="str">
        <f>CONCATENATE(M453,M454,M456,M457,M458,M459,M460,M461,M462,M463,M464)</f>
        <v/>
      </c>
      <c r="N465" s="215"/>
      <c r="O465" s="215"/>
    </row>
    <row r="466" spans="1:19" s="162" customFormat="1" ht="27" customHeight="1" thickBot="1" x14ac:dyDescent="0.3">
      <c r="I466" s="319" t="s">
        <v>80</v>
      </c>
      <c r="J466" s="320"/>
      <c r="K466" s="190">
        <f>SUM(K465,K455)</f>
        <v>0</v>
      </c>
      <c r="L466" s="201"/>
      <c r="M466" s="217"/>
      <c r="N466" s="220">
        <f>E460</f>
        <v>0</v>
      </c>
      <c r="O466" s="220">
        <f>F460</f>
        <v>0</v>
      </c>
      <c r="P466" s="215"/>
      <c r="Q466" s="215"/>
      <c r="R466" s="216"/>
      <c r="S466" s="216"/>
    </row>
    <row r="467" spans="1:19" ht="14.4" thickBot="1" x14ac:dyDescent="0.3">
      <c r="A467" s="162"/>
      <c r="B467" s="162"/>
      <c r="C467" s="162"/>
      <c r="D467" s="162"/>
      <c r="E467" s="162"/>
      <c r="F467" s="162"/>
      <c r="G467" s="162"/>
      <c r="H467" s="162"/>
      <c r="I467" s="162"/>
      <c r="J467" s="162"/>
      <c r="K467" s="162"/>
      <c r="L467" s="162"/>
      <c r="M467" s="217"/>
      <c r="N467" s="215"/>
      <c r="O467" s="215"/>
    </row>
    <row r="468" spans="1:19" x14ac:dyDescent="0.25">
      <c r="A468" s="194">
        <f>A452+1</f>
        <v>30</v>
      </c>
      <c r="B468" s="321" t="s">
        <v>60</v>
      </c>
      <c r="C468" s="322"/>
      <c r="D468" s="322"/>
      <c r="E468" s="322"/>
      <c r="F468" s="322"/>
      <c r="G468" s="323"/>
      <c r="H468" s="162"/>
      <c r="I468" s="321" t="s">
        <v>61</v>
      </c>
      <c r="J468" s="322"/>
      <c r="K468" s="322"/>
      <c r="L468" s="182" t="s">
        <v>16</v>
      </c>
      <c r="M468" s="217"/>
      <c r="N468" s="215"/>
      <c r="O468" s="215"/>
    </row>
    <row r="469" spans="1:19" ht="26.4" customHeight="1" x14ac:dyDescent="0.25">
      <c r="A469" s="162"/>
      <c r="B469" s="225" t="s">
        <v>71</v>
      </c>
      <c r="C469" s="307"/>
      <c r="D469" s="307"/>
      <c r="E469" s="307"/>
      <c r="F469" s="307"/>
      <c r="G469" s="308"/>
      <c r="H469" s="162"/>
      <c r="I469" s="329" t="s">
        <v>72</v>
      </c>
      <c r="J469" s="330"/>
      <c r="K469" s="187"/>
      <c r="L469" s="197"/>
      <c r="M469" s="221" t="str">
        <f>IF(LEN(L469)&gt;1,I469&amp;": "&amp;L469&amp;CHAR(10),"")</f>
        <v/>
      </c>
      <c r="N469" s="215"/>
      <c r="O469" s="215"/>
    </row>
    <row r="470" spans="1:19" ht="26.4" customHeight="1" x14ac:dyDescent="0.25">
      <c r="A470" s="162"/>
      <c r="B470" s="225" t="s">
        <v>73</v>
      </c>
      <c r="C470" s="326"/>
      <c r="D470" s="327"/>
      <c r="E470" s="327"/>
      <c r="F470" s="327"/>
      <c r="G470" s="328"/>
      <c r="H470" s="162"/>
      <c r="I470" s="329" t="s">
        <v>74</v>
      </c>
      <c r="J470" s="330"/>
      <c r="K470" s="189">
        <v>0</v>
      </c>
      <c r="L470" s="198"/>
      <c r="M470" s="221" t="str">
        <f>IF(LEN(L470)&gt;1,I470&amp;": "&amp;L470&amp;CHAR(10),"")</f>
        <v/>
      </c>
      <c r="N470" s="215"/>
      <c r="O470" s="215"/>
    </row>
    <row r="471" spans="1:19" ht="39.6" customHeight="1" x14ac:dyDescent="0.25">
      <c r="A471" s="162"/>
      <c r="B471" s="224" t="s">
        <v>75</v>
      </c>
      <c r="C471" s="326"/>
      <c r="D471" s="327"/>
      <c r="E471" s="327"/>
      <c r="F471" s="327"/>
      <c r="G471" s="328"/>
      <c r="H471" s="162"/>
      <c r="I471" s="315" t="s">
        <v>76</v>
      </c>
      <c r="J471" s="316"/>
      <c r="K471" s="188">
        <f>K470*K469</f>
        <v>0</v>
      </c>
      <c r="L471" s="199"/>
      <c r="M471" s="217"/>
      <c r="N471" s="215"/>
      <c r="O471" s="215"/>
    </row>
    <row r="472" spans="1:19" ht="26.4" x14ac:dyDescent="0.25">
      <c r="A472" s="162"/>
      <c r="B472" s="224" t="s">
        <v>77</v>
      </c>
      <c r="C472" s="326"/>
      <c r="D472" s="327"/>
      <c r="E472" s="327"/>
      <c r="F472" s="327"/>
      <c r="G472" s="328"/>
      <c r="H472" s="162"/>
      <c r="I472" s="329" t="s">
        <v>5</v>
      </c>
      <c r="J472" s="330"/>
      <c r="K472" s="189">
        <v>0</v>
      </c>
      <c r="L472" s="198"/>
      <c r="M472" s="221" t="str">
        <f>IF(LEN(L472)&gt;1,I472&amp;": "&amp;L472&amp;CHAR(10),"")</f>
        <v/>
      </c>
      <c r="N472" s="215"/>
      <c r="O472" s="215"/>
    </row>
    <row r="473" spans="1:19" ht="27" customHeight="1" thickBot="1" x14ac:dyDescent="0.3">
      <c r="A473" s="162"/>
      <c r="B473" s="224" t="s">
        <v>66</v>
      </c>
      <c r="C473" s="326"/>
      <c r="D473" s="327"/>
      <c r="E473" s="327"/>
      <c r="F473" s="327"/>
      <c r="G473" s="328"/>
      <c r="H473" s="162"/>
      <c r="I473" s="329" t="s">
        <v>78</v>
      </c>
      <c r="J473" s="330"/>
      <c r="K473" s="189">
        <v>0</v>
      </c>
      <c r="L473" s="198"/>
      <c r="M473" s="221" t="str">
        <f>IF(LEN(L473)&gt;1,I473&amp;": "&amp;L473&amp;CHAR(10),"")</f>
        <v/>
      </c>
      <c r="N473" s="215"/>
      <c r="O473" s="215"/>
    </row>
    <row r="474" spans="1:19" ht="13.95" customHeight="1" x14ac:dyDescent="0.25">
      <c r="A474" s="162"/>
      <c r="B474" s="311" t="s">
        <v>105</v>
      </c>
      <c r="C474" s="312"/>
      <c r="D474" s="312"/>
      <c r="E474" s="312"/>
      <c r="F474" s="312"/>
      <c r="G474" s="313"/>
      <c r="H474" s="162"/>
      <c r="I474" s="329" t="s">
        <v>4</v>
      </c>
      <c r="J474" s="330"/>
      <c r="K474" s="189">
        <v>0</v>
      </c>
      <c r="L474" s="198"/>
      <c r="M474" s="221" t="str">
        <f>IF(LEN(L474)&gt;1,I474&amp;": "&amp;L474&amp;CHAR(10),"")</f>
        <v/>
      </c>
      <c r="N474" s="215"/>
      <c r="O474" s="215"/>
    </row>
    <row r="475" spans="1:19" ht="26.4" x14ac:dyDescent="0.25">
      <c r="A475" s="162"/>
      <c r="B475" s="170"/>
      <c r="C475" s="161" t="str">
        <f>Allocation1&amp;" %"</f>
        <v>Core %</v>
      </c>
      <c r="D475" s="208" t="str">
        <f>Allocation2&amp;" %"</f>
        <v>Competitive %</v>
      </c>
      <c r="E475" s="208" t="str">
        <f>Allocation1&amp;" $"</f>
        <v>Core $</v>
      </c>
      <c r="F475" s="208" t="str">
        <f>Allocation2&amp;" $"</f>
        <v>Competitive $</v>
      </c>
      <c r="G475" s="171" t="s">
        <v>59</v>
      </c>
      <c r="H475" s="162"/>
      <c r="I475" s="225" t="s">
        <v>67</v>
      </c>
      <c r="J475" s="195" t="s">
        <v>68</v>
      </c>
      <c r="K475" s="189">
        <v>0</v>
      </c>
      <c r="L475" s="198"/>
      <c r="M475" s="221" t="str">
        <f t="shared" ref="M475:M480" si="29">IF(LEN(L475)&gt;1,I475&amp;":: "&amp;J475&amp;": "&amp;L475&amp;CHAR(10),"")</f>
        <v/>
      </c>
      <c r="N475" s="215"/>
      <c r="O475" s="215"/>
    </row>
    <row r="476" spans="1:19" ht="27" thickBot="1" x14ac:dyDescent="0.3">
      <c r="A476" s="162"/>
      <c r="B476" s="181" t="s">
        <v>106</v>
      </c>
      <c r="C476" s="168">
        <v>1</v>
      </c>
      <c r="D476" s="168">
        <v>0</v>
      </c>
      <c r="E476" s="218">
        <f>C476*K482</f>
        <v>0</v>
      </c>
      <c r="F476" s="218">
        <f>D476*K482</f>
        <v>0</v>
      </c>
      <c r="G476" s="219">
        <f>SUM(E476:F476)</f>
        <v>0</v>
      </c>
      <c r="H476" s="162"/>
      <c r="I476" s="225" t="s">
        <v>6</v>
      </c>
      <c r="J476" s="195" t="s">
        <v>68</v>
      </c>
      <c r="K476" s="189">
        <v>0</v>
      </c>
      <c r="L476" s="198"/>
      <c r="M476" s="221" t="str">
        <f t="shared" si="29"/>
        <v/>
      </c>
      <c r="N476" s="215"/>
      <c r="O476" s="215"/>
    </row>
    <row r="477" spans="1:19" ht="26.4" x14ac:dyDescent="0.25">
      <c r="A477" s="162"/>
      <c r="B477" s="162"/>
      <c r="C477" s="162"/>
      <c r="D477" s="162"/>
      <c r="E477" s="162"/>
      <c r="F477" s="162"/>
      <c r="G477" s="162"/>
      <c r="H477" s="162"/>
      <c r="I477" s="225" t="s">
        <v>6</v>
      </c>
      <c r="J477" s="195" t="s">
        <v>68</v>
      </c>
      <c r="K477" s="189">
        <v>0</v>
      </c>
      <c r="L477" s="198"/>
      <c r="M477" s="221" t="str">
        <f t="shared" si="29"/>
        <v/>
      </c>
      <c r="N477" s="215"/>
      <c r="O477" s="215"/>
    </row>
    <row r="478" spans="1:19" ht="26.4" x14ac:dyDescent="0.25">
      <c r="A478" s="162"/>
      <c r="B478" s="162"/>
      <c r="C478" s="162"/>
      <c r="D478" s="162"/>
      <c r="E478" s="162"/>
      <c r="F478" s="162"/>
      <c r="G478" s="162"/>
      <c r="H478" s="162"/>
      <c r="I478" s="225" t="s">
        <v>6</v>
      </c>
      <c r="J478" s="195" t="s">
        <v>68</v>
      </c>
      <c r="K478" s="189">
        <v>0</v>
      </c>
      <c r="L478" s="198"/>
      <c r="M478" s="221" t="str">
        <f t="shared" si="29"/>
        <v/>
      </c>
      <c r="N478" s="215"/>
      <c r="O478" s="215"/>
    </row>
    <row r="479" spans="1:19" ht="26.4" x14ac:dyDescent="0.25">
      <c r="A479" s="162"/>
      <c r="B479" s="162"/>
      <c r="C479" s="162"/>
      <c r="D479" s="162"/>
      <c r="E479" s="162"/>
      <c r="F479" s="162"/>
      <c r="G479" s="162"/>
      <c r="H479" s="162"/>
      <c r="I479" s="225" t="s">
        <v>6</v>
      </c>
      <c r="J479" s="195" t="s">
        <v>68</v>
      </c>
      <c r="K479" s="189">
        <v>0</v>
      </c>
      <c r="L479" s="198"/>
      <c r="M479" s="221" t="str">
        <f t="shared" si="29"/>
        <v/>
      </c>
      <c r="N479" s="215"/>
      <c r="O479" s="215"/>
    </row>
    <row r="480" spans="1:19" ht="26.4" x14ac:dyDescent="0.25">
      <c r="A480" s="162"/>
      <c r="B480" s="162"/>
      <c r="C480" s="162"/>
      <c r="D480" s="162"/>
      <c r="E480" s="162"/>
      <c r="F480" s="162"/>
      <c r="G480" s="162"/>
      <c r="H480" s="162"/>
      <c r="I480" s="225" t="s">
        <v>6</v>
      </c>
      <c r="J480" s="195" t="s">
        <v>68</v>
      </c>
      <c r="K480" s="189">
        <v>0</v>
      </c>
      <c r="L480" s="198"/>
      <c r="M480" s="221" t="str">
        <f t="shared" si="29"/>
        <v/>
      </c>
      <c r="N480" s="215"/>
      <c r="O480" s="215"/>
    </row>
    <row r="481" spans="1:19" ht="13.95" customHeight="1" x14ac:dyDescent="0.25">
      <c r="A481" s="162"/>
      <c r="B481" s="162"/>
      <c r="C481" s="162"/>
      <c r="D481" s="162"/>
      <c r="E481" s="162"/>
      <c r="F481" s="162"/>
      <c r="G481" s="162"/>
      <c r="H481" s="162"/>
      <c r="I481" s="315" t="s">
        <v>79</v>
      </c>
      <c r="J481" s="316"/>
      <c r="K481" s="188">
        <f>SUM(K472:K480)</f>
        <v>0</v>
      </c>
      <c r="L481" s="200"/>
      <c r="M481" s="217" t="str">
        <f>CONCATENATE(M469,M470,M472,M473,M474,M475,M476,M477,M478,M479,M480)</f>
        <v/>
      </c>
      <c r="N481" s="215"/>
      <c r="O481" s="215"/>
    </row>
    <row r="482" spans="1:19" s="162" customFormat="1" ht="27" customHeight="1" thickBot="1" x14ac:dyDescent="0.3">
      <c r="I482" s="319" t="s">
        <v>80</v>
      </c>
      <c r="J482" s="320"/>
      <c r="K482" s="190">
        <f>SUM(K481,K471)</f>
        <v>0</v>
      </c>
      <c r="L482" s="201"/>
      <c r="M482" s="217"/>
      <c r="N482" s="220">
        <f>E476</f>
        <v>0</v>
      </c>
      <c r="O482" s="220">
        <f>F476</f>
        <v>0</v>
      </c>
      <c r="P482" s="215"/>
      <c r="Q482" s="215"/>
      <c r="R482" s="216"/>
      <c r="S482" s="216"/>
    </row>
    <row r="483" spans="1:19" ht="14.4" thickBot="1" x14ac:dyDescent="0.3">
      <c r="A483" s="162"/>
      <c r="B483" s="162"/>
      <c r="C483" s="162"/>
      <c r="D483" s="162"/>
      <c r="E483" s="162"/>
      <c r="F483" s="162"/>
      <c r="G483" s="162"/>
      <c r="H483" s="162"/>
      <c r="I483" s="162"/>
      <c r="J483" s="162"/>
      <c r="K483" s="162"/>
      <c r="L483" s="162"/>
      <c r="M483" s="217"/>
      <c r="N483" s="215"/>
      <c r="O483" s="215"/>
    </row>
    <row r="484" spans="1:19" x14ac:dyDescent="0.25">
      <c r="A484" s="194">
        <f>A468+1</f>
        <v>31</v>
      </c>
      <c r="B484" s="321" t="s">
        <v>60</v>
      </c>
      <c r="C484" s="322"/>
      <c r="D484" s="322"/>
      <c r="E484" s="322"/>
      <c r="F484" s="322"/>
      <c r="G484" s="323"/>
      <c r="H484" s="162"/>
      <c r="I484" s="321" t="s">
        <v>61</v>
      </c>
      <c r="J484" s="322"/>
      <c r="K484" s="322"/>
      <c r="L484" s="182" t="s">
        <v>16</v>
      </c>
      <c r="M484" s="217"/>
      <c r="N484" s="215"/>
      <c r="O484" s="215"/>
    </row>
    <row r="485" spans="1:19" ht="26.4" customHeight="1" x14ac:dyDescent="0.25">
      <c r="A485" s="162"/>
      <c r="B485" s="225" t="s">
        <v>71</v>
      </c>
      <c r="C485" s="307"/>
      <c r="D485" s="307"/>
      <c r="E485" s="307"/>
      <c r="F485" s="307"/>
      <c r="G485" s="308"/>
      <c r="H485" s="162"/>
      <c r="I485" s="329" t="s">
        <v>72</v>
      </c>
      <c r="J485" s="330"/>
      <c r="K485" s="187"/>
      <c r="L485" s="197"/>
      <c r="M485" s="221" t="str">
        <f>IF(LEN(L485)&gt;1,I485&amp;": "&amp;L485&amp;CHAR(10),"")</f>
        <v/>
      </c>
      <c r="N485" s="215"/>
      <c r="O485" s="215"/>
    </row>
    <row r="486" spans="1:19" ht="26.4" customHeight="1" x14ac:dyDescent="0.25">
      <c r="A486" s="162"/>
      <c r="B486" s="225" t="s">
        <v>73</v>
      </c>
      <c r="C486" s="326"/>
      <c r="D486" s="327"/>
      <c r="E486" s="327"/>
      <c r="F486" s="327"/>
      <c r="G486" s="328"/>
      <c r="H486" s="162"/>
      <c r="I486" s="329" t="s">
        <v>74</v>
      </c>
      <c r="J486" s="330"/>
      <c r="K486" s="189">
        <v>0</v>
      </c>
      <c r="L486" s="198"/>
      <c r="M486" s="221" t="str">
        <f>IF(LEN(L486)&gt;1,I486&amp;": "&amp;L486&amp;CHAR(10),"")</f>
        <v/>
      </c>
      <c r="N486" s="215"/>
      <c r="O486" s="215"/>
    </row>
    <row r="487" spans="1:19" ht="39.6" customHeight="1" x14ac:dyDescent="0.25">
      <c r="A487" s="162"/>
      <c r="B487" s="224" t="s">
        <v>75</v>
      </c>
      <c r="C487" s="326"/>
      <c r="D487" s="327"/>
      <c r="E487" s="327"/>
      <c r="F487" s="327"/>
      <c r="G487" s="328"/>
      <c r="H487" s="162"/>
      <c r="I487" s="315" t="s">
        <v>76</v>
      </c>
      <c r="J487" s="316"/>
      <c r="K487" s="188">
        <f>K486*K485</f>
        <v>0</v>
      </c>
      <c r="L487" s="199"/>
      <c r="M487" s="217"/>
      <c r="N487" s="215"/>
      <c r="O487" s="215"/>
    </row>
    <row r="488" spans="1:19" ht="26.4" x14ac:dyDescent="0.25">
      <c r="A488" s="162"/>
      <c r="B488" s="224" t="s">
        <v>77</v>
      </c>
      <c r="C488" s="326"/>
      <c r="D488" s="327"/>
      <c r="E488" s="327"/>
      <c r="F488" s="327"/>
      <c r="G488" s="328"/>
      <c r="H488" s="162"/>
      <c r="I488" s="329" t="s">
        <v>5</v>
      </c>
      <c r="J488" s="330"/>
      <c r="K488" s="189">
        <v>0</v>
      </c>
      <c r="L488" s="198"/>
      <c r="M488" s="221" t="str">
        <f>IF(LEN(L488)&gt;1,I488&amp;": "&amp;L488&amp;CHAR(10),"")</f>
        <v/>
      </c>
      <c r="N488" s="215"/>
      <c r="O488" s="215"/>
    </row>
    <row r="489" spans="1:19" ht="27" customHeight="1" thickBot="1" x14ac:dyDescent="0.3">
      <c r="A489" s="162"/>
      <c r="B489" s="224" t="s">
        <v>66</v>
      </c>
      <c r="C489" s="326"/>
      <c r="D489" s="327"/>
      <c r="E489" s="327"/>
      <c r="F489" s="327"/>
      <c r="G489" s="328"/>
      <c r="H489" s="162"/>
      <c r="I489" s="329" t="s">
        <v>78</v>
      </c>
      <c r="J489" s="330"/>
      <c r="K489" s="189">
        <v>0</v>
      </c>
      <c r="L489" s="198"/>
      <c r="M489" s="221" t="str">
        <f>IF(LEN(L489)&gt;1,I489&amp;": "&amp;L489&amp;CHAR(10),"")</f>
        <v/>
      </c>
      <c r="N489" s="215"/>
      <c r="O489" s="215"/>
    </row>
    <row r="490" spans="1:19" ht="13.95" customHeight="1" x14ac:dyDescent="0.25">
      <c r="A490" s="162"/>
      <c r="B490" s="311" t="s">
        <v>105</v>
      </c>
      <c r="C490" s="312"/>
      <c r="D490" s="312"/>
      <c r="E490" s="312"/>
      <c r="F490" s="312"/>
      <c r="G490" s="313"/>
      <c r="H490" s="162"/>
      <c r="I490" s="329" t="s">
        <v>4</v>
      </c>
      <c r="J490" s="330"/>
      <c r="K490" s="189">
        <v>0</v>
      </c>
      <c r="L490" s="198"/>
      <c r="M490" s="221" t="str">
        <f>IF(LEN(L490)&gt;1,I490&amp;": "&amp;L490&amp;CHAR(10),"")</f>
        <v/>
      </c>
      <c r="N490" s="215"/>
      <c r="O490" s="215"/>
    </row>
    <row r="491" spans="1:19" ht="26.4" x14ac:dyDescent="0.25">
      <c r="A491" s="162"/>
      <c r="B491" s="170"/>
      <c r="C491" s="161" t="str">
        <f>Allocation1&amp;" %"</f>
        <v>Core %</v>
      </c>
      <c r="D491" s="208" t="str">
        <f>Allocation2&amp;" %"</f>
        <v>Competitive %</v>
      </c>
      <c r="E491" s="208" t="str">
        <f>Allocation1&amp;" $"</f>
        <v>Core $</v>
      </c>
      <c r="F491" s="208" t="str">
        <f>Allocation2&amp;" $"</f>
        <v>Competitive $</v>
      </c>
      <c r="G491" s="171" t="s">
        <v>59</v>
      </c>
      <c r="H491" s="162"/>
      <c r="I491" s="225" t="s">
        <v>67</v>
      </c>
      <c r="J491" s="195" t="s">
        <v>68</v>
      </c>
      <c r="K491" s="189">
        <v>0</v>
      </c>
      <c r="L491" s="198"/>
      <c r="M491" s="221" t="str">
        <f t="shared" ref="M491:M496" si="30">IF(LEN(L491)&gt;1,I491&amp;":: "&amp;J491&amp;": "&amp;L491&amp;CHAR(10),"")</f>
        <v/>
      </c>
      <c r="N491" s="215"/>
      <c r="O491" s="215"/>
    </row>
    <row r="492" spans="1:19" ht="27" thickBot="1" x14ac:dyDescent="0.3">
      <c r="A492" s="162"/>
      <c r="B492" s="181" t="s">
        <v>106</v>
      </c>
      <c r="C492" s="168">
        <v>1</v>
      </c>
      <c r="D492" s="168">
        <v>0</v>
      </c>
      <c r="E492" s="218">
        <f>C492*K498</f>
        <v>0</v>
      </c>
      <c r="F492" s="218">
        <f>D492*K498</f>
        <v>0</v>
      </c>
      <c r="G492" s="219">
        <f>SUM(E492:F492)</f>
        <v>0</v>
      </c>
      <c r="H492" s="162"/>
      <c r="I492" s="225" t="s">
        <v>6</v>
      </c>
      <c r="J492" s="195" t="s">
        <v>68</v>
      </c>
      <c r="K492" s="189">
        <v>0</v>
      </c>
      <c r="L492" s="198"/>
      <c r="M492" s="221" t="str">
        <f t="shared" si="30"/>
        <v/>
      </c>
      <c r="N492" s="215"/>
      <c r="O492" s="215"/>
    </row>
    <row r="493" spans="1:19" ht="26.4" x14ac:dyDescent="0.25">
      <c r="A493" s="162"/>
      <c r="B493" s="162"/>
      <c r="C493" s="162"/>
      <c r="D493" s="162"/>
      <c r="E493" s="162"/>
      <c r="F493" s="162"/>
      <c r="G493" s="162"/>
      <c r="H493" s="162"/>
      <c r="I493" s="225" t="s">
        <v>6</v>
      </c>
      <c r="J493" s="195" t="s">
        <v>68</v>
      </c>
      <c r="K493" s="189">
        <v>0</v>
      </c>
      <c r="L493" s="198"/>
      <c r="M493" s="221" t="str">
        <f t="shared" si="30"/>
        <v/>
      </c>
      <c r="N493" s="215"/>
      <c r="O493" s="215"/>
    </row>
    <row r="494" spans="1:19" ht="26.4" x14ac:dyDescent="0.25">
      <c r="A494" s="162"/>
      <c r="B494" s="162"/>
      <c r="C494" s="162"/>
      <c r="D494" s="162"/>
      <c r="E494" s="162"/>
      <c r="F494" s="162"/>
      <c r="G494" s="162"/>
      <c r="H494" s="162"/>
      <c r="I494" s="225" t="s">
        <v>6</v>
      </c>
      <c r="J494" s="195" t="s">
        <v>68</v>
      </c>
      <c r="K494" s="189">
        <v>0</v>
      </c>
      <c r="L494" s="198"/>
      <c r="M494" s="221" t="str">
        <f t="shared" si="30"/>
        <v/>
      </c>
      <c r="N494" s="215"/>
      <c r="O494" s="215"/>
    </row>
    <row r="495" spans="1:19" ht="26.4" x14ac:dyDescent="0.25">
      <c r="A495" s="162"/>
      <c r="B495" s="162"/>
      <c r="C495" s="162"/>
      <c r="D495" s="162"/>
      <c r="E495" s="162"/>
      <c r="F495" s="162"/>
      <c r="G495" s="162"/>
      <c r="H495" s="162"/>
      <c r="I495" s="225" t="s">
        <v>6</v>
      </c>
      <c r="J495" s="195" t="s">
        <v>68</v>
      </c>
      <c r="K495" s="189">
        <v>0</v>
      </c>
      <c r="L495" s="198"/>
      <c r="M495" s="221" t="str">
        <f t="shared" si="30"/>
        <v/>
      </c>
      <c r="N495" s="215"/>
      <c r="O495" s="215"/>
    </row>
    <row r="496" spans="1:19" ht="26.4" x14ac:dyDescent="0.25">
      <c r="A496" s="162"/>
      <c r="B496" s="162"/>
      <c r="C496" s="162"/>
      <c r="D496" s="162"/>
      <c r="E496" s="162"/>
      <c r="F496" s="162"/>
      <c r="G496" s="162"/>
      <c r="H496" s="162"/>
      <c r="I496" s="225" t="s">
        <v>6</v>
      </c>
      <c r="J496" s="195" t="s">
        <v>68</v>
      </c>
      <c r="K496" s="189">
        <v>0</v>
      </c>
      <c r="L496" s="198"/>
      <c r="M496" s="221" t="str">
        <f t="shared" si="30"/>
        <v/>
      </c>
      <c r="N496" s="215"/>
      <c r="O496" s="215"/>
    </row>
    <row r="497" spans="1:19" ht="13.95" customHeight="1" x14ac:dyDescent="0.25">
      <c r="A497" s="162"/>
      <c r="B497" s="162"/>
      <c r="C497" s="162"/>
      <c r="D497" s="162"/>
      <c r="E497" s="162"/>
      <c r="F497" s="162"/>
      <c r="G497" s="162"/>
      <c r="H497" s="162"/>
      <c r="I497" s="315" t="s">
        <v>79</v>
      </c>
      <c r="J497" s="316"/>
      <c r="K497" s="188">
        <f>SUM(K488:K496)</f>
        <v>0</v>
      </c>
      <c r="L497" s="200"/>
      <c r="M497" s="217" t="str">
        <f>CONCATENATE(M485,M486,M488,M489,M490,M491,M492,M493,M494,M495,M496)</f>
        <v/>
      </c>
      <c r="N497" s="215"/>
      <c r="O497" s="215"/>
    </row>
    <row r="498" spans="1:19" s="162" customFormat="1" ht="27" customHeight="1" thickBot="1" x14ac:dyDescent="0.3">
      <c r="I498" s="319" t="s">
        <v>80</v>
      </c>
      <c r="J498" s="320"/>
      <c r="K498" s="190">
        <f>SUM(K497,K487)</f>
        <v>0</v>
      </c>
      <c r="L498" s="201"/>
      <c r="M498" s="217"/>
      <c r="N498" s="220">
        <f>E492</f>
        <v>0</v>
      </c>
      <c r="O498" s="220">
        <f>F492</f>
        <v>0</v>
      </c>
      <c r="P498" s="215"/>
      <c r="Q498" s="215"/>
      <c r="R498" s="216"/>
      <c r="S498" s="216"/>
    </row>
    <row r="499" spans="1:19" ht="14.4" thickBot="1" x14ac:dyDescent="0.3">
      <c r="A499" s="162"/>
      <c r="B499" s="162"/>
      <c r="C499" s="162"/>
      <c r="D499" s="162"/>
      <c r="E499" s="162"/>
      <c r="F499" s="162"/>
      <c r="G499" s="162"/>
      <c r="H499" s="162"/>
      <c r="I499" s="162"/>
      <c r="J499" s="162"/>
      <c r="K499" s="162"/>
      <c r="L499" s="162"/>
      <c r="M499" s="217"/>
    </row>
    <row r="500" spans="1:19" x14ac:dyDescent="0.25">
      <c r="A500" s="194">
        <f>A484+1</f>
        <v>32</v>
      </c>
      <c r="B500" s="321" t="s">
        <v>60</v>
      </c>
      <c r="C500" s="322"/>
      <c r="D500" s="322"/>
      <c r="E500" s="322"/>
      <c r="F500" s="322"/>
      <c r="G500" s="323"/>
      <c r="H500" s="162"/>
      <c r="I500" s="321" t="s">
        <v>61</v>
      </c>
      <c r="J500" s="322"/>
      <c r="K500" s="322"/>
      <c r="L500" s="182" t="s">
        <v>16</v>
      </c>
      <c r="M500" s="217"/>
      <c r="N500" s="215"/>
      <c r="O500" s="215"/>
    </row>
    <row r="501" spans="1:19" ht="26.4" customHeight="1" x14ac:dyDescent="0.25">
      <c r="A501" s="162"/>
      <c r="B501" s="225" t="s">
        <v>71</v>
      </c>
      <c r="C501" s="307"/>
      <c r="D501" s="307"/>
      <c r="E501" s="307"/>
      <c r="F501" s="307"/>
      <c r="G501" s="308"/>
      <c r="H501" s="162"/>
      <c r="I501" s="329" t="s">
        <v>72</v>
      </c>
      <c r="J501" s="330"/>
      <c r="K501" s="187"/>
      <c r="L501" s="197"/>
      <c r="M501" s="221" t="str">
        <f>IF(LEN(L501)&gt;1,I501&amp;": "&amp;L501&amp;CHAR(10),"")</f>
        <v/>
      </c>
      <c r="N501" s="215"/>
      <c r="O501" s="215"/>
    </row>
    <row r="502" spans="1:19" ht="26.4" customHeight="1" x14ac:dyDescent="0.25">
      <c r="A502" s="162"/>
      <c r="B502" s="225" t="s">
        <v>73</v>
      </c>
      <c r="C502" s="326"/>
      <c r="D502" s="327"/>
      <c r="E502" s="327"/>
      <c r="F502" s="327"/>
      <c r="G502" s="328"/>
      <c r="H502" s="162"/>
      <c r="I502" s="329" t="s">
        <v>74</v>
      </c>
      <c r="J502" s="330"/>
      <c r="K502" s="189">
        <v>0</v>
      </c>
      <c r="L502" s="198"/>
      <c r="M502" s="221" t="str">
        <f>IF(LEN(L502)&gt;1,I502&amp;": "&amp;L502&amp;CHAR(10),"")</f>
        <v/>
      </c>
      <c r="N502" s="215"/>
      <c r="O502" s="215"/>
    </row>
    <row r="503" spans="1:19" ht="39.6" customHeight="1" x14ac:dyDescent="0.25">
      <c r="A503" s="162"/>
      <c r="B503" s="224" t="s">
        <v>75</v>
      </c>
      <c r="C503" s="326"/>
      <c r="D503" s="327"/>
      <c r="E503" s="327"/>
      <c r="F503" s="327"/>
      <c r="G503" s="328"/>
      <c r="H503" s="162"/>
      <c r="I503" s="315" t="s">
        <v>76</v>
      </c>
      <c r="J503" s="316"/>
      <c r="K503" s="188">
        <f>K502*K501</f>
        <v>0</v>
      </c>
      <c r="L503" s="199"/>
      <c r="M503" s="217"/>
      <c r="N503" s="215"/>
      <c r="O503" s="215"/>
    </row>
    <row r="504" spans="1:19" ht="26.4" x14ac:dyDescent="0.25">
      <c r="A504" s="162"/>
      <c r="B504" s="224" t="s">
        <v>77</v>
      </c>
      <c r="C504" s="326"/>
      <c r="D504" s="327"/>
      <c r="E504" s="327"/>
      <c r="F504" s="327"/>
      <c r="G504" s="328"/>
      <c r="H504" s="162"/>
      <c r="I504" s="329" t="s">
        <v>5</v>
      </c>
      <c r="J504" s="330"/>
      <c r="K504" s="189">
        <v>0</v>
      </c>
      <c r="L504" s="198"/>
      <c r="M504" s="221" t="str">
        <f>IF(LEN(L504)&gt;1,I504&amp;": "&amp;L504&amp;CHAR(10),"")</f>
        <v/>
      </c>
      <c r="N504" s="215"/>
      <c r="O504" s="215"/>
    </row>
    <row r="505" spans="1:19" ht="27" customHeight="1" thickBot="1" x14ac:dyDescent="0.3">
      <c r="A505" s="162"/>
      <c r="B505" s="224" t="s">
        <v>66</v>
      </c>
      <c r="C505" s="326"/>
      <c r="D505" s="327"/>
      <c r="E505" s="327"/>
      <c r="F505" s="327"/>
      <c r="G505" s="328"/>
      <c r="H505" s="162"/>
      <c r="I505" s="329" t="s">
        <v>78</v>
      </c>
      <c r="J505" s="330"/>
      <c r="K505" s="189">
        <v>0</v>
      </c>
      <c r="L505" s="198"/>
      <c r="M505" s="221" t="str">
        <f>IF(LEN(L505)&gt;1,I505&amp;": "&amp;L505&amp;CHAR(10),"")</f>
        <v/>
      </c>
      <c r="N505" s="215"/>
      <c r="O505" s="215"/>
    </row>
    <row r="506" spans="1:19" ht="13.95" customHeight="1" x14ac:dyDescent="0.25">
      <c r="A506" s="162"/>
      <c r="B506" s="311" t="s">
        <v>105</v>
      </c>
      <c r="C506" s="312"/>
      <c r="D506" s="312"/>
      <c r="E506" s="312"/>
      <c r="F506" s="312"/>
      <c r="G506" s="313"/>
      <c r="H506" s="162"/>
      <c r="I506" s="329" t="s">
        <v>4</v>
      </c>
      <c r="J506" s="330"/>
      <c r="K506" s="189">
        <v>0</v>
      </c>
      <c r="L506" s="198"/>
      <c r="M506" s="221" t="str">
        <f>IF(LEN(L506)&gt;1,I506&amp;": "&amp;L506&amp;CHAR(10),"")</f>
        <v/>
      </c>
      <c r="N506" s="215"/>
      <c r="O506" s="215"/>
    </row>
    <row r="507" spans="1:19" ht="26.4" x14ac:dyDescent="0.25">
      <c r="A507" s="162"/>
      <c r="B507" s="170"/>
      <c r="C507" s="161" t="str">
        <f>Allocation1&amp;" %"</f>
        <v>Core %</v>
      </c>
      <c r="D507" s="208" t="str">
        <f>Allocation2&amp;" %"</f>
        <v>Competitive %</v>
      </c>
      <c r="E507" s="208" t="str">
        <f>Allocation1&amp;" $"</f>
        <v>Core $</v>
      </c>
      <c r="F507" s="208" t="str">
        <f>Allocation2&amp;" $"</f>
        <v>Competitive $</v>
      </c>
      <c r="G507" s="171" t="s">
        <v>59</v>
      </c>
      <c r="H507" s="162"/>
      <c r="I507" s="225" t="s">
        <v>67</v>
      </c>
      <c r="J507" s="195" t="s">
        <v>68</v>
      </c>
      <c r="K507" s="189">
        <v>0</v>
      </c>
      <c r="L507" s="198"/>
      <c r="M507" s="221" t="str">
        <f t="shared" ref="M507:M512" si="31">IF(LEN(L507)&gt;1,I507&amp;":: "&amp;J507&amp;": "&amp;L507&amp;CHAR(10),"")</f>
        <v/>
      </c>
      <c r="N507" s="215"/>
      <c r="O507" s="215"/>
    </row>
    <row r="508" spans="1:19" ht="27" thickBot="1" x14ac:dyDescent="0.3">
      <c r="A508" s="162"/>
      <c r="B508" s="181" t="s">
        <v>106</v>
      </c>
      <c r="C508" s="168">
        <v>1</v>
      </c>
      <c r="D508" s="168">
        <v>0</v>
      </c>
      <c r="E508" s="218">
        <f>C508*K514</f>
        <v>0</v>
      </c>
      <c r="F508" s="218">
        <f>D508*K514</f>
        <v>0</v>
      </c>
      <c r="G508" s="219">
        <f>SUM(E508:F508)</f>
        <v>0</v>
      </c>
      <c r="H508" s="162"/>
      <c r="I508" s="225" t="s">
        <v>6</v>
      </c>
      <c r="J508" s="195" t="s">
        <v>68</v>
      </c>
      <c r="K508" s="189">
        <v>0</v>
      </c>
      <c r="L508" s="198"/>
      <c r="M508" s="221" t="str">
        <f t="shared" si="31"/>
        <v/>
      </c>
      <c r="N508" s="215"/>
      <c r="O508" s="215"/>
    </row>
    <row r="509" spans="1:19" ht="26.4" x14ac:dyDescent="0.25">
      <c r="A509" s="162"/>
      <c r="B509" s="162"/>
      <c r="C509" s="162"/>
      <c r="D509" s="162"/>
      <c r="E509" s="162"/>
      <c r="F509" s="162"/>
      <c r="G509" s="162"/>
      <c r="H509" s="162"/>
      <c r="I509" s="225" t="s">
        <v>6</v>
      </c>
      <c r="J509" s="195" t="s">
        <v>68</v>
      </c>
      <c r="K509" s="189">
        <v>0</v>
      </c>
      <c r="L509" s="198"/>
      <c r="M509" s="221" t="str">
        <f t="shared" si="31"/>
        <v/>
      </c>
      <c r="N509" s="215"/>
      <c r="O509" s="215"/>
    </row>
    <row r="510" spans="1:19" ht="26.4" x14ac:dyDescent="0.25">
      <c r="A510" s="162"/>
      <c r="B510" s="162"/>
      <c r="C510" s="162"/>
      <c r="D510" s="162"/>
      <c r="E510" s="162"/>
      <c r="F510" s="162"/>
      <c r="G510" s="162"/>
      <c r="H510" s="162"/>
      <c r="I510" s="225" t="s">
        <v>6</v>
      </c>
      <c r="J510" s="195" t="s">
        <v>68</v>
      </c>
      <c r="K510" s="189">
        <v>0</v>
      </c>
      <c r="L510" s="198"/>
      <c r="M510" s="221" t="str">
        <f t="shared" si="31"/>
        <v/>
      </c>
      <c r="N510" s="215"/>
      <c r="O510" s="215"/>
    </row>
    <row r="511" spans="1:19" ht="26.4" x14ac:dyDescent="0.25">
      <c r="A511" s="162"/>
      <c r="B511" s="162"/>
      <c r="C511" s="162"/>
      <c r="D511" s="162"/>
      <c r="E511" s="162"/>
      <c r="F511" s="162"/>
      <c r="G511" s="162"/>
      <c r="H511" s="162"/>
      <c r="I511" s="225" t="s">
        <v>6</v>
      </c>
      <c r="J511" s="195" t="s">
        <v>68</v>
      </c>
      <c r="K511" s="189">
        <v>0</v>
      </c>
      <c r="L511" s="198"/>
      <c r="M511" s="221" t="str">
        <f t="shared" si="31"/>
        <v/>
      </c>
      <c r="N511" s="215"/>
      <c r="O511" s="215"/>
    </row>
    <row r="512" spans="1:19" ht="26.4" x14ac:dyDescent="0.25">
      <c r="A512" s="162"/>
      <c r="B512" s="162"/>
      <c r="C512" s="162"/>
      <c r="D512" s="162"/>
      <c r="E512" s="162"/>
      <c r="F512" s="162"/>
      <c r="G512" s="162"/>
      <c r="H512" s="162"/>
      <c r="I512" s="225" t="s">
        <v>6</v>
      </c>
      <c r="J512" s="195" t="s">
        <v>68</v>
      </c>
      <c r="K512" s="189">
        <v>0</v>
      </c>
      <c r="L512" s="198"/>
      <c r="M512" s="221" t="str">
        <f t="shared" si="31"/>
        <v/>
      </c>
      <c r="N512" s="215"/>
      <c r="O512" s="215"/>
    </row>
    <row r="513" spans="1:19" ht="13.95" customHeight="1" x14ac:dyDescent="0.25">
      <c r="A513" s="162"/>
      <c r="B513" s="162"/>
      <c r="C513" s="162"/>
      <c r="D513" s="162"/>
      <c r="E513" s="162"/>
      <c r="F513" s="162"/>
      <c r="G513" s="162"/>
      <c r="H513" s="162"/>
      <c r="I513" s="315" t="s">
        <v>79</v>
      </c>
      <c r="J513" s="316"/>
      <c r="K513" s="188">
        <f>SUM(K504:K512)</f>
        <v>0</v>
      </c>
      <c r="L513" s="200"/>
      <c r="M513" s="217" t="str">
        <f>CONCATENATE(M501,M502,M504,M505,M506,M507,M508,M509,M510,M511,M512)</f>
        <v/>
      </c>
      <c r="N513" s="215"/>
      <c r="O513" s="215"/>
    </row>
    <row r="514" spans="1:19" s="162" customFormat="1" ht="27" customHeight="1" thickBot="1" x14ac:dyDescent="0.3">
      <c r="I514" s="319" t="s">
        <v>80</v>
      </c>
      <c r="J514" s="320"/>
      <c r="K514" s="190">
        <f>SUM(K513,K503)</f>
        <v>0</v>
      </c>
      <c r="L514" s="201"/>
      <c r="M514" s="217"/>
      <c r="N514" s="220">
        <f>E508</f>
        <v>0</v>
      </c>
      <c r="O514" s="220">
        <f>F508</f>
        <v>0</v>
      </c>
      <c r="P514" s="215"/>
      <c r="Q514" s="215"/>
      <c r="R514" s="216"/>
      <c r="S514" s="216"/>
    </row>
    <row r="515" spans="1:19" ht="14.4" thickBot="1" x14ac:dyDescent="0.3">
      <c r="A515" s="162"/>
      <c r="B515" s="162"/>
      <c r="C515" s="162"/>
      <c r="D515" s="162"/>
      <c r="E515" s="162"/>
      <c r="F515" s="162"/>
      <c r="G515" s="162"/>
      <c r="H515" s="162"/>
      <c r="I515" s="162"/>
      <c r="J515" s="162"/>
      <c r="K515" s="162"/>
      <c r="L515" s="162"/>
      <c r="M515" s="217"/>
      <c r="N515" s="215"/>
      <c r="O515" s="215"/>
    </row>
    <row r="516" spans="1:19" x14ac:dyDescent="0.25">
      <c r="A516" s="194">
        <f>A500+1</f>
        <v>33</v>
      </c>
      <c r="B516" s="321" t="s">
        <v>60</v>
      </c>
      <c r="C516" s="322"/>
      <c r="D516" s="322"/>
      <c r="E516" s="322"/>
      <c r="F516" s="322"/>
      <c r="G516" s="323"/>
      <c r="H516" s="162"/>
      <c r="I516" s="321" t="s">
        <v>61</v>
      </c>
      <c r="J516" s="322"/>
      <c r="K516" s="322"/>
      <c r="L516" s="182" t="s">
        <v>16</v>
      </c>
      <c r="M516" s="217"/>
      <c r="N516" s="215"/>
      <c r="O516" s="215"/>
    </row>
    <row r="517" spans="1:19" ht="26.4" customHeight="1" x14ac:dyDescent="0.25">
      <c r="A517" s="162"/>
      <c r="B517" s="225" t="s">
        <v>71</v>
      </c>
      <c r="C517" s="307"/>
      <c r="D517" s="307"/>
      <c r="E517" s="307"/>
      <c r="F517" s="307"/>
      <c r="G517" s="308"/>
      <c r="H517" s="162"/>
      <c r="I517" s="329" t="s">
        <v>72</v>
      </c>
      <c r="J517" s="330"/>
      <c r="K517" s="187"/>
      <c r="L517" s="197"/>
      <c r="M517" s="221" t="str">
        <f>IF(LEN(L517)&gt;1,I517&amp;": "&amp;L517&amp;CHAR(10),"")</f>
        <v/>
      </c>
      <c r="N517" s="215"/>
      <c r="O517" s="215"/>
    </row>
    <row r="518" spans="1:19" ht="26.4" customHeight="1" x14ac:dyDescent="0.25">
      <c r="A518" s="162"/>
      <c r="B518" s="225" t="s">
        <v>73</v>
      </c>
      <c r="C518" s="326"/>
      <c r="D518" s="327"/>
      <c r="E518" s="327"/>
      <c r="F518" s="327"/>
      <c r="G518" s="328"/>
      <c r="H518" s="162"/>
      <c r="I518" s="329" t="s">
        <v>74</v>
      </c>
      <c r="J518" s="330"/>
      <c r="K518" s="189">
        <v>0</v>
      </c>
      <c r="L518" s="198"/>
      <c r="M518" s="221" t="str">
        <f>IF(LEN(L518)&gt;1,I518&amp;": "&amp;L518&amp;CHAR(10),"")</f>
        <v/>
      </c>
      <c r="N518" s="215"/>
      <c r="O518" s="215"/>
    </row>
    <row r="519" spans="1:19" ht="39.6" customHeight="1" x14ac:dyDescent="0.25">
      <c r="A519" s="162"/>
      <c r="B519" s="224" t="s">
        <v>75</v>
      </c>
      <c r="C519" s="326"/>
      <c r="D519" s="327"/>
      <c r="E519" s="327"/>
      <c r="F519" s="327"/>
      <c r="G519" s="328"/>
      <c r="H519" s="162"/>
      <c r="I519" s="315" t="s">
        <v>76</v>
      </c>
      <c r="J519" s="316"/>
      <c r="K519" s="188">
        <f>K518*K517</f>
        <v>0</v>
      </c>
      <c r="L519" s="199"/>
      <c r="M519" s="217"/>
      <c r="N519" s="215"/>
      <c r="O519" s="215"/>
    </row>
    <row r="520" spans="1:19" ht="26.4" x14ac:dyDescent="0.25">
      <c r="A520" s="162"/>
      <c r="B520" s="224" t="s">
        <v>77</v>
      </c>
      <c r="C520" s="326"/>
      <c r="D520" s="327"/>
      <c r="E520" s="327"/>
      <c r="F520" s="327"/>
      <c r="G520" s="328"/>
      <c r="H520" s="162"/>
      <c r="I520" s="329" t="s">
        <v>5</v>
      </c>
      <c r="J520" s="330"/>
      <c r="K520" s="189">
        <v>0</v>
      </c>
      <c r="L520" s="198"/>
      <c r="M520" s="221" t="str">
        <f>IF(LEN(L520)&gt;1,I520&amp;": "&amp;L520&amp;CHAR(10),"")</f>
        <v/>
      </c>
      <c r="N520" s="215"/>
      <c r="O520" s="215"/>
    </row>
    <row r="521" spans="1:19" ht="27" customHeight="1" thickBot="1" x14ac:dyDescent="0.3">
      <c r="A521" s="162"/>
      <c r="B521" s="224" t="s">
        <v>66</v>
      </c>
      <c r="C521" s="326"/>
      <c r="D521" s="327"/>
      <c r="E521" s="327"/>
      <c r="F521" s="327"/>
      <c r="G521" s="328"/>
      <c r="H521" s="162"/>
      <c r="I521" s="329" t="s">
        <v>78</v>
      </c>
      <c r="J521" s="330"/>
      <c r="K521" s="189">
        <v>0</v>
      </c>
      <c r="L521" s="198"/>
      <c r="M521" s="221" t="str">
        <f>IF(LEN(L521)&gt;1,I521&amp;": "&amp;L521&amp;CHAR(10),"")</f>
        <v/>
      </c>
      <c r="N521" s="215"/>
      <c r="O521" s="215"/>
    </row>
    <row r="522" spans="1:19" ht="13.95" customHeight="1" x14ac:dyDescent="0.25">
      <c r="A522" s="162"/>
      <c r="B522" s="311" t="s">
        <v>105</v>
      </c>
      <c r="C522" s="312"/>
      <c r="D522" s="312"/>
      <c r="E522" s="312"/>
      <c r="F522" s="312"/>
      <c r="G522" s="313"/>
      <c r="H522" s="162"/>
      <c r="I522" s="329" t="s">
        <v>4</v>
      </c>
      <c r="J522" s="330"/>
      <c r="K522" s="189">
        <v>0</v>
      </c>
      <c r="L522" s="198"/>
      <c r="M522" s="221" t="str">
        <f>IF(LEN(L522)&gt;1,I522&amp;": "&amp;L522&amp;CHAR(10),"")</f>
        <v/>
      </c>
      <c r="N522" s="215"/>
      <c r="O522" s="215"/>
    </row>
    <row r="523" spans="1:19" ht="26.4" x14ac:dyDescent="0.25">
      <c r="A523" s="162"/>
      <c r="B523" s="170"/>
      <c r="C523" s="161" t="str">
        <f>Allocation1&amp;" %"</f>
        <v>Core %</v>
      </c>
      <c r="D523" s="208" t="str">
        <f>Allocation2&amp;" %"</f>
        <v>Competitive %</v>
      </c>
      <c r="E523" s="208" t="str">
        <f>Allocation1&amp;" $"</f>
        <v>Core $</v>
      </c>
      <c r="F523" s="208" t="str">
        <f>Allocation2&amp;" $"</f>
        <v>Competitive $</v>
      </c>
      <c r="G523" s="171" t="s">
        <v>59</v>
      </c>
      <c r="H523" s="162"/>
      <c r="I523" s="225" t="s">
        <v>67</v>
      </c>
      <c r="J523" s="195" t="s">
        <v>68</v>
      </c>
      <c r="K523" s="189">
        <v>0</v>
      </c>
      <c r="L523" s="198"/>
      <c r="M523" s="221" t="str">
        <f t="shared" ref="M523:M528" si="32">IF(LEN(L523)&gt;1,I523&amp;":: "&amp;J523&amp;": "&amp;L523&amp;CHAR(10),"")</f>
        <v/>
      </c>
      <c r="N523" s="215"/>
      <c r="O523" s="215"/>
    </row>
    <row r="524" spans="1:19" ht="27" thickBot="1" x14ac:dyDescent="0.3">
      <c r="A524" s="162"/>
      <c r="B524" s="181" t="s">
        <v>106</v>
      </c>
      <c r="C524" s="168">
        <v>1</v>
      </c>
      <c r="D524" s="168">
        <v>0</v>
      </c>
      <c r="E524" s="218">
        <f>C524*K530</f>
        <v>0</v>
      </c>
      <c r="F524" s="218">
        <f>D524*K530</f>
        <v>0</v>
      </c>
      <c r="G524" s="219">
        <f>SUM(E524:F524)</f>
        <v>0</v>
      </c>
      <c r="H524" s="162"/>
      <c r="I524" s="225" t="s">
        <v>6</v>
      </c>
      <c r="J524" s="195" t="s">
        <v>68</v>
      </c>
      <c r="K524" s="189">
        <v>0</v>
      </c>
      <c r="L524" s="198"/>
      <c r="M524" s="221" t="str">
        <f t="shared" si="32"/>
        <v/>
      </c>
      <c r="N524" s="215"/>
      <c r="O524" s="215"/>
    </row>
    <row r="525" spans="1:19" ht="26.4" x14ac:dyDescent="0.25">
      <c r="A525" s="162"/>
      <c r="B525" s="162"/>
      <c r="C525" s="162"/>
      <c r="D525" s="162"/>
      <c r="E525" s="162"/>
      <c r="F525" s="162"/>
      <c r="G525" s="162"/>
      <c r="H525" s="162"/>
      <c r="I525" s="225" t="s">
        <v>6</v>
      </c>
      <c r="J525" s="195" t="s">
        <v>68</v>
      </c>
      <c r="K525" s="189">
        <v>0</v>
      </c>
      <c r="L525" s="198"/>
      <c r="M525" s="221" t="str">
        <f t="shared" si="32"/>
        <v/>
      </c>
      <c r="N525" s="215"/>
      <c r="O525" s="215"/>
    </row>
    <row r="526" spans="1:19" ht="26.4" x14ac:dyDescent="0.25">
      <c r="A526" s="162"/>
      <c r="B526" s="162"/>
      <c r="C526" s="162"/>
      <c r="D526" s="162"/>
      <c r="E526" s="162"/>
      <c r="F526" s="162"/>
      <c r="G526" s="162"/>
      <c r="H526" s="162"/>
      <c r="I526" s="225" t="s">
        <v>6</v>
      </c>
      <c r="J526" s="195" t="s">
        <v>68</v>
      </c>
      <c r="K526" s="189">
        <v>0</v>
      </c>
      <c r="L526" s="198"/>
      <c r="M526" s="221" t="str">
        <f t="shared" si="32"/>
        <v/>
      </c>
      <c r="N526" s="215"/>
      <c r="O526" s="215"/>
    </row>
    <row r="527" spans="1:19" ht="26.4" x14ac:dyDescent="0.25">
      <c r="A527" s="162"/>
      <c r="B527" s="162"/>
      <c r="C527" s="162"/>
      <c r="D527" s="162"/>
      <c r="E527" s="162"/>
      <c r="F527" s="162"/>
      <c r="G527" s="162"/>
      <c r="H527" s="162"/>
      <c r="I527" s="225" t="s">
        <v>6</v>
      </c>
      <c r="J527" s="195" t="s">
        <v>68</v>
      </c>
      <c r="K527" s="189">
        <v>0</v>
      </c>
      <c r="L527" s="198"/>
      <c r="M527" s="221" t="str">
        <f t="shared" si="32"/>
        <v/>
      </c>
      <c r="N527" s="215"/>
      <c r="O527" s="215"/>
    </row>
    <row r="528" spans="1:19" ht="26.4" x14ac:dyDescent="0.25">
      <c r="A528" s="162"/>
      <c r="B528" s="162"/>
      <c r="C528" s="162"/>
      <c r="D528" s="162"/>
      <c r="E528" s="162"/>
      <c r="F528" s="162"/>
      <c r="G528" s="162"/>
      <c r="H528" s="162"/>
      <c r="I528" s="225" t="s">
        <v>6</v>
      </c>
      <c r="J528" s="195" t="s">
        <v>68</v>
      </c>
      <c r="K528" s="189">
        <v>0</v>
      </c>
      <c r="L528" s="198"/>
      <c r="M528" s="221" t="str">
        <f t="shared" si="32"/>
        <v/>
      </c>
      <c r="N528" s="215"/>
      <c r="O528" s="215"/>
    </row>
    <row r="529" spans="1:19" ht="13.95" customHeight="1" x14ac:dyDescent="0.25">
      <c r="A529" s="162"/>
      <c r="B529" s="162"/>
      <c r="C529" s="162"/>
      <c r="D529" s="162"/>
      <c r="E529" s="162"/>
      <c r="F529" s="162"/>
      <c r="G529" s="162"/>
      <c r="H529" s="162"/>
      <c r="I529" s="315" t="s">
        <v>79</v>
      </c>
      <c r="J529" s="316"/>
      <c r="K529" s="188">
        <f>SUM(K520:K528)</f>
        <v>0</v>
      </c>
      <c r="L529" s="200"/>
      <c r="M529" s="217" t="str">
        <f>CONCATENATE(M517,M518,M520,M521,M522,M523,M524,M525,M526,M527,M528)</f>
        <v/>
      </c>
      <c r="N529" s="215"/>
      <c r="O529" s="215"/>
    </row>
    <row r="530" spans="1:19" s="162" customFormat="1" ht="27" customHeight="1" thickBot="1" x14ac:dyDescent="0.3">
      <c r="I530" s="319" t="s">
        <v>80</v>
      </c>
      <c r="J530" s="320"/>
      <c r="K530" s="190">
        <f>SUM(K529,K519)</f>
        <v>0</v>
      </c>
      <c r="L530" s="201"/>
      <c r="M530" s="217"/>
      <c r="N530" s="220">
        <f>E524</f>
        <v>0</v>
      </c>
      <c r="O530" s="220">
        <f>F524</f>
        <v>0</v>
      </c>
      <c r="P530" s="215"/>
      <c r="Q530" s="215"/>
      <c r="R530" s="216"/>
      <c r="S530" s="216"/>
    </row>
    <row r="531" spans="1:19" ht="14.4" thickBot="1" x14ac:dyDescent="0.3">
      <c r="A531" s="162"/>
      <c r="B531" s="162"/>
      <c r="C531" s="162"/>
      <c r="D531" s="162"/>
      <c r="E531" s="162"/>
      <c r="F531" s="162"/>
      <c r="G531" s="162"/>
      <c r="H531" s="162"/>
      <c r="I531" s="162"/>
      <c r="J531" s="162"/>
      <c r="K531" s="162"/>
      <c r="L531" s="162"/>
      <c r="M531" s="217"/>
      <c r="N531" s="215"/>
      <c r="O531" s="215"/>
    </row>
    <row r="532" spans="1:19" x14ac:dyDescent="0.25">
      <c r="A532" s="194">
        <f>A516+1</f>
        <v>34</v>
      </c>
      <c r="B532" s="321" t="s">
        <v>60</v>
      </c>
      <c r="C532" s="322"/>
      <c r="D532" s="322"/>
      <c r="E532" s="322"/>
      <c r="F532" s="322"/>
      <c r="G532" s="323"/>
      <c r="H532" s="162"/>
      <c r="I532" s="321" t="s">
        <v>61</v>
      </c>
      <c r="J532" s="322"/>
      <c r="K532" s="322"/>
      <c r="L532" s="182" t="s">
        <v>16</v>
      </c>
      <c r="M532" s="217"/>
      <c r="N532" s="215"/>
      <c r="O532" s="215"/>
    </row>
    <row r="533" spans="1:19" ht="26.4" customHeight="1" x14ac:dyDescent="0.25">
      <c r="A533" s="162"/>
      <c r="B533" s="225" t="s">
        <v>71</v>
      </c>
      <c r="C533" s="307"/>
      <c r="D533" s="307"/>
      <c r="E533" s="307"/>
      <c r="F533" s="307"/>
      <c r="G533" s="308"/>
      <c r="H533" s="162"/>
      <c r="I533" s="329" t="s">
        <v>72</v>
      </c>
      <c r="J533" s="330"/>
      <c r="K533" s="187"/>
      <c r="L533" s="197"/>
      <c r="M533" s="221" t="str">
        <f>IF(LEN(L533)&gt;1,I533&amp;": "&amp;L533&amp;CHAR(10),"")</f>
        <v/>
      </c>
      <c r="N533" s="215"/>
      <c r="O533" s="215"/>
    </row>
    <row r="534" spans="1:19" ht="26.4" customHeight="1" x14ac:dyDescent="0.25">
      <c r="A534" s="162"/>
      <c r="B534" s="225" t="s">
        <v>73</v>
      </c>
      <c r="C534" s="326"/>
      <c r="D534" s="327"/>
      <c r="E534" s="327"/>
      <c r="F534" s="327"/>
      <c r="G534" s="328"/>
      <c r="H534" s="162"/>
      <c r="I534" s="329" t="s">
        <v>74</v>
      </c>
      <c r="J534" s="330"/>
      <c r="K534" s="189">
        <v>0</v>
      </c>
      <c r="L534" s="198"/>
      <c r="M534" s="221" t="str">
        <f>IF(LEN(L534)&gt;1,I534&amp;": "&amp;L534&amp;CHAR(10),"")</f>
        <v/>
      </c>
      <c r="N534" s="215"/>
      <c r="O534" s="215"/>
    </row>
    <row r="535" spans="1:19" ht="39.6" customHeight="1" x14ac:dyDescent="0.25">
      <c r="A535" s="162"/>
      <c r="B535" s="224" t="s">
        <v>75</v>
      </c>
      <c r="C535" s="326"/>
      <c r="D535" s="327"/>
      <c r="E535" s="327"/>
      <c r="F535" s="327"/>
      <c r="G535" s="328"/>
      <c r="H535" s="162"/>
      <c r="I535" s="315" t="s">
        <v>76</v>
      </c>
      <c r="J535" s="316"/>
      <c r="K535" s="188">
        <f>K534*K533</f>
        <v>0</v>
      </c>
      <c r="L535" s="199"/>
      <c r="M535" s="217"/>
      <c r="N535" s="215"/>
      <c r="O535" s="215"/>
    </row>
    <row r="536" spans="1:19" ht="26.4" x14ac:dyDescent="0.25">
      <c r="A536" s="162"/>
      <c r="B536" s="224" t="s">
        <v>77</v>
      </c>
      <c r="C536" s="326"/>
      <c r="D536" s="327"/>
      <c r="E536" s="327"/>
      <c r="F536" s="327"/>
      <c r="G536" s="328"/>
      <c r="H536" s="162"/>
      <c r="I536" s="329" t="s">
        <v>5</v>
      </c>
      <c r="J536" s="330"/>
      <c r="K536" s="189">
        <v>0</v>
      </c>
      <c r="L536" s="198"/>
      <c r="M536" s="221" t="str">
        <f>IF(LEN(L536)&gt;1,I536&amp;": "&amp;L536&amp;CHAR(10),"")</f>
        <v/>
      </c>
      <c r="N536" s="215"/>
      <c r="O536" s="215"/>
    </row>
    <row r="537" spans="1:19" ht="27" customHeight="1" thickBot="1" x14ac:dyDescent="0.3">
      <c r="A537" s="162"/>
      <c r="B537" s="224" t="s">
        <v>66</v>
      </c>
      <c r="C537" s="326"/>
      <c r="D537" s="327"/>
      <c r="E537" s="327"/>
      <c r="F537" s="327"/>
      <c r="G537" s="328"/>
      <c r="H537" s="162"/>
      <c r="I537" s="329" t="s">
        <v>78</v>
      </c>
      <c r="J537" s="330"/>
      <c r="K537" s="189">
        <v>0</v>
      </c>
      <c r="L537" s="198"/>
      <c r="M537" s="221" t="str">
        <f>IF(LEN(L537)&gt;1,I537&amp;": "&amp;L537&amp;CHAR(10),"")</f>
        <v/>
      </c>
      <c r="N537" s="215"/>
      <c r="O537" s="215"/>
    </row>
    <row r="538" spans="1:19" ht="13.95" customHeight="1" x14ac:dyDescent="0.25">
      <c r="A538" s="162"/>
      <c r="B538" s="311" t="s">
        <v>105</v>
      </c>
      <c r="C538" s="312"/>
      <c r="D538" s="312"/>
      <c r="E538" s="312"/>
      <c r="F538" s="312"/>
      <c r="G538" s="313"/>
      <c r="H538" s="162"/>
      <c r="I538" s="329" t="s">
        <v>4</v>
      </c>
      <c r="J538" s="330"/>
      <c r="K538" s="189">
        <v>0</v>
      </c>
      <c r="L538" s="198"/>
      <c r="M538" s="221" t="str">
        <f>IF(LEN(L538)&gt;1,I538&amp;": "&amp;L538&amp;CHAR(10),"")</f>
        <v/>
      </c>
      <c r="N538" s="215"/>
      <c r="O538" s="215"/>
    </row>
    <row r="539" spans="1:19" ht="26.4" x14ac:dyDescent="0.25">
      <c r="A539" s="162"/>
      <c r="B539" s="170"/>
      <c r="C539" s="161" t="str">
        <f>Allocation1&amp;" %"</f>
        <v>Core %</v>
      </c>
      <c r="D539" s="208" t="str">
        <f>Allocation2&amp;" %"</f>
        <v>Competitive %</v>
      </c>
      <c r="E539" s="208" t="str">
        <f>Allocation1&amp;" $"</f>
        <v>Core $</v>
      </c>
      <c r="F539" s="208" t="str">
        <f>Allocation2&amp;" $"</f>
        <v>Competitive $</v>
      </c>
      <c r="G539" s="171" t="s">
        <v>59</v>
      </c>
      <c r="H539" s="162"/>
      <c r="I539" s="225" t="s">
        <v>67</v>
      </c>
      <c r="J539" s="195" t="s">
        <v>68</v>
      </c>
      <c r="K539" s="189">
        <v>0</v>
      </c>
      <c r="L539" s="198"/>
      <c r="M539" s="221" t="str">
        <f t="shared" ref="M539:M544" si="33">IF(LEN(L539)&gt;1,I539&amp;":: "&amp;J539&amp;": "&amp;L539&amp;CHAR(10),"")</f>
        <v/>
      </c>
      <c r="N539" s="215"/>
      <c r="O539" s="215"/>
    </row>
    <row r="540" spans="1:19" ht="27" thickBot="1" x14ac:dyDescent="0.3">
      <c r="A540" s="162"/>
      <c r="B540" s="181" t="s">
        <v>106</v>
      </c>
      <c r="C540" s="168">
        <v>1</v>
      </c>
      <c r="D540" s="168">
        <v>0</v>
      </c>
      <c r="E540" s="218">
        <f>C540*K546</f>
        <v>0</v>
      </c>
      <c r="F540" s="218">
        <f>D540*K546</f>
        <v>0</v>
      </c>
      <c r="G540" s="219">
        <f>SUM(E540:F540)</f>
        <v>0</v>
      </c>
      <c r="H540" s="162"/>
      <c r="I540" s="225" t="s">
        <v>6</v>
      </c>
      <c r="J540" s="195" t="s">
        <v>68</v>
      </c>
      <c r="K540" s="189">
        <v>0</v>
      </c>
      <c r="L540" s="198"/>
      <c r="M540" s="221" t="str">
        <f t="shared" si="33"/>
        <v/>
      </c>
      <c r="N540" s="215"/>
      <c r="O540" s="215"/>
    </row>
    <row r="541" spans="1:19" ht="26.4" x14ac:dyDescent="0.25">
      <c r="A541" s="162"/>
      <c r="B541" s="162"/>
      <c r="C541" s="162"/>
      <c r="D541" s="162"/>
      <c r="E541" s="162"/>
      <c r="F541" s="162"/>
      <c r="G541" s="162"/>
      <c r="H541" s="162"/>
      <c r="I541" s="225" t="s">
        <v>6</v>
      </c>
      <c r="J541" s="195" t="s">
        <v>68</v>
      </c>
      <c r="K541" s="189">
        <v>0</v>
      </c>
      <c r="L541" s="198"/>
      <c r="M541" s="221" t="str">
        <f t="shared" si="33"/>
        <v/>
      </c>
      <c r="N541" s="215"/>
      <c r="O541" s="215"/>
    </row>
    <row r="542" spans="1:19" ht="26.4" x14ac:dyDescent="0.25">
      <c r="A542" s="162"/>
      <c r="B542" s="162"/>
      <c r="C542" s="162"/>
      <c r="D542" s="162"/>
      <c r="E542" s="162"/>
      <c r="F542" s="162"/>
      <c r="G542" s="162"/>
      <c r="H542" s="162"/>
      <c r="I542" s="225" t="s">
        <v>6</v>
      </c>
      <c r="J542" s="195" t="s">
        <v>68</v>
      </c>
      <c r="K542" s="189">
        <v>0</v>
      </c>
      <c r="L542" s="198"/>
      <c r="M542" s="221" t="str">
        <f t="shared" si="33"/>
        <v/>
      </c>
      <c r="N542" s="215"/>
      <c r="O542" s="215"/>
    </row>
    <row r="543" spans="1:19" ht="26.4" x14ac:dyDescent="0.25">
      <c r="A543" s="162"/>
      <c r="B543" s="162"/>
      <c r="C543" s="162"/>
      <c r="D543" s="162"/>
      <c r="E543" s="162"/>
      <c r="F543" s="162"/>
      <c r="G543" s="162"/>
      <c r="H543" s="162"/>
      <c r="I543" s="225" t="s">
        <v>6</v>
      </c>
      <c r="J543" s="195" t="s">
        <v>68</v>
      </c>
      <c r="K543" s="189">
        <v>0</v>
      </c>
      <c r="L543" s="198"/>
      <c r="M543" s="221" t="str">
        <f t="shared" si="33"/>
        <v/>
      </c>
      <c r="N543" s="215"/>
      <c r="O543" s="215"/>
    </row>
    <row r="544" spans="1:19" ht="26.4" x14ac:dyDescent="0.25">
      <c r="A544" s="162"/>
      <c r="B544" s="162"/>
      <c r="C544" s="162"/>
      <c r="D544" s="162"/>
      <c r="E544" s="162"/>
      <c r="F544" s="162"/>
      <c r="G544" s="162"/>
      <c r="H544" s="162"/>
      <c r="I544" s="225" t="s">
        <v>6</v>
      </c>
      <c r="J544" s="195" t="s">
        <v>68</v>
      </c>
      <c r="K544" s="189">
        <v>0</v>
      </c>
      <c r="L544" s="198"/>
      <c r="M544" s="221" t="str">
        <f t="shared" si="33"/>
        <v/>
      </c>
      <c r="N544" s="215"/>
      <c r="O544" s="215"/>
    </row>
    <row r="545" spans="1:19" ht="13.95" customHeight="1" x14ac:dyDescent="0.25">
      <c r="A545" s="162"/>
      <c r="B545" s="162"/>
      <c r="C545" s="162"/>
      <c r="D545" s="162"/>
      <c r="E545" s="162"/>
      <c r="F545" s="162"/>
      <c r="G545" s="162"/>
      <c r="H545" s="162"/>
      <c r="I545" s="315" t="s">
        <v>79</v>
      </c>
      <c r="J545" s="316"/>
      <c r="K545" s="188">
        <f>SUM(K536:K544)</f>
        <v>0</v>
      </c>
      <c r="L545" s="200"/>
      <c r="M545" s="217" t="str">
        <f>CONCATENATE(M533,M534,M536,M537,M538,M539,M540,M541,M542,M543,M544)</f>
        <v/>
      </c>
      <c r="N545" s="215"/>
      <c r="O545" s="215"/>
    </row>
    <row r="546" spans="1:19" s="162" customFormat="1" ht="27" customHeight="1" thickBot="1" x14ac:dyDescent="0.3">
      <c r="I546" s="319" t="s">
        <v>80</v>
      </c>
      <c r="J546" s="320"/>
      <c r="K546" s="190">
        <f>SUM(K545,K535)</f>
        <v>0</v>
      </c>
      <c r="L546" s="201"/>
      <c r="M546" s="217"/>
      <c r="N546" s="220">
        <f>E540</f>
        <v>0</v>
      </c>
      <c r="O546" s="220">
        <f>F540</f>
        <v>0</v>
      </c>
      <c r="P546" s="215"/>
      <c r="Q546" s="215"/>
      <c r="R546" s="216"/>
      <c r="S546" s="216"/>
    </row>
    <row r="547" spans="1:19" ht="14.4" thickBot="1" x14ac:dyDescent="0.3">
      <c r="A547" s="162"/>
      <c r="B547" s="162"/>
      <c r="C547" s="162"/>
      <c r="D547" s="162"/>
      <c r="E547" s="162"/>
      <c r="F547" s="162"/>
      <c r="G547" s="162"/>
      <c r="H547" s="162"/>
      <c r="I547" s="162"/>
      <c r="J547" s="162"/>
      <c r="K547" s="162"/>
      <c r="L547" s="162"/>
      <c r="M547" s="217"/>
      <c r="N547" s="215"/>
      <c r="O547" s="215"/>
    </row>
    <row r="548" spans="1:19" x14ac:dyDescent="0.25">
      <c r="A548" s="194">
        <f>A532+1</f>
        <v>35</v>
      </c>
      <c r="B548" s="321" t="s">
        <v>60</v>
      </c>
      <c r="C548" s="322"/>
      <c r="D548" s="322"/>
      <c r="E548" s="322"/>
      <c r="F548" s="322"/>
      <c r="G548" s="323"/>
      <c r="H548" s="162"/>
      <c r="I548" s="321" t="s">
        <v>61</v>
      </c>
      <c r="J548" s="322"/>
      <c r="K548" s="322"/>
      <c r="L548" s="182" t="s">
        <v>16</v>
      </c>
      <c r="M548" s="217"/>
      <c r="N548" s="215"/>
      <c r="O548" s="215"/>
    </row>
    <row r="549" spans="1:19" ht="26.4" customHeight="1" x14ac:dyDescent="0.25">
      <c r="A549" s="162"/>
      <c r="B549" s="225" t="s">
        <v>71</v>
      </c>
      <c r="C549" s="307"/>
      <c r="D549" s="307"/>
      <c r="E549" s="307"/>
      <c r="F549" s="307"/>
      <c r="G549" s="308"/>
      <c r="H549" s="162"/>
      <c r="I549" s="329" t="s">
        <v>72</v>
      </c>
      <c r="J549" s="330"/>
      <c r="K549" s="187"/>
      <c r="L549" s="197"/>
      <c r="M549" s="221" t="str">
        <f>IF(LEN(L549)&gt;1,I549&amp;": "&amp;L549&amp;CHAR(10),"")</f>
        <v/>
      </c>
      <c r="N549" s="215"/>
      <c r="O549" s="215"/>
    </row>
    <row r="550" spans="1:19" ht="26.4" customHeight="1" x14ac:dyDescent="0.25">
      <c r="A550" s="162"/>
      <c r="B550" s="225" t="s">
        <v>73</v>
      </c>
      <c r="C550" s="326"/>
      <c r="D550" s="327"/>
      <c r="E550" s="327"/>
      <c r="F550" s="327"/>
      <c r="G550" s="328"/>
      <c r="H550" s="162"/>
      <c r="I550" s="329" t="s">
        <v>74</v>
      </c>
      <c r="J550" s="330"/>
      <c r="K550" s="189">
        <v>0</v>
      </c>
      <c r="L550" s="198"/>
      <c r="M550" s="221" t="str">
        <f>IF(LEN(L550)&gt;1,I550&amp;": "&amp;L550&amp;CHAR(10),"")</f>
        <v/>
      </c>
      <c r="N550" s="215"/>
      <c r="O550" s="215"/>
    </row>
    <row r="551" spans="1:19" ht="39.6" customHeight="1" x14ac:dyDescent="0.25">
      <c r="A551" s="162"/>
      <c r="B551" s="224" t="s">
        <v>75</v>
      </c>
      <c r="C551" s="326"/>
      <c r="D551" s="327"/>
      <c r="E551" s="327"/>
      <c r="F551" s="327"/>
      <c r="G551" s="328"/>
      <c r="H551" s="162"/>
      <c r="I551" s="315" t="s">
        <v>76</v>
      </c>
      <c r="J551" s="316"/>
      <c r="K551" s="188">
        <f>K550*K549</f>
        <v>0</v>
      </c>
      <c r="L551" s="199"/>
      <c r="M551" s="217"/>
      <c r="N551" s="215"/>
      <c r="O551" s="215"/>
    </row>
    <row r="552" spans="1:19" ht="26.4" x14ac:dyDescent="0.25">
      <c r="A552" s="162"/>
      <c r="B552" s="224" t="s">
        <v>77</v>
      </c>
      <c r="C552" s="326"/>
      <c r="D552" s="327"/>
      <c r="E552" s="327"/>
      <c r="F552" s="327"/>
      <c r="G552" s="328"/>
      <c r="H552" s="162"/>
      <c r="I552" s="329" t="s">
        <v>5</v>
      </c>
      <c r="J552" s="330"/>
      <c r="K552" s="189">
        <v>0</v>
      </c>
      <c r="L552" s="198"/>
      <c r="M552" s="221" t="str">
        <f>IF(LEN(L552)&gt;1,I552&amp;": "&amp;L552&amp;CHAR(10),"")</f>
        <v/>
      </c>
      <c r="N552" s="215"/>
      <c r="O552" s="215"/>
    </row>
    <row r="553" spans="1:19" ht="27" customHeight="1" thickBot="1" x14ac:dyDescent="0.3">
      <c r="A553" s="162"/>
      <c r="B553" s="224" t="s">
        <v>66</v>
      </c>
      <c r="C553" s="326"/>
      <c r="D553" s="327"/>
      <c r="E553" s="327"/>
      <c r="F553" s="327"/>
      <c r="G553" s="328"/>
      <c r="H553" s="162"/>
      <c r="I553" s="329" t="s">
        <v>78</v>
      </c>
      <c r="J553" s="330"/>
      <c r="K553" s="189">
        <v>0</v>
      </c>
      <c r="L553" s="198"/>
      <c r="M553" s="221" t="str">
        <f>IF(LEN(L553)&gt;1,I553&amp;": "&amp;L553&amp;CHAR(10),"")</f>
        <v/>
      </c>
      <c r="N553" s="215"/>
      <c r="O553" s="215"/>
    </row>
    <row r="554" spans="1:19" ht="13.95" customHeight="1" x14ac:dyDescent="0.25">
      <c r="A554" s="162"/>
      <c r="B554" s="311" t="s">
        <v>105</v>
      </c>
      <c r="C554" s="312"/>
      <c r="D554" s="312"/>
      <c r="E554" s="312"/>
      <c r="F554" s="312"/>
      <c r="G554" s="313"/>
      <c r="H554" s="162"/>
      <c r="I554" s="329" t="s">
        <v>4</v>
      </c>
      <c r="J554" s="330"/>
      <c r="K554" s="189">
        <v>0</v>
      </c>
      <c r="L554" s="198"/>
      <c r="M554" s="221" t="str">
        <f>IF(LEN(L554)&gt;1,I554&amp;": "&amp;L554&amp;CHAR(10),"")</f>
        <v/>
      </c>
      <c r="N554" s="215"/>
      <c r="O554" s="215"/>
    </row>
    <row r="555" spans="1:19" ht="26.4" x14ac:dyDescent="0.25">
      <c r="A555" s="162"/>
      <c r="B555" s="170"/>
      <c r="C555" s="161" t="str">
        <f>Allocation1&amp;" %"</f>
        <v>Core %</v>
      </c>
      <c r="D555" s="208" t="str">
        <f>Allocation2&amp;" %"</f>
        <v>Competitive %</v>
      </c>
      <c r="E555" s="208" t="str">
        <f>Allocation1&amp;" $"</f>
        <v>Core $</v>
      </c>
      <c r="F555" s="208" t="str">
        <f>Allocation2&amp;" $"</f>
        <v>Competitive $</v>
      </c>
      <c r="G555" s="171" t="s">
        <v>59</v>
      </c>
      <c r="H555" s="162"/>
      <c r="I555" s="225" t="s">
        <v>67</v>
      </c>
      <c r="J555" s="195" t="s">
        <v>68</v>
      </c>
      <c r="K555" s="189">
        <v>0</v>
      </c>
      <c r="L555" s="198"/>
      <c r="M555" s="221" t="str">
        <f t="shared" ref="M555:M560" si="34">IF(LEN(L555)&gt;1,I555&amp;":: "&amp;J555&amp;": "&amp;L555&amp;CHAR(10),"")</f>
        <v/>
      </c>
      <c r="N555" s="215"/>
      <c r="O555" s="215"/>
    </row>
    <row r="556" spans="1:19" ht="27" thickBot="1" x14ac:dyDescent="0.3">
      <c r="A556" s="162"/>
      <c r="B556" s="181" t="s">
        <v>106</v>
      </c>
      <c r="C556" s="168">
        <v>1</v>
      </c>
      <c r="D556" s="168">
        <v>0</v>
      </c>
      <c r="E556" s="218">
        <f>C556*K562</f>
        <v>0</v>
      </c>
      <c r="F556" s="218">
        <f>D556*K562</f>
        <v>0</v>
      </c>
      <c r="G556" s="219">
        <f>SUM(E556:F556)</f>
        <v>0</v>
      </c>
      <c r="H556" s="162"/>
      <c r="I556" s="225" t="s">
        <v>6</v>
      </c>
      <c r="J556" s="195" t="s">
        <v>68</v>
      </c>
      <c r="K556" s="189">
        <v>0</v>
      </c>
      <c r="L556" s="198"/>
      <c r="M556" s="221" t="str">
        <f t="shared" si="34"/>
        <v/>
      </c>
      <c r="N556" s="215"/>
      <c r="O556" s="215"/>
    </row>
    <row r="557" spans="1:19" ht="26.4" x14ac:dyDescent="0.25">
      <c r="A557" s="162"/>
      <c r="B557" s="162"/>
      <c r="C557" s="162"/>
      <c r="D557" s="162"/>
      <c r="E557" s="162"/>
      <c r="F557" s="162"/>
      <c r="G557" s="162"/>
      <c r="H557" s="162"/>
      <c r="I557" s="225" t="s">
        <v>6</v>
      </c>
      <c r="J557" s="195" t="s">
        <v>68</v>
      </c>
      <c r="K557" s="189">
        <v>0</v>
      </c>
      <c r="L557" s="198"/>
      <c r="M557" s="221" t="str">
        <f t="shared" si="34"/>
        <v/>
      </c>
      <c r="N557" s="215"/>
      <c r="O557" s="215"/>
    </row>
    <row r="558" spans="1:19" ht="26.4" x14ac:dyDescent="0.25">
      <c r="A558" s="162"/>
      <c r="B558" s="162"/>
      <c r="C558" s="162"/>
      <c r="D558" s="162"/>
      <c r="E558" s="162"/>
      <c r="F558" s="162"/>
      <c r="G558" s="162"/>
      <c r="H558" s="162"/>
      <c r="I558" s="225" t="s">
        <v>6</v>
      </c>
      <c r="J558" s="195" t="s">
        <v>68</v>
      </c>
      <c r="K558" s="189">
        <v>0</v>
      </c>
      <c r="L558" s="198"/>
      <c r="M558" s="221" t="str">
        <f t="shared" si="34"/>
        <v/>
      </c>
      <c r="N558" s="215"/>
      <c r="O558" s="215"/>
    </row>
    <row r="559" spans="1:19" ht="26.4" x14ac:dyDescent="0.25">
      <c r="A559" s="162"/>
      <c r="B559" s="162"/>
      <c r="C559" s="162"/>
      <c r="D559" s="162"/>
      <c r="E559" s="162"/>
      <c r="F559" s="162"/>
      <c r="G559" s="162"/>
      <c r="H559" s="162"/>
      <c r="I559" s="225" t="s">
        <v>6</v>
      </c>
      <c r="J559" s="195" t="s">
        <v>68</v>
      </c>
      <c r="K559" s="189">
        <v>0</v>
      </c>
      <c r="L559" s="198"/>
      <c r="M559" s="221" t="str">
        <f t="shared" si="34"/>
        <v/>
      </c>
      <c r="N559" s="215"/>
      <c r="O559" s="215"/>
    </row>
    <row r="560" spans="1:19" ht="26.4" x14ac:dyDescent="0.25">
      <c r="A560" s="162"/>
      <c r="B560" s="162"/>
      <c r="C560" s="162"/>
      <c r="D560" s="162"/>
      <c r="E560" s="162"/>
      <c r="F560" s="162"/>
      <c r="G560" s="162"/>
      <c r="H560" s="162"/>
      <c r="I560" s="225" t="s">
        <v>6</v>
      </c>
      <c r="J560" s="195" t="s">
        <v>68</v>
      </c>
      <c r="K560" s="189">
        <v>0</v>
      </c>
      <c r="L560" s="198"/>
      <c r="M560" s="221" t="str">
        <f t="shared" si="34"/>
        <v/>
      </c>
      <c r="N560" s="215"/>
      <c r="O560" s="215"/>
    </row>
    <row r="561" spans="1:19" ht="13.95" customHeight="1" x14ac:dyDescent="0.25">
      <c r="A561" s="162"/>
      <c r="B561" s="162"/>
      <c r="C561" s="162"/>
      <c r="D561" s="162"/>
      <c r="E561" s="162"/>
      <c r="F561" s="162"/>
      <c r="G561" s="162"/>
      <c r="H561" s="162"/>
      <c r="I561" s="315" t="s">
        <v>79</v>
      </c>
      <c r="J561" s="316"/>
      <c r="K561" s="188">
        <f>SUM(K552:K560)</f>
        <v>0</v>
      </c>
      <c r="L561" s="200"/>
      <c r="M561" s="217" t="str">
        <f>CONCATENATE(M549,M550,M552,M553,M554,M555,M556,M557,M558,M559,M560)</f>
        <v/>
      </c>
      <c r="N561" s="215"/>
      <c r="O561" s="215"/>
    </row>
    <row r="562" spans="1:19" s="162" customFormat="1" ht="27" customHeight="1" thickBot="1" x14ac:dyDescent="0.3">
      <c r="I562" s="319" t="s">
        <v>80</v>
      </c>
      <c r="J562" s="320"/>
      <c r="K562" s="190">
        <f>SUM(K561,K551)</f>
        <v>0</v>
      </c>
      <c r="L562" s="201"/>
      <c r="M562" s="217"/>
      <c r="N562" s="220">
        <f>E556</f>
        <v>0</v>
      </c>
      <c r="O562" s="220">
        <f>F556</f>
        <v>0</v>
      </c>
      <c r="P562" s="215"/>
      <c r="Q562" s="215"/>
      <c r="R562" s="216"/>
      <c r="S562" s="216"/>
    </row>
    <row r="563" spans="1:19" ht="14.4" thickBot="1" x14ac:dyDescent="0.3">
      <c r="A563" s="162"/>
      <c r="B563" s="162"/>
      <c r="C563" s="162"/>
      <c r="D563" s="162"/>
      <c r="E563" s="162"/>
      <c r="F563" s="162"/>
      <c r="G563" s="162"/>
      <c r="H563" s="162"/>
      <c r="I563" s="162"/>
      <c r="J563" s="162"/>
      <c r="K563" s="162"/>
      <c r="L563" s="162"/>
      <c r="M563" s="217"/>
      <c r="N563" s="215"/>
      <c r="O563" s="215"/>
    </row>
    <row r="564" spans="1:19" x14ac:dyDescent="0.25">
      <c r="A564" s="194">
        <f>A548+1</f>
        <v>36</v>
      </c>
      <c r="B564" s="321" t="s">
        <v>60</v>
      </c>
      <c r="C564" s="322"/>
      <c r="D564" s="322"/>
      <c r="E564" s="322"/>
      <c r="F564" s="322"/>
      <c r="G564" s="323"/>
      <c r="H564" s="162"/>
      <c r="I564" s="321" t="s">
        <v>61</v>
      </c>
      <c r="J564" s="322"/>
      <c r="K564" s="322"/>
      <c r="L564" s="182" t="s">
        <v>16</v>
      </c>
      <c r="M564" s="217"/>
      <c r="N564" s="215"/>
      <c r="O564" s="215"/>
    </row>
    <row r="565" spans="1:19" ht="26.4" customHeight="1" x14ac:dyDescent="0.25">
      <c r="A565" s="162"/>
      <c r="B565" s="225" t="s">
        <v>71</v>
      </c>
      <c r="C565" s="307"/>
      <c r="D565" s="307"/>
      <c r="E565" s="307"/>
      <c r="F565" s="307"/>
      <c r="G565" s="308"/>
      <c r="H565" s="162"/>
      <c r="I565" s="329" t="s">
        <v>72</v>
      </c>
      <c r="J565" s="330"/>
      <c r="K565" s="187"/>
      <c r="L565" s="197"/>
      <c r="M565" s="221" t="str">
        <f>IF(LEN(L565)&gt;1,I565&amp;": "&amp;L565&amp;CHAR(10),"")</f>
        <v/>
      </c>
      <c r="N565" s="215"/>
      <c r="O565" s="215"/>
    </row>
    <row r="566" spans="1:19" ht="26.4" customHeight="1" x14ac:dyDescent="0.25">
      <c r="A566" s="162"/>
      <c r="B566" s="225" t="s">
        <v>73</v>
      </c>
      <c r="C566" s="326"/>
      <c r="D566" s="327"/>
      <c r="E566" s="327"/>
      <c r="F566" s="327"/>
      <c r="G566" s="328"/>
      <c r="H566" s="162"/>
      <c r="I566" s="329" t="s">
        <v>74</v>
      </c>
      <c r="J566" s="330"/>
      <c r="K566" s="189">
        <v>0</v>
      </c>
      <c r="L566" s="198"/>
      <c r="M566" s="221" t="str">
        <f>IF(LEN(L566)&gt;1,I566&amp;": "&amp;L566&amp;CHAR(10),"")</f>
        <v/>
      </c>
      <c r="N566" s="215"/>
      <c r="O566" s="215"/>
    </row>
    <row r="567" spans="1:19" ht="39.6" customHeight="1" x14ac:dyDescent="0.25">
      <c r="A567" s="162"/>
      <c r="B567" s="224" t="s">
        <v>75</v>
      </c>
      <c r="C567" s="326"/>
      <c r="D567" s="327"/>
      <c r="E567" s="327"/>
      <c r="F567" s="327"/>
      <c r="G567" s="328"/>
      <c r="H567" s="162"/>
      <c r="I567" s="315" t="s">
        <v>76</v>
      </c>
      <c r="J567" s="316"/>
      <c r="K567" s="188">
        <f>K566*K565</f>
        <v>0</v>
      </c>
      <c r="L567" s="199"/>
      <c r="M567" s="217"/>
      <c r="N567" s="215"/>
      <c r="O567" s="215"/>
    </row>
    <row r="568" spans="1:19" ht="26.4" x14ac:dyDescent="0.25">
      <c r="A568" s="162"/>
      <c r="B568" s="224" t="s">
        <v>77</v>
      </c>
      <c r="C568" s="326"/>
      <c r="D568" s="327"/>
      <c r="E568" s="327"/>
      <c r="F568" s="327"/>
      <c r="G568" s="328"/>
      <c r="H568" s="162"/>
      <c r="I568" s="329" t="s">
        <v>5</v>
      </c>
      <c r="J568" s="330"/>
      <c r="K568" s="189">
        <v>0</v>
      </c>
      <c r="L568" s="198"/>
      <c r="M568" s="221" t="str">
        <f>IF(LEN(L568)&gt;1,I568&amp;": "&amp;L568&amp;CHAR(10),"")</f>
        <v/>
      </c>
      <c r="N568" s="215"/>
      <c r="O568" s="215"/>
    </row>
    <row r="569" spans="1:19" ht="27" customHeight="1" thickBot="1" x14ac:dyDescent="0.3">
      <c r="A569" s="162"/>
      <c r="B569" s="224" t="s">
        <v>66</v>
      </c>
      <c r="C569" s="326"/>
      <c r="D569" s="327"/>
      <c r="E569" s="327"/>
      <c r="F569" s="327"/>
      <c r="G569" s="328"/>
      <c r="H569" s="162"/>
      <c r="I569" s="329" t="s">
        <v>78</v>
      </c>
      <c r="J569" s="330"/>
      <c r="K569" s="189">
        <v>0</v>
      </c>
      <c r="L569" s="198"/>
      <c r="M569" s="221" t="str">
        <f>IF(LEN(L569)&gt;1,I569&amp;": "&amp;L569&amp;CHAR(10),"")</f>
        <v/>
      </c>
      <c r="N569" s="215"/>
      <c r="O569" s="215"/>
    </row>
    <row r="570" spans="1:19" ht="13.95" customHeight="1" x14ac:dyDescent="0.25">
      <c r="A570" s="162"/>
      <c r="B570" s="311" t="s">
        <v>105</v>
      </c>
      <c r="C570" s="312"/>
      <c r="D570" s="312"/>
      <c r="E570" s="312"/>
      <c r="F570" s="312"/>
      <c r="G570" s="313"/>
      <c r="H570" s="162"/>
      <c r="I570" s="329" t="s">
        <v>4</v>
      </c>
      <c r="J570" s="330"/>
      <c r="K570" s="189">
        <v>0</v>
      </c>
      <c r="L570" s="198"/>
      <c r="M570" s="221" t="str">
        <f>IF(LEN(L570)&gt;1,I570&amp;": "&amp;L570&amp;CHAR(10),"")</f>
        <v/>
      </c>
      <c r="N570" s="215"/>
      <c r="O570" s="215"/>
    </row>
    <row r="571" spans="1:19" ht="26.4" x14ac:dyDescent="0.25">
      <c r="A571" s="162"/>
      <c r="B571" s="170"/>
      <c r="C571" s="161" t="str">
        <f>Allocation1&amp;" %"</f>
        <v>Core %</v>
      </c>
      <c r="D571" s="208" t="str">
        <f>Allocation2&amp;" %"</f>
        <v>Competitive %</v>
      </c>
      <c r="E571" s="208" t="str">
        <f>Allocation1&amp;" $"</f>
        <v>Core $</v>
      </c>
      <c r="F571" s="208" t="str">
        <f>Allocation2&amp;" $"</f>
        <v>Competitive $</v>
      </c>
      <c r="G571" s="171" t="s">
        <v>59</v>
      </c>
      <c r="H571" s="162"/>
      <c r="I571" s="225" t="s">
        <v>67</v>
      </c>
      <c r="J571" s="195" t="s">
        <v>68</v>
      </c>
      <c r="K571" s="189">
        <v>0</v>
      </c>
      <c r="L571" s="198"/>
      <c r="M571" s="221" t="str">
        <f t="shared" ref="M571:M576" si="35">IF(LEN(L571)&gt;1,I571&amp;":: "&amp;J571&amp;": "&amp;L571&amp;CHAR(10),"")</f>
        <v/>
      </c>
      <c r="N571" s="215"/>
      <c r="O571" s="215"/>
    </row>
    <row r="572" spans="1:19" ht="27" thickBot="1" x14ac:dyDescent="0.3">
      <c r="A572" s="162"/>
      <c r="B572" s="181" t="s">
        <v>106</v>
      </c>
      <c r="C572" s="168">
        <v>1</v>
      </c>
      <c r="D572" s="168">
        <v>0</v>
      </c>
      <c r="E572" s="218">
        <f>C572*K578</f>
        <v>0</v>
      </c>
      <c r="F572" s="218">
        <f>D572*K578</f>
        <v>0</v>
      </c>
      <c r="G572" s="219">
        <f>SUM(E572:F572)</f>
        <v>0</v>
      </c>
      <c r="H572" s="162"/>
      <c r="I572" s="225" t="s">
        <v>6</v>
      </c>
      <c r="J572" s="195" t="s">
        <v>68</v>
      </c>
      <c r="K572" s="189">
        <v>0</v>
      </c>
      <c r="L572" s="198"/>
      <c r="M572" s="221" t="str">
        <f t="shared" si="35"/>
        <v/>
      </c>
      <c r="N572" s="215"/>
      <c r="O572" s="215"/>
    </row>
    <row r="573" spans="1:19" ht="26.4" x14ac:dyDescent="0.25">
      <c r="A573" s="162"/>
      <c r="B573" s="162"/>
      <c r="C573" s="162"/>
      <c r="D573" s="162"/>
      <c r="E573" s="162"/>
      <c r="F573" s="162"/>
      <c r="G573" s="162"/>
      <c r="H573" s="162"/>
      <c r="I573" s="225" t="s">
        <v>6</v>
      </c>
      <c r="J573" s="195" t="s">
        <v>68</v>
      </c>
      <c r="K573" s="189">
        <v>0</v>
      </c>
      <c r="L573" s="198"/>
      <c r="M573" s="221" t="str">
        <f t="shared" si="35"/>
        <v/>
      </c>
      <c r="N573" s="215"/>
      <c r="O573" s="215"/>
    </row>
    <row r="574" spans="1:19" ht="26.4" x14ac:dyDescent="0.25">
      <c r="A574" s="162"/>
      <c r="B574" s="162"/>
      <c r="C574" s="162"/>
      <c r="D574" s="162"/>
      <c r="E574" s="162"/>
      <c r="F574" s="162"/>
      <c r="G574" s="162"/>
      <c r="H574" s="162"/>
      <c r="I574" s="225" t="s">
        <v>6</v>
      </c>
      <c r="J574" s="195" t="s">
        <v>68</v>
      </c>
      <c r="K574" s="189">
        <v>0</v>
      </c>
      <c r="L574" s="198"/>
      <c r="M574" s="221" t="str">
        <f t="shared" si="35"/>
        <v/>
      </c>
      <c r="N574" s="215"/>
      <c r="O574" s="215"/>
    </row>
    <row r="575" spans="1:19" ht="26.4" x14ac:dyDescent="0.25">
      <c r="A575" s="162"/>
      <c r="B575" s="162"/>
      <c r="C575" s="162"/>
      <c r="D575" s="162"/>
      <c r="E575" s="162"/>
      <c r="F575" s="162"/>
      <c r="G575" s="162"/>
      <c r="H575" s="162"/>
      <c r="I575" s="225" t="s">
        <v>6</v>
      </c>
      <c r="J575" s="195" t="s">
        <v>68</v>
      </c>
      <c r="K575" s="189">
        <v>0</v>
      </c>
      <c r="L575" s="198"/>
      <c r="M575" s="221" t="str">
        <f t="shared" si="35"/>
        <v/>
      </c>
      <c r="N575" s="215"/>
      <c r="O575" s="215"/>
    </row>
    <row r="576" spans="1:19" ht="26.4" x14ac:dyDescent="0.25">
      <c r="A576" s="162"/>
      <c r="B576" s="162"/>
      <c r="C576" s="162"/>
      <c r="D576" s="162"/>
      <c r="E576" s="162"/>
      <c r="F576" s="162"/>
      <c r="G576" s="162"/>
      <c r="H576" s="162"/>
      <c r="I576" s="225" t="s">
        <v>6</v>
      </c>
      <c r="J576" s="195" t="s">
        <v>68</v>
      </c>
      <c r="K576" s="189">
        <v>0</v>
      </c>
      <c r="L576" s="198"/>
      <c r="M576" s="221" t="str">
        <f t="shared" si="35"/>
        <v/>
      </c>
      <c r="N576" s="215"/>
      <c r="O576" s="215"/>
    </row>
    <row r="577" spans="1:19" ht="13.95" customHeight="1" x14ac:dyDescent="0.25">
      <c r="A577" s="162"/>
      <c r="B577" s="162"/>
      <c r="C577" s="162"/>
      <c r="D577" s="162"/>
      <c r="E577" s="162"/>
      <c r="F577" s="162"/>
      <c r="G577" s="162"/>
      <c r="H577" s="162"/>
      <c r="I577" s="315" t="s">
        <v>79</v>
      </c>
      <c r="J577" s="316"/>
      <c r="K577" s="188">
        <f>SUM(K568:K576)</f>
        <v>0</v>
      </c>
      <c r="L577" s="200"/>
      <c r="M577" s="217" t="str">
        <f>CONCATENATE(M565,M566,M568,M569,M570,M571,M572,M573,M574,M575,M576)</f>
        <v/>
      </c>
      <c r="N577" s="215"/>
      <c r="O577" s="215"/>
    </row>
    <row r="578" spans="1:19" s="162" customFormat="1" ht="27" customHeight="1" thickBot="1" x14ac:dyDescent="0.3">
      <c r="I578" s="319" t="s">
        <v>80</v>
      </c>
      <c r="J578" s="320"/>
      <c r="K578" s="190">
        <f>SUM(K577,K567)</f>
        <v>0</v>
      </c>
      <c r="L578" s="201"/>
      <c r="M578" s="217"/>
      <c r="N578" s="220">
        <f>E572</f>
        <v>0</v>
      </c>
      <c r="O578" s="220">
        <f>F572</f>
        <v>0</v>
      </c>
      <c r="P578" s="215"/>
      <c r="Q578" s="215"/>
      <c r="R578" s="216"/>
      <c r="S578" s="216"/>
    </row>
    <row r="579" spans="1:19" ht="14.4" thickBot="1" x14ac:dyDescent="0.3">
      <c r="A579" s="162"/>
      <c r="B579" s="162"/>
      <c r="C579" s="162"/>
      <c r="D579" s="162"/>
      <c r="E579" s="162"/>
      <c r="F579" s="162"/>
      <c r="G579" s="162"/>
      <c r="H579" s="162"/>
      <c r="I579" s="162"/>
      <c r="J579" s="162"/>
      <c r="K579" s="162"/>
      <c r="L579" s="162"/>
      <c r="M579" s="217"/>
      <c r="N579" s="215"/>
      <c r="O579" s="215"/>
    </row>
    <row r="580" spans="1:19" x14ac:dyDescent="0.25">
      <c r="A580" s="194">
        <f>A564+1</f>
        <v>37</v>
      </c>
      <c r="B580" s="321" t="s">
        <v>60</v>
      </c>
      <c r="C580" s="322"/>
      <c r="D580" s="322"/>
      <c r="E580" s="322"/>
      <c r="F580" s="322"/>
      <c r="G580" s="323"/>
      <c r="H580" s="162"/>
      <c r="I580" s="321" t="s">
        <v>61</v>
      </c>
      <c r="J580" s="322"/>
      <c r="K580" s="322"/>
      <c r="L580" s="182" t="s">
        <v>16</v>
      </c>
      <c r="M580" s="217"/>
      <c r="N580" s="215"/>
      <c r="O580" s="215"/>
    </row>
    <row r="581" spans="1:19" ht="26.4" customHeight="1" x14ac:dyDescent="0.25">
      <c r="A581" s="162"/>
      <c r="B581" s="225" t="s">
        <v>71</v>
      </c>
      <c r="C581" s="307"/>
      <c r="D581" s="307"/>
      <c r="E581" s="307"/>
      <c r="F581" s="307"/>
      <c r="G581" s="308"/>
      <c r="H581" s="162"/>
      <c r="I581" s="329" t="s">
        <v>72</v>
      </c>
      <c r="J581" s="330"/>
      <c r="K581" s="187"/>
      <c r="L581" s="197"/>
      <c r="M581" s="221" t="str">
        <f>IF(LEN(L581)&gt;1,I581&amp;": "&amp;L581&amp;CHAR(10),"")</f>
        <v/>
      </c>
      <c r="N581" s="215"/>
      <c r="O581" s="215"/>
    </row>
    <row r="582" spans="1:19" ht="26.4" customHeight="1" x14ac:dyDescent="0.25">
      <c r="A582" s="162"/>
      <c r="B582" s="225" t="s">
        <v>73</v>
      </c>
      <c r="C582" s="326"/>
      <c r="D582" s="327"/>
      <c r="E582" s="327"/>
      <c r="F582" s="327"/>
      <c r="G582" s="328"/>
      <c r="H582" s="162"/>
      <c r="I582" s="329" t="s">
        <v>74</v>
      </c>
      <c r="J582" s="330"/>
      <c r="K582" s="189">
        <v>0</v>
      </c>
      <c r="L582" s="198"/>
      <c r="M582" s="221" t="str">
        <f>IF(LEN(L582)&gt;1,I582&amp;": "&amp;L582&amp;CHAR(10),"")</f>
        <v/>
      </c>
      <c r="N582" s="215"/>
      <c r="O582" s="215"/>
    </row>
    <row r="583" spans="1:19" ht="39.6" customHeight="1" x14ac:dyDescent="0.25">
      <c r="A583" s="162"/>
      <c r="B583" s="224" t="s">
        <v>75</v>
      </c>
      <c r="C583" s="326"/>
      <c r="D583" s="327"/>
      <c r="E583" s="327"/>
      <c r="F583" s="327"/>
      <c r="G583" s="328"/>
      <c r="H583" s="162"/>
      <c r="I583" s="315" t="s">
        <v>76</v>
      </c>
      <c r="J583" s="316"/>
      <c r="K583" s="188">
        <f>K582*K581</f>
        <v>0</v>
      </c>
      <c r="L583" s="199"/>
      <c r="M583" s="217"/>
      <c r="N583" s="215"/>
      <c r="O583" s="215"/>
    </row>
    <row r="584" spans="1:19" ht="26.4" x14ac:dyDescent="0.25">
      <c r="A584" s="162"/>
      <c r="B584" s="224" t="s">
        <v>77</v>
      </c>
      <c r="C584" s="326"/>
      <c r="D584" s="327"/>
      <c r="E584" s="327"/>
      <c r="F584" s="327"/>
      <c r="G584" s="328"/>
      <c r="H584" s="162"/>
      <c r="I584" s="329" t="s">
        <v>5</v>
      </c>
      <c r="J584" s="330"/>
      <c r="K584" s="189">
        <v>0</v>
      </c>
      <c r="L584" s="198"/>
      <c r="M584" s="221" t="str">
        <f>IF(LEN(L584)&gt;1,I584&amp;": "&amp;L584&amp;CHAR(10),"")</f>
        <v/>
      </c>
      <c r="N584" s="215"/>
      <c r="O584" s="215"/>
    </row>
    <row r="585" spans="1:19" ht="27" customHeight="1" thickBot="1" x14ac:dyDescent="0.3">
      <c r="A585" s="162"/>
      <c r="B585" s="224" t="s">
        <v>66</v>
      </c>
      <c r="C585" s="326"/>
      <c r="D585" s="327"/>
      <c r="E585" s="327"/>
      <c r="F585" s="327"/>
      <c r="G585" s="328"/>
      <c r="H585" s="162"/>
      <c r="I585" s="329" t="s">
        <v>78</v>
      </c>
      <c r="J585" s="330"/>
      <c r="K585" s="189">
        <v>0</v>
      </c>
      <c r="L585" s="198"/>
      <c r="M585" s="221" t="str">
        <f>IF(LEN(L585)&gt;1,I585&amp;": "&amp;L585&amp;CHAR(10),"")</f>
        <v/>
      </c>
      <c r="N585" s="215"/>
      <c r="O585" s="215"/>
    </row>
    <row r="586" spans="1:19" ht="13.95" customHeight="1" x14ac:dyDescent="0.25">
      <c r="A586" s="162"/>
      <c r="B586" s="311" t="s">
        <v>105</v>
      </c>
      <c r="C586" s="312"/>
      <c r="D586" s="312"/>
      <c r="E586" s="312"/>
      <c r="F586" s="312"/>
      <c r="G586" s="313"/>
      <c r="H586" s="162"/>
      <c r="I586" s="329" t="s">
        <v>4</v>
      </c>
      <c r="J586" s="330"/>
      <c r="K586" s="189">
        <v>0</v>
      </c>
      <c r="L586" s="198"/>
      <c r="M586" s="221" t="str">
        <f>IF(LEN(L586)&gt;1,I586&amp;": "&amp;L586&amp;CHAR(10),"")</f>
        <v/>
      </c>
      <c r="N586" s="215"/>
      <c r="O586" s="215"/>
    </row>
    <row r="587" spans="1:19" ht="26.4" x14ac:dyDescent="0.25">
      <c r="A587" s="162"/>
      <c r="B587" s="170"/>
      <c r="C587" s="161" t="str">
        <f>Allocation1&amp;" %"</f>
        <v>Core %</v>
      </c>
      <c r="D587" s="208" t="str">
        <f>Allocation2&amp;" %"</f>
        <v>Competitive %</v>
      </c>
      <c r="E587" s="208" t="str">
        <f>Allocation1&amp;" $"</f>
        <v>Core $</v>
      </c>
      <c r="F587" s="208" t="str">
        <f>Allocation2&amp;" $"</f>
        <v>Competitive $</v>
      </c>
      <c r="G587" s="171" t="s">
        <v>59</v>
      </c>
      <c r="H587" s="162"/>
      <c r="I587" s="225" t="s">
        <v>67</v>
      </c>
      <c r="J587" s="195" t="s">
        <v>68</v>
      </c>
      <c r="K587" s="189">
        <v>0</v>
      </c>
      <c r="L587" s="198"/>
      <c r="M587" s="221" t="str">
        <f t="shared" ref="M587:M592" si="36">IF(LEN(L587)&gt;1,I587&amp;":: "&amp;J587&amp;": "&amp;L587&amp;CHAR(10),"")</f>
        <v/>
      </c>
      <c r="N587" s="215"/>
      <c r="O587" s="215"/>
    </row>
    <row r="588" spans="1:19" ht="27" thickBot="1" x14ac:dyDescent="0.3">
      <c r="A588" s="162"/>
      <c r="B588" s="181" t="s">
        <v>106</v>
      </c>
      <c r="C588" s="168">
        <v>1</v>
      </c>
      <c r="D588" s="168">
        <v>0</v>
      </c>
      <c r="E588" s="218">
        <f>C588*K594</f>
        <v>0</v>
      </c>
      <c r="F588" s="218">
        <f>D588*K594</f>
        <v>0</v>
      </c>
      <c r="G588" s="219">
        <f>SUM(E588:F588)</f>
        <v>0</v>
      </c>
      <c r="H588" s="162"/>
      <c r="I588" s="225" t="s">
        <v>6</v>
      </c>
      <c r="J588" s="195" t="s">
        <v>68</v>
      </c>
      <c r="K588" s="189">
        <v>0</v>
      </c>
      <c r="L588" s="198"/>
      <c r="M588" s="221" t="str">
        <f t="shared" si="36"/>
        <v/>
      </c>
      <c r="N588" s="215"/>
      <c r="O588" s="215"/>
    </row>
    <row r="589" spans="1:19" ht="26.4" x14ac:dyDescent="0.25">
      <c r="A589" s="162"/>
      <c r="B589" s="162"/>
      <c r="C589" s="162"/>
      <c r="D589" s="162"/>
      <c r="E589" s="162"/>
      <c r="F589" s="162"/>
      <c r="G589" s="162"/>
      <c r="H589" s="162"/>
      <c r="I589" s="225" t="s">
        <v>6</v>
      </c>
      <c r="J589" s="195" t="s">
        <v>68</v>
      </c>
      <c r="K589" s="189">
        <v>0</v>
      </c>
      <c r="L589" s="198"/>
      <c r="M589" s="221" t="str">
        <f t="shared" si="36"/>
        <v/>
      </c>
      <c r="N589" s="215"/>
      <c r="O589" s="215"/>
    </row>
    <row r="590" spans="1:19" ht="26.4" x14ac:dyDescent="0.25">
      <c r="A590" s="162"/>
      <c r="B590" s="162"/>
      <c r="C590" s="162"/>
      <c r="D590" s="162"/>
      <c r="E590" s="162"/>
      <c r="F590" s="162"/>
      <c r="G590" s="162"/>
      <c r="H590" s="162"/>
      <c r="I590" s="225" t="s">
        <v>6</v>
      </c>
      <c r="J590" s="195" t="s">
        <v>68</v>
      </c>
      <c r="K590" s="189">
        <v>0</v>
      </c>
      <c r="L590" s="198"/>
      <c r="M590" s="221" t="str">
        <f t="shared" si="36"/>
        <v/>
      </c>
      <c r="N590" s="215"/>
      <c r="O590" s="215"/>
    </row>
    <row r="591" spans="1:19" ht="26.4" x14ac:dyDescent="0.25">
      <c r="A591" s="162"/>
      <c r="B591" s="162"/>
      <c r="C591" s="162"/>
      <c r="D591" s="162"/>
      <c r="E591" s="162"/>
      <c r="F591" s="162"/>
      <c r="G591" s="162"/>
      <c r="H591" s="162"/>
      <c r="I591" s="225" t="s">
        <v>6</v>
      </c>
      <c r="J591" s="195" t="s">
        <v>68</v>
      </c>
      <c r="K591" s="189">
        <v>0</v>
      </c>
      <c r="L591" s="198"/>
      <c r="M591" s="221" t="str">
        <f t="shared" si="36"/>
        <v/>
      </c>
      <c r="N591" s="215"/>
      <c r="O591" s="215"/>
    </row>
    <row r="592" spans="1:19" ht="26.4" x14ac:dyDescent="0.25">
      <c r="A592" s="162"/>
      <c r="B592" s="162"/>
      <c r="C592" s="162"/>
      <c r="D592" s="162"/>
      <c r="E592" s="162"/>
      <c r="F592" s="162"/>
      <c r="G592" s="162"/>
      <c r="H592" s="162"/>
      <c r="I592" s="225" t="s">
        <v>6</v>
      </c>
      <c r="J592" s="195" t="s">
        <v>68</v>
      </c>
      <c r="K592" s="189">
        <v>0</v>
      </c>
      <c r="L592" s="198"/>
      <c r="M592" s="221" t="str">
        <f t="shared" si="36"/>
        <v/>
      </c>
      <c r="N592" s="215"/>
      <c r="O592" s="215"/>
    </row>
    <row r="593" spans="1:19" ht="13.95" customHeight="1" x14ac:dyDescent="0.25">
      <c r="A593" s="162"/>
      <c r="B593" s="162"/>
      <c r="C593" s="162"/>
      <c r="D593" s="162"/>
      <c r="E593" s="162"/>
      <c r="F593" s="162"/>
      <c r="G593" s="162"/>
      <c r="H593" s="162"/>
      <c r="I593" s="315" t="s">
        <v>79</v>
      </c>
      <c r="J593" s="316"/>
      <c r="K593" s="188">
        <f>SUM(K584:K592)</f>
        <v>0</v>
      </c>
      <c r="L593" s="200"/>
      <c r="M593" s="217" t="str">
        <f>CONCATENATE(M581,M582,M584,M585,M586,M587,M588,M589,M590,M591,M592)</f>
        <v/>
      </c>
      <c r="N593" s="215"/>
      <c r="O593" s="215"/>
    </row>
    <row r="594" spans="1:19" s="162" customFormat="1" ht="27" customHeight="1" thickBot="1" x14ac:dyDescent="0.3">
      <c r="I594" s="319" t="s">
        <v>80</v>
      </c>
      <c r="J594" s="320"/>
      <c r="K594" s="190">
        <f>SUM(K593,K583)</f>
        <v>0</v>
      </c>
      <c r="L594" s="201"/>
      <c r="M594" s="217"/>
      <c r="N594" s="220">
        <f>E588</f>
        <v>0</v>
      </c>
      <c r="O594" s="220">
        <f>F588</f>
        <v>0</v>
      </c>
      <c r="P594" s="215"/>
      <c r="Q594" s="215"/>
      <c r="R594" s="216"/>
      <c r="S594" s="216"/>
    </row>
    <row r="595" spans="1:19" ht="14.4" thickBot="1" x14ac:dyDescent="0.3">
      <c r="A595" s="162"/>
      <c r="B595" s="162"/>
      <c r="C595" s="162"/>
      <c r="D595" s="162"/>
      <c r="E595" s="162"/>
      <c r="F595" s="162"/>
      <c r="G595" s="162"/>
      <c r="H595" s="162"/>
      <c r="I595" s="162"/>
      <c r="J595" s="162"/>
      <c r="K595" s="162"/>
      <c r="L595" s="162"/>
      <c r="M595" s="217"/>
    </row>
    <row r="596" spans="1:19" x14ac:dyDescent="0.25">
      <c r="A596" s="194">
        <f>A580+1</f>
        <v>38</v>
      </c>
      <c r="B596" s="321" t="s">
        <v>60</v>
      </c>
      <c r="C596" s="322"/>
      <c r="D596" s="322"/>
      <c r="E596" s="322"/>
      <c r="F596" s="322"/>
      <c r="G596" s="323"/>
      <c r="H596" s="162"/>
      <c r="I596" s="321" t="s">
        <v>61</v>
      </c>
      <c r="J596" s="322"/>
      <c r="K596" s="322"/>
      <c r="L596" s="182" t="s">
        <v>16</v>
      </c>
      <c r="M596" s="217"/>
      <c r="N596" s="215"/>
      <c r="O596" s="215"/>
    </row>
    <row r="597" spans="1:19" ht="26.4" customHeight="1" x14ac:dyDescent="0.25">
      <c r="A597" s="162"/>
      <c r="B597" s="225" t="s">
        <v>71</v>
      </c>
      <c r="C597" s="307"/>
      <c r="D597" s="307"/>
      <c r="E597" s="307"/>
      <c r="F597" s="307"/>
      <c r="G597" s="308"/>
      <c r="H597" s="162"/>
      <c r="I597" s="329" t="s">
        <v>72</v>
      </c>
      <c r="J597" s="330"/>
      <c r="K597" s="187"/>
      <c r="L597" s="197"/>
      <c r="M597" s="221" t="str">
        <f>IF(LEN(L597)&gt;1,I597&amp;": "&amp;L597&amp;CHAR(10),"")</f>
        <v/>
      </c>
      <c r="N597" s="215"/>
      <c r="O597" s="215"/>
    </row>
    <row r="598" spans="1:19" ht="26.4" customHeight="1" x14ac:dyDescent="0.25">
      <c r="A598" s="162"/>
      <c r="B598" s="225" t="s">
        <v>73</v>
      </c>
      <c r="C598" s="326"/>
      <c r="D598" s="327"/>
      <c r="E598" s="327"/>
      <c r="F598" s="327"/>
      <c r="G598" s="328"/>
      <c r="H598" s="162"/>
      <c r="I598" s="329" t="s">
        <v>74</v>
      </c>
      <c r="J598" s="330"/>
      <c r="K598" s="189">
        <v>0</v>
      </c>
      <c r="L598" s="198"/>
      <c r="M598" s="221" t="str">
        <f>IF(LEN(L598)&gt;1,I598&amp;": "&amp;L598&amp;CHAR(10),"")</f>
        <v/>
      </c>
      <c r="N598" s="215"/>
      <c r="O598" s="215"/>
    </row>
    <row r="599" spans="1:19" ht="39.6" customHeight="1" x14ac:dyDescent="0.25">
      <c r="A599" s="162"/>
      <c r="B599" s="224" t="s">
        <v>75</v>
      </c>
      <c r="C599" s="326"/>
      <c r="D599" s="327"/>
      <c r="E599" s="327"/>
      <c r="F599" s="327"/>
      <c r="G599" s="328"/>
      <c r="H599" s="162"/>
      <c r="I599" s="315" t="s">
        <v>76</v>
      </c>
      <c r="J599" s="316"/>
      <c r="K599" s="188">
        <f>K598*K597</f>
        <v>0</v>
      </c>
      <c r="L599" s="199"/>
      <c r="M599" s="217"/>
      <c r="N599" s="215"/>
      <c r="O599" s="215"/>
    </row>
    <row r="600" spans="1:19" ht="26.4" x14ac:dyDescent="0.25">
      <c r="A600" s="162"/>
      <c r="B600" s="224" t="s">
        <v>77</v>
      </c>
      <c r="C600" s="326"/>
      <c r="D600" s="327"/>
      <c r="E600" s="327"/>
      <c r="F600" s="327"/>
      <c r="G600" s="328"/>
      <c r="H600" s="162"/>
      <c r="I600" s="329" t="s">
        <v>5</v>
      </c>
      <c r="J600" s="330"/>
      <c r="K600" s="189">
        <v>0</v>
      </c>
      <c r="L600" s="198"/>
      <c r="M600" s="221" t="str">
        <f>IF(LEN(L600)&gt;1,I600&amp;": "&amp;L600&amp;CHAR(10),"")</f>
        <v/>
      </c>
      <c r="N600" s="215"/>
      <c r="O600" s="215"/>
    </row>
    <row r="601" spans="1:19" ht="27" customHeight="1" thickBot="1" x14ac:dyDescent="0.3">
      <c r="A601" s="162"/>
      <c r="B601" s="224" t="s">
        <v>66</v>
      </c>
      <c r="C601" s="326"/>
      <c r="D601" s="327"/>
      <c r="E601" s="327"/>
      <c r="F601" s="327"/>
      <c r="G601" s="328"/>
      <c r="H601" s="162"/>
      <c r="I601" s="329" t="s">
        <v>78</v>
      </c>
      <c r="J601" s="330"/>
      <c r="K601" s="189">
        <v>0</v>
      </c>
      <c r="L601" s="198"/>
      <c r="M601" s="221" t="str">
        <f>IF(LEN(L601)&gt;1,I601&amp;": "&amp;L601&amp;CHAR(10),"")</f>
        <v/>
      </c>
      <c r="N601" s="215"/>
      <c r="O601" s="215"/>
    </row>
    <row r="602" spans="1:19" ht="13.95" customHeight="1" x14ac:dyDescent="0.25">
      <c r="A602" s="162"/>
      <c r="B602" s="311" t="s">
        <v>105</v>
      </c>
      <c r="C602" s="312"/>
      <c r="D602" s="312"/>
      <c r="E602" s="312"/>
      <c r="F602" s="312"/>
      <c r="G602" s="313"/>
      <c r="H602" s="162"/>
      <c r="I602" s="329" t="s">
        <v>4</v>
      </c>
      <c r="J602" s="330"/>
      <c r="K602" s="189">
        <v>0</v>
      </c>
      <c r="L602" s="198"/>
      <c r="M602" s="221" t="str">
        <f>IF(LEN(L602)&gt;1,I602&amp;": "&amp;L602&amp;CHAR(10),"")</f>
        <v/>
      </c>
      <c r="N602" s="215"/>
      <c r="O602" s="215"/>
    </row>
    <row r="603" spans="1:19" ht="26.4" x14ac:dyDescent="0.25">
      <c r="A603" s="162"/>
      <c r="B603" s="170"/>
      <c r="C603" s="161" t="str">
        <f>Allocation1&amp;" %"</f>
        <v>Core %</v>
      </c>
      <c r="D603" s="208" t="str">
        <f>Allocation2&amp;" %"</f>
        <v>Competitive %</v>
      </c>
      <c r="E603" s="208" t="str">
        <f>Allocation1&amp;" $"</f>
        <v>Core $</v>
      </c>
      <c r="F603" s="208" t="str">
        <f>Allocation2&amp;" $"</f>
        <v>Competitive $</v>
      </c>
      <c r="G603" s="171" t="s">
        <v>59</v>
      </c>
      <c r="H603" s="162"/>
      <c r="I603" s="225" t="s">
        <v>67</v>
      </c>
      <c r="J603" s="195" t="s">
        <v>68</v>
      </c>
      <c r="K603" s="189">
        <v>0</v>
      </c>
      <c r="L603" s="198"/>
      <c r="M603" s="221" t="str">
        <f t="shared" ref="M603:M608" si="37">IF(LEN(L603)&gt;1,I603&amp;":: "&amp;J603&amp;": "&amp;L603&amp;CHAR(10),"")</f>
        <v/>
      </c>
      <c r="N603" s="215"/>
      <c r="O603" s="215"/>
    </row>
    <row r="604" spans="1:19" ht="27" thickBot="1" x14ac:dyDescent="0.3">
      <c r="A604" s="162"/>
      <c r="B604" s="181" t="s">
        <v>106</v>
      </c>
      <c r="C604" s="168">
        <v>1</v>
      </c>
      <c r="D604" s="168">
        <v>0</v>
      </c>
      <c r="E604" s="218">
        <f>C604*K610</f>
        <v>0</v>
      </c>
      <c r="F604" s="218">
        <f>D604*K610</f>
        <v>0</v>
      </c>
      <c r="G604" s="219">
        <f>SUM(E604:F604)</f>
        <v>0</v>
      </c>
      <c r="H604" s="162"/>
      <c r="I604" s="225" t="s">
        <v>6</v>
      </c>
      <c r="J604" s="195" t="s">
        <v>68</v>
      </c>
      <c r="K604" s="189">
        <v>0</v>
      </c>
      <c r="L604" s="198"/>
      <c r="M604" s="221" t="str">
        <f t="shared" si="37"/>
        <v/>
      </c>
      <c r="N604" s="215"/>
      <c r="O604" s="215"/>
    </row>
    <row r="605" spans="1:19" ht="26.4" x14ac:dyDescent="0.25">
      <c r="A605" s="162"/>
      <c r="B605" s="162"/>
      <c r="C605" s="162"/>
      <c r="D605" s="162"/>
      <c r="E605" s="162"/>
      <c r="F605" s="162"/>
      <c r="G605" s="162"/>
      <c r="H605" s="162"/>
      <c r="I605" s="225" t="s">
        <v>6</v>
      </c>
      <c r="J605" s="195" t="s">
        <v>68</v>
      </c>
      <c r="K605" s="189">
        <v>0</v>
      </c>
      <c r="L605" s="198"/>
      <c r="M605" s="221" t="str">
        <f t="shared" si="37"/>
        <v/>
      </c>
      <c r="N605" s="215"/>
      <c r="O605" s="215"/>
    </row>
    <row r="606" spans="1:19" ht="26.4" x14ac:dyDescent="0.25">
      <c r="A606" s="162"/>
      <c r="B606" s="162"/>
      <c r="C606" s="162"/>
      <c r="D606" s="162"/>
      <c r="E606" s="162"/>
      <c r="F606" s="162"/>
      <c r="G606" s="162"/>
      <c r="H606" s="162"/>
      <c r="I606" s="225" t="s">
        <v>6</v>
      </c>
      <c r="J606" s="195" t="s">
        <v>68</v>
      </c>
      <c r="K606" s="189">
        <v>0</v>
      </c>
      <c r="L606" s="198"/>
      <c r="M606" s="221" t="str">
        <f t="shared" si="37"/>
        <v/>
      </c>
      <c r="N606" s="215"/>
      <c r="O606" s="215"/>
    </row>
    <row r="607" spans="1:19" ht="26.4" x14ac:dyDescent="0.25">
      <c r="A607" s="162"/>
      <c r="B607" s="162"/>
      <c r="C607" s="162"/>
      <c r="D607" s="162"/>
      <c r="E607" s="162"/>
      <c r="F607" s="162"/>
      <c r="G607" s="162"/>
      <c r="H607" s="162"/>
      <c r="I607" s="225" t="s">
        <v>6</v>
      </c>
      <c r="J607" s="195" t="s">
        <v>68</v>
      </c>
      <c r="K607" s="189">
        <v>0</v>
      </c>
      <c r="L607" s="198"/>
      <c r="M607" s="221" t="str">
        <f t="shared" si="37"/>
        <v/>
      </c>
      <c r="N607" s="215"/>
      <c r="O607" s="215"/>
    </row>
    <row r="608" spans="1:19" ht="26.4" x14ac:dyDescent="0.25">
      <c r="A608" s="162"/>
      <c r="B608" s="162"/>
      <c r="C608" s="162"/>
      <c r="D608" s="162"/>
      <c r="E608" s="162"/>
      <c r="F608" s="162"/>
      <c r="G608" s="162"/>
      <c r="H608" s="162"/>
      <c r="I608" s="225" t="s">
        <v>6</v>
      </c>
      <c r="J608" s="195" t="s">
        <v>68</v>
      </c>
      <c r="K608" s="189">
        <v>0</v>
      </c>
      <c r="L608" s="198"/>
      <c r="M608" s="221" t="str">
        <f t="shared" si="37"/>
        <v/>
      </c>
      <c r="N608" s="215"/>
      <c r="O608" s="215"/>
    </row>
    <row r="609" spans="1:19" ht="13.95" customHeight="1" x14ac:dyDescent="0.25">
      <c r="A609" s="162"/>
      <c r="B609" s="162"/>
      <c r="C609" s="162"/>
      <c r="D609" s="162"/>
      <c r="E609" s="162"/>
      <c r="F609" s="162"/>
      <c r="G609" s="162"/>
      <c r="H609" s="162"/>
      <c r="I609" s="315" t="s">
        <v>79</v>
      </c>
      <c r="J609" s="316"/>
      <c r="K609" s="188">
        <f>SUM(K600:K608)</f>
        <v>0</v>
      </c>
      <c r="L609" s="200"/>
      <c r="M609" s="217" t="str">
        <f>CONCATENATE(M597,M598,M600,M601,M602,M603,M604,M605,M606,M607,M608)</f>
        <v/>
      </c>
      <c r="N609" s="215"/>
      <c r="O609" s="215"/>
    </row>
    <row r="610" spans="1:19" s="162" customFormat="1" ht="27" customHeight="1" thickBot="1" x14ac:dyDescent="0.3">
      <c r="I610" s="319" t="s">
        <v>80</v>
      </c>
      <c r="J610" s="320"/>
      <c r="K610" s="190">
        <f>SUM(K609,K599)</f>
        <v>0</v>
      </c>
      <c r="L610" s="201"/>
      <c r="M610" s="217"/>
      <c r="N610" s="220">
        <f>E604</f>
        <v>0</v>
      </c>
      <c r="O610" s="220">
        <f>F604</f>
        <v>0</v>
      </c>
      <c r="P610" s="215"/>
      <c r="Q610" s="215"/>
      <c r="R610" s="216"/>
      <c r="S610" s="216"/>
    </row>
    <row r="611" spans="1:19" ht="14.4" thickBot="1" x14ac:dyDescent="0.3">
      <c r="A611" s="162"/>
      <c r="B611" s="162"/>
      <c r="C611" s="162"/>
      <c r="D611" s="162"/>
      <c r="E611" s="162"/>
      <c r="F611" s="162"/>
      <c r="G611" s="162"/>
      <c r="H611" s="162"/>
      <c r="I611" s="162"/>
      <c r="J611" s="162"/>
      <c r="K611" s="162"/>
      <c r="L611" s="162"/>
      <c r="M611" s="217"/>
      <c r="N611" s="215"/>
      <c r="O611" s="215"/>
    </row>
    <row r="612" spans="1:19" x14ac:dyDescent="0.25">
      <c r="A612" s="194">
        <f>A596+1</f>
        <v>39</v>
      </c>
      <c r="B612" s="321" t="s">
        <v>60</v>
      </c>
      <c r="C612" s="322"/>
      <c r="D612" s="322"/>
      <c r="E612" s="322"/>
      <c r="F612" s="322"/>
      <c r="G612" s="323"/>
      <c r="H612" s="162"/>
      <c r="I612" s="321" t="s">
        <v>61</v>
      </c>
      <c r="J612" s="322"/>
      <c r="K612" s="322"/>
      <c r="L612" s="182" t="s">
        <v>16</v>
      </c>
      <c r="M612" s="217"/>
      <c r="N612" s="215"/>
      <c r="O612" s="215"/>
    </row>
    <row r="613" spans="1:19" ht="26.4" customHeight="1" x14ac:dyDescent="0.25">
      <c r="A613" s="162"/>
      <c r="B613" s="225" t="s">
        <v>71</v>
      </c>
      <c r="C613" s="307"/>
      <c r="D613" s="307"/>
      <c r="E613" s="307"/>
      <c r="F613" s="307"/>
      <c r="G613" s="308"/>
      <c r="H613" s="162"/>
      <c r="I613" s="329" t="s">
        <v>72</v>
      </c>
      <c r="J613" s="330"/>
      <c r="K613" s="187"/>
      <c r="L613" s="197"/>
      <c r="M613" s="221" t="str">
        <f>IF(LEN(L613)&gt;1,I613&amp;": "&amp;L613&amp;CHAR(10),"")</f>
        <v/>
      </c>
      <c r="N613" s="215"/>
      <c r="O613" s="215"/>
    </row>
    <row r="614" spans="1:19" ht="26.4" customHeight="1" x14ac:dyDescent="0.25">
      <c r="A614" s="162"/>
      <c r="B614" s="225" t="s">
        <v>73</v>
      </c>
      <c r="C614" s="326"/>
      <c r="D614" s="327"/>
      <c r="E614" s="327"/>
      <c r="F614" s="327"/>
      <c r="G614" s="328"/>
      <c r="H614" s="162"/>
      <c r="I614" s="329" t="s">
        <v>74</v>
      </c>
      <c r="J614" s="330"/>
      <c r="K614" s="189">
        <v>0</v>
      </c>
      <c r="L614" s="198"/>
      <c r="M614" s="221" t="str">
        <f>IF(LEN(L614)&gt;1,I614&amp;": "&amp;L614&amp;CHAR(10),"")</f>
        <v/>
      </c>
      <c r="N614" s="215"/>
      <c r="O614" s="215"/>
    </row>
    <row r="615" spans="1:19" ht="39.6" customHeight="1" x14ac:dyDescent="0.25">
      <c r="A615" s="162"/>
      <c r="B615" s="224" t="s">
        <v>75</v>
      </c>
      <c r="C615" s="326"/>
      <c r="D615" s="327"/>
      <c r="E615" s="327"/>
      <c r="F615" s="327"/>
      <c r="G615" s="328"/>
      <c r="H615" s="162"/>
      <c r="I615" s="315" t="s">
        <v>76</v>
      </c>
      <c r="J615" s="316"/>
      <c r="K615" s="188">
        <f>K614*K613</f>
        <v>0</v>
      </c>
      <c r="L615" s="199"/>
      <c r="M615" s="217"/>
      <c r="N615" s="215"/>
      <c r="O615" s="215"/>
    </row>
    <row r="616" spans="1:19" ht="26.4" x14ac:dyDescent="0.25">
      <c r="A616" s="162"/>
      <c r="B616" s="224" t="s">
        <v>77</v>
      </c>
      <c r="C616" s="326"/>
      <c r="D616" s="327"/>
      <c r="E616" s="327"/>
      <c r="F616" s="327"/>
      <c r="G616" s="328"/>
      <c r="H616" s="162"/>
      <c r="I616" s="329" t="s">
        <v>5</v>
      </c>
      <c r="J616" s="330"/>
      <c r="K616" s="189">
        <v>0</v>
      </c>
      <c r="L616" s="198"/>
      <c r="M616" s="221" t="str">
        <f>IF(LEN(L616)&gt;1,I616&amp;": "&amp;L616&amp;CHAR(10),"")</f>
        <v/>
      </c>
      <c r="N616" s="215"/>
      <c r="O616" s="215"/>
    </row>
    <row r="617" spans="1:19" ht="27" customHeight="1" thickBot="1" x14ac:dyDescent="0.3">
      <c r="A617" s="162"/>
      <c r="B617" s="224" t="s">
        <v>66</v>
      </c>
      <c r="C617" s="326"/>
      <c r="D617" s="327"/>
      <c r="E617" s="327"/>
      <c r="F617" s="327"/>
      <c r="G617" s="328"/>
      <c r="H617" s="162"/>
      <c r="I617" s="329" t="s">
        <v>78</v>
      </c>
      <c r="J617" s="330"/>
      <c r="K617" s="189">
        <v>0</v>
      </c>
      <c r="L617" s="198"/>
      <c r="M617" s="221" t="str">
        <f>IF(LEN(L617)&gt;1,I617&amp;": "&amp;L617&amp;CHAR(10),"")</f>
        <v/>
      </c>
      <c r="N617" s="215"/>
      <c r="O617" s="215"/>
    </row>
    <row r="618" spans="1:19" ht="13.95" customHeight="1" x14ac:dyDescent="0.25">
      <c r="A618" s="162"/>
      <c r="B618" s="311" t="s">
        <v>105</v>
      </c>
      <c r="C618" s="312"/>
      <c r="D618" s="312"/>
      <c r="E618" s="312"/>
      <c r="F618" s="312"/>
      <c r="G618" s="313"/>
      <c r="H618" s="162"/>
      <c r="I618" s="329" t="s">
        <v>4</v>
      </c>
      <c r="J618" s="330"/>
      <c r="K618" s="189">
        <v>0</v>
      </c>
      <c r="L618" s="198"/>
      <c r="M618" s="221" t="str">
        <f>IF(LEN(L618)&gt;1,I618&amp;": "&amp;L618&amp;CHAR(10),"")</f>
        <v/>
      </c>
      <c r="N618" s="215"/>
      <c r="O618" s="215"/>
    </row>
    <row r="619" spans="1:19" ht="26.4" x14ac:dyDescent="0.25">
      <c r="A619" s="162"/>
      <c r="B619" s="170"/>
      <c r="C619" s="161" t="str">
        <f>Allocation1&amp;" %"</f>
        <v>Core %</v>
      </c>
      <c r="D619" s="208" t="str">
        <f>Allocation2&amp;" %"</f>
        <v>Competitive %</v>
      </c>
      <c r="E619" s="208" t="str">
        <f>Allocation1&amp;" $"</f>
        <v>Core $</v>
      </c>
      <c r="F619" s="208" t="str">
        <f>Allocation2&amp;" $"</f>
        <v>Competitive $</v>
      </c>
      <c r="G619" s="171" t="s">
        <v>59</v>
      </c>
      <c r="H619" s="162"/>
      <c r="I619" s="225" t="s">
        <v>67</v>
      </c>
      <c r="J619" s="195" t="s">
        <v>68</v>
      </c>
      <c r="K619" s="189">
        <v>0</v>
      </c>
      <c r="L619" s="198"/>
      <c r="M619" s="221" t="str">
        <f t="shared" ref="M619:M624" si="38">IF(LEN(L619)&gt;1,I619&amp;":: "&amp;J619&amp;": "&amp;L619&amp;CHAR(10),"")</f>
        <v/>
      </c>
      <c r="N619" s="215"/>
      <c r="O619" s="215"/>
    </row>
    <row r="620" spans="1:19" ht="27" thickBot="1" x14ac:dyDescent="0.3">
      <c r="A620" s="162"/>
      <c r="B620" s="181" t="s">
        <v>106</v>
      </c>
      <c r="C620" s="168">
        <v>1</v>
      </c>
      <c r="D620" s="168">
        <v>0</v>
      </c>
      <c r="E620" s="218">
        <f>C620*K626</f>
        <v>0</v>
      </c>
      <c r="F620" s="218">
        <f>D620*K626</f>
        <v>0</v>
      </c>
      <c r="G620" s="219">
        <f>SUM(E620:F620)</f>
        <v>0</v>
      </c>
      <c r="H620" s="162"/>
      <c r="I620" s="225" t="s">
        <v>6</v>
      </c>
      <c r="J620" s="195" t="s">
        <v>68</v>
      </c>
      <c r="K620" s="189">
        <v>0</v>
      </c>
      <c r="L620" s="198"/>
      <c r="M620" s="221" t="str">
        <f t="shared" si="38"/>
        <v/>
      </c>
      <c r="N620" s="215"/>
      <c r="O620" s="215"/>
    </row>
    <row r="621" spans="1:19" ht="26.4" x14ac:dyDescent="0.25">
      <c r="A621" s="162"/>
      <c r="B621" s="162"/>
      <c r="C621" s="162"/>
      <c r="D621" s="162"/>
      <c r="E621" s="162"/>
      <c r="F621" s="162"/>
      <c r="G621" s="162"/>
      <c r="H621" s="162"/>
      <c r="I621" s="225" t="s">
        <v>6</v>
      </c>
      <c r="J621" s="195" t="s">
        <v>68</v>
      </c>
      <c r="K621" s="189">
        <v>0</v>
      </c>
      <c r="L621" s="198"/>
      <c r="M621" s="221" t="str">
        <f t="shared" si="38"/>
        <v/>
      </c>
      <c r="N621" s="215"/>
      <c r="O621" s="215"/>
    </row>
    <row r="622" spans="1:19" ht="26.4" x14ac:dyDescent="0.25">
      <c r="A622" s="162"/>
      <c r="B622" s="162"/>
      <c r="C622" s="162"/>
      <c r="D622" s="162"/>
      <c r="E622" s="162"/>
      <c r="F622" s="162"/>
      <c r="G622" s="162"/>
      <c r="H622" s="162"/>
      <c r="I622" s="225" t="s">
        <v>6</v>
      </c>
      <c r="J622" s="195" t="s">
        <v>68</v>
      </c>
      <c r="K622" s="189">
        <v>0</v>
      </c>
      <c r="L622" s="198"/>
      <c r="M622" s="221" t="str">
        <f t="shared" si="38"/>
        <v/>
      </c>
      <c r="N622" s="215"/>
      <c r="O622" s="215"/>
    </row>
    <row r="623" spans="1:19" ht="26.4" x14ac:dyDescent="0.25">
      <c r="A623" s="162"/>
      <c r="B623" s="162"/>
      <c r="C623" s="162"/>
      <c r="D623" s="162"/>
      <c r="E623" s="162"/>
      <c r="F623" s="162"/>
      <c r="G623" s="162"/>
      <c r="H623" s="162"/>
      <c r="I623" s="225" t="s">
        <v>6</v>
      </c>
      <c r="J623" s="195" t="s">
        <v>68</v>
      </c>
      <c r="K623" s="189">
        <v>0</v>
      </c>
      <c r="L623" s="198"/>
      <c r="M623" s="221" t="str">
        <f t="shared" si="38"/>
        <v/>
      </c>
      <c r="N623" s="215"/>
      <c r="O623" s="215"/>
    </row>
    <row r="624" spans="1:19" ht="26.4" x14ac:dyDescent="0.25">
      <c r="A624" s="162"/>
      <c r="B624" s="162"/>
      <c r="C624" s="162"/>
      <c r="D624" s="162"/>
      <c r="E624" s="162"/>
      <c r="F624" s="162"/>
      <c r="G624" s="162"/>
      <c r="H624" s="162"/>
      <c r="I624" s="225" t="s">
        <v>6</v>
      </c>
      <c r="J624" s="195" t="s">
        <v>68</v>
      </c>
      <c r="K624" s="189">
        <v>0</v>
      </c>
      <c r="L624" s="198"/>
      <c r="M624" s="221" t="str">
        <f t="shared" si="38"/>
        <v/>
      </c>
      <c r="N624" s="215"/>
      <c r="O624" s="215"/>
    </row>
    <row r="625" spans="1:19" ht="13.95" customHeight="1" x14ac:dyDescent="0.25">
      <c r="A625" s="162"/>
      <c r="B625" s="162"/>
      <c r="C625" s="162"/>
      <c r="D625" s="162"/>
      <c r="E625" s="162"/>
      <c r="F625" s="162"/>
      <c r="G625" s="162"/>
      <c r="H625" s="162"/>
      <c r="I625" s="315" t="s">
        <v>79</v>
      </c>
      <c r="J625" s="316"/>
      <c r="K625" s="188">
        <f>SUM(K616:K624)</f>
        <v>0</v>
      </c>
      <c r="L625" s="200"/>
      <c r="M625" s="217" t="str">
        <f>CONCATENATE(M613,M614,M616,M617,M618,M619,M620,M621,M622,M623,M624)</f>
        <v/>
      </c>
      <c r="N625" s="215"/>
      <c r="O625" s="215"/>
    </row>
    <row r="626" spans="1:19" s="162" customFormat="1" ht="27" customHeight="1" thickBot="1" x14ac:dyDescent="0.3">
      <c r="I626" s="319" t="s">
        <v>80</v>
      </c>
      <c r="J626" s="320"/>
      <c r="K626" s="190">
        <f>SUM(K625,K615)</f>
        <v>0</v>
      </c>
      <c r="L626" s="201"/>
      <c r="M626" s="217"/>
      <c r="N626" s="220">
        <f>E620</f>
        <v>0</v>
      </c>
      <c r="O626" s="220">
        <f>F620</f>
        <v>0</v>
      </c>
      <c r="P626" s="215"/>
      <c r="Q626" s="215"/>
      <c r="R626" s="216"/>
      <c r="S626" s="216"/>
    </row>
    <row r="627" spans="1:19" ht="14.4" thickBot="1" x14ac:dyDescent="0.3">
      <c r="A627" s="162"/>
      <c r="B627" s="162"/>
      <c r="C627" s="162"/>
      <c r="D627" s="162"/>
      <c r="E627" s="162"/>
      <c r="F627" s="162"/>
      <c r="G627" s="162"/>
      <c r="H627" s="162"/>
      <c r="I627" s="162"/>
      <c r="J627" s="162"/>
      <c r="K627" s="162"/>
      <c r="L627" s="162"/>
      <c r="M627" s="217"/>
      <c r="N627" s="215"/>
      <c r="O627" s="215"/>
    </row>
    <row r="628" spans="1:19" x14ac:dyDescent="0.25">
      <c r="A628" s="194">
        <f>A612+1</f>
        <v>40</v>
      </c>
      <c r="B628" s="321" t="s">
        <v>60</v>
      </c>
      <c r="C628" s="322"/>
      <c r="D628" s="322"/>
      <c r="E628" s="322"/>
      <c r="F628" s="322"/>
      <c r="G628" s="323"/>
      <c r="H628" s="162"/>
      <c r="I628" s="321" t="s">
        <v>61</v>
      </c>
      <c r="J628" s="322"/>
      <c r="K628" s="322"/>
      <c r="L628" s="182" t="s">
        <v>16</v>
      </c>
      <c r="M628" s="217"/>
      <c r="N628" s="215"/>
      <c r="O628" s="215"/>
    </row>
    <row r="629" spans="1:19" ht="26.4" customHeight="1" x14ac:dyDescent="0.25">
      <c r="A629" s="162"/>
      <c r="B629" s="225" t="s">
        <v>71</v>
      </c>
      <c r="C629" s="307"/>
      <c r="D629" s="307"/>
      <c r="E629" s="307"/>
      <c r="F629" s="307"/>
      <c r="G629" s="308"/>
      <c r="H629" s="162"/>
      <c r="I629" s="329" t="s">
        <v>72</v>
      </c>
      <c r="J629" s="330"/>
      <c r="K629" s="187"/>
      <c r="L629" s="197"/>
      <c r="M629" s="221" t="str">
        <f>IF(LEN(L629)&gt;1,I629&amp;": "&amp;L629&amp;CHAR(10),"")</f>
        <v/>
      </c>
      <c r="N629" s="215"/>
      <c r="O629" s="215"/>
    </row>
    <row r="630" spans="1:19" ht="26.4" customHeight="1" x14ac:dyDescent="0.25">
      <c r="A630" s="162"/>
      <c r="B630" s="225" t="s">
        <v>73</v>
      </c>
      <c r="C630" s="326"/>
      <c r="D630" s="327"/>
      <c r="E630" s="327"/>
      <c r="F630" s="327"/>
      <c r="G630" s="328"/>
      <c r="H630" s="162"/>
      <c r="I630" s="329" t="s">
        <v>74</v>
      </c>
      <c r="J630" s="330"/>
      <c r="K630" s="189">
        <v>0</v>
      </c>
      <c r="L630" s="198"/>
      <c r="M630" s="221" t="str">
        <f>IF(LEN(L630)&gt;1,I630&amp;": "&amp;L630&amp;CHAR(10),"")</f>
        <v/>
      </c>
      <c r="N630" s="215"/>
      <c r="O630" s="215"/>
    </row>
    <row r="631" spans="1:19" ht="39.6" customHeight="1" x14ac:dyDescent="0.25">
      <c r="A631" s="162"/>
      <c r="B631" s="224" t="s">
        <v>75</v>
      </c>
      <c r="C631" s="326"/>
      <c r="D631" s="327"/>
      <c r="E631" s="327"/>
      <c r="F631" s="327"/>
      <c r="G631" s="328"/>
      <c r="H631" s="162"/>
      <c r="I631" s="315" t="s">
        <v>76</v>
      </c>
      <c r="J631" s="316"/>
      <c r="K631" s="188">
        <f>K630*K629</f>
        <v>0</v>
      </c>
      <c r="L631" s="199"/>
      <c r="M631" s="217"/>
      <c r="N631" s="215"/>
      <c r="O631" s="215"/>
    </row>
    <row r="632" spans="1:19" ht="26.4" x14ac:dyDescent="0.25">
      <c r="A632" s="162"/>
      <c r="B632" s="224" t="s">
        <v>77</v>
      </c>
      <c r="C632" s="326"/>
      <c r="D632" s="327"/>
      <c r="E632" s="327"/>
      <c r="F632" s="327"/>
      <c r="G632" s="328"/>
      <c r="H632" s="162"/>
      <c r="I632" s="329" t="s">
        <v>5</v>
      </c>
      <c r="J632" s="330"/>
      <c r="K632" s="189">
        <v>0</v>
      </c>
      <c r="L632" s="198"/>
      <c r="M632" s="221" t="str">
        <f>IF(LEN(L632)&gt;1,I632&amp;": "&amp;L632&amp;CHAR(10),"")</f>
        <v/>
      </c>
      <c r="N632" s="215"/>
      <c r="O632" s="215"/>
    </row>
    <row r="633" spans="1:19" ht="27" customHeight="1" thickBot="1" x14ac:dyDescent="0.3">
      <c r="A633" s="162"/>
      <c r="B633" s="224" t="s">
        <v>66</v>
      </c>
      <c r="C633" s="326"/>
      <c r="D633" s="327"/>
      <c r="E633" s="327"/>
      <c r="F633" s="327"/>
      <c r="G633" s="328"/>
      <c r="H633" s="162"/>
      <c r="I633" s="329" t="s">
        <v>78</v>
      </c>
      <c r="J633" s="330"/>
      <c r="K633" s="189">
        <v>0</v>
      </c>
      <c r="L633" s="198"/>
      <c r="M633" s="221" t="str">
        <f>IF(LEN(L633)&gt;1,I633&amp;": "&amp;L633&amp;CHAR(10),"")</f>
        <v/>
      </c>
      <c r="N633" s="215"/>
      <c r="O633" s="215"/>
    </row>
    <row r="634" spans="1:19" ht="13.95" customHeight="1" x14ac:dyDescent="0.25">
      <c r="A634" s="162"/>
      <c r="B634" s="311" t="s">
        <v>105</v>
      </c>
      <c r="C634" s="312"/>
      <c r="D634" s="312"/>
      <c r="E634" s="312"/>
      <c r="F634" s="312"/>
      <c r="G634" s="313"/>
      <c r="H634" s="162"/>
      <c r="I634" s="329" t="s">
        <v>4</v>
      </c>
      <c r="J634" s="330"/>
      <c r="K634" s="189">
        <v>0</v>
      </c>
      <c r="L634" s="198"/>
      <c r="M634" s="221" t="str">
        <f>IF(LEN(L634)&gt;1,I634&amp;": "&amp;L634&amp;CHAR(10),"")</f>
        <v/>
      </c>
      <c r="N634" s="215"/>
      <c r="O634" s="215"/>
    </row>
    <row r="635" spans="1:19" ht="26.4" x14ac:dyDescent="0.25">
      <c r="A635" s="162"/>
      <c r="B635" s="170"/>
      <c r="C635" s="161" t="str">
        <f>Allocation1&amp;" %"</f>
        <v>Core %</v>
      </c>
      <c r="D635" s="208" t="str">
        <f>Allocation2&amp;" %"</f>
        <v>Competitive %</v>
      </c>
      <c r="E635" s="208" t="str">
        <f>Allocation1&amp;" $"</f>
        <v>Core $</v>
      </c>
      <c r="F635" s="208" t="str">
        <f>Allocation2&amp;" $"</f>
        <v>Competitive $</v>
      </c>
      <c r="G635" s="171" t="s">
        <v>59</v>
      </c>
      <c r="H635" s="162"/>
      <c r="I635" s="225" t="s">
        <v>67</v>
      </c>
      <c r="J635" s="195" t="s">
        <v>68</v>
      </c>
      <c r="K635" s="189">
        <v>0</v>
      </c>
      <c r="L635" s="198"/>
      <c r="M635" s="221" t="str">
        <f t="shared" ref="M635:M640" si="39">IF(LEN(L635)&gt;1,I635&amp;":: "&amp;J635&amp;": "&amp;L635&amp;CHAR(10),"")</f>
        <v/>
      </c>
      <c r="N635" s="215"/>
      <c r="O635" s="215"/>
    </row>
    <row r="636" spans="1:19" ht="27" thickBot="1" x14ac:dyDescent="0.3">
      <c r="A636" s="162"/>
      <c r="B636" s="181" t="s">
        <v>106</v>
      </c>
      <c r="C636" s="168">
        <v>1</v>
      </c>
      <c r="D636" s="168">
        <v>0</v>
      </c>
      <c r="E636" s="218">
        <f>C636*K642</f>
        <v>0</v>
      </c>
      <c r="F636" s="218">
        <f>D636*K642</f>
        <v>0</v>
      </c>
      <c r="G636" s="219">
        <f>SUM(E636:F636)</f>
        <v>0</v>
      </c>
      <c r="H636" s="162"/>
      <c r="I636" s="225" t="s">
        <v>6</v>
      </c>
      <c r="J636" s="195" t="s">
        <v>68</v>
      </c>
      <c r="K636" s="189">
        <v>0</v>
      </c>
      <c r="L636" s="198"/>
      <c r="M636" s="221" t="str">
        <f t="shared" si="39"/>
        <v/>
      </c>
      <c r="N636" s="215"/>
      <c r="O636" s="215"/>
    </row>
    <row r="637" spans="1:19" ht="26.4" x14ac:dyDescent="0.25">
      <c r="A637" s="162"/>
      <c r="B637" s="162"/>
      <c r="C637" s="162"/>
      <c r="D637" s="162"/>
      <c r="E637" s="162"/>
      <c r="F637" s="162"/>
      <c r="G637" s="162"/>
      <c r="H637" s="162"/>
      <c r="I637" s="225" t="s">
        <v>6</v>
      </c>
      <c r="J637" s="195" t="s">
        <v>68</v>
      </c>
      <c r="K637" s="189">
        <v>0</v>
      </c>
      <c r="L637" s="198"/>
      <c r="M637" s="221" t="str">
        <f t="shared" si="39"/>
        <v/>
      </c>
      <c r="N637" s="215"/>
      <c r="O637" s="215"/>
    </row>
    <row r="638" spans="1:19" ht="26.4" x14ac:dyDescent="0.25">
      <c r="A638" s="162"/>
      <c r="B638" s="162"/>
      <c r="C638" s="162"/>
      <c r="D638" s="162"/>
      <c r="E638" s="162"/>
      <c r="F638" s="162"/>
      <c r="G638" s="162"/>
      <c r="H638" s="162"/>
      <c r="I638" s="225" t="s">
        <v>6</v>
      </c>
      <c r="J638" s="195" t="s">
        <v>68</v>
      </c>
      <c r="K638" s="189">
        <v>0</v>
      </c>
      <c r="L638" s="198"/>
      <c r="M638" s="221" t="str">
        <f t="shared" si="39"/>
        <v/>
      </c>
      <c r="N638" s="215"/>
      <c r="O638" s="215"/>
    </row>
    <row r="639" spans="1:19" ht="26.4" x14ac:dyDescent="0.25">
      <c r="A639" s="162"/>
      <c r="B639" s="162"/>
      <c r="C639" s="162"/>
      <c r="D639" s="162"/>
      <c r="E639" s="162"/>
      <c r="F639" s="162"/>
      <c r="G639" s="162"/>
      <c r="H639" s="162"/>
      <c r="I639" s="225" t="s">
        <v>6</v>
      </c>
      <c r="J639" s="195" t="s">
        <v>68</v>
      </c>
      <c r="K639" s="189">
        <v>0</v>
      </c>
      <c r="L639" s="198"/>
      <c r="M639" s="221" t="str">
        <f t="shared" si="39"/>
        <v/>
      </c>
      <c r="N639" s="215"/>
      <c r="O639" s="215"/>
    </row>
    <row r="640" spans="1:19" ht="26.4" x14ac:dyDescent="0.25">
      <c r="A640" s="162"/>
      <c r="B640" s="162"/>
      <c r="C640" s="162"/>
      <c r="D640" s="162"/>
      <c r="E640" s="162"/>
      <c r="F640" s="162"/>
      <c r="G640" s="162"/>
      <c r="H640" s="162"/>
      <c r="I640" s="225" t="s">
        <v>6</v>
      </c>
      <c r="J640" s="195" t="s">
        <v>68</v>
      </c>
      <c r="K640" s="189">
        <v>0</v>
      </c>
      <c r="L640" s="198"/>
      <c r="M640" s="221" t="str">
        <f t="shared" si="39"/>
        <v/>
      </c>
      <c r="N640" s="215"/>
      <c r="O640" s="215"/>
    </row>
    <row r="641" spans="1:19" ht="18.600000000000001" customHeight="1" x14ac:dyDescent="0.25">
      <c r="A641" s="162"/>
      <c r="B641" s="162"/>
      <c r="C641" s="162"/>
      <c r="D641" s="162"/>
      <c r="E641" s="162"/>
      <c r="F641" s="162"/>
      <c r="G641" s="162"/>
      <c r="H641" s="162"/>
      <c r="I641" s="315" t="s">
        <v>79</v>
      </c>
      <c r="J641" s="316"/>
      <c r="K641" s="188">
        <f>SUM(K632:K640)</f>
        <v>0</v>
      </c>
      <c r="L641" s="200"/>
      <c r="M641" s="217" t="str">
        <f>CONCATENATE(M629,M630,M632,M633,M634,M635,M636,M637,M638,M639,M640)</f>
        <v/>
      </c>
      <c r="N641" s="215"/>
      <c r="O641" s="215"/>
    </row>
    <row r="642" spans="1:19" s="162" customFormat="1" ht="27" customHeight="1" thickBot="1" x14ac:dyDescent="0.3">
      <c r="I642" s="319" t="s">
        <v>80</v>
      </c>
      <c r="J642" s="320"/>
      <c r="K642" s="190">
        <f>SUM(K641,K631)</f>
        <v>0</v>
      </c>
      <c r="L642" s="201"/>
      <c r="M642" s="217"/>
      <c r="N642" s="220">
        <f>E636</f>
        <v>0</v>
      </c>
      <c r="O642" s="220">
        <f>F636</f>
        <v>0</v>
      </c>
      <c r="P642" s="215"/>
      <c r="Q642" s="215"/>
      <c r="R642" s="216"/>
      <c r="S642" s="216"/>
    </row>
    <row r="643" spans="1:19" x14ac:dyDescent="0.25">
      <c r="A643" s="162"/>
      <c r="B643" s="162"/>
      <c r="C643" s="162"/>
      <c r="D643" s="162"/>
      <c r="E643" s="162"/>
      <c r="F643" s="162"/>
      <c r="G643" s="162"/>
      <c r="H643" s="162"/>
      <c r="I643" s="162"/>
      <c r="J643" s="162"/>
      <c r="K643" s="162"/>
      <c r="L643" s="162"/>
      <c r="M643" s="217"/>
      <c r="N643" s="215"/>
      <c r="O643" s="215"/>
    </row>
    <row r="644" spans="1:19" ht="13.95" hidden="1" customHeight="1" x14ac:dyDescent="0.25">
      <c r="B644" s="321" t="s">
        <v>60</v>
      </c>
      <c r="C644" s="322"/>
      <c r="D644" s="322"/>
      <c r="E644" s="322"/>
      <c r="F644" s="322"/>
      <c r="G644" s="323"/>
      <c r="H644" s="162"/>
      <c r="I644" s="321" t="s">
        <v>61</v>
      </c>
      <c r="J644" s="322"/>
      <c r="K644" s="322"/>
      <c r="L644" s="182" t="s">
        <v>16</v>
      </c>
      <c r="M644" s="217"/>
      <c r="N644" s="215"/>
      <c r="O644" s="215"/>
    </row>
    <row r="645" spans="1:19" ht="13.95" hidden="1" customHeight="1" x14ac:dyDescent="0.25">
      <c r="B645" s="192" t="s">
        <v>71</v>
      </c>
      <c r="C645" s="307"/>
      <c r="D645" s="307"/>
      <c r="E645" s="307"/>
      <c r="F645" s="307"/>
      <c r="G645" s="308"/>
      <c r="H645" s="162"/>
      <c r="I645" s="329" t="s">
        <v>72</v>
      </c>
      <c r="J645" s="330"/>
      <c r="K645" s="187"/>
      <c r="L645" s="197"/>
      <c r="M645" s="221" t="str">
        <f>IF(LEN(L645)&gt;1,I645&amp;": "&amp;L645&amp;CHAR(10),"")</f>
        <v/>
      </c>
      <c r="N645" s="215"/>
      <c r="O645" s="215"/>
    </row>
    <row r="646" spans="1:19" ht="13.95" hidden="1" customHeight="1" x14ac:dyDescent="0.25">
      <c r="B646" s="192" t="s">
        <v>73</v>
      </c>
      <c r="C646" s="326"/>
      <c r="D646" s="327"/>
      <c r="E646" s="327"/>
      <c r="F646" s="327"/>
      <c r="G646" s="328"/>
      <c r="H646" s="162"/>
      <c r="I646" s="329" t="s">
        <v>74</v>
      </c>
      <c r="J646" s="330"/>
      <c r="K646" s="189">
        <v>0</v>
      </c>
      <c r="L646" s="198"/>
      <c r="M646" s="221" t="str">
        <f>IF(LEN(L646)&gt;1,I646&amp;": "&amp;L646&amp;CHAR(10),"")</f>
        <v/>
      </c>
      <c r="N646" s="215"/>
      <c r="O646" s="215"/>
    </row>
    <row r="647" spans="1:19" ht="13.95" hidden="1" customHeight="1" x14ac:dyDescent="0.25">
      <c r="B647" s="193" t="s">
        <v>75</v>
      </c>
      <c r="C647" s="326"/>
      <c r="D647" s="327"/>
      <c r="E647" s="327"/>
      <c r="F647" s="327"/>
      <c r="G647" s="328"/>
      <c r="H647" s="162"/>
      <c r="I647" s="315" t="s">
        <v>76</v>
      </c>
      <c r="J647" s="316"/>
      <c r="K647" s="188">
        <f>K646*K645</f>
        <v>0</v>
      </c>
      <c r="L647" s="199"/>
      <c r="M647" s="217"/>
      <c r="N647" s="215"/>
      <c r="O647" s="215"/>
    </row>
    <row r="648" spans="1:19" ht="13.95" hidden="1" customHeight="1" x14ac:dyDescent="0.25">
      <c r="B648" s="193" t="s">
        <v>77</v>
      </c>
      <c r="C648" s="326"/>
      <c r="D648" s="327"/>
      <c r="E648" s="327"/>
      <c r="F648" s="327"/>
      <c r="G648" s="328"/>
      <c r="H648" s="162"/>
      <c r="I648" s="329" t="s">
        <v>5</v>
      </c>
      <c r="J648" s="330"/>
      <c r="K648" s="189">
        <v>0</v>
      </c>
      <c r="L648" s="198"/>
      <c r="M648" s="221" t="str">
        <f>IF(LEN(L648)&gt;1,I648&amp;": "&amp;L648&amp;CHAR(10),"")</f>
        <v/>
      </c>
      <c r="N648" s="215"/>
      <c r="O648" s="215"/>
    </row>
    <row r="649" spans="1:19" ht="13.95" hidden="1" customHeight="1" x14ac:dyDescent="0.25">
      <c r="B649" s="193" t="s">
        <v>66</v>
      </c>
      <c r="C649" s="326"/>
      <c r="D649" s="327"/>
      <c r="E649" s="327"/>
      <c r="F649" s="327"/>
      <c r="G649" s="328"/>
      <c r="H649" s="162"/>
      <c r="I649" s="329" t="s">
        <v>78</v>
      </c>
      <c r="J649" s="330"/>
      <c r="K649" s="189">
        <v>0</v>
      </c>
      <c r="L649" s="198"/>
      <c r="M649" s="221" t="str">
        <f>IF(LEN(L649)&gt;1,I649&amp;": "&amp;L649&amp;CHAR(10),"")</f>
        <v/>
      </c>
      <c r="N649" s="215"/>
      <c r="O649" s="215"/>
    </row>
    <row r="650" spans="1:19" ht="13.95" hidden="1" customHeight="1" x14ac:dyDescent="0.25">
      <c r="B650" s="311" t="s">
        <v>105</v>
      </c>
      <c r="C650" s="312"/>
      <c r="D650" s="312"/>
      <c r="E650" s="312"/>
      <c r="F650" s="312"/>
      <c r="G650" s="313"/>
      <c r="H650" s="162"/>
      <c r="I650" s="329" t="s">
        <v>4</v>
      </c>
      <c r="J650" s="330"/>
      <c r="K650" s="189">
        <v>0</v>
      </c>
      <c r="L650" s="198"/>
      <c r="M650" s="221" t="str">
        <f>IF(LEN(L650)&gt;1,I650&amp;": "&amp;L650&amp;CHAR(10),"")</f>
        <v/>
      </c>
      <c r="N650" s="215"/>
      <c r="O650" s="215"/>
    </row>
    <row r="651" spans="1:19" ht="13.95" hidden="1" customHeight="1" x14ac:dyDescent="0.25">
      <c r="B651" s="170"/>
      <c r="C651" s="161" t="str">
        <f>Allocation1&amp;" %"</f>
        <v>Core %</v>
      </c>
      <c r="D651" s="208" t="str">
        <f>Allocation2&amp;" %"</f>
        <v>Competitive %</v>
      </c>
      <c r="E651" s="208" t="str">
        <f>Allocation1&amp;" $"</f>
        <v>Core $</v>
      </c>
      <c r="F651" s="208" t="str">
        <f>Allocation2&amp;" $"</f>
        <v>Competitive $</v>
      </c>
      <c r="G651" s="171" t="s">
        <v>59</v>
      </c>
      <c r="H651" s="162"/>
      <c r="I651" s="192" t="s">
        <v>67</v>
      </c>
      <c r="J651" s="195" t="s">
        <v>68</v>
      </c>
      <c r="K651" s="189">
        <v>0</v>
      </c>
      <c r="L651" s="198"/>
      <c r="M651" s="221" t="str">
        <f t="shared" ref="M651:M656" si="40">IF(LEN(L651)&gt;1,I651&amp;":: "&amp;J651&amp;": "&amp;L651&amp;CHAR(10),"")</f>
        <v/>
      </c>
      <c r="N651" s="215"/>
      <c r="O651" s="215"/>
    </row>
    <row r="652" spans="1:19" ht="13.95" hidden="1" customHeight="1" x14ac:dyDescent="0.25">
      <c r="B652" s="181" t="s">
        <v>106</v>
      </c>
      <c r="C652" s="168">
        <v>0</v>
      </c>
      <c r="D652" s="168">
        <v>0</v>
      </c>
      <c r="E652" s="218">
        <f>C652*K658</f>
        <v>0</v>
      </c>
      <c r="F652" s="218">
        <f>D652*K658</f>
        <v>0</v>
      </c>
      <c r="G652" s="219">
        <f>SUM(E652:F652)</f>
        <v>0</v>
      </c>
      <c r="H652" s="162"/>
      <c r="I652" s="192" t="s">
        <v>6</v>
      </c>
      <c r="J652" s="195" t="s">
        <v>68</v>
      </c>
      <c r="K652" s="189">
        <v>0</v>
      </c>
      <c r="L652" s="198"/>
      <c r="M652" s="221" t="str">
        <f t="shared" si="40"/>
        <v/>
      </c>
      <c r="N652" s="215"/>
      <c r="O652" s="215"/>
    </row>
    <row r="653" spans="1:19" ht="13.95" hidden="1" customHeight="1" x14ac:dyDescent="0.25">
      <c r="B653" s="162"/>
      <c r="C653" s="162"/>
      <c r="D653" s="162"/>
      <c r="E653" s="162"/>
      <c r="F653" s="162"/>
      <c r="G653" s="162"/>
      <c r="H653" s="162"/>
      <c r="I653" s="192" t="s">
        <v>6</v>
      </c>
      <c r="J653" s="195" t="s">
        <v>68</v>
      </c>
      <c r="K653" s="189">
        <v>0</v>
      </c>
      <c r="L653" s="198"/>
      <c r="M653" s="221" t="str">
        <f t="shared" si="40"/>
        <v/>
      </c>
      <c r="N653" s="215"/>
      <c r="O653" s="215"/>
    </row>
    <row r="654" spans="1:19" ht="13.95" hidden="1" customHeight="1" x14ac:dyDescent="0.25">
      <c r="B654" s="162"/>
      <c r="C654" s="162"/>
      <c r="D654" s="162"/>
      <c r="E654" s="162"/>
      <c r="F654" s="162"/>
      <c r="G654" s="162"/>
      <c r="H654" s="162"/>
      <c r="I654" s="192" t="s">
        <v>6</v>
      </c>
      <c r="J654" s="195" t="s">
        <v>68</v>
      </c>
      <c r="K654" s="189">
        <v>0</v>
      </c>
      <c r="L654" s="198"/>
      <c r="M654" s="221" t="str">
        <f t="shared" si="40"/>
        <v/>
      </c>
      <c r="N654" s="215"/>
      <c r="O654" s="215"/>
    </row>
    <row r="655" spans="1:19" ht="13.95" hidden="1" customHeight="1" x14ac:dyDescent="0.25">
      <c r="B655" s="162"/>
      <c r="C655" s="162"/>
      <c r="D655" s="162"/>
      <c r="E655" s="162"/>
      <c r="F655" s="162"/>
      <c r="G655" s="162"/>
      <c r="H655" s="162"/>
      <c r="I655" s="192" t="s">
        <v>6</v>
      </c>
      <c r="J655" s="195" t="s">
        <v>68</v>
      </c>
      <c r="K655" s="189">
        <v>0</v>
      </c>
      <c r="L655" s="198"/>
      <c r="M655" s="221" t="str">
        <f t="shared" si="40"/>
        <v/>
      </c>
      <c r="N655" s="215"/>
      <c r="O655" s="215"/>
    </row>
    <row r="656" spans="1:19" ht="13.95" hidden="1" customHeight="1" x14ac:dyDescent="0.25">
      <c r="B656" s="162"/>
      <c r="C656" s="162"/>
      <c r="D656" s="162"/>
      <c r="E656" s="162"/>
      <c r="F656" s="162"/>
      <c r="G656" s="162"/>
      <c r="H656" s="162"/>
      <c r="I656" s="192" t="s">
        <v>6</v>
      </c>
      <c r="J656" s="195" t="s">
        <v>68</v>
      </c>
      <c r="K656" s="189">
        <v>0</v>
      </c>
      <c r="L656" s="198"/>
      <c r="M656" s="221" t="str">
        <f t="shared" si="40"/>
        <v/>
      </c>
      <c r="N656" s="215"/>
      <c r="O656" s="215"/>
    </row>
    <row r="657" spans="2:15" ht="13.95" hidden="1" customHeight="1" x14ac:dyDescent="0.25">
      <c r="B657" s="162"/>
      <c r="C657" s="162"/>
      <c r="D657" s="162"/>
      <c r="E657" s="162"/>
      <c r="F657" s="162"/>
      <c r="G657" s="162"/>
      <c r="H657" s="162"/>
      <c r="I657" s="315" t="s">
        <v>79</v>
      </c>
      <c r="J657" s="316"/>
      <c r="K657" s="188">
        <f>SUM(K648:K656)</f>
        <v>0</v>
      </c>
      <c r="L657" s="200"/>
      <c r="M657" s="217" t="str">
        <f>CONCATENATE(M645,M646,M648,M649,M650,M651,M652,M653,M654,M655,M656)</f>
        <v/>
      </c>
      <c r="N657" s="215"/>
      <c r="O657" s="215"/>
    </row>
    <row r="658" spans="2:15" ht="13.95" hidden="1" customHeight="1" x14ac:dyDescent="0.25">
      <c r="B658" s="162"/>
      <c r="C658" s="162"/>
      <c r="D658" s="162"/>
      <c r="E658" s="162"/>
      <c r="F658" s="162"/>
      <c r="G658" s="162"/>
      <c r="H658" s="162"/>
      <c r="I658" s="319" t="s">
        <v>80</v>
      </c>
      <c r="J658" s="320"/>
      <c r="K658" s="190">
        <f>SUM(K657,K647)</f>
        <v>0</v>
      </c>
      <c r="L658" s="201"/>
      <c r="M658" s="217"/>
      <c r="N658" s="220">
        <f>E652</f>
        <v>0</v>
      </c>
      <c r="O658" s="220">
        <f>F652</f>
        <v>0</v>
      </c>
    </row>
    <row r="659" spans="2:15" ht="13.95" hidden="1" customHeight="1" x14ac:dyDescent="0.25">
      <c r="B659" s="162"/>
      <c r="C659" s="162"/>
      <c r="D659" s="162"/>
      <c r="E659" s="162"/>
      <c r="F659" s="162"/>
      <c r="G659" s="162"/>
      <c r="H659" s="162"/>
      <c r="I659" s="162"/>
      <c r="J659" s="162"/>
      <c r="K659" s="162"/>
      <c r="L659" s="162"/>
      <c r="M659" s="217"/>
      <c r="N659" s="215"/>
      <c r="O659" s="215"/>
    </row>
    <row r="660" spans="2:15" ht="13.95" hidden="1" customHeight="1" x14ac:dyDescent="0.25">
      <c r="B660" s="321" t="s">
        <v>60</v>
      </c>
      <c r="C660" s="322"/>
      <c r="D660" s="322"/>
      <c r="E660" s="322"/>
      <c r="F660" s="322"/>
      <c r="G660" s="323"/>
      <c r="H660" s="162"/>
      <c r="I660" s="321" t="s">
        <v>61</v>
      </c>
      <c r="J660" s="322"/>
      <c r="K660" s="322"/>
      <c r="L660" s="182" t="s">
        <v>16</v>
      </c>
      <c r="M660" s="217"/>
      <c r="N660" s="215"/>
      <c r="O660" s="215"/>
    </row>
    <row r="661" spans="2:15" ht="13.95" hidden="1" customHeight="1" x14ac:dyDescent="0.25">
      <c r="B661" s="192" t="s">
        <v>71</v>
      </c>
      <c r="C661" s="307"/>
      <c r="D661" s="307"/>
      <c r="E661" s="307"/>
      <c r="F661" s="307"/>
      <c r="G661" s="308"/>
      <c r="H661" s="162"/>
      <c r="I661" s="329" t="s">
        <v>72</v>
      </c>
      <c r="J661" s="330"/>
      <c r="K661" s="187"/>
      <c r="L661" s="197"/>
      <c r="M661" s="221" t="str">
        <f>IF(LEN(L661)&gt;1,I661&amp;": "&amp;L661&amp;CHAR(10),"")</f>
        <v/>
      </c>
      <c r="N661" s="215"/>
      <c r="O661" s="215"/>
    </row>
    <row r="662" spans="2:15" ht="13.95" hidden="1" customHeight="1" x14ac:dyDescent="0.25">
      <c r="B662" s="192" t="s">
        <v>73</v>
      </c>
      <c r="C662" s="326"/>
      <c r="D662" s="327"/>
      <c r="E662" s="327"/>
      <c r="F662" s="327"/>
      <c r="G662" s="328"/>
      <c r="H662" s="162"/>
      <c r="I662" s="329" t="s">
        <v>74</v>
      </c>
      <c r="J662" s="330"/>
      <c r="K662" s="189">
        <v>0</v>
      </c>
      <c r="L662" s="198"/>
      <c r="M662" s="221" t="str">
        <f>IF(LEN(L662)&gt;1,I662&amp;": "&amp;L662&amp;CHAR(10),"")</f>
        <v/>
      </c>
      <c r="N662" s="215"/>
      <c r="O662" s="215"/>
    </row>
    <row r="663" spans="2:15" ht="13.95" hidden="1" customHeight="1" x14ac:dyDescent="0.25">
      <c r="B663" s="193" t="s">
        <v>75</v>
      </c>
      <c r="C663" s="326"/>
      <c r="D663" s="327"/>
      <c r="E663" s="327"/>
      <c r="F663" s="327"/>
      <c r="G663" s="328"/>
      <c r="H663" s="162"/>
      <c r="I663" s="315" t="s">
        <v>76</v>
      </c>
      <c r="J663" s="316"/>
      <c r="K663" s="188">
        <f>K662*K661</f>
        <v>0</v>
      </c>
      <c r="L663" s="199"/>
      <c r="M663" s="217"/>
      <c r="N663" s="215"/>
      <c r="O663" s="215"/>
    </row>
    <row r="664" spans="2:15" ht="13.95" hidden="1" customHeight="1" x14ac:dyDescent="0.25">
      <c r="B664" s="193" t="s">
        <v>77</v>
      </c>
      <c r="C664" s="326"/>
      <c r="D664" s="327"/>
      <c r="E664" s="327"/>
      <c r="F664" s="327"/>
      <c r="G664" s="328"/>
      <c r="H664" s="162"/>
      <c r="I664" s="329" t="s">
        <v>5</v>
      </c>
      <c r="J664" s="330"/>
      <c r="K664" s="189">
        <v>0</v>
      </c>
      <c r="L664" s="198"/>
      <c r="M664" s="221" t="str">
        <f>IF(LEN(L664)&gt;1,I664&amp;": "&amp;L664&amp;CHAR(10),"")</f>
        <v/>
      </c>
      <c r="N664" s="215"/>
      <c r="O664" s="215"/>
    </row>
    <row r="665" spans="2:15" ht="13.95" hidden="1" customHeight="1" x14ac:dyDescent="0.25">
      <c r="B665" s="193" t="s">
        <v>66</v>
      </c>
      <c r="C665" s="326"/>
      <c r="D665" s="327"/>
      <c r="E665" s="327"/>
      <c r="F665" s="327"/>
      <c r="G665" s="328"/>
      <c r="H665" s="162"/>
      <c r="I665" s="329" t="s">
        <v>78</v>
      </c>
      <c r="J665" s="330"/>
      <c r="K665" s="189">
        <v>0</v>
      </c>
      <c r="L665" s="198"/>
      <c r="M665" s="221" t="str">
        <f>IF(LEN(L665)&gt;1,I665&amp;": "&amp;L665&amp;CHAR(10),"")</f>
        <v/>
      </c>
      <c r="N665" s="215"/>
      <c r="O665" s="215"/>
    </row>
    <row r="666" spans="2:15" ht="13.95" hidden="1" customHeight="1" x14ac:dyDescent="0.25">
      <c r="B666" s="311" t="s">
        <v>105</v>
      </c>
      <c r="C666" s="312"/>
      <c r="D666" s="312"/>
      <c r="E666" s="312"/>
      <c r="F666" s="312"/>
      <c r="G666" s="313"/>
      <c r="H666" s="162"/>
      <c r="I666" s="329" t="s">
        <v>4</v>
      </c>
      <c r="J666" s="330"/>
      <c r="K666" s="189">
        <v>0</v>
      </c>
      <c r="L666" s="198"/>
      <c r="M666" s="221" t="str">
        <f>IF(LEN(L666)&gt;1,I666&amp;": "&amp;L666&amp;CHAR(10),"")</f>
        <v/>
      </c>
      <c r="N666" s="215"/>
      <c r="O666" s="215"/>
    </row>
    <row r="667" spans="2:15" ht="13.95" hidden="1" customHeight="1" x14ac:dyDescent="0.25">
      <c r="B667" s="170"/>
      <c r="C667" s="161" t="str">
        <f>Allocation1&amp;" %"</f>
        <v>Core %</v>
      </c>
      <c r="D667" s="208" t="str">
        <f>Allocation2&amp;" %"</f>
        <v>Competitive %</v>
      </c>
      <c r="E667" s="208" t="str">
        <f>Allocation1&amp;" $"</f>
        <v>Core $</v>
      </c>
      <c r="F667" s="208" t="str">
        <f>Allocation2&amp;" $"</f>
        <v>Competitive $</v>
      </c>
      <c r="G667" s="171" t="s">
        <v>59</v>
      </c>
      <c r="H667" s="162"/>
      <c r="I667" s="192" t="s">
        <v>67</v>
      </c>
      <c r="J667" s="195" t="s">
        <v>68</v>
      </c>
      <c r="K667" s="189">
        <v>0</v>
      </c>
      <c r="L667" s="198"/>
      <c r="M667" s="221" t="str">
        <f t="shared" ref="M667:M672" si="41">IF(LEN(L667)&gt;1,I667&amp;":: "&amp;J667&amp;": "&amp;L667&amp;CHAR(10),"")</f>
        <v/>
      </c>
      <c r="N667" s="215"/>
      <c r="O667" s="215"/>
    </row>
    <row r="668" spans="2:15" ht="13.95" hidden="1" customHeight="1" x14ac:dyDescent="0.25">
      <c r="B668" s="181" t="s">
        <v>106</v>
      </c>
      <c r="C668" s="168">
        <v>0</v>
      </c>
      <c r="D668" s="168">
        <v>0</v>
      </c>
      <c r="E668" s="218">
        <f>C668*K674</f>
        <v>0</v>
      </c>
      <c r="F668" s="218">
        <f>D668*K674</f>
        <v>0</v>
      </c>
      <c r="G668" s="219">
        <f>SUM(E668:F668)</f>
        <v>0</v>
      </c>
      <c r="H668" s="162"/>
      <c r="I668" s="192" t="s">
        <v>6</v>
      </c>
      <c r="J668" s="195" t="s">
        <v>68</v>
      </c>
      <c r="K668" s="189">
        <v>0</v>
      </c>
      <c r="L668" s="198"/>
      <c r="M668" s="221" t="str">
        <f t="shared" si="41"/>
        <v/>
      </c>
      <c r="N668" s="215"/>
      <c r="O668" s="215"/>
    </row>
    <row r="669" spans="2:15" ht="13.95" hidden="1" customHeight="1" x14ac:dyDescent="0.25">
      <c r="B669" s="162"/>
      <c r="C669" s="162"/>
      <c r="D669" s="162"/>
      <c r="E669" s="162"/>
      <c r="F669" s="162"/>
      <c r="G669" s="162"/>
      <c r="H669" s="162"/>
      <c r="I669" s="192" t="s">
        <v>6</v>
      </c>
      <c r="J669" s="195" t="s">
        <v>68</v>
      </c>
      <c r="K669" s="189">
        <v>0</v>
      </c>
      <c r="L669" s="198"/>
      <c r="M669" s="221" t="str">
        <f t="shared" si="41"/>
        <v/>
      </c>
      <c r="N669" s="215"/>
      <c r="O669" s="215"/>
    </row>
    <row r="670" spans="2:15" ht="13.95" hidden="1" customHeight="1" x14ac:dyDescent="0.25">
      <c r="B670" s="162"/>
      <c r="C670" s="162"/>
      <c r="D670" s="162"/>
      <c r="E670" s="162"/>
      <c r="F670" s="162"/>
      <c r="G670" s="162"/>
      <c r="H670" s="162"/>
      <c r="I670" s="192" t="s">
        <v>6</v>
      </c>
      <c r="J670" s="195" t="s">
        <v>68</v>
      </c>
      <c r="K670" s="189">
        <v>0</v>
      </c>
      <c r="L670" s="198"/>
      <c r="M670" s="221" t="str">
        <f t="shared" si="41"/>
        <v/>
      </c>
      <c r="N670" s="215"/>
      <c r="O670" s="215"/>
    </row>
    <row r="671" spans="2:15" ht="13.95" hidden="1" customHeight="1" x14ac:dyDescent="0.25">
      <c r="B671" s="162"/>
      <c r="C671" s="162"/>
      <c r="D671" s="162"/>
      <c r="E671" s="162"/>
      <c r="F671" s="162"/>
      <c r="G671" s="162"/>
      <c r="H671" s="162"/>
      <c r="I671" s="192" t="s">
        <v>6</v>
      </c>
      <c r="J671" s="195" t="s">
        <v>68</v>
      </c>
      <c r="K671" s="189">
        <v>0</v>
      </c>
      <c r="L671" s="198"/>
      <c r="M671" s="221" t="str">
        <f t="shared" si="41"/>
        <v/>
      </c>
      <c r="N671" s="215"/>
      <c r="O671" s="215"/>
    </row>
    <row r="672" spans="2:15" ht="13.95" hidden="1" customHeight="1" x14ac:dyDescent="0.25">
      <c r="B672" s="162"/>
      <c r="C672" s="162"/>
      <c r="D672" s="162"/>
      <c r="E672" s="162"/>
      <c r="F672" s="162"/>
      <c r="G672" s="162"/>
      <c r="H672" s="162"/>
      <c r="I672" s="192" t="s">
        <v>6</v>
      </c>
      <c r="J672" s="195" t="s">
        <v>68</v>
      </c>
      <c r="K672" s="189">
        <v>0</v>
      </c>
      <c r="L672" s="198"/>
      <c r="M672" s="221" t="str">
        <f t="shared" si="41"/>
        <v/>
      </c>
      <c r="N672" s="215"/>
      <c r="O672" s="215"/>
    </row>
    <row r="673" spans="2:15" ht="13.95" hidden="1" customHeight="1" x14ac:dyDescent="0.25">
      <c r="B673" s="162"/>
      <c r="C673" s="162"/>
      <c r="D673" s="162"/>
      <c r="E673" s="162"/>
      <c r="F673" s="162"/>
      <c r="G673" s="162"/>
      <c r="H673" s="162"/>
      <c r="I673" s="315" t="s">
        <v>79</v>
      </c>
      <c r="J673" s="316"/>
      <c r="K673" s="188">
        <f>SUM(K664:K672)</f>
        <v>0</v>
      </c>
      <c r="L673" s="200"/>
      <c r="M673" s="217" t="str">
        <f>CONCATENATE(M661,M662,M664,M665,M666,M667,M668,M669,M670,M671,M672)</f>
        <v/>
      </c>
      <c r="N673" s="215"/>
      <c r="O673" s="215"/>
    </row>
    <row r="674" spans="2:15" ht="13.95" hidden="1" customHeight="1" x14ac:dyDescent="0.25">
      <c r="B674" s="162"/>
      <c r="C674" s="162"/>
      <c r="D674" s="162"/>
      <c r="E674" s="162"/>
      <c r="F674" s="162"/>
      <c r="G674" s="162"/>
      <c r="H674" s="162"/>
      <c r="I674" s="319" t="s">
        <v>80</v>
      </c>
      <c r="J674" s="320"/>
      <c r="K674" s="190">
        <f>SUM(K673,K663)</f>
        <v>0</v>
      </c>
      <c r="L674" s="201"/>
      <c r="M674" s="217"/>
      <c r="N674" s="220">
        <f>E668</f>
        <v>0</v>
      </c>
      <c r="O674" s="220">
        <f>F668</f>
        <v>0</v>
      </c>
    </row>
    <row r="675" spans="2:15" ht="13.95" hidden="1" customHeight="1" x14ac:dyDescent="0.25">
      <c r="B675" s="162"/>
      <c r="C675" s="162"/>
      <c r="D675" s="162"/>
      <c r="E675" s="162"/>
      <c r="F675" s="162"/>
      <c r="G675" s="162"/>
      <c r="H675" s="162"/>
      <c r="I675" s="162"/>
      <c r="J675" s="162"/>
      <c r="K675" s="162"/>
      <c r="L675" s="162"/>
      <c r="M675" s="217"/>
      <c r="N675" s="215"/>
      <c r="O675" s="215"/>
    </row>
    <row r="676" spans="2:15" ht="13.95" hidden="1" customHeight="1" x14ac:dyDescent="0.25">
      <c r="B676" s="321" t="s">
        <v>60</v>
      </c>
      <c r="C676" s="322"/>
      <c r="D676" s="322"/>
      <c r="E676" s="322"/>
      <c r="F676" s="322"/>
      <c r="G676" s="323"/>
      <c r="H676" s="162"/>
      <c r="I676" s="321" t="s">
        <v>61</v>
      </c>
      <c r="J676" s="322"/>
      <c r="K676" s="322"/>
      <c r="L676" s="182" t="s">
        <v>16</v>
      </c>
      <c r="M676" s="217"/>
      <c r="N676" s="215"/>
      <c r="O676" s="215"/>
    </row>
    <row r="677" spans="2:15" ht="13.95" hidden="1" customHeight="1" x14ac:dyDescent="0.25">
      <c r="B677" s="192" t="s">
        <v>71</v>
      </c>
      <c r="C677" s="307"/>
      <c r="D677" s="307"/>
      <c r="E677" s="307"/>
      <c r="F677" s="307"/>
      <c r="G677" s="308"/>
      <c r="H677" s="162"/>
      <c r="I677" s="329" t="s">
        <v>72</v>
      </c>
      <c r="J677" s="330"/>
      <c r="K677" s="187"/>
      <c r="L677" s="197"/>
      <c r="M677" s="221" t="str">
        <f>IF(LEN(L677)&gt;1,I677&amp;": "&amp;L677&amp;CHAR(10),"")</f>
        <v/>
      </c>
      <c r="N677" s="215"/>
      <c r="O677" s="215"/>
    </row>
    <row r="678" spans="2:15" ht="13.95" hidden="1" customHeight="1" x14ac:dyDescent="0.25">
      <c r="B678" s="192" t="s">
        <v>73</v>
      </c>
      <c r="C678" s="326"/>
      <c r="D678" s="327"/>
      <c r="E678" s="327"/>
      <c r="F678" s="327"/>
      <c r="G678" s="328"/>
      <c r="H678" s="162"/>
      <c r="I678" s="329" t="s">
        <v>74</v>
      </c>
      <c r="J678" s="330"/>
      <c r="K678" s="189">
        <v>0</v>
      </c>
      <c r="L678" s="198"/>
      <c r="M678" s="221" t="str">
        <f>IF(LEN(L678)&gt;1,I678&amp;": "&amp;L678&amp;CHAR(10),"")</f>
        <v/>
      </c>
      <c r="N678" s="215"/>
      <c r="O678" s="215"/>
    </row>
    <row r="679" spans="2:15" ht="13.95" hidden="1" customHeight="1" x14ac:dyDescent="0.25">
      <c r="B679" s="193" t="s">
        <v>75</v>
      </c>
      <c r="C679" s="326"/>
      <c r="D679" s="327"/>
      <c r="E679" s="327"/>
      <c r="F679" s="327"/>
      <c r="G679" s="328"/>
      <c r="H679" s="162"/>
      <c r="I679" s="315" t="s">
        <v>76</v>
      </c>
      <c r="J679" s="316"/>
      <c r="K679" s="188">
        <f>K678*K677</f>
        <v>0</v>
      </c>
      <c r="L679" s="199"/>
      <c r="M679" s="217"/>
      <c r="N679" s="215"/>
      <c r="O679" s="215"/>
    </row>
    <row r="680" spans="2:15" ht="13.95" hidden="1" customHeight="1" x14ac:dyDescent="0.25">
      <c r="B680" s="193" t="s">
        <v>77</v>
      </c>
      <c r="C680" s="326"/>
      <c r="D680" s="327"/>
      <c r="E680" s="327"/>
      <c r="F680" s="327"/>
      <c r="G680" s="328"/>
      <c r="H680" s="162"/>
      <c r="I680" s="329" t="s">
        <v>5</v>
      </c>
      <c r="J680" s="330"/>
      <c r="K680" s="189">
        <v>0</v>
      </c>
      <c r="L680" s="198"/>
      <c r="M680" s="221" t="str">
        <f>IF(LEN(L680)&gt;1,I680&amp;": "&amp;L680&amp;CHAR(10),"")</f>
        <v/>
      </c>
      <c r="N680" s="215"/>
      <c r="O680" s="215"/>
    </row>
    <row r="681" spans="2:15" ht="13.95" hidden="1" customHeight="1" x14ac:dyDescent="0.25">
      <c r="B681" s="193" t="s">
        <v>66</v>
      </c>
      <c r="C681" s="326"/>
      <c r="D681" s="327"/>
      <c r="E681" s="327"/>
      <c r="F681" s="327"/>
      <c r="G681" s="328"/>
      <c r="H681" s="162"/>
      <c r="I681" s="329" t="s">
        <v>78</v>
      </c>
      <c r="J681" s="330"/>
      <c r="K681" s="189">
        <v>0</v>
      </c>
      <c r="L681" s="198"/>
      <c r="M681" s="221" t="str">
        <f>IF(LEN(L681)&gt;1,I681&amp;": "&amp;L681&amp;CHAR(10),"")</f>
        <v/>
      </c>
      <c r="N681" s="215"/>
      <c r="O681" s="215"/>
    </row>
    <row r="682" spans="2:15" ht="13.95" hidden="1" customHeight="1" x14ac:dyDescent="0.25">
      <c r="B682" s="311" t="s">
        <v>105</v>
      </c>
      <c r="C682" s="312"/>
      <c r="D682" s="312"/>
      <c r="E682" s="312"/>
      <c r="F682" s="312"/>
      <c r="G682" s="313"/>
      <c r="H682" s="162"/>
      <c r="I682" s="329" t="s">
        <v>4</v>
      </c>
      <c r="J682" s="330"/>
      <c r="K682" s="189">
        <v>0</v>
      </c>
      <c r="L682" s="198"/>
      <c r="M682" s="221" t="str">
        <f>IF(LEN(L682)&gt;1,I682&amp;": "&amp;L682&amp;CHAR(10),"")</f>
        <v/>
      </c>
      <c r="N682" s="215"/>
      <c r="O682" s="215"/>
    </row>
    <row r="683" spans="2:15" ht="13.95" hidden="1" customHeight="1" x14ac:dyDescent="0.25">
      <c r="B683" s="170"/>
      <c r="C683" s="161" t="str">
        <f>Allocation1&amp;" %"</f>
        <v>Core %</v>
      </c>
      <c r="D683" s="208" t="str">
        <f>Allocation2&amp;" %"</f>
        <v>Competitive %</v>
      </c>
      <c r="E683" s="208" t="str">
        <f>Allocation1&amp;" $"</f>
        <v>Core $</v>
      </c>
      <c r="F683" s="208" t="str">
        <f>Allocation2&amp;" $"</f>
        <v>Competitive $</v>
      </c>
      <c r="G683" s="171" t="s">
        <v>59</v>
      </c>
      <c r="H683" s="162"/>
      <c r="I683" s="192" t="s">
        <v>67</v>
      </c>
      <c r="J683" s="195" t="s">
        <v>68</v>
      </c>
      <c r="K683" s="189">
        <v>0</v>
      </c>
      <c r="L683" s="198"/>
      <c r="M683" s="221" t="str">
        <f t="shared" ref="M683:M688" si="42">IF(LEN(L683)&gt;1,I683&amp;":: "&amp;J683&amp;": "&amp;L683&amp;CHAR(10),"")</f>
        <v/>
      </c>
      <c r="N683" s="215"/>
      <c r="O683" s="215"/>
    </row>
    <row r="684" spans="2:15" ht="13.95" hidden="1" customHeight="1" x14ac:dyDescent="0.25">
      <c r="B684" s="181" t="s">
        <v>106</v>
      </c>
      <c r="C684" s="168">
        <v>0</v>
      </c>
      <c r="D684" s="168">
        <v>0</v>
      </c>
      <c r="E684" s="218">
        <f>C684*K690</f>
        <v>0</v>
      </c>
      <c r="F684" s="218">
        <f>D684*K690</f>
        <v>0</v>
      </c>
      <c r="G684" s="219">
        <f>SUM(E684:F684)</f>
        <v>0</v>
      </c>
      <c r="H684" s="162"/>
      <c r="I684" s="192" t="s">
        <v>6</v>
      </c>
      <c r="J684" s="195" t="s">
        <v>68</v>
      </c>
      <c r="K684" s="189">
        <v>0</v>
      </c>
      <c r="L684" s="198"/>
      <c r="M684" s="221" t="str">
        <f t="shared" si="42"/>
        <v/>
      </c>
      <c r="N684" s="215"/>
      <c r="O684" s="215"/>
    </row>
    <row r="685" spans="2:15" ht="13.95" hidden="1" customHeight="1" x14ac:dyDescent="0.25">
      <c r="B685" s="162"/>
      <c r="C685" s="162"/>
      <c r="D685" s="162"/>
      <c r="E685" s="162"/>
      <c r="F685" s="162"/>
      <c r="G685" s="162"/>
      <c r="H685" s="162"/>
      <c r="I685" s="192" t="s">
        <v>6</v>
      </c>
      <c r="J685" s="195" t="s">
        <v>68</v>
      </c>
      <c r="K685" s="189">
        <v>0</v>
      </c>
      <c r="L685" s="198"/>
      <c r="M685" s="221" t="str">
        <f t="shared" si="42"/>
        <v/>
      </c>
      <c r="N685" s="215"/>
      <c r="O685" s="215"/>
    </row>
    <row r="686" spans="2:15" ht="13.95" hidden="1" customHeight="1" x14ac:dyDescent="0.25">
      <c r="B686" s="162"/>
      <c r="C686" s="162"/>
      <c r="D686" s="162"/>
      <c r="E686" s="162"/>
      <c r="F686" s="162"/>
      <c r="G686" s="162"/>
      <c r="H686" s="162"/>
      <c r="I686" s="192" t="s">
        <v>6</v>
      </c>
      <c r="J686" s="195" t="s">
        <v>68</v>
      </c>
      <c r="K686" s="189">
        <v>0</v>
      </c>
      <c r="L686" s="198"/>
      <c r="M686" s="221" t="str">
        <f t="shared" si="42"/>
        <v/>
      </c>
      <c r="N686" s="215"/>
      <c r="O686" s="215"/>
    </row>
    <row r="687" spans="2:15" ht="13.95" hidden="1" customHeight="1" x14ac:dyDescent="0.25">
      <c r="B687" s="162"/>
      <c r="C687" s="162"/>
      <c r="D687" s="162"/>
      <c r="E687" s="162"/>
      <c r="F687" s="162"/>
      <c r="G687" s="162"/>
      <c r="H687" s="162"/>
      <c r="I687" s="192" t="s">
        <v>6</v>
      </c>
      <c r="J687" s="195" t="s">
        <v>68</v>
      </c>
      <c r="K687" s="189">
        <v>0</v>
      </c>
      <c r="L687" s="198"/>
      <c r="M687" s="221" t="str">
        <f t="shared" si="42"/>
        <v/>
      </c>
      <c r="N687" s="215"/>
      <c r="O687" s="215"/>
    </row>
    <row r="688" spans="2:15" ht="13.95" hidden="1" customHeight="1" x14ac:dyDescent="0.25">
      <c r="B688" s="162"/>
      <c r="C688" s="162"/>
      <c r="D688" s="162"/>
      <c r="E688" s="162"/>
      <c r="F688" s="162"/>
      <c r="G688" s="162"/>
      <c r="H688" s="162"/>
      <c r="I688" s="192" t="s">
        <v>6</v>
      </c>
      <c r="J688" s="195" t="s">
        <v>68</v>
      </c>
      <c r="K688" s="189">
        <v>0</v>
      </c>
      <c r="L688" s="198"/>
      <c r="M688" s="221" t="str">
        <f t="shared" si="42"/>
        <v/>
      </c>
      <c r="N688" s="215"/>
      <c r="O688" s="215"/>
    </row>
    <row r="689" spans="2:15" ht="13.95" hidden="1" customHeight="1" x14ac:dyDescent="0.25">
      <c r="B689" s="162"/>
      <c r="C689" s="162"/>
      <c r="D689" s="162"/>
      <c r="E689" s="162"/>
      <c r="F689" s="162"/>
      <c r="G689" s="162"/>
      <c r="H689" s="162"/>
      <c r="I689" s="315" t="s">
        <v>79</v>
      </c>
      <c r="J689" s="316"/>
      <c r="K689" s="188">
        <f>SUM(K680:K688)</f>
        <v>0</v>
      </c>
      <c r="L689" s="200"/>
      <c r="M689" s="217" t="str">
        <f>CONCATENATE(M677,M678,M680,M681,M682,M683,M684,M685,M686,M687,M688)</f>
        <v/>
      </c>
      <c r="N689" s="215"/>
      <c r="O689" s="215"/>
    </row>
    <row r="690" spans="2:15" ht="13.95" hidden="1" customHeight="1" x14ac:dyDescent="0.25">
      <c r="B690" s="162"/>
      <c r="C690" s="162"/>
      <c r="D690" s="162"/>
      <c r="E690" s="162"/>
      <c r="F690" s="162"/>
      <c r="G690" s="162"/>
      <c r="H690" s="162"/>
      <c r="I690" s="319" t="s">
        <v>80</v>
      </c>
      <c r="J690" s="320"/>
      <c r="K690" s="190">
        <f>SUM(K689,K679)</f>
        <v>0</v>
      </c>
      <c r="L690" s="201"/>
      <c r="M690" s="217"/>
      <c r="N690" s="220">
        <f>E684</f>
        <v>0</v>
      </c>
      <c r="O690" s="220">
        <f>F684</f>
        <v>0</v>
      </c>
    </row>
  </sheetData>
  <sheetProtection formatRows="0"/>
  <customSheetViews>
    <customSheetView guid="{7CD38D30-378B-4F82-84EA-B9D30A1B9308}" showGridLines="0" showRowCol="0" hiddenRows="1" hiddenColumns="1">
      <selection activeCell="H9" sqref="H9"/>
    </customSheetView>
  </customSheetViews>
  <mergeCells count="688">
    <mergeCell ref="C680:G680"/>
    <mergeCell ref="I680:J680"/>
    <mergeCell ref="C681:G681"/>
    <mergeCell ref="I681:J681"/>
    <mergeCell ref="B682:G682"/>
    <mergeCell ref="I682:J682"/>
    <mergeCell ref="I689:J689"/>
    <mergeCell ref="I690:J690"/>
    <mergeCell ref="I674:J674"/>
    <mergeCell ref="B676:G676"/>
    <mergeCell ref="I676:K676"/>
    <mergeCell ref="C677:G677"/>
    <mergeCell ref="I677:J677"/>
    <mergeCell ref="C678:G678"/>
    <mergeCell ref="I678:J678"/>
    <mergeCell ref="C679:G679"/>
    <mergeCell ref="I679:J679"/>
    <mergeCell ref="C663:G663"/>
    <mergeCell ref="I663:J663"/>
    <mergeCell ref="C664:G664"/>
    <mergeCell ref="I664:J664"/>
    <mergeCell ref="C665:G665"/>
    <mergeCell ref="I665:J665"/>
    <mergeCell ref="B666:G666"/>
    <mergeCell ref="I666:J666"/>
    <mergeCell ref="I673:J673"/>
    <mergeCell ref="B650:G650"/>
    <mergeCell ref="I650:J650"/>
    <mergeCell ref="I657:J657"/>
    <mergeCell ref="I658:J658"/>
    <mergeCell ref="B660:G660"/>
    <mergeCell ref="I660:K660"/>
    <mergeCell ref="C661:G661"/>
    <mergeCell ref="I661:J661"/>
    <mergeCell ref="C662:G662"/>
    <mergeCell ref="I662:J662"/>
    <mergeCell ref="C645:G645"/>
    <mergeCell ref="I645:J645"/>
    <mergeCell ref="C646:G646"/>
    <mergeCell ref="I646:J646"/>
    <mergeCell ref="C647:G647"/>
    <mergeCell ref="I647:J647"/>
    <mergeCell ref="C648:G648"/>
    <mergeCell ref="I648:J648"/>
    <mergeCell ref="C649:G649"/>
    <mergeCell ref="I649:J649"/>
    <mergeCell ref="B644:G644"/>
    <mergeCell ref="I644:K644"/>
    <mergeCell ref="B4:G4"/>
    <mergeCell ref="I4:K4"/>
    <mergeCell ref="C5:G5"/>
    <mergeCell ref="I5:J5"/>
    <mergeCell ref="C6:G6"/>
    <mergeCell ref="I6:J6"/>
    <mergeCell ref="I18:J18"/>
    <mergeCell ref="C7:G7"/>
    <mergeCell ref="C8:G8"/>
    <mergeCell ref="I7:J7"/>
    <mergeCell ref="I8:J8"/>
    <mergeCell ref="I9:J9"/>
    <mergeCell ref="I10:J10"/>
    <mergeCell ref="C9:G9"/>
    <mergeCell ref="B10:G10"/>
    <mergeCell ref="I17:J17"/>
    <mergeCell ref="C23:G23"/>
    <mergeCell ref="I23:J23"/>
    <mergeCell ref="C24:G24"/>
    <mergeCell ref="I24:J24"/>
    <mergeCell ref="C25:G25"/>
    <mergeCell ref="I25:J25"/>
    <mergeCell ref="B20:G20"/>
    <mergeCell ref="I20:K20"/>
    <mergeCell ref="C21:G21"/>
    <mergeCell ref="I21:J21"/>
    <mergeCell ref="C22:G22"/>
    <mergeCell ref="I22:J22"/>
    <mergeCell ref="C37:G37"/>
    <mergeCell ref="I37:J37"/>
    <mergeCell ref="C38:G38"/>
    <mergeCell ref="I38:J38"/>
    <mergeCell ref="C39:G39"/>
    <mergeCell ref="I39:J39"/>
    <mergeCell ref="B26:G26"/>
    <mergeCell ref="I26:J26"/>
    <mergeCell ref="I33:J33"/>
    <mergeCell ref="I34:J34"/>
    <mergeCell ref="B36:G36"/>
    <mergeCell ref="I36:K36"/>
    <mergeCell ref="I49:J49"/>
    <mergeCell ref="I50:J50"/>
    <mergeCell ref="B52:G52"/>
    <mergeCell ref="I52:K52"/>
    <mergeCell ref="C53:G53"/>
    <mergeCell ref="I53:J53"/>
    <mergeCell ref="C40:G40"/>
    <mergeCell ref="I40:J40"/>
    <mergeCell ref="C41:G41"/>
    <mergeCell ref="I41:J41"/>
    <mergeCell ref="B42:G42"/>
    <mergeCell ref="I42:J42"/>
    <mergeCell ref="C57:G57"/>
    <mergeCell ref="I57:J57"/>
    <mergeCell ref="B58:G58"/>
    <mergeCell ref="I58:J58"/>
    <mergeCell ref="I65:J65"/>
    <mergeCell ref="C54:G54"/>
    <mergeCell ref="I54:J54"/>
    <mergeCell ref="C55:G55"/>
    <mergeCell ref="I55:J55"/>
    <mergeCell ref="C56:G56"/>
    <mergeCell ref="I56:J56"/>
    <mergeCell ref="C70:G70"/>
    <mergeCell ref="I70:J70"/>
    <mergeCell ref="C71:G71"/>
    <mergeCell ref="I71:J71"/>
    <mergeCell ref="C72:G72"/>
    <mergeCell ref="I72:J72"/>
    <mergeCell ref="I66:J66"/>
    <mergeCell ref="B68:G68"/>
    <mergeCell ref="I68:K68"/>
    <mergeCell ref="C69:G69"/>
    <mergeCell ref="I69:J69"/>
    <mergeCell ref="I82:J82"/>
    <mergeCell ref="B84:G84"/>
    <mergeCell ref="I84:K84"/>
    <mergeCell ref="C85:G85"/>
    <mergeCell ref="I85:J85"/>
    <mergeCell ref="C73:G73"/>
    <mergeCell ref="I73:J73"/>
    <mergeCell ref="B74:G74"/>
    <mergeCell ref="I74:J74"/>
    <mergeCell ref="I81:J81"/>
    <mergeCell ref="C89:G89"/>
    <mergeCell ref="I89:J89"/>
    <mergeCell ref="B90:G90"/>
    <mergeCell ref="I90:J90"/>
    <mergeCell ref="I97:J97"/>
    <mergeCell ref="C86:G86"/>
    <mergeCell ref="I86:J86"/>
    <mergeCell ref="C87:G87"/>
    <mergeCell ref="I87:J87"/>
    <mergeCell ref="C88:G88"/>
    <mergeCell ref="I88:J88"/>
    <mergeCell ref="C102:G102"/>
    <mergeCell ref="I102:J102"/>
    <mergeCell ref="C103:G103"/>
    <mergeCell ref="I103:J103"/>
    <mergeCell ref="C104:G104"/>
    <mergeCell ref="I104:J104"/>
    <mergeCell ref="I98:J98"/>
    <mergeCell ref="B100:G100"/>
    <mergeCell ref="I100:K100"/>
    <mergeCell ref="C101:G101"/>
    <mergeCell ref="I101:J101"/>
    <mergeCell ref="I114:J114"/>
    <mergeCell ref="B116:G116"/>
    <mergeCell ref="I116:K116"/>
    <mergeCell ref="C117:G117"/>
    <mergeCell ref="I117:J117"/>
    <mergeCell ref="C105:G105"/>
    <mergeCell ref="I105:J105"/>
    <mergeCell ref="B106:G106"/>
    <mergeCell ref="I106:J106"/>
    <mergeCell ref="I113:J113"/>
    <mergeCell ref="C121:G121"/>
    <mergeCell ref="I121:J121"/>
    <mergeCell ref="B122:G122"/>
    <mergeCell ref="I122:J122"/>
    <mergeCell ref="I129:J129"/>
    <mergeCell ref="C118:G118"/>
    <mergeCell ref="I118:J118"/>
    <mergeCell ref="C119:G119"/>
    <mergeCell ref="I119:J119"/>
    <mergeCell ref="C120:G120"/>
    <mergeCell ref="I120:J120"/>
    <mergeCell ref="C134:G134"/>
    <mergeCell ref="I134:J134"/>
    <mergeCell ref="C135:G135"/>
    <mergeCell ref="I135:J135"/>
    <mergeCell ref="C136:G136"/>
    <mergeCell ref="I136:J136"/>
    <mergeCell ref="I130:J130"/>
    <mergeCell ref="B132:G132"/>
    <mergeCell ref="I132:K132"/>
    <mergeCell ref="C133:G133"/>
    <mergeCell ref="I133:J133"/>
    <mergeCell ref="I146:J146"/>
    <mergeCell ref="B148:G148"/>
    <mergeCell ref="I148:K148"/>
    <mergeCell ref="C149:G149"/>
    <mergeCell ref="I149:J149"/>
    <mergeCell ref="C137:G137"/>
    <mergeCell ref="I137:J137"/>
    <mergeCell ref="B138:G138"/>
    <mergeCell ref="I138:J138"/>
    <mergeCell ref="I145:J145"/>
    <mergeCell ref="C153:G153"/>
    <mergeCell ref="I153:J153"/>
    <mergeCell ref="B154:G154"/>
    <mergeCell ref="I154:J154"/>
    <mergeCell ref="I161:J161"/>
    <mergeCell ref="C150:G150"/>
    <mergeCell ref="I150:J150"/>
    <mergeCell ref="C151:G151"/>
    <mergeCell ref="I151:J151"/>
    <mergeCell ref="C152:G152"/>
    <mergeCell ref="I152:J152"/>
    <mergeCell ref="C166:G166"/>
    <mergeCell ref="I166:J166"/>
    <mergeCell ref="C167:G167"/>
    <mergeCell ref="I167:J167"/>
    <mergeCell ref="C168:G168"/>
    <mergeCell ref="I168:J168"/>
    <mergeCell ref="I162:J162"/>
    <mergeCell ref="B164:G164"/>
    <mergeCell ref="I164:K164"/>
    <mergeCell ref="C165:G165"/>
    <mergeCell ref="I165:J165"/>
    <mergeCell ref="I178:J178"/>
    <mergeCell ref="B180:G180"/>
    <mergeCell ref="I180:K180"/>
    <mergeCell ref="C181:G181"/>
    <mergeCell ref="I181:J181"/>
    <mergeCell ref="C169:G169"/>
    <mergeCell ref="I169:J169"/>
    <mergeCell ref="B170:G170"/>
    <mergeCell ref="I170:J170"/>
    <mergeCell ref="I177:J177"/>
    <mergeCell ref="C185:G185"/>
    <mergeCell ref="I185:J185"/>
    <mergeCell ref="B186:G186"/>
    <mergeCell ref="I186:J186"/>
    <mergeCell ref="I193:J193"/>
    <mergeCell ref="C182:G182"/>
    <mergeCell ref="I182:J182"/>
    <mergeCell ref="C183:G183"/>
    <mergeCell ref="I183:J183"/>
    <mergeCell ref="C184:G184"/>
    <mergeCell ref="I184:J184"/>
    <mergeCell ref="C198:G198"/>
    <mergeCell ref="I198:J198"/>
    <mergeCell ref="C199:G199"/>
    <mergeCell ref="I199:J199"/>
    <mergeCell ref="C200:G200"/>
    <mergeCell ref="I200:J200"/>
    <mergeCell ref="I194:J194"/>
    <mergeCell ref="B196:G196"/>
    <mergeCell ref="I196:K196"/>
    <mergeCell ref="C197:G197"/>
    <mergeCell ref="I197:J197"/>
    <mergeCell ref="I210:J210"/>
    <mergeCell ref="B212:G212"/>
    <mergeCell ref="I212:K212"/>
    <mergeCell ref="C213:G213"/>
    <mergeCell ref="I213:J213"/>
    <mergeCell ref="C201:G201"/>
    <mergeCell ref="I201:J201"/>
    <mergeCell ref="B202:G202"/>
    <mergeCell ref="I202:J202"/>
    <mergeCell ref="I209:J209"/>
    <mergeCell ref="C217:G217"/>
    <mergeCell ref="I217:J217"/>
    <mergeCell ref="B218:G218"/>
    <mergeCell ref="I218:J218"/>
    <mergeCell ref="I225:J225"/>
    <mergeCell ref="C214:G214"/>
    <mergeCell ref="I214:J214"/>
    <mergeCell ref="C215:G215"/>
    <mergeCell ref="I215:J215"/>
    <mergeCell ref="C216:G216"/>
    <mergeCell ref="I216:J216"/>
    <mergeCell ref="C230:G230"/>
    <mergeCell ref="I230:J230"/>
    <mergeCell ref="C231:G231"/>
    <mergeCell ref="I231:J231"/>
    <mergeCell ref="C232:G232"/>
    <mergeCell ref="I232:J232"/>
    <mergeCell ref="I226:J226"/>
    <mergeCell ref="B228:G228"/>
    <mergeCell ref="I228:K228"/>
    <mergeCell ref="C229:G229"/>
    <mergeCell ref="I229:J229"/>
    <mergeCell ref="I242:J242"/>
    <mergeCell ref="B244:G244"/>
    <mergeCell ref="I244:K244"/>
    <mergeCell ref="C245:G245"/>
    <mergeCell ref="I245:J245"/>
    <mergeCell ref="C233:G233"/>
    <mergeCell ref="I233:J233"/>
    <mergeCell ref="B234:G234"/>
    <mergeCell ref="I234:J234"/>
    <mergeCell ref="I241:J241"/>
    <mergeCell ref="C249:G249"/>
    <mergeCell ref="I249:J249"/>
    <mergeCell ref="B250:G250"/>
    <mergeCell ref="I250:J250"/>
    <mergeCell ref="I257:J257"/>
    <mergeCell ref="C246:G246"/>
    <mergeCell ref="I246:J246"/>
    <mergeCell ref="C247:G247"/>
    <mergeCell ref="I247:J247"/>
    <mergeCell ref="C248:G248"/>
    <mergeCell ref="I248:J248"/>
    <mergeCell ref="C262:G262"/>
    <mergeCell ref="I262:J262"/>
    <mergeCell ref="C263:G263"/>
    <mergeCell ref="I263:J263"/>
    <mergeCell ref="C264:G264"/>
    <mergeCell ref="I264:J264"/>
    <mergeCell ref="I258:J258"/>
    <mergeCell ref="B260:G260"/>
    <mergeCell ref="I260:K260"/>
    <mergeCell ref="C261:G261"/>
    <mergeCell ref="I261:J261"/>
    <mergeCell ref="I274:J274"/>
    <mergeCell ref="B276:G276"/>
    <mergeCell ref="I276:K276"/>
    <mergeCell ref="C277:G277"/>
    <mergeCell ref="I277:J277"/>
    <mergeCell ref="C265:G265"/>
    <mergeCell ref="I265:J265"/>
    <mergeCell ref="B266:G266"/>
    <mergeCell ref="I266:J266"/>
    <mergeCell ref="I273:J273"/>
    <mergeCell ref="C281:G281"/>
    <mergeCell ref="I281:J281"/>
    <mergeCell ref="B282:G282"/>
    <mergeCell ref="I282:J282"/>
    <mergeCell ref="I289:J289"/>
    <mergeCell ref="C278:G278"/>
    <mergeCell ref="I278:J278"/>
    <mergeCell ref="C279:G279"/>
    <mergeCell ref="I279:J279"/>
    <mergeCell ref="C280:G280"/>
    <mergeCell ref="I280:J280"/>
    <mergeCell ref="C294:G294"/>
    <mergeCell ref="I294:J294"/>
    <mergeCell ref="C295:G295"/>
    <mergeCell ref="I295:J295"/>
    <mergeCell ref="C296:G296"/>
    <mergeCell ref="I296:J296"/>
    <mergeCell ref="I290:J290"/>
    <mergeCell ref="B292:G292"/>
    <mergeCell ref="I292:K292"/>
    <mergeCell ref="C293:G293"/>
    <mergeCell ref="I293:J293"/>
    <mergeCell ref="I306:J306"/>
    <mergeCell ref="B308:G308"/>
    <mergeCell ref="I308:K308"/>
    <mergeCell ref="C309:G309"/>
    <mergeCell ref="I309:J309"/>
    <mergeCell ref="C297:G297"/>
    <mergeCell ref="I297:J297"/>
    <mergeCell ref="B298:G298"/>
    <mergeCell ref="I298:J298"/>
    <mergeCell ref="I305:J305"/>
    <mergeCell ref="C313:G313"/>
    <mergeCell ref="I313:J313"/>
    <mergeCell ref="B314:G314"/>
    <mergeCell ref="I314:J314"/>
    <mergeCell ref="I321:J321"/>
    <mergeCell ref="C310:G310"/>
    <mergeCell ref="I310:J310"/>
    <mergeCell ref="C311:G311"/>
    <mergeCell ref="I311:J311"/>
    <mergeCell ref="C312:G312"/>
    <mergeCell ref="I312:J312"/>
    <mergeCell ref="C326:G326"/>
    <mergeCell ref="I326:J326"/>
    <mergeCell ref="C327:G327"/>
    <mergeCell ref="I327:J327"/>
    <mergeCell ref="C328:G328"/>
    <mergeCell ref="I328:J328"/>
    <mergeCell ref="I322:J322"/>
    <mergeCell ref="B324:G324"/>
    <mergeCell ref="I324:K324"/>
    <mergeCell ref="C325:G325"/>
    <mergeCell ref="I325:J325"/>
    <mergeCell ref="I338:J338"/>
    <mergeCell ref="B340:G340"/>
    <mergeCell ref="I340:K340"/>
    <mergeCell ref="C341:G341"/>
    <mergeCell ref="I341:J341"/>
    <mergeCell ref="C329:G329"/>
    <mergeCell ref="I329:J329"/>
    <mergeCell ref="B330:G330"/>
    <mergeCell ref="I330:J330"/>
    <mergeCell ref="I337:J337"/>
    <mergeCell ref="C345:G345"/>
    <mergeCell ref="I345:J345"/>
    <mergeCell ref="B346:G346"/>
    <mergeCell ref="I346:J346"/>
    <mergeCell ref="I353:J353"/>
    <mergeCell ref="C342:G342"/>
    <mergeCell ref="I342:J342"/>
    <mergeCell ref="C343:G343"/>
    <mergeCell ref="I343:J343"/>
    <mergeCell ref="C344:G344"/>
    <mergeCell ref="I344:J344"/>
    <mergeCell ref="C358:G358"/>
    <mergeCell ref="I358:J358"/>
    <mergeCell ref="C359:G359"/>
    <mergeCell ref="I359:J359"/>
    <mergeCell ref="C360:G360"/>
    <mergeCell ref="I360:J360"/>
    <mergeCell ref="I354:J354"/>
    <mergeCell ref="B356:G356"/>
    <mergeCell ref="I356:K356"/>
    <mergeCell ref="C357:G357"/>
    <mergeCell ref="I357:J357"/>
    <mergeCell ref="I370:J370"/>
    <mergeCell ref="B372:G372"/>
    <mergeCell ref="I372:K372"/>
    <mergeCell ref="C373:G373"/>
    <mergeCell ref="I373:J373"/>
    <mergeCell ref="C361:G361"/>
    <mergeCell ref="I361:J361"/>
    <mergeCell ref="B362:G362"/>
    <mergeCell ref="I362:J362"/>
    <mergeCell ref="I369:J369"/>
    <mergeCell ref="C377:G377"/>
    <mergeCell ref="I377:J377"/>
    <mergeCell ref="B378:G378"/>
    <mergeCell ref="I378:J378"/>
    <mergeCell ref="I385:J385"/>
    <mergeCell ref="C374:G374"/>
    <mergeCell ref="I374:J374"/>
    <mergeCell ref="C375:G375"/>
    <mergeCell ref="I375:J375"/>
    <mergeCell ref="C376:G376"/>
    <mergeCell ref="I376:J376"/>
    <mergeCell ref="C390:G390"/>
    <mergeCell ref="I390:J390"/>
    <mergeCell ref="C391:G391"/>
    <mergeCell ref="I391:J391"/>
    <mergeCell ref="C392:G392"/>
    <mergeCell ref="I392:J392"/>
    <mergeCell ref="I386:J386"/>
    <mergeCell ref="B388:G388"/>
    <mergeCell ref="I388:K388"/>
    <mergeCell ref="C389:G389"/>
    <mergeCell ref="I389:J389"/>
    <mergeCell ref="I402:J402"/>
    <mergeCell ref="B404:G404"/>
    <mergeCell ref="I404:K404"/>
    <mergeCell ref="C405:G405"/>
    <mergeCell ref="I405:J405"/>
    <mergeCell ref="C393:G393"/>
    <mergeCell ref="I393:J393"/>
    <mergeCell ref="B394:G394"/>
    <mergeCell ref="I394:J394"/>
    <mergeCell ref="I401:J401"/>
    <mergeCell ref="C409:G409"/>
    <mergeCell ref="I409:J409"/>
    <mergeCell ref="B410:G410"/>
    <mergeCell ref="I410:J410"/>
    <mergeCell ref="I417:J417"/>
    <mergeCell ref="C406:G406"/>
    <mergeCell ref="I406:J406"/>
    <mergeCell ref="C407:G407"/>
    <mergeCell ref="I407:J407"/>
    <mergeCell ref="C408:G408"/>
    <mergeCell ref="I408:J408"/>
    <mergeCell ref="C422:G422"/>
    <mergeCell ref="I422:J422"/>
    <mergeCell ref="C423:G423"/>
    <mergeCell ref="I423:J423"/>
    <mergeCell ref="C424:G424"/>
    <mergeCell ref="I424:J424"/>
    <mergeCell ref="I418:J418"/>
    <mergeCell ref="B420:G420"/>
    <mergeCell ref="I420:K420"/>
    <mergeCell ref="C421:G421"/>
    <mergeCell ref="I421:J421"/>
    <mergeCell ref="I434:J434"/>
    <mergeCell ref="B436:G436"/>
    <mergeCell ref="I436:K436"/>
    <mergeCell ref="C437:G437"/>
    <mergeCell ref="I437:J437"/>
    <mergeCell ref="C425:G425"/>
    <mergeCell ref="I425:J425"/>
    <mergeCell ref="B426:G426"/>
    <mergeCell ref="I426:J426"/>
    <mergeCell ref="I433:J433"/>
    <mergeCell ref="C441:G441"/>
    <mergeCell ref="I441:J441"/>
    <mergeCell ref="B442:G442"/>
    <mergeCell ref="I442:J442"/>
    <mergeCell ref="I449:J449"/>
    <mergeCell ref="C438:G438"/>
    <mergeCell ref="I438:J438"/>
    <mergeCell ref="C439:G439"/>
    <mergeCell ref="I439:J439"/>
    <mergeCell ref="C440:G440"/>
    <mergeCell ref="I440:J440"/>
    <mergeCell ref="C454:G454"/>
    <mergeCell ref="I454:J454"/>
    <mergeCell ref="C455:G455"/>
    <mergeCell ref="I455:J455"/>
    <mergeCell ref="C456:G456"/>
    <mergeCell ref="I456:J456"/>
    <mergeCell ref="I450:J450"/>
    <mergeCell ref="B452:G452"/>
    <mergeCell ref="I452:K452"/>
    <mergeCell ref="C453:G453"/>
    <mergeCell ref="I453:J453"/>
    <mergeCell ref="I466:J466"/>
    <mergeCell ref="B468:G468"/>
    <mergeCell ref="I468:K468"/>
    <mergeCell ref="C469:G469"/>
    <mergeCell ref="I469:J469"/>
    <mergeCell ref="C457:G457"/>
    <mergeCell ref="I457:J457"/>
    <mergeCell ref="B458:G458"/>
    <mergeCell ref="I458:J458"/>
    <mergeCell ref="I465:J465"/>
    <mergeCell ref="C473:G473"/>
    <mergeCell ref="I473:J473"/>
    <mergeCell ref="B474:G474"/>
    <mergeCell ref="I474:J474"/>
    <mergeCell ref="I481:J481"/>
    <mergeCell ref="C470:G470"/>
    <mergeCell ref="I470:J470"/>
    <mergeCell ref="C471:G471"/>
    <mergeCell ref="I471:J471"/>
    <mergeCell ref="C472:G472"/>
    <mergeCell ref="I472:J472"/>
    <mergeCell ref="C486:G486"/>
    <mergeCell ref="I486:J486"/>
    <mergeCell ref="C487:G487"/>
    <mergeCell ref="I487:J487"/>
    <mergeCell ref="C488:G488"/>
    <mergeCell ref="I488:J488"/>
    <mergeCell ref="I482:J482"/>
    <mergeCell ref="B484:G484"/>
    <mergeCell ref="I484:K484"/>
    <mergeCell ref="C485:G485"/>
    <mergeCell ref="I485:J485"/>
    <mergeCell ref="I498:J498"/>
    <mergeCell ref="B500:G500"/>
    <mergeCell ref="I500:K500"/>
    <mergeCell ref="C501:G501"/>
    <mergeCell ref="I501:J501"/>
    <mergeCell ref="C489:G489"/>
    <mergeCell ref="I489:J489"/>
    <mergeCell ref="B490:G490"/>
    <mergeCell ref="I490:J490"/>
    <mergeCell ref="I497:J497"/>
    <mergeCell ref="C505:G505"/>
    <mergeCell ref="I505:J505"/>
    <mergeCell ref="B506:G506"/>
    <mergeCell ref="I506:J506"/>
    <mergeCell ref="I513:J513"/>
    <mergeCell ref="C502:G502"/>
    <mergeCell ref="I502:J502"/>
    <mergeCell ref="C503:G503"/>
    <mergeCell ref="I503:J503"/>
    <mergeCell ref="C504:G504"/>
    <mergeCell ref="I504:J504"/>
    <mergeCell ref="C518:G518"/>
    <mergeCell ref="I518:J518"/>
    <mergeCell ref="C519:G519"/>
    <mergeCell ref="I519:J519"/>
    <mergeCell ref="C520:G520"/>
    <mergeCell ref="I520:J520"/>
    <mergeCell ref="I514:J514"/>
    <mergeCell ref="B516:G516"/>
    <mergeCell ref="I516:K516"/>
    <mergeCell ref="C517:G517"/>
    <mergeCell ref="I517:J517"/>
    <mergeCell ref="I530:J530"/>
    <mergeCell ref="B532:G532"/>
    <mergeCell ref="I532:K532"/>
    <mergeCell ref="C533:G533"/>
    <mergeCell ref="I533:J533"/>
    <mergeCell ref="C521:G521"/>
    <mergeCell ref="I521:J521"/>
    <mergeCell ref="B522:G522"/>
    <mergeCell ref="I522:J522"/>
    <mergeCell ref="I529:J529"/>
    <mergeCell ref="C537:G537"/>
    <mergeCell ref="I537:J537"/>
    <mergeCell ref="B538:G538"/>
    <mergeCell ref="I538:J538"/>
    <mergeCell ref="I545:J545"/>
    <mergeCell ref="C534:G534"/>
    <mergeCell ref="I534:J534"/>
    <mergeCell ref="C535:G535"/>
    <mergeCell ref="I535:J535"/>
    <mergeCell ref="C536:G536"/>
    <mergeCell ref="I536:J536"/>
    <mergeCell ref="C550:G550"/>
    <mergeCell ref="I550:J550"/>
    <mergeCell ref="C551:G551"/>
    <mergeCell ref="I551:J551"/>
    <mergeCell ref="C552:G552"/>
    <mergeCell ref="I552:J552"/>
    <mergeCell ref="I546:J546"/>
    <mergeCell ref="B548:G548"/>
    <mergeCell ref="I548:K548"/>
    <mergeCell ref="C549:G549"/>
    <mergeCell ref="I549:J549"/>
    <mergeCell ref="I562:J562"/>
    <mergeCell ref="B564:G564"/>
    <mergeCell ref="I564:K564"/>
    <mergeCell ref="C565:G565"/>
    <mergeCell ref="I565:J565"/>
    <mergeCell ref="C553:G553"/>
    <mergeCell ref="I553:J553"/>
    <mergeCell ref="B554:G554"/>
    <mergeCell ref="I554:J554"/>
    <mergeCell ref="I561:J561"/>
    <mergeCell ref="C569:G569"/>
    <mergeCell ref="I569:J569"/>
    <mergeCell ref="B570:G570"/>
    <mergeCell ref="I570:J570"/>
    <mergeCell ref="I577:J577"/>
    <mergeCell ref="C566:G566"/>
    <mergeCell ref="I566:J566"/>
    <mergeCell ref="C567:G567"/>
    <mergeCell ref="I567:J567"/>
    <mergeCell ref="C568:G568"/>
    <mergeCell ref="I568:J568"/>
    <mergeCell ref="C582:G582"/>
    <mergeCell ref="I582:J582"/>
    <mergeCell ref="C583:G583"/>
    <mergeCell ref="I583:J583"/>
    <mergeCell ref="C584:G584"/>
    <mergeCell ref="I584:J584"/>
    <mergeCell ref="I578:J578"/>
    <mergeCell ref="B580:G580"/>
    <mergeCell ref="I580:K580"/>
    <mergeCell ref="C581:G581"/>
    <mergeCell ref="I581:J581"/>
    <mergeCell ref="I594:J594"/>
    <mergeCell ref="B596:G596"/>
    <mergeCell ref="I596:K596"/>
    <mergeCell ref="C597:G597"/>
    <mergeCell ref="I597:J597"/>
    <mergeCell ref="C585:G585"/>
    <mergeCell ref="I585:J585"/>
    <mergeCell ref="B586:G586"/>
    <mergeCell ref="I586:J586"/>
    <mergeCell ref="I593:J593"/>
    <mergeCell ref="C601:G601"/>
    <mergeCell ref="I601:J601"/>
    <mergeCell ref="B602:G602"/>
    <mergeCell ref="I602:J602"/>
    <mergeCell ref="I609:J609"/>
    <mergeCell ref="C598:G598"/>
    <mergeCell ref="I598:J598"/>
    <mergeCell ref="C599:G599"/>
    <mergeCell ref="I599:J599"/>
    <mergeCell ref="C600:G600"/>
    <mergeCell ref="I600:J600"/>
    <mergeCell ref="C614:G614"/>
    <mergeCell ref="I614:J614"/>
    <mergeCell ref="C615:G615"/>
    <mergeCell ref="I615:J615"/>
    <mergeCell ref="C616:G616"/>
    <mergeCell ref="I616:J616"/>
    <mergeCell ref="I610:J610"/>
    <mergeCell ref="B612:G612"/>
    <mergeCell ref="I612:K612"/>
    <mergeCell ref="C613:G613"/>
    <mergeCell ref="I613:J613"/>
    <mergeCell ref="I626:J626"/>
    <mergeCell ref="B628:G628"/>
    <mergeCell ref="I628:K628"/>
    <mergeCell ref="C629:G629"/>
    <mergeCell ref="I629:J629"/>
    <mergeCell ref="C617:G617"/>
    <mergeCell ref="I617:J617"/>
    <mergeCell ref="B618:G618"/>
    <mergeCell ref="I618:J618"/>
    <mergeCell ref="I625:J625"/>
    <mergeCell ref="I642:J642"/>
    <mergeCell ref="C633:G633"/>
    <mergeCell ref="I633:J633"/>
    <mergeCell ref="B634:G634"/>
    <mergeCell ref="I634:J634"/>
    <mergeCell ref="I641:J641"/>
    <mergeCell ref="C630:G630"/>
    <mergeCell ref="I630:J630"/>
    <mergeCell ref="C631:G631"/>
    <mergeCell ref="I631:J631"/>
    <mergeCell ref="C632:G632"/>
    <mergeCell ref="I632:J632"/>
  </mergeCells>
  <conditionalFormatting sqref="C12:D12">
    <cfRule type="expression" dxfId="130" priority="394">
      <formula>AND(SUM($C12:$D12)&lt;&gt;1,$K18&lt;&gt;0)</formula>
    </cfRule>
  </conditionalFormatting>
  <conditionalFormatting sqref="G28">
    <cfRule type="expression" dxfId="129" priority="393">
      <formula>AND(G28&lt;&gt;K34,K34&lt;&gt;0)</formula>
    </cfRule>
  </conditionalFormatting>
  <conditionalFormatting sqref="D28">
    <cfRule type="expression" dxfId="128" priority="315">
      <formula>AND(SUM($C28:$D28)&lt;&gt;1,$K34&lt;&gt;0)</formula>
    </cfRule>
  </conditionalFormatting>
  <conditionalFormatting sqref="G44">
    <cfRule type="expression" dxfId="127" priority="162">
      <formula>AND(G44&lt;&gt;K50,K50&lt;&gt;0)</formula>
    </cfRule>
  </conditionalFormatting>
  <conditionalFormatting sqref="D44">
    <cfRule type="expression" dxfId="126" priority="161">
      <formula>AND(SUM($C44:$D44)&lt;&gt;1,$K50&lt;&gt;0)</formula>
    </cfRule>
  </conditionalFormatting>
  <conditionalFormatting sqref="G60">
    <cfRule type="expression" dxfId="125" priority="160">
      <formula>AND(G60&lt;&gt;K66,K66&lt;&gt;0)</formula>
    </cfRule>
  </conditionalFormatting>
  <conditionalFormatting sqref="D60">
    <cfRule type="expression" dxfId="124" priority="159">
      <formula>AND(SUM($C60:$D60)&lt;&gt;1,$K66&lt;&gt;0)</formula>
    </cfRule>
  </conditionalFormatting>
  <conditionalFormatting sqref="G76">
    <cfRule type="expression" dxfId="123" priority="158">
      <formula>AND(G76&lt;&gt;K82,K82&lt;&gt;0)</formula>
    </cfRule>
  </conditionalFormatting>
  <conditionalFormatting sqref="D76">
    <cfRule type="expression" dxfId="122" priority="157">
      <formula>AND(SUM($C76:$D76)&lt;&gt;1,$K82&lt;&gt;0)</formula>
    </cfRule>
  </conditionalFormatting>
  <conditionalFormatting sqref="G92">
    <cfRule type="expression" dxfId="121" priority="156">
      <formula>AND(G92&lt;&gt;K98,K98&lt;&gt;0)</formula>
    </cfRule>
  </conditionalFormatting>
  <conditionalFormatting sqref="D92">
    <cfRule type="expression" dxfId="120" priority="155">
      <formula>AND(SUM($C92:$D92)&lt;&gt;1,$K98&lt;&gt;0)</formula>
    </cfRule>
  </conditionalFormatting>
  <conditionalFormatting sqref="G108">
    <cfRule type="expression" dxfId="119" priority="154">
      <formula>AND(G108&lt;&gt;K114,K114&lt;&gt;0)</formula>
    </cfRule>
  </conditionalFormatting>
  <conditionalFormatting sqref="D108">
    <cfRule type="expression" dxfId="118" priority="153">
      <formula>AND(SUM($C108:$D108)&lt;&gt;1,$K114&lt;&gt;0)</formula>
    </cfRule>
  </conditionalFormatting>
  <conditionalFormatting sqref="G124">
    <cfRule type="expression" dxfId="117" priority="152">
      <formula>AND(G124&lt;&gt;K130,K130&lt;&gt;0)</formula>
    </cfRule>
  </conditionalFormatting>
  <conditionalFormatting sqref="D124">
    <cfRule type="expression" dxfId="116" priority="151">
      <formula>AND(SUM($C124:$D124)&lt;&gt;1,$K130&lt;&gt;0)</formula>
    </cfRule>
  </conditionalFormatting>
  <conditionalFormatting sqref="G140">
    <cfRule type="expression" dxfId="115" priority="150">
      <formula>AND(G140&lt;&gt;K146,K146&lt;&gt;0)</formula>
    </cfRule>
  </conditionalFormatting>
  <conditionalFormatting sqref="D140">
    <cfRule type="expression" dxfId="114" priority="149">
      <formula>AND(SUM($C140:$D140)&lt;&gt;1,$K146&lt;&gt;0)</formula>
    </cfRule>
  </conditionalFormatting>
  <conditionalFormatting sqref="G156">
    <cfRule type="expression" dxfId="113" priority="148">
      <formula>AND(G156&lt;&gt;K162,K162&lt;&gt;0)</formula>
    </cfRule>
  </conditionalFormatting>
  <conditionalFormatting sqref="D156">
    <cfRule type="expression" dxfId="112" priority="147">
      <formula>AND(SUM($C156:$D156)&lt;&gt;1,$K162&lt;&gt;0)</formula>
    </cfRule>
  </conditionalFormatting>
  <conditionalFormatting sqref="G172">
    <cfRule type="expression" dxfId="111" priority="146">
      <formula>AND(G172&lt;&gt;K178,K178&lt;&gt;0)</formula>
    </cfRule>
  </conditionalFormatting>
  <conditionalFormatting sqref="D172">
    <cfRule type="expression" dxfId="110" priority="145">
      <formula>AND(SUM($C172:$D172)&lt;&gt;1,$K178&lt;&gt;0)</formula>
    </cfRule>
  </conditionalFormatting>
  <conditionalFormatting sqref="G188">
    <cfRule type="expression" dxfId="109" priority="144">
      <formula>AND(G188&lt;&gt;K194,K194&lt;&gt;0)</formula>
    </cfRule>
  </conditionalFormatting>
  <conditionalFormatting sqref="D188">
    <cfRule type="expression" dxfId="108" priority="143">
      <formula>AND(SUM($C188:$D188)&lt;&gt;1,$K194&lt;&gt;0)</formula>
    </cfRule>
  </conditionalFormatting>
  <conditionalFormatting sqref="G204">
    <cfRule type="expression" dxfId="107" priority="142">
      <formula>AND(G204&lt;&gt;K210,K210&lt;&gt;0)</formula>
    </cfRule>
  </conditionalFormatting>
  <conditionalFormatting sqref="D204">
    <cfRule type="expression" dxfId="106" priority="141">
      <formula>AND(SUM($C204:$D204)&lt;&gt;1,$K210&lt;&gt;0)</formula>
    </cfRule>
  </conditionalFormatting>
  <conditionalFormatting sqref="G220">
    <cfRule type="expression" dxfId="105" priority="140">
      <formula>AND(G220&lt;&gt;K226,K226&lt;&gt;0)</formula>
    </cfRule>
  </conditionalFormatting>
  <conditionalFormatting sqref="D220">
    <cfRule type="expression" dxfId="104" priority="139">
      <formula>AND(SUM($C220:$D220)&lt;&gt;1,$K226&lt;&gt;0)</formula>
    </cfRule>
  </conditionalFormatting>
  <conditionalFormatting sqref="G236">
    <cfRule type="expression" dxfId="103" priority="138">
      <formula>AND(G236&lt;&gt;K242,K242&lt;&gt;0)</formula>
    </cfRule>
  </conditionalFormatting>
  <conditionalFormatting sqref="D236">
    <cfRule type="expression" dxfId="102" priority="137">
      <formula>AND(SUM($C236:$D236)&lt;&gt;1,$K242&lt;&gt;0)</formula>
    </cfRule>
  </conditionalFormatting>
  <conditionalFormatting sqref="G252">
    <cfRule type="expression" dxfId="101" priority="136">
      <formula>AND(G252&lt;&gt;K258,K258&lt;&gt;0)</formula>
    </cfRule>
  </conditionalFormatting>
  <conditionalFormatting sqref="D252">
    <cfRule type="expression" dxfId="100" priority="135">
      <formula>AND(SUM($C252:$D252)&lt;&gt;1,$K258&lt;&gt;0)</formula>
    </cfRule>
  </conditionalFormatting>
  <conditionalFormatting sqref="G268">
    <cfRule type="expression" dxfId="99" priority="134">
      <formula>AND(G268&lt;&gt;K274,K274&lt;&gt;0)</formula>
    </cfRule>
  </conditionalFormatting>
  <conditionalFormatting sqref="D268">
    <cfRule type="expression" dxfId="98" priority="133">
      <formula>AND(SUM($C268:$D268)&lt;&gt;1,$K274&lt;&gt;0)</formula>
    </cfRule>
  </conditionalFormatting>
  <conditionalFormatting sqref="G284">
    <cfRule type="expression" dxfId="97" priority="132">
      <formula>AND(G284&lt;&gt;K290,K290&lt;&gt;0)</formula>
    </cfRule>
  </conditionalFormatting>
  <conditionalFormatting sqref="D284">
    <cfRule type="expression" dxfId="96" priority="131">
      <formula>AND(SUM($C284:$D284)&lt;&gt;1,$K290&lt;&gt;0)</formula>
    </cfRule>
  </conditionalFormatting>
  <conditionalFormatting sqref="G300">
    <cfRule type="expression" dxfId="95" priority="130">
      <formula>AND(G300&lt;&gt;K306,K306&lt;&gt;0)</formula>
    </cfRule>
  </conditionalFormatting>
  <conditionalFormatting sqref="D300">
    <cfRule type="expression" dxfId="94" priority="129">
      <formula>AND(SUM($C300:$D300)&lt;&gt;1,$K306&lt;&gt;0)</formula>
    </cfRule>
  </conditionalFormatting>
  <conditionalFormatting sqref="G316">
    <cfRule type="expression" dxfId="93" priority="128">
      <formula>AND(G316&lt;&gt;K322,K322&lt;&gt;0)</formula>
    </cfRule>
  </conditionalFormatting>
  <conditionalFormatting sqref="D316">
    <cfRule type="expression" dxfId="92" priority="127">
      <formula>AND(SUM($C316:$D316)&lt;&gt;1,$K322&lt;&gt;0)</formula>
    </cfRule>
  </conditionalFormatting>
  <conditionalFormatting sqref="G652">
    <cfRule type="expression" dxfId="91" priority="86">
      <formula>AND(G652&lt;&gt;K658,K658&lt;&gt;0)</formula>
    </cfRule>
  </conditionalFormatting>
  <conditionalFormatting sqref="C652:D652">
    <cfRule type="expression" dxfId="90" priority="85">
      <formula>AND(SUM($C652:$D652)&lt;&gt;1,$K658&lt;&gt;0)</formula>
    </cfRule>
  </conditionalFormatting>
  <conditionalFormatting sqref="G668">
    <cfRule type="expression" dxfId="89" priority="84">
      <formula>AND(G668&lt;&gt;K674,K674&lt;&gt;0)</formula>
    </cfRule>
  </conditionalFormatting>
  <conditionalFormatting sqref="C668:D668">
    <cfRule type="expression" dxfId="88" priority="83">
      <formula>AND(SUM($C668:$D668)&lt;&gt;1,$K674&lt;&gt;0)</formula>
    </cfRule>
  </conditionalFormatting>
  <conditionalFormatting sqref="G684">
    <cfRule type="expression" dxfId="87" priority="82">
      <formula>AND(G684&lt;&gt;K690,K690&lt;&gt;0)</formula>
    </cfRule>
  </conditionalFormatting>
  <conditionalFormatting sqref="C684:D684">
    <cfRule type="expression" dxfId="86" priority="81">
      <formula>AND(SUM($C684:$D684)&lt;&gt;1,$K690&lt;&gt;0)</formula>
    </cfRule>
  </conditionalFormatting>
  <conditionalFormatting sqref="G332">
    <cfRule type="expression" dxfId="85" priority="80">
      <formula>AND(G332&lt;&gt;K338,K338&lt;&gt;0)</formula>
    </cfRule>
  </conditionalFormatting>
  <conditionalFormatting sqref="D332">
    <cfRule type="expression" dxfId="84" priority="79">
      <formula>AND(SUM($C332:$D332)&lt;&gt;1,$K338&lt;&gt;0)</formula>
    </cfRule>
  </conditionalFormatting>
  <conditionalFormatting sqref="G348">
    <cfRule type="expression" dxfId="83" priority="78">
      <formula>AND(G348&lt;&gt;K354,K354&lt;&gt;0)</formula>
    </cfRule>
  </conditionalFormatting>
  <conditionalFormatting sqref="D348">
    <cfRule type="expression" dxfId="82" priority="77">
      <formula>AND(SUM($C348:$D348)&lt;&gt;1,$K354&lt;&gt;0)</formula>
    </cfRule>
  </conditionalFormatting>
  <conditionalFormatting sqref="G364">
    <cfRule type="expression" dxfId="81" priority="76">
      <formula>AND(G364&lt;&gt;K370,K370&lt;&gt;0)</formula>
    </cfRule>
  </conditionalFormatting>
  <conditionalFormatting sqref="D364">
    <cfRule type="expression" dxfId="80" priority="75">
      <formula>AND(SUM($C364:$D364)&lt;&gt;1,$K370&lt;&gt;0)</formula>
    </cfRule>
  </conditionalFormatting>
  <conditionalFormatting sqref="G380">
    <cfRule type="expression" dxfId="79" priority="74">
      <formula>AND(G380&lt;&gt;K386,K386&lt;&gt;0)</formula>
    </cfRule>
  </conditionalFormatting>
  <conditionalFormatting sqref="D380">
    <cfRule type="expression" dxfId="78" priority="73">
      <formula>AND(SUM($C380:$D380)&lt;&gt;1,$K386&lt;&gt;0)</formula>
    </cfRule>
  </conditionalFormatting>
  <conditionalFormatting sqref="G396">
    <cfRule type="expression" dxfId="77" priority="72">
      <formula>AND(G396&lt;&gt;K402,K402&lt;&gt;0)</formula>
    </cfRule>
  </conditionalFormatting>
  <conditionalFormatting sqref="D396">
    <cfRule type="expression" dxfId="76" priority="71">
      <formula>AND(SUM($C396:$D396)&lt;&gt;1,$K402&lt;&gt;0)</formula>
    </cfRule>
  </conditionalFormatting>
  <conditionalFormatting sqref="G412">
    <cfRule type="expression" dxfId="75" priority="70">
      <formula>AND(G412&lt;&gt;K418,K418&lt;&gt;0)</formula>
    </cfRule>
  </conditionalFormatting>
  <conditionalFormatting sqref="D412">
    <cfRule type="expression" dxfId="74" priority="69">
      <formula>AND(SUM($C412:$D412)&lt;&gt;1,$K418&lt;&gt;0)</formula>
    </cfRule>
  </conditionalFormatting>
  <conditionalFormatting sqref="G428">
    <cfRule type="expression" dxfId="73" priority="68">
      <formula>AND(G428&lt;&gt;K434,K434&lt;&gt;0)</formula>
    </cfRule>
  </conditionalFormatting>
  <conditionalFormatting sqref="D428">
    <cfRule type="expression" dxfId="72" priority="67">
      <formula>AND(SUM($C428:$D428)&lt;&gt;1,$K434&lt;&gt;0)</formula>
    </cfRule>
  </conditionalFormatting>
  <conditionalFormatting sqref="G444">
    <cfRule type="expression" dxfId="71" priority="66">
      <formula>AND(G444&lt;&gt;K450,K450&lt;&gt;0)</formula>
    </cfRule>
  </conditionalFormatting>
  <conditionalFormatting sqref="D444">
    <cfRule type="expression" dxfId="70" priority="65">
      <formula>AND(SUM($C444:$D444)&lt;&gt;1,$K450&lt;&gt;0)</formula>
    </cfRule>
  </conditionalFormatting>
  <conditionalFormatting sqref="G460">
    <cfRule type="expression" dxfId="69" priority="64">
      <formula>AND(G460&lt;&gt;K466,K466&lt;&gt;0)</formula>
    </cfRule>
  </conditionalFormatting>
  <conditionalFormatting sqref="D460">
    <cfRule type="expression" dxfId="68" priority="63">
      <formula>AND(SUM($C460:$D460)&lt;&gt;1,$K466&lt;&gt;0)</formula>
    </cfRule>
  </conditionalFormatting>
  <conditionalFormatting sqref="G476">
    <cfRule type="expression" dxfId="67" priority="62">
      <formula>AND(G476&lt;&gt;K482,K482&lt;&gt;0)</formula>
    </cfRule>
  </conditionalFormatting>
  <conditionalFormatting sqref="D476">
    <cfRule type="expression" dxfId="66" priority="61">
      <formula>AND(SUM($C476:$D476)&lt;&gt;1,$K482&lt;&gt;0)</formula>
    </cfRule>
  </conditionalFormatting>
  <conditionalFormatting sqref="G492">
    <cfRule type="expression" dxfId="65" priority="60">
      <formula>AND(G492&lt;&gt;K498,K498&lt;&gt;0)</formula>
    </cfRule>
  </conditionalFormatting>
  <conditionalFormatting sqref="D492">
    <cfRule type="expression" dxfId="64" priority="59">
      <formula>AND(SUM($C492:$D492)&lt;&gt;1,$K498&lt;&gt;0)</formula>
    </cfRule>
  </conditionalFormatting>
  <conditionalFormatting sqref="G508">
    <cfRule type="expression" dxfId="63" priority="58">
      <formula>AND(G508&lt;&gt;K514,K514&lt;&gt;0)</formula>
    </cfRule>
  </conditionalFormatting>
  <conditionalFormatting sqref="D508">
    <cfRule type="expression" dxfId="62" priority="57">
      <formula>AND(SUM($C508:$D508)&lt;&gt;1,$K514&lt;&gt;0)</formula>
    </cfRule>
  </conditionalFormatting>
  <conditionalFormatting sqref="G524">
    <cfRule type="expression" dxfId="61" priority="56">
      <formula>AND(G524&lt;&gt;K530,K530&lt;&gt;0)</formula>
    </cfRule>
  </conditionalFormatting>
  <conditionalFormatting sqref="D524">
    <cfRule type="expression" dxfId="60" priority="55">
      <formula>AND(SUM($C524:$D524)&lt;&gt;1,$K530&lt;&gt;0)</formula>
    </cfRule>
  </conditionalFormatting>
  <conditionalFormatting sqref="G540">
    <cfRule type="expression" dxfId="59" priority="54">
      <formula>AND(G540&lt;&gt;K546,K546&lt;&gt;0)</formula>
    </cfRule>
  </conditionalFormatting>
  <conditionalFormatting sqref="D540">
    <cfRule type="expression" dxfId="58" priority="53">
      <formula>AND(SUM($C540:$D540)&lt;&gt;1,$K546&lt;&gt;0)</formula>
    </cfRule>
  </conditionalFormatting>
  <conditionalFormatting sqref="G556">
    <cfRule type="expression" dxfId="57" priority="52">
      <formula>AND(G556&lt;&gt;K562,K562&lt;&gt;0)</formula>
    </cfRule>
  </conditionalFormatting>
  <conditionalFormatting sqref="D556">
    <cfRule type="expression" dxfId="56" priority="51">
      <formula>AND(SUM($C556:$D556)&lt;&gt;1,$K562&lt;&gt;0)</formula>
    </cfRule>
  </conditionalFormatting>
  <conditionalFormatting sqref="G572">
    <cfRule type="expression" dxfId="55" priority="50">
      <formula>AND(G572&lt;&gt;K578,K578&lt;&gt;0)</formula>
    </cfRule>
  </conditionalFormatting>
  <conditionalFormatting sqref="D572">
    <cfRule type="expression" dxfId="54" priority="49">
      <formula>AND(SUM($C572:$D572)&lt;&gt;1,$K578&lt;&gt;0)</formula>
    </cfRule>
  </conditionalFormatting>
  <conditionalFormatting sqref="G588">
    <cfRule type="expression" dxfId="53" priority="48">
      <formula>AND(G588&lt;&gt;K594,K594&lt;&gt;0)</formula>
    </cfRule>
  </conditionalFormatting>
  <conditionalFormatting sqref="D588">
    <cfRule type="expression" dxfId="52" priority="47">
      <formula>AND(SUM($C588:$D588)&lt;&gt;1,$K594&lt;&gt;0)</formula>
    </cfRule>
  </conditionalFormatting>
  <conditionalFormatting sqref="G604">
    <cfRule type="expression" dxfId="51" priority="46">
      <formula>AND(G604&lt;&gt;K610,K610&lt;&gt;0)</formula>
    </cfRule>
  </conditionalFormatting>
  <conditionalFormatting sqref="D604">
    <cfRule type="expression" dxfId="50" priority="45">
      <formula>AND(SUM($C604:$D604)&lt;&gt;1,$K610&lt;&gt;0)</formula>
    </cfRule>
  </conditionalFormatting>
  <conditionalFormatting sqref="G620">
    <cfRule type="expression" dxfId="49" priority="44">
      <formula>AND(G620&lt;&gt;K626,K626&lt;&gt;0)</formula>
    </cfRule>
  </conditionalFormatting>
  <conditionalFormatting sqref="D620">
    <cfRule type="expression" dxfId="48" priority="43">
      <formula>AND(SUM($C620:$D620)&lt;&gt;1,$K626&lt;&gt;0)</formula>
    </cfRule>
  </conditionalFormatting>
  <conditionalFormatting sqref="G636">
    <cfRule type="expression" dxfId="47" priority="42">
      <formula>AND(G636&lt;&gt;K642,K642&lt;&gt;0)</formula>
    </cfRule>
  </conditionalFormatting>
  <conditionalFormatting sqref="D636">
    <cfRule type="expression" dxfId="46" priority="41">
      <formula>AND(SUM($C636:$D636)&lt;&gt;1,$K642&lt;&gt;0)</formula>
    </cfRule>
  </conditionalFormatting>
  <conditionalFormatting sqref="G12">
    <cfRule type="expression" dxfId="45" priority="40">
      <formula>AND(G12&lt;&gt;K18,K18&lt;&gt;0)</formula>
    </cfRule>
  </conditionalFormatting>
  <conditionalFormatting sqref="C28">
    <cfRule type="expression" dxfId="44" priority="39">
      <formula>AND(SUM($C28:$D28)&lt;&gt;1,$K34&lt;&gt;0)</formula>
    </cfRule>
  </conditionalFormatting>
  <conditionalFormatting sqref="C44">
    <cfRule type="expression" dxfId="43" priority="38">
      <formula>AND(SUM($C44:$D44)&lt;&gt;1,$K50&lt;&gt;0)</formula>
    </cfRule>
  </conditionalFormatting>
  <conditionalFormatting sqref="C60">
    <cfRule type="expression" dxfId="42" priority="37">
      <formula>AND(SUM($C60:$D60)&lt;&gt;1,$K66&lt;&gt;0)</formula>
    </cfRule>
  </conditionalFormatting>
  <conditionalFormatting sqref="C76">
    <cfRule type="expression" dxfId="41" priority="36">
      <formula>AND(SUM($C76:$D76)&lt;&gt;1,$K82&lt;&gt;0)</formula>
    </cfRule>
  </conditionalFormatting>
  <conditionalFormatting sqref="C92">
    <cfRule type="expression" dxfId="40" priority="35">
      <formula>AND(SUM($C92:$D92)&lt;&gt;1,$K98&lt;&gt;0)</formula>
    </cfRule>
  </conditionalFormatting>
  <conditionalFormatting sqref="C108">
    <cfRule type="expression" dxfId="39" priority="34">
      <formula>AND(SUM($C108:$D108)&lt;&gt;1,$K114&lt;&gt;0)</formula>
    </cfRule>
  </conditionalFormatting>
  <conditionalFormatting sqref="C124">
    <cfRule type="expression" dxfId="38" priority="33">
      <formula>AND(SUM($C124:$D124)&lt;&gt;1,$K130&lt;&gt;0)</formula>
    </cfRule>
  </conditionalFormatting>
  <conditionalFormatting sqref="C140">
    <cfRule type="expression" dxfId="37" priority="32">
      <formula>AND(SUM($C140:$D140)&lt;&gt;1,$K146&lt;&gt;0)</formula>
    </cfRule>
  </conditionalFormatting>
  <conditionalFormatting sqref="C156">
    <cfRule type="expression" dxfId="36" priority="31">
      <formula>AND(SUM($C156:$D156)&lt;&gt;1,$K162&lt;&gt;0)</formula>
    </cfRule>
  </conditionalFormatting>
  <conditionalFormatting sqref="C172">
    <cfRule type="expression" dxfId="35" priority="30">
      <formula>AND(SUM($C172:$D172)&lt;&gt;1,$K178&lt;&gt;0)</formula>
    </cfRule>
  </conditionalFormatting>
  <conditionalFormatting sqref="C188">
    <cfRule type="expression" dxfId="34" priority="29">
      <formula>AND(SUM($C188:$D188)&lt;&gt;1,$K194&lt;&gt;0)</formula>
    </cfRule>
  </conditionalFormatting>
  <conditionalFormatting sqref="C204">
    <cfRule type="expression" dxfId="33" priority="28">
      <formula>AND(SUM($C204:$D204)&lt;&gt;1,$K210&lt;&gt;0)</formula>
    </cfRule>
  </conditionalFormatting>
  <conditionalFormatting sqref="C220">
    <cfRule type="expression" dxfId="32" priority="27">
      <formula>AND(SUM($C220:$D220)&lt;&gt;1,$K226&lt;&gt;0)</formula>
    </cfRule>
  </conditionalFormatting>
  <conditionalFormatting sqref="C236">
    <cfRule type="expression" dxfId="31" priority="26">
      <formula>AND(SUM($C236:$D236)&lt;&gt;1,$K242&lt;&gt;0)</formula>
    </cfRule>
  </conditionalFormatting>
  <conditionalFormatting sqref="C252">
    <cfRule type="expression" dxfId="30" priority="25">
      <formula>AND(SUM($C252:$D252)&lt;&gt;1,$K258&lt;&gt;0)</formula>
    </cfRule>
  </conditionalFormatting>
  <conditionalFormatting sqref="C268">
    <cfRule type="expression" dxfId="29" priority="24">
      <formula>AND(SUM($C268:$D268)&lt;&gt;1,$K274&lt;&gt;0)</formula>
    </cfRule>
  </conditionalFormatting>
  <conditionalFormatting sqref="C284">
    <cfRule type="expression" dxfId="28" priority="23">
      <formula>AND(SUM($C284:$D284)&lt;&gt;1,$K290&lt;&gt;0)</formula>
    </cfRule>
  </conditionalFormatting>
  <conditionalFormatting sqref="C300">
    <cfRule type="expression" dxfId="27" priority="22">
      <formula>AND(SUM($C300:$D300)&lt;&gt;1,$K306&lt;&gt;0)</formula>
    </cfRule>
  </conditionalFormatting>
  <conditionalFormatting sqref="C316">
    <cfRule type="expression" dxfId="26" priority="21">
      <formula>AND(SUM($C316:$D316)&lt;&gt;1,$K322&lt;&gt;0)</formula>
    </cfRule>
  </conditionalFormatting>
  <conditionalFormatting sqref="C332">
    <cfRule type="expression" dxfId="25" priority="20">
      <formula>AND(SUM($C332:$D332)&lt;&gt;1,$K338&lt;&gt;0)</formula>
    </cfRule>
  </conditionalFormatting>
  <conditionalFormatting sqref="C348">
    <cfRule type="expression" dxfId="24" priority="19">
      <formula>AND(SUM($C348:$D348)&lt;&gt;1,$K354&lt;&gt;0)</formula>
    </cfRule>
  </conditionalFormatting>
  <conditionalFormatting sqref="C364">
    <cfRule type="expression" dxfId="23" priority="18">
      <formula>AND(SUM($C364:$D364)&lt;&gt;1,$K370&lt;&gt;0)</formula>
    </cfRule>
  </conditionalFormatting>
  <conditionalFormatting sqref="C380">
    <cfRule type="expression" dxfId="22" priority="17">
      <formula>AND(SUM($C380:$D380)&lt;&gt;1,$K386&lt;&gt;0)</formula>
    </cfRule>
  </conditionalFormatting>
  <conditionalFormatting sqref="C396">
    <cfRule type="expression" dxfId="21" priority="16">
      <formula>AND(SUM($C396:$D396)&lt;&gt;1,$K402&lt;&gt;0)</formula>
    </cfRule>
  </conditionalFormatting>
  <conditionalFormatting sqref="C412">
    <cfRule type="expression" dxfId="20" priority="15">
      <formula>AND(SUM($C412:$D412)&lt;&gt;1,$K418&lt;&gt;0)</formula>
    </cfRule>
  </conditionalFormatting>
  <conditionalFormatting sqref="C428">
    <cfRule type="expression" dxfId="19" priority="14">
      <formula>AND(SUM($C428:$D428)&lt;&gt;1,$K434&lt;&gt;0)</formula>
    </cfRule>
  </conditionalFormatting>
  <conditionalFormatting sqref="C444">
    <cfRule type="expression" dxfId="18" priority="13">
      <formula>AND(SUM($C444:$D444)&lt;&gt;1,$K450&lt;&gt;0)</formula>
    </cfRule>
  </conditionalFormatting>
  <conditionalFormatting sqref="C460">
    <cfRule type="expression" dxfId="17" priority="12">
      <formula>AND(SUM($C460:$D460)&lt;&gt;1,$K466&lt;&gt;0)</formula>
    </cfRule>
  </conditionalFormatting>
  <conditionalFormatting sqref="C476">
    <cfRule type="expression" dxfId="16" priority="11">
      <formula>AND(SUM($C476:$D476)&lt;&gt;1,$K482&lt;&gt;0)</formula>
    </cfRule>
  </conditionalFormatting>
  <conditionalFormatting sqref="C492">
    <cfRule type="expression" dxfId="15" priority="10">
      <formula>AND(SUM($C492:$D492)&lt;&gt;1,$K498&lt;&gt;0)</formula>
    </cfRule>
  </conditionalFormatting>
  <conditionalFormatting sqref="C508">
    <cfRule type="expression" dxfId="14" priority="9">
      <formula>AND(SUM($C508:$D508)&lt;&gt;1,$K514&lt;&gt;0)</formula>
    </cfRule>
  </conditionalFormatting>
  <conditionalFormatting sqref="C524">
    <cfRule type="expression" dxfId="13" priority="8">
      <formula>AND(SUM($C524:$D524)&lt;&gt;1,$K530&lt;&gt;0)</formula>
    </cfRule>
  </conditionalFormatting>
  <conditionalFormatting sqref="C540">
    <cfRule type="expression" dxfId="12" priority="7">
      <formula>AND(SUM($C540:$D540)&lt;&gt;1,$K546&lt;&gt;0)</formula>
    </cfRule>
  </conditionalFormatting>
  <conditionalFormatting sqref="C556">
    <cfRule type="expression" dxfId="11" priority="6">
      <formula>AND(SUM($C556:$D556)&lt;&gt;1,$K562&lt;&gt;0)</formula>
    </cfRule>
  </conditionalFormatting>
  <conditionalFormatting sqref="C572">
    <cfRule type="expression" dxfId="10" priority="5">
      <formula>AND(SUM($C572:$D572)&lt;&gt;1,$K578&lt;&gt;0)</formula>
    </cfRule>
  </conditionalFormatting>
  <conditionalFormatting sqref="C588">
    <cfRule type="expression" dxfId="9" priority="4">
      <formula>AND(SUM($C588:$D588)&lt;&gt;1,$K594&lt;&gt;0)</formula>
    </cfRule>
  </conditionalFormatting>
  <conditionalFormatting sqref="C604">
    <cfRule type="expression" dxfId="8" priority="3">
      <formula>AND(SUM($C604:$D604)&lt;&gt;1,$K610&lt;&gt;0)</formula>
    </cfRule>
  </conditionalFormatting>
  <conditionalFormatting sqref="C620">
    <cfRule type="expression" dxfId="7" priority="2">
      <formula>AND(SUM($C620:$D620)&lt;&gt;1,$K626&lt;&gt;0)</formula>
    </cfRule>
  </conditionalFormatting>
  <conditionalFormatting sqref="C636">
    <cfRule type="expression" dxfId="6" priority="1">
      <formula>AND(SUM($C636:$D636)&lt;&gt;1,$K642&lt;&gt;0)</formula>
    </cfRule>
  </conditionalFormatting>
  <dataValidations xWindow="968" yWindow="321" count="2">
    <dataValidation type="decimal" allowBlank="1" showInputMessage="1" showErrorMessage="1" errorTitle="Invalid Input" error="Please enter a number greater than or equal to zero.  " sqref="K613:K626 K21:K34 K245:K258 K261:K274 K5:K18 K53:K66 K69:K82 K85:K98 K277:K290 K293:K306 K309:K322 K645:K658 K661:K674 K677:K690 K117:K130 K133:K146 K149:K162 K101:K114 K37:K50 K165:K178 K197:K210 K213:K226 K229:K242 K181:K194 K517:K530 K533:K546 K549:K562 K341:K354 K373:K386 K389:K402 K405:K418 K565:K578 K581:K594 K597:K610 K325:K338 K357:K370 K437:K450 K421:K434 K469:K482 K453:K466 K485:K498 K501:K514 K629:K642">
      <formula1>0</formula1>
      <formula2>9999999999</formula2>
    </dataValidation>
    <dataValidation type="decimal" allowBlank="1" showInputMessage="1" showErrorMessage="1" errorTitle="Invalid Input" error="Please enter a percentage from 0% to 100%" sqref="C12:D12 C556:D556 C252:D252 C268:D268 C28:D28 C44:D44 C60:D60 C76:D76 C284:D284 C300:D300 C684:D684 C652:D652 C668:D668 C92:D92 C108:D108 C124:D124 C140:D140 C156:D156 C172:D172 C188:D188 C204:D204 C220:D220 C236:D236 C316:D316 C332:D332 C572:D572 C588:D588 C348:D348 C364:D364 C380:D380 C396:D396 C604:D604 C620:D620 C412:D412 C428:D428 C444:D444 C460:D460 C476:D476 C492:D492 C508:D508 C524:D524 C540:D540 C636:D636">
      <formula1>0</formula1>
      <formula2>1</formula2>
    </dataValidation>
  </dataValidations>
  <printOptions horizontalCentered="1"/>
  <pageMargins left="0.25" right="0.25" top="0.75" bottom="0.75" header="0.3" footer="0.3"/>
  <pageSetup scale="81"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pageSetUpPr fitToPage="1"/>
  </sheetPr>
  <dimension ref="A1:K45"/>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3984375" defaultRowHeight="13.2" zeroHeight="1" x14ac:dyDescent="0.25"/>
  <cols>
    <col min="1" max="1" width="3.8984375" style="5" bestFit="1" customWidth="1"/>
    <col min="2" max="2" width="41.5" style="5" customWidth="1"/>
    <col min="3" max="3" width="6.5" style="5" bestFit="1" customWidth="1"/>
    <col min="4" max="5" width="11.19921875" style="5" customWidth="1"/>
    <col min="6" max="9" width="11.59765625" style="5" customWidth="1"/>
    <col min="10" max="10" width="54.3984375" style="5" customWidth="1"/>
    <col min="11" max="11" width="2.59765625" style="5" customWidth="1"/>
    <col min="12" max="16384" width="10.3984375" style="5"/>
  </cols>
  <sheetData>
    <row r="1" spans="1:11" ht="24" customHeight="1" x14ac:dyDescent="0.25"/>
    <row r="2" spans="1:11" ht="15.6" x14ac:dyDescent="0.3">
      <c r="A2" s="7"/>
      <c r="B2" s="7" t="s">
        <v>3</v>
      </c>
      <c r="C2" s="8"/>
      <c r="D2" s="8"/>
      <c r="E2" s="8"/>
      <c r="F2" s="331" t="s">
        <v>18</v>
      </c>
      <c r="G2" s="331"/>
      <c r="H2" s="331"/>
      <c r="I2" s="331"/>
      <c r="J2" s="8"/>
      <c r="K2"/>
    </row>
    <row r="3" spans="1:11" ht="26.25" customHeight="1" x14ac:dyDescent="0.25">
      <c r="A3" s="73"/>
      <c r="B3" s="332" t="s">
        <v>10</v>
      </c>
      <c r="C3" s="333"/>
      <c r="D3" s="333"/>
      <c r="E3" s="333"/>
      <c r="F3" s="334"/>
      <c r="G3" s="1" t="s">
        <v>121</v>
      </c>
      <c r="H3" s="2"/>
      <c r="I3" s="2"/>
      <c r="J3" s="2"/>
      <c r="K3" s="20"/>
    </row>
    <row r="4" spans="1:11" s="21" customFormat="1" ht="39.6" x14ac:dyDescent="0.25">
      <c r="A4" s="3" t="s">
        <v>11</v>
      </c>
      <c r="B4" s="3" t="s">
        <v>12</v>
      </c>
      <c r="C4" s="3" t="s">
        <v>13</v>
      </c>
      <c r="D4" s="4" t="s">
        <v>14</v>
      </c>
      <c r="E4" s="126" t="s">
        <v>15</v>
      </c>
      <c r="F4" s="161" t="str">
        <f>Allocation1&amp;" %"</f>
        <v>Core %</v>
      </c>
      <c r="G4" s="208" t="str">
        <f>Allocation2&amp;" %"</f>
        <v>Competitive %</v>
      </c>
      <c r="H4" s="208" t="str">
        <f>Allocation1&amp;" $"</f>
        <v>Core $</v>
      </c>
      <c r="I4" s="208" t="str">
        <f>Allocation2&amp;" $"</f>
        <v>Competitive $</v>
      </c>
      <c r="J4" s="3" t="s">
        <v>16</v>
      </c>
    </row>
    <row r="5" spans="1:11" ht="12.75" customHeight="1" x14ac:dyDescent="0.25">
      <c r="A5" s="6">
        <v>1</v>
      </c>
      <c r="B5" s="113"/>
      <c r="C5" s="115"/>
      <c r="D5" s="116"/>
      <c r="E5" s="207">
        <f>Equipment!$D5*Equipment!$C5</f>
        <v>0</v>
      </c>
      <c r="F5" s="210">
        <v>1</v>
      </c>
      <c r="G5" s="210">
        <v>0</v>
      </c>
      <c r="H5" s="206">
        <f>$E5*F5</f>
        <v>0</v>
      </c>
      <c r="I5" s="206">
        <f>$E5*G5</f>
        <v>0</v>
      </c>
      <c r="J5" s="114"/>
    </row>
    <row r="6" spans="1:11" x14ac:dyDescent="0.25">
      <c r="A6" s="6">
        <v>2</v>
      </c>
      <c r="B6" s="118"/>
      <c r="C6" s="120"/>
      <c r="D6" s="121"/>
      <c r="E6" s="207">
        <f>Equipment!$D6*Equipment!$C6</f>
        <v>0</v>
      </c>
      <c r="F6" s="210">
        <v>1</v>
      </c>
      <c r="G6" s="210">
        <v>0</v>
      </c>
      <c r="H6" s="206">
        <f>$E6*F6</f>
        <v>0</v>
      </c>
      <c r="I6" s="206">
        <f>$E6*G6</f>
        <v>0</v>
      </c>
      <c r="J6" s="119"/>
    </row>
    <row r="7" spans="1:11" ht="12.75" customHeight="1" x14ac:dyDescent="0.25">
      <c r="A7" s="6">
        <v>3</v>
      </c>
      <c r="B7" s="118"/>
      <c r="C7" s="120"/>
      <c r="D7" s="121"/>
      <c r="E7" s="127">
        <f>Equipment!$D7*Equipment!$C7</f>
        <v>0</v>
      </c>
      <c r="F7" s="210">
        <v>1</v>
      </c>
      <c r="G7" s="139">
        <v>0</v>
      </c>
      <c r="H7" s="117">
        <f t="shared" ref="H7:H44" si="0">$E7*F7</f>
        <v>0</v>
      </c>
      <c r="I7" s="117">
        <f t="shared" ref="I7:I44" si="1">$E7*G7</f>
        <v>0</v>
      </c>
      <c r="J7" s="119"/>
    </row>
    <row r="8" spans="1:11" ht="13.2" customHeight="1" x14ac:dyDescent="0.25">
      <c r="A8" s="6">
        <v>4</v>
      </c>
      <c r="B8" s="118"/>
      <c r="C8" s="120"/>
      <c r="D8" s="121"/>
      <c r="E8" s="127">
        <f>Equipment!$D8*Equipment!$C8</f>
        <v>0</v>
      </c>
      <c r="F8" s="210">
        <v>1</v>
      </c>
      <c r="G8" s="139">
        <v>0</v>
      </c>
      <c r="H8" s="117">
        <f t="shared" si="0"/>
        <v>0</v>
      </c>
      <c r="I8" s="117">
        <f t="shared" si="1"/>
        <v>0</v>
      </c>
      <c r="J8" s="119"/>
    </row>
    <row r="9" spans="1:11" x14ac:dyDescent="0.25">
      <c r="A9" s="6">
        <v>5</v>
      </c>
      <c r="B9" s="118"/>
      <c r="C9" s="120"/>
      <c r="D9" s="121"/>
      <c r="E9" s="127">
        <f>Equipment!$D9*Equipment!$C9</f>
        <v>0</v>
      </c>
      <c r="F9" s="210">
        <v>1</v>
      </c>
      <c r="G9" s="139">
        <v>0</v>
      </c>
      <c r="H9" s="117">
        <f t="shared" si="0"/>
        <v>0</v>
      </c>
      <c r="I9" s="117">
        <f t="shared" si="1"/>
        <v>0</v>
      </c>
      <c r="J9" s="119"/>
    </row>
    <row r="10" spans="1:11" x14ac:dyDescent="0.25">
      <c r="A10" s="6">
        <v>6</v>
      </c>
      <c r="B10" s="118"/>
      <c r="C10" s="120"/>
      <c r="D10" s="121"/>
      <c r="E10" s="127">
        <f>Equipment!$D10*Equipment!$C10</f>
        <v>0</v>
      </c>
      <c r="F10" s="210">
        <v>1</v>
      </c>
      <c r="G10" s="139">
        <v>0</v>
      </c>
      <c r="H10" s="117">
        <f t="shared" si="0"/>
        <v>0</v>
      </c>
      <c r="I10" s="117">
        <f t="shared" si="1"/>
        <v>0</v>
      </c>
      <c r="J10" s="119"/>
    </row>
    <row r="11" spans="1:11" x14ac:dyDescent="0.25">
      <c r="A11" s="6">
        <v>7</v>
      </c>
      <c r="B11" s="118"/>
      <c r="C11" s="120"/>
      <c r="D11" s="121"/>
      <c r="E11" s="127">
        <f>Equipment!$D11*Equipment!$C11</f>
        <v>0</v>
      </c>
      <c r="F11" s="210">
        <v>1</v>
      </c>
      <c r="G11" s="139">
        <v>0</v>
      </c>
      <c r="H11" s="117">
        <f t="shared" si="0"/>
        <v>0</v>
      </c>
      <c r="I11" s="117">
        <f t="shared" si="1"/>
        <v>0</v>
      </c>
      <c r="J11" s="119"/>
    </row>
    <row r="12" spans="1:11" x14ac:dyDescent="0.25">
      <c r="A12" s="6">
        <v>8</v>
      </c>
      <c r="B12" s="118"/>
      <c r="C12" s="120"/>
      <c r="D12" s="121"/>
      <c r="E12" s="127">
        <f>Equipment!$D12*Equipment!$C12</f>
        <v>0</v>
      </c>
      <c r="F12" s="210">
        <v>1</v>
      </c>
      <c r="G12" s="139">
        <v>0</v>
      </c>
      <c r="H12" s="117">
        <f t="shared" si="0"/>
        <v>0</v>
      </c>
      <c r="I12" s="117">
        <f t="shared" si="1"/>
        <v>0</v>
      </c>
      <c r="J12" s="119"/>
    </row>
    <row r="13" spans="1:11" x14ac:dyDescent="0.25">
      <c r="A13" s="6">
        <v>9</v>
      </c>
      <c r="B13" s="118"/>
      <c r="C13" s="120"/>
      <c r="D13" s="121"/>
      <c r="E13" s="127">
        <f>Equipment!$D13*Equipment!$C13</f>
        <v>0</v>
      </c>
      <c r="F13" s="210">
        <v>1</v>
      </c>
      <c r="G13" s="139">
        <v>0</v>
      </c>
      <c r="H13" s="117">
        <f t="shared" si="0"/>
        <v>0</v>
      </c>
      <c r="I13" s="117">
        <f t="shared" si="1"/>
        <v>0</v>
      </c>
      <c r="J13" s="119"/>
    </row>
    <row r="14" spans="1:11" x14ac:dyDescent="0.25">
      <c r="A14" s="6">
        <v>10</v>
      </c>
      <c r="B14" s="118"/>
      <c r="C14" s="120"/>
      <c r="D14" s="121"/>
      <c r="E14" s="127">
        <f>Equipment!$D14*Equipment!$C14</f>
        <v>0</v>
      </c>
      <c r="F14" s="210">
        <v>1</v>
      </c>
      <c r="G14" s="139">
        <v>0</v>
      </c>
      <c r="H14" s="117">
        <f t="shared" si="0"/>
        <v>0</v>
      </c>
      <c r="I14" s="117">
        <f t="shared" si="1"/>
        <v>0</v>
      </c>
      <c r="J14" s="119"/>
    </row>
    <row r="15" spans="1:11" x14ac:dyDescent="0.25">
      <c r="A15" s="6">
        <v>11</v>
      </c>
      <c r="B15" s="118"/>
      <c r="C15" s="120"/>
      <c r="D15" s="121"/>
      <c r="E15" s="127">
        <f>Equipment!$D15*Equipment!$C15</f>
        <v>0</v>
      </c>
      <c r="F15" s="210">
        <v>1</v>
      </c>
      <c r="G15" s="139">
        <v>0</v>
      </c>
      <c r="H15" s="117">
        <f t="shared" si="0"/>
        <v>0</v>
      </c>
      <c r="I15" s="117">
        <f t="shared" si="1"/>
        <v>0</v>
      </c>
      <c r="J15" s="119"/>
    </row>
    <row r="16" spans="1:11" x14ac:dyDescent="0.25">
      <c r="A16" s="6">
        <v>12</v>
      </c>
      <c r="B16" s="118"/>
      <c r="C16" s="120"/>
      <c r="D16" s="121"/>
      <c r="E16" s="127">
        <f>Equipment!$D16*Equipment!$C16</f>
        <v>0</v>
      </c>
      <c r="F16" s="210">
        <v>1</v>
      </c>
      <c r="G16" s="139">
        <v>0</v>
      </c>
      <c r="H16" s="117">
        <f t="shared" si="0"/>
        <v>0</v>
      </c>
      <c r="I16" s="117">
        <f t="shared" si="1"/>
        <v>0</v>
      </c>
      <c r="J16" s="119"/>
    </row>
    <row r="17" spans="1:10" x14ac:dyDescent="0.25">
      <c r="A17" s="6">
        <v>13</v>
      </c>
      <c r="B17" s="118"/>
      <c r="C17" s="120"/>
      <c r="D17" s="121"/>
      <c r="E17" s="127">
        <f>Equipment!$D17*Equipment!$C17</f>
        <v>0</v>
      </c>
      <c r="F17" s="210">
        <v>1</v>
      </c>
      <c r="G17" s="139">
        <v>0</v>
      </c>
      <c r="H17" s="117">
        <f t="shared" si="0"/>
        <v>0</v>
      </c>
      <c r="I17" s="117">
        <f t="shared" si="1"/>
        <v>0</v>
      </c>
      <c r="J17" s="119"/>
    </row>
    <row r="18" spans="1:10" x14ac:dyDescent="0.25">
      <c r="A18" s="6">
        <v>14</v>
      </c>
      <c r="B18" s="118"/>
      <c r="C18" s="120"/>
      <c r="D18" s="121"/>
      <c r="E18" s="127">
        <f>Equipment!$D18*Equipment!$C18</f>
        <v>0</v>
      </c>
      <c r="F18" s="210">
        <v>1</v>
      </c>
      <c r="G18" s="139">
        <v>0</v>
      </c>
      <c r="H18" s="117">
        <f t="shared" si="0"/>
        <v>0</v>
      </c>
      <c r="I18" s="117">
        <f t="shared" si="1"/>
        <v>0</v>
      </c>
      <c r="J18" s="119"/>
    </row>
    <row r="19" spans="1:10" x14ac:dyDescent="0.25">
      <c r="A19" s="6">
        <v>15</v>
      </c>
      <c r="B19" s="118"/>
      <c r="C19" s="120"/>
      <c r="D19" s="121"/>
      <c r="E19" s="127">
        <f>Equipment!$D19*Equipment!$C19</f>
        <v>0</v>
      </c>
      <c r="F19" s="210">
        <v>1</v>
      </c>
      <c r="G19" s="139">
        <v>0</v>
      </c>
      <c r="H19" s="117">
        <f t="shared" si="0"/>
        <v>0</v>
      </c>
      <c r="I19" s="117">
        <f t="shared" si="1"/>
        <v>0</v>
      </c>
      <c r="J19" s="119"/>
    </row>
    <row r="20" spans="1:10" x14ac:dyDescent="0.25">
      <c r="A20" s="6">
        <v>16</v>
      </c>
      <c r="B20" s="118"/>
      <c r="C20" s="120"/>
      <c r="D20" s="121"/>
      <c r="E20" s="127">
        <f>Equipment!$D20*Equipment!$C20</f>
        <v>0</v>
      </c>
      <c r="F20" s="210">
        <v>1</v>
      </c>
      <c r="G20" s="139">
        <v>0</v>
      </c>
      <c r="H20" s="117">
        <f t="shared" si="0"/>
        <v>0</v>
      </c>
      <c r="I20" s="117">
        <f t="shared" si="1"/>
        <v>0</v>
      </c>
      <c r="J20" s="119"/>
    </row>
    <row r="21" spans="1:10" x14ac:dyDescent="0.25">
      <c r="A21" s="6">
        <v>17</v>
      </c>
      <c r="B21" s="118"/>
      <c r="C21" s="120"/>
      <c r="D21" s="121"/>
      <c r="E21" s="127">
        <f>Equipment!$D21*Equipment!$C21</f>
        <v>0</v>
      </c>
      <c r="F21" s="210">
        <v>1</v>
      </c>
      <c r="G21" s="139">
        <v>0</v>
      </c>
      <c r="H21" s="117">
        <f t="shared" si="0"/>
        <v>0</v>
      </c>
      <c r="I21" s="117">
        <f t="shared" si="1"/>
        <v>0</v>
      </c>
      <c r="J21" s="119"/>
    </row>
    <row r="22" spans="1:10" x14ac:dyDescent="0.25">
      <c r="A22" s="6">
        <v>18</v>
      </c>
      <c r="B22" s="118"/>
      <c r="C22" s="120"/>
      <c r="D22" s="121"/>
      <c r="E22" s="127">
        <f>Equipment!$D22*Equipment!$C22</f>
        <v>0</v>
      </c>
      <c r="F22" s="210">
        <v>1</v>
      </c>
      <c r="G22" s="139">
        <v>0</v>
      </c>
      <c r="H22" s="117">
        <f t="shared" si="0"/>
        <v>0</v>
      </c>
      <c r="I22" s="117">
        <f t="shared" si="1"/>
        <v>0</v>
      </c>
      <c r="J22" s="119"/>
    </row>
    <row r="23" spans="1:10" x14ac:dyDescent="0.25">
      <c r="A23" s="6">
        <v>19</v>
      </c>
      <c r="B23" s="118"/>
      <c r="C23" s="120"/>
      <c r="D23" s="121"/>
      <c r="E23" s="127">
        <f>Equipment!$D23*Equipment!$C23</f>
        <v>0</v>
      </c>
      <c r="F23" s="210">
        <v>1</v>
      </c>
      <c r="G23" s="139">
        <v>0</v>
      </c>
      <c r="H23" s="117">
        <f t="shared" si="0"/>
        <v>0</v>
      </c>
      <c r="I23" s="117">
        <f t="shared" si="1"/>
        <v>0</v>
      </c>
      <c r="J23" s="119"/>
    </row>
    <row r="24" spans="1:10" x14ac:dyDescent="0.25">
      <c r="A24" s="6">
        <v>20</v>
      </c>
      <c r="B24" s="118"/>
      <c r="C24" s="120"/>
      <c r="D24" s="121"/>
      <c r="E24" s="127">
        <f>Equipment!$D24*Equipment!$C24</f>
        <v>0</v>
      </c>
      <c r="F24" s="210">
        <v>1</v>
      </c>
      <c r="G24" s="139">
        <v>0</v>
      </c>
      <c r="H24" s="117">
        <f t="shared" si="0"/>
        <v>0</v>
      </c>
      <c r="I24" s="117">
        <f t="shared" si="1"/>
        <v>0</v>
      </c>
      <c r="J24" s="119"/>
    </row>
    <row r="25" spans="1:10" x14ac:dyDescent="0.25">
      <c r="A25" s="6">
        <v>21</v>
      </c>
      <c r="B25" s="118"/>
      <c r="C25" s="120"/>
      <c r="D25" s="121"/>
      <c r="E25" s="127">
        <f>Equipment!$D25*Equipment!$C25</f>
        <v>0</v>
      </c>
      <c r="F25" s="210">
        <v>1</v>
      </c>
      <c r="G25" s="139">
        <v>0</v>
      </c>
      <c r="H25" s="117">
        <f t="shared" si="0"/>
        <v>0</v>
      </c>
      <c r="I25" s="117">
        <f t="shared" si="1"/>
        <v>0</v>
      </c>
      <c r="J25" s="119"/>
    </row>
    <row r="26" spans="1:10" x14ac:dyDescent="0.25">
      <c r="A26" s="6">
        <v>22</v>
      </c>
      <c r="B26" s="118"/>
      <c r="C26" s="120"/>
      <c r="D26" s="121"/>
      <c r="E26" s="127">
        <f>Equipment!$D26*Equipment!$C26</f>
        <v>0</v>
      </c>
      <c r="F26" s="210">
        <v>1</v>
      </c>
      <c r="G26" s="139">
        <v>0</v>
      </c>
      <c r="H26" s="117">
        <f t="shared" si="0"/>
        <v>0</v>
      </c>
      <c r="I26" s="117">
        <f t="shared" si="1"/>
        <v>0</v>
      </c>
      <c r="J26" s="119"/>
    </row>
    <row r="27" spans="1:10" x14ac:dyDescent="0.25">
      <c r="A27" s="6">
        <v>23</v>
      </c>
      <c r="B27" s="118"/>
      <c r="C27" s="120"/>
      <c r="D27" s="121"/>
      <c r="E27" s="127">
        <f>Equipment!$D27*Equipment!$C27</f>
        <v>0</v>
      </c>
      <c r="F27" s="210">
        <v>1</v>
      </c>
      <c r="G27" s="139">
        <v>0</v>
      </c>
      <c r="H27" s="117">
        <f t="shared" si="0"/>
        <v>0</v>
      </c>
      <c r="I27" s="117">
        <f t="shared" si="1"/>
        <v>0</v>
      </c>
      <c r="J27" s="119"/>
    </row>
    <row r="28" spans="1:10" x14ac:dyDescent="0.25">
      <c r="A28" s="6">
        <v>24</v>
      </c>
      <c r="B28" s="118"/>
      <c r="C28" s="120"/>
      <c r="D28" s="121"/>
      <c r="E28" s="127">
        <f>Equipment!$D28*Equipment!$C28</f>
        <v>0</v>
      </c>
      <c r="F28" s="210">
        <v>1</v>
      </c>
      <c r="G28" s="139">
        <v>0</v>
      </c>
      <c r="H28" s="117">
        <f t="shared" si="0"/>
        <v>0</v>
      </c>
      <c r="I28" s="117">
        <f t="shared" si="1"/>
        <v>0</v>
      </c>
      <c r="J28" s="119"/>
    </row>
    <row r="29" spans="1:10" x14ac:dyDescent="0.25">
      <c r="A29" s="6">
        <v>25</v>
      </c>
      <c r="B29" s="118"/>
      <c r="C29" s="120"/>
      <c r="D29" s="121"/>
      <c r="E29" s="127">
        <f>Equipment!$D29*Equipment!$C29</f>
        <v>0</v>
      </c>
      <c r="F29" s="210">
        <v>1</v>
      </c>
      <c r="G29" s="139">
        <v>0</v>
      </c>
      <c r="H29" s="117">
        <f t="shared" si="0"/>
        <v>0</v>
      </c>
      <c r="I29" s="117">
        <f t="shared" si="1"/>
        <v>0</v>
      </c>
      <c r="J29" s="119"/>
    </row>
    <row r="30" spans="1:10" x14ac:dyDescent="0.25">
      <c r="A30" s="6">
        <v>26</v>
      </c>
      <c r="B30" s="118"/>
      <c r="C30" s="120"/>
      <c r="D30" s="121"/>
      <c r="E30" s="127">
        <f>Equipment!$D30*Equipment!$C30</f>
        <v>0</v>
      </c>
      <c r="F30" s="210">
        <v>1</v>
      </c>
      <c r="G30" s="139">
        <v>0</v>
      </c>
      <c r="H30" s="117">
        <f t="shared" si="0"/>
        <v>0</v>
      </c>
      <c r="I30" s="117">
        <f t="shared" si="1"/>
        <v>0</v>
      </c>
      <c r="J30" s="119"/>
    </row>
    <row r="31" spans="1:10" x14ac:dyDescent="0.25">
      <c r="A31" s="6">
        <v>27</v>
      </c>
      <c r="B31" s="118"/>
      <c r="C31" s="120"/>
      <c r="D31" s="121"/>
      <c r="E31" s="127">
        <f>Equipment!$D31*Equipment!$C31</f>
        <v>0</v>
      </c>
      <c r="F31" s="210">
        <v>1</v>
      </c>
      <c r="G31" s="139">
        <v>0</v>
      </c>
      <c r="H31" s="117">
        <f t="shared" si="0"/>
        <v>0</v>
      </c>
      <c r="I31" s="117">
        <f t="shared" si="1"/>
        <v>0</v>
      </c>
      <c r="J31" s="119"/>
    </row>
    <row r="32" spans="1:10" x14ac:dyDescent="0.25">
      <c r="A32" s="6">
        <v>28</v>
      </c>
      <c r="B32" s="118"/>
      <c r="C32" s="120"/>
      <c r="D32" s="121"/>
      <c r="E32" s="127">
        <f>Equipment!$D32*Equipment!$C32</f>
        <v>0</v>
      </c>
      <c r="F32" s="210">
        <v>1</v>
      </c>
      <c r="G32" s="139">
        <v>0</v>
      </c>
      <c r="H32" s="117">
        <f t="shared" si="0"/>
        <v>0</v>
      </c>
      <c r="I32" s="117">
        <f t="shared" si="1"/>
        <v>0</v>
      </c>
      <c r="J32" s="119"/>
    </row>
    <row r="33" spans="1:10" x14ac:dyDescent="0.25">
      <c r="A33" s="6">
        <v>29</v>
      </c>
      <c r="B33" s="118"/>
      <c r="C33" s="120"/>
      <c r="D33" s="121"/>
      <c r="E33" s="127">
        <f>Equipment!$D33*Equipment!$C33</f>
        <v>0</v>
      </c>
      <c r="F33" s="210">
        <v>1</v>
      </c>
      <c r="G33" s="139">
        <v>0</v>
      </c>
      <c r="H33" s="117">
        <f t="shared" si="0"/>
        <v>0</v>
      </c>
      <c r="I33" s="117">
        <f t="shared" si="1"/>
        <v>0</v>
      </c>
      <c r="J33" s="119"/>
    </row>
    <row r="34" spans="1:10" x14ac:dyDescent="0.25">
      <c r="A34" s="6">
        <v>30</v>
      </c>
      <c r="B34" s="118"/>
      <c r="C34" s="120"/>
      <c r="D34" s="121"/>
      <c r="E34" s="127">
        <f>Equipment!$D34*Equipment!$C34</f>
        <v>0</v>
      </c>
      <c r="F34" s="210">
        <v>1</v>
      </c>
      <c r="G34" s="139">
        <v>0</v>
      </c>
      <c r="H34" s="117">
        <f t="shared" si="0"/>
        <v>0</v>
      </c>
      <c r="I34" s="117">
        <f t="shared" si="1"/>
        <v>0</v>
      </c>
      <c r="J34" s="119"/>
    </row>
    <row r="35" spans="1:10" x14ac:dyDescent="0.25">
      <c r="A35" s="6">
        <v>31</v>
      </c>
      <c r="B35" s="118"/>
      <c r="C35" s="120"/>
      <c r="D35" s="121"/>
      <c r="E35" s="127">
        <f>Equipment!$D35*Equipment!$C35</f>
        <v>0</v>
      </c>
      <c r="F35" s="210">
        <v>1</v>
      </c>
      <c r="G35" s="139">
        <v>0</v>
      </c>
      <c r="H35" s="117">
        <f t="shared" si="0"/>
        <v>0</v>
      </c>
      <c r="I35" s="117">
        <f t="shared" si="1"/>
        <v>0</v>
      </c>
      <c r="J35" s="119"/>
    </row>
    <row r="36" spans="1:10" x14ac:dyDescent="0.25">
      <c r="A36" s="6">
        <v>32</v>
      </c>
      <c r="B36" s="118"/>
      <c r="C36" s="120"/>
      <c r="D36" s="121"/>
      <c r="E36" s="127">
        <f>Equipment!$D36*Equipment!$C36</f>
        <v>0</v>
      </c>
      <c r="F36" s="210">
        <v>1</v>
      </c>
      <c r="G36" s="139">
        <v>0</v>
      </c>
      <c r="H36" s="117">
        <f t="shared" si="0"/>
        <v>0</v>
      </c>
      <c r="I36" s="117">
        <f t="shared" si="1"/>
        <v>0</v>
      </c>
      <c r="J36" s="119"/>
    </row>
    <row r="37" spans="1:10" x14ac:dyDescent="0.25">
      <c r="A37" s="6">
        <v>33</v>
      </c>
      <c r="B37" s="118"/>
      <c r="C37" s="120"/>
      <c r="D37" s="121"/>
      <c r="E37" s="127">
        <f>Equipment!$D37*Equipment!$C37</f>
        <v>0</v>
      </c>
      <c r="F37" s="210">
        <v>1</v>
      </c>
      <c r="G37" s="139">
        <v>0</v>
      </c>
      <c r="H37" s="117">
        <f t="shared" si="0"/>
        <v>0</v>
      </c>
      <c r="I37" s="117">
        <f t="shared" si="1"/>
        <v>0</v>
      </c>
      <c r="J37" s="119"/>
    </row>
    <row r="38" spans="1:10" x14ac:dyDescent="0.25">
      <c r="A38" s="6">
        <v>34</v>
      </c>
      <c r="B38" s="118"/>
      <c r="C38" s="120"/>
      <c r="D38" s="121"/>
      <c r="E38" s="127">
        <f>Equipment!$D38*Equipment!$C38</f>
        <v>0</v>
      </c>
      <c r="F38" s="210">
        <v>1</v>
      </c>
      <c r="G38" s="139">
        <v>0</v>
      </c>
      <c r="H38" s="117">
        <f t="shared" si="0"/>
        <v>0</v>
      </c>
      <c r="I38" s="117">
        <f t="shared" si="1"/>
        <v>0</v>
      </c>
      <c r="J38" s="119"/>
    </row>
    <row r="39" spans="1:10" x14ac:dyDescent="0.25">
      <c r="A39" s="6">
        <v>35</v>
      </c>
      <c r="B39" s="118"/>
      <c r="C39" s="120"/>
      <c r="D39" s="121"/>
      <c r="E39" s="127">
        <f>Equipment!$D39*Equipment!$C39</f>
        <v>0</v>
      </c>
      <c r="F39" s="210">
        <v>1</v>
      </c>
      <c r="G39" s="139">
        <v>0</v>
      </c>
      <c r="H39" s="117">
        <f t="shared" si="0"/>
        <v>0</v>
      </c>
      <c r="I39" s="117">
        <f t="shared" si="1"/>
        <v>0</v>
      </c>
      <c r="J39" s="119"/>
    </row>
    <row r="40" spans="1:10" x14ac:dyDescent="0.25">
      <c r="A40" s="6">
        <v>36</v>
      </c>
      <c r="B40" s="118"/>
      <c r="C40" s="120"/>
      <c r="D40" s="121"/>
      <c r="E40" s="127">
        <f>Equipment!$D40*Equipment!$C40</f>
        <v>0</v>
      </c>
      <c r="F40" s="210">
        <v>1</v>
      </c>
      <c r="G40" s="139">
        <v>0</v>
      </c>
      <c r="H40" s="117">
        <f t="shared" si="0"/>
        <v>0</v>
      </c>
      <c r="I40" s="117">
        <f t="shared" si="1"/>
        <v>0</v>
      </c>
      <c r="J40" s="119"/>
    </row>
    <row r="41" spans="1:10" x14ac:dyDescent="0.25">
      <c r="A41" s="6">
        <v>37</v>
      </c>
      <c r="B41" s="118"/>
      <c r="C41" s="120"/>
      <c r="D41" s="121"/>
      <c r="E41" s="127">
        <f>Equipment!$D41*Equipment!$C41</f>
        <v>0</v>
      </c>
      <c r="F41" s="210">
        <v>1</v>
      </c>
      <c r="G41" s="139">
        <v>0</v>
      </c>
      <c r="H41" s="117">
        <f t="shared" si="0"/>
        <v>0</v>
      </c>
      <c r="I41" s="117">
        <f t="shared" si="1"/>
        <v>0</v>
      </c>
      <c r="J41" s="119"/>
    </row>
    <row r="42" spans="1:10" x14ac:dyDescent="0.25">
      <c r="A42" s="6">
        <v>38</v>
      </c>
      <c r="B42" s="118"/>
      <c r="C42" s="120"/>
      <c r="D42" s="121"/>
      <c r="E42" s="127">
        <f>Equipment!$D42*Equipment!$C42</f>
        <v>0</v>
      </c>
      <c r="F42" s="210">
        <v>1</v>
      </c>
      <c r="G42" s="139">
        <v>0</v>
      </c>
      <c r="H42" s="117">
        <f t="shared" si="0"/>
        <v>0</v>
      </c>
      <c r="I42" s="117">
        <f t="shared" si="1"/>
        <v>0</v>
      </c>
      <c r="J42" s="119"/>
    </row>
    <row r="43" spans="1:10" x14ac:dyDescent="0.25">
      <c r="A43" s="6">
        <v>39</v>
      </c>
      <c r="B43" s="118"/>
      <c r="C43" s="120"/>
      <c r="D43" s="121"/>
      <c r="E43" s="127">
        <f>Equipment!$D43*Equipment!$C43</f>
        <v>0</v>
      </c>
      <c r="F43" s="210">
        <v>1</v>
      </c>
      <c r="G43" s="139">
        <v>0</v>
      </c>
      <c r="H43" s="117">
        <f t="shared" si="0"/>
        <v>0</v>
      </c>
      <c r="I43" s="117">
        <f t="shared" si="1"/>
        <v>0</v>
      </c>
      <c r="J43" s="119"/>
    </row>
    <row r="44" spans="1:10" ht="13.8" thickBot="1" x14ac:dyDescent="0.3">
      <c r="A44" s="6">
        <v>40</v>
      </c>
      <c r="B44" s="118"/>
      <c r="C44" s="120"/>
      <c r="D44" s="121"/>
      <c r="E44" s="127">
        <f>Equipment!$D44*Equipment!$C44</f>
        <v>0</v>
      </c>
      <c r="F44" s="210">
        <v>1</v>
      </c>
      <c r="G44" s="139">
        <v>0</v>
      </c>
      <c r="H44" s="117">
        <f t="shared" si="0"/>
        <v>0</v>
      </c>
      <c r="I44" s="117">
        <f t="shared" si="1"/>
        <v>0</v>
      </c>
      <c r="J44" s="119"/>
    </row>
    <row r="45" spans="1:10" ht="13.8" thickTop="1" x14ac:dyDescent="0.25">
      <c r="B45" s="22" t="s">
        <v>17</v>
      </c>
      <c r="C45" s="23"/>
      <c r="D45" s="23"/>
      <c r="E45" s="128"/>
      <c r="F45" s="111"/>
      <c r="G45" s="111"/>
      <c r="H45" s="111">
        <f>SUBTOTAL(109, H5:H44)</f>
        <v>0</v>
      </c>
      <c r="I45" s="111">
        <f>SUBTOTAL(109, I5:I44)</f>
        <v>0</v>
      </c>
      <c r="J45" s="125" t="str">
        <f>"Total Allocated = " &amp; TEXT(SUM(F45:I45),"$#,##0")</f>
        <v>Total Allocated = $0</v>
      </c>
    </row>
  </sheetData>
  <sheetProtection formatRows="0"/>
  <customSheetViews>
    <customSheetView guid="{7CD38D30-378B-4F82-84EA-B9D30A1B9308}" showGridLines="0" showRowCol="0" hiddenRows="1">
      <selection activeCell="J16" sqref="J16"/>
    </customSheetView>
  </customSheetViews>
  <mergeCells count="2">
    <mergeCell ref="F2:I2"/>
    <mergeCell ref="B3:F3"/>
  </mergeCells>
  <conditionalFormatting sqref="G3">
    <cfRule type="cellIs" dxfId="5" priority="4" operator="notEqual">
      <formula>"Yes"</formula>
    </cfRule>
  </conditionalFormatting>
  <conditionalFormatting sqref="B5:J44">
    <cfRule type="expression" dxfId="4" priority="6">
      <formula>$G$3&lt;&gt;"Yes"</formula>
    </cfRule>
  </conditionalFormatting>
  <conditionalFormatting sqref="F5:G44">
    <cfRule type="expression" dxfId="3" priority="1">
      <formula>AND($F5+$G5&lt;&gt;1,$E5&lt;&gt;0)</formula>
    </cfRule>
  </conditionalFormatting>
  <dataValidations count="4">
    <dataValidation type="list" allowBlank="1" showErrorMessage="1" sqref="G3">
      <formula1>"No,Yes"</formula1>
    </dataValidation>
    <dataValidation type="decimal" errorStyle="warning" allowBlank="1" showInputMessage="1" showErrorMessage="1" errorTitle="Invalid Input" error="Please enter a number greater than or equal to zero.  " sqref="C5:D44">
      <formula1>0</formula1>
      <formula2>9999999999</formula2>
    </dataValidation>
    <dataValidation allowBlank="1" showInputMessage="1" showErrorMessage="1" errorTitle="Invalid Input" error="Please enter a percentage of 0 to 100%. " sqref="H5:I44"/>
    <dataValidation type="decimal" allowBlank="1" showInputMessage="1" showErrorMessage="1" errorTitle="Invalid Input" error="Please enter a percentage from 0% to 100%" sqref="F5:G44">
      <formula1>0</formula1>
      <formula2>1</formula2>
    </dataValidation>
  </dataValidations>
  <printOptions horizontalCentered="1"/>
  <pageMargins left="0.25" right="0.25" top="0.75" bottom="0.75" header="0.3" footer="0.3"/>
  <pageSetup scale="71" fitToHeight="0" orientation="landscape" horizontalDpi="1200" verticalDpi="1200" r:id="rId1"/>
  <headerFooter scaleWithDoc="0">
    <oddHeader>&amp;R&amp;10 OSH Budget</oddHeader>
    <oddFooter>&amp;L&amp;10 &amp;D&amp;C&amp;10 &amp;A&amp;R&amp;10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P44"/>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0" defaultRowHeight="13.2" zeroHeight="1" x14ac:dyDescent="0.25"/>
  <cols>
    <col min="1" max="1" width="3.8984375" style="5" bestFit="1" customWidth="1"/>
    <col min="2" max="2" width="31.69921875" style="5" customWidth="1"/>
    <col min="3" max="3" width="22.69921875" style="5" customWidth="1"/>
    <col min="4" max="4" width="6.5" style="5" bestFit="1" customWidth="1"/>
    <col min="5" max="6" width="12.09765625" style="5" bestFit="1" customWidth="1"/>
    <col min="7" max="10" width="10.19921875" style="5" customWidth="1"/>
    <col min="11" max="11" width="42.19921875" style="5" customWidth="1"/>
    <col min="12" max="12" width="2.59765625" style="5" customWidth="1"/>
    <col min="13" max="16" width="0" style="5" hidden="1" customWidth="1"/>
    <col min="17" max="16384" width="9" style="5" hidden="1"/>
  </cols>
  <sheetData>
    <row r="1" spans="1:12" ht="24" customHeight="1" x14ac:dyDescent="0.25"/>
    <row r="2" spans="1:12" ht="15.6" x14ac:dyDescent="0.3">
      <c r="A2" s="68"/>
      <c r="B2" s="68" t="s">
        <v>4</v>
      </c>
      <c r="C2" s="8"/>
      <c r="D2" s="8"/>
      <c r="E2" s="8"/>
      <c r="F2" s="8"/>
      <c r="G2" s="8"/>
      <c r="H2" s="8"/>
      <c r="I2" s="8"/>
      <c r="J2" s="8"/>
      <c r="K2" s="8"/>
      <c r="L2"/>
    </row>
    <row r="3" spans="1:12" s="21" customFormat="1" ht="39.6" x14ac:dyDescent="0.25">
      <c r="A3" s="3" t="s">
        <v>11</v>
      </c>
      <c r="B3" s="3" t="s">
        <v>12</v>
      </c>
      <c r="C3" s="3" t="s">
        <v>24</v>
      </c>
      <c r="D3" s="3" t="s">
        <v>13</v>
      </c>
      <c r="E3" s="4" t="s">
        <v>14</v>
      </c>
      <c r="F3" s="126" t="s">
        <v>15</v>
      </c>
      <c r="G3" s="161" t="str">
        <f>Allocation1&amp;" %"</f>
        <v>Core %</v>
      </c>
      <c r="H3" s="208" t="str">
        <f>Allocation2&amp;" %"</f>
        <v>Competitive %</v>
      </c>
      <c r="I3" s="208" t="str">
        <f>Allocation1&amp;" $"</f>
        <v>Core $</v>
      </c>
      <c r="J3" s="208" t="str">
        <f>Allocation2&amp;" $"</f>
        <v>Competitive $</v>
      </c>
      <c r="K3" s="3" t="s">
        <v>16</v>
      </c>
    </row>
    <row r="4" spans="1:12" x14ac:dyDescent="0.25">
      <c r="A4" s="6">
        <v>1</v>
      </c>
      <c r="B4" s="113"/>
      <c r="C4" s="114"/>
      <c r="D4" s="115"/>
      <c r="E4" s="116"/>
      <c r="F4" s="207">
        <f>Supplies!$E4*Supplies!$D4</f>
        <v>0</v>
      </c>
      <c r="G4" s="139">
        <v>1</v>
      </c>
      <c r="H4" s="139">
        <v>0</v>
      </c>
      <c r="I4" s="206">
        <f t="shared" ref="I4:I43" si="0">$F4*G4</f>
        <v>0</v>
      </c>
      <c r="J4" s="206">
        <f t="shared" ref="J4:J43" si="1">$F4*H4</f>
        <v>0</v>
      </c>
      <c r="K4" s="114"/>
    </row>
    <row r="5" spans="1:12" x14ac:dyDescent="0.25">
      <c r="A5" s="6">
        <v>2</v>
      </c>
      <c r="B5" s="118"/>
      <c r="C5" s="119"/>
      <c r="D5" s="120"/>
      <c r="E5" s="121"/>
      <c r="F5" s="127">
        <f>Supplies!$E5*Supplies!$D5</f>
        <v>0</v>
      </c>
      <c r="G5" s="210">
        <v>1</v>
      </c>
      <c r="H5" s="139">
        <v>0</v>
      </c>
      <c r="I5" s="117">
        <f t="shared" si="0"/>
        <v>0</v>
      </c>
      <c r="J5" s="117">
        <f t="shared" si="1"/>
        <v>0</v>
      </c>
      <c r="K5" s="119"/>
    </row>
    <row r="6" spans="1:12" x14ac:dyDescent="0.25">
      <c r="A6" s="6">
        <v>3</v>
      </c>
      <c r="B6" s="118"/>
      <c r="C6" s="119"/>
      <c r="D6" s="120"/>
      <c r="E6" s="121"/>
      <c r="F6" s="127">
        <f>Supplies!$E6*Supplies!$D6</f>
        <v>0</v>
      </c>
      <c r="G6" s="210">
        <v>1</v>
      </c>
      <c r="H6" s="139">
        <v>0</v>
      </c>
      <c r="I6" s="117">
        <f t="shared" si="0"/>
        <v>0</v>
      </c>
      <c r="J6" s="117">
        <f t="shared" si="1"/>
        <v>0</v>
      </c>
      <c r="K6" s="119"/>
    </row>
    <row r="7" spans="1:12" x14ac:dyDescent="0.25">
      <c r="A7" s="6">
        <v>4</v>
      </c>
      <c r="B7" s="118"/>
      <c r="C7" s="119"/>
      <c r="D7" s="120"/>
      <c r="E7" s="121"/>
      <c r="F7" s="127">
        <f>Supplies!$E7*Supplies!$D7</f>
        <v>0</v>
      </c>
      <c r="G7" s="210">
        <v>1</v>
      </c>
      <c r="H7" s="139">
        <v>0</v>
      </c>
      <c r="I7" s="117">
        <f t="shared" si="0"/>
        <v>0</v>
      </c>
      <c r="J7" s="117">
        <f t="shared" si="1"/>
        <v>0</v>
      </c>
      <c r="K7" s="119"/>
    </row>
    <row r="8" spans="1:12" x14ac:dyDescent="0.25">
      <c r="A8" s="6">
        <v>5</v>
      </c>
      <c r="B8" s="118"/>
      <c r="C8" s="119"/>
      <c r="D8" s="120"/>
      <c r="E8" s="121"/>
      <c r="F8" s="127">
        <f>Supplies!$E8*Supplies!$D8</f>
        <v>0</v>
      </c>
      <c r="G8" s="210">
        <v>1</v>
      </c>
      <c r="H8" s="139">
        <v>0</v>
      </c>
      <c r="I8" s="117">
        <f t="shared" si="0"/>
        <v>0</v>
      </c>
      <c r="J8" s="117">
        <f t="shared" si="1"/>
        <v>0</v>
      </c>
      <c r="K8" s="119"/>
    </row>
    <row r="9" spans="1:12" x14ac:dyDescent="0.25">
      <c r="A9" s="6">
        <v>6</v>
      </c>
      <c r="B9" s="118"/>
      <c r="C9" s="119"/>
      <c r="D9" s="120"/>
      <c r="E9" s="121"/>
      <c r="F9" s="127">
        <f>Supplies!$E9*Supplies!$D9</f>
        <v>0</v>
      </c>
      <c r="G9" s="210">
        <v>1</v>
      </c>
      <c r="H9" s="139">
        <v>0</v>
      </c>
      <c r="I9" s="117">
        <f t="shared" si="0"/>
        <v>0</v>
      </c>
      <c r="J9" s="117">
        <f t="shared" si="1"/>
        <v>0</v>
      </c>
      <c r="K9" s="119"/>
    </row>
    <row r="10" spans="1:12" x14ac:dyDescent="0.25">
      <c r="A10" s="6">
        <v>7</v>
      </c>
      <c r="B10" s="118"/>
      <c r="C10" s="119"/>
      <c r="D10" s="120"/>
      <c r="E10" s="121"/>
      <c r="F10" s="127">
        <f>Supplies!$E10*Supplies!$D10</f>
        <v>0</v>
      </c>
      <c r="G10" s="210">
        <v>1</v>
      </c>
      <c r="H10" s="139">
        <v>0</v>
      </c>
      <c r="I10" s="117">
        <f t="shared" si="0"/>
        <v>0</v>
      </c>
      <c r="J10" s="117">
        <f t="shared" si="1"/>
        <v>0</v>
      </c>
      <c r="K10" s="119"/>
    </row>
    <row r="11" spans="1:12" x14ac:dyDescent="0.25">
      <c r="A11" s="6">
        <v>8</v>
      </c>
      <c r="B11" s="118"/>
      <c r="C11" s="119"/>
      <c r="D11" s="120"/>
      <c r="E11" s="121"/>
      <c r="F11" s="127">
        <f>Supplies!$E11*Supplies!$D11</f>
        <v>0</v>
      </c>
      <c r="G11" s="210">
        <v>1</v>
      </c>
      <c r="H11" s="139">
        <v>0</v>
      </c>
      <c r="I11" s="117">
        <f t="shared" si="0"/>
        <v>0</v>
      </c>
      <c r="J11" s="117">
        <f t="shared" si="1"/>
        <v>0</v>
      </c>
      <c r="K11" s="119"/>
    </row>
    <row r="12" spans="1:12" x14ac:dyDescent="0.25">
      <c r="A12" s="6">
        <v>9</v>
      </c>
      <c r="B12" s="118"/>
      <c r="C12" s="119"/>
      <c r="D12" s="120"/>
      <c r="E12" s="121"/>
      <c r="F12" s="127">
        <f>Supplies!$E12*Supplies!$D12</f>
        <v>0</v>
      </c>
      <c r="G12" s="210">
        <v>1</v>
      </c>
      <c r="H12" s="139">
        <v>0</v>
      </c>
      <c r="I12" s="117">
        <f t="shared" si="0"/>
        <v>0</v>
      </c>
      <c r="J12" s="117">
        <f t="shared" si="1"/>
        <v>0</v>
      </c>
      <c r="K12" s="119"/>
    </row>
    <row r="13" spans="1:12" x14ac:dyDescent="0.25">
      <c r="A13" s="6">
        <v>10</v>
      </c>
      <c r="B13" s="118"/>
      <c r="C13" s="119"/>
      <c r="D13" s="120"/>
      <c r="E13" s="121"/>
      <c r="F13" s="127">
        <f>Supplies!$E13*Supplies!$D13</f>
        <v>0</v>
      </c>
      <c r="G13" s="210">
        <v>1</v>
      </c>
      <c r="H13" s="139">
        <v>0</v>
      </c>
      <c r="I13" s="117">
        <f t="shared" si="0"/>
        <v>0</v>
      </c>
      <c r="J13" s="117">
        <f t="shared" si="1"/>
        <v>0</v>
      </c>
      <c r="K13" s="119"/>
    </row>
    <row r="14" spans="1:12" x14ac:dyDescent="0.25">
      <c r="A14" s="6">
        <v>11</v>
      </c>
      <c r="B14" s="118"/>
      <c r="C14" s="119"/>
      <c r="D14" s="120"/>
      <c r="E14" s="121"/>
      <c r="F14" s="127">
        <f>Supplies!$E14*Supplies!$D14</f>
        <v>0</v>
      </c>
      <c r="G14" s="210">
        <v>1</v>
      </c>
      <c r="H14" s="139">
        <v>0</v>
      </c>
      <c r="I14" s="117">
        <f t="shared" si="0"/>
        <v>0</v>
      </c>
      <c r="J14" s="117">
        <f t="shared" si="1"/>
        <v>0</v>
      </c>
      <c r="K14" s="119"/>
    </row>
    <row r="15" spans="1:12" x14ac:dyDescent="0.25">
      <c r="A15" s="6">
        <v>12</v>
      </c>
      <c r="B15" s="118"/>
      <c r="C15" s="119"/>
      <c r="D15" s="120"/>
      <c r="E15" s="121"/>
      <c r="F15" s="127">
        <f>Supplies!$E15*Supplies!$D15</f>
        <v>0</v>
      </c>
      <c r="G15" s="210">
        <v>1</v>
      </c>
      <c r="H15" s="139">
        <v>0</v>
      </c>
      <c r="I15" s="117">
        <f t="shared" si="0"/>
        <v>0</v>
      </c>
      <c r="J15" s="117">
        <f t="shared" si="1"/>
        <v>0</v>
      </c>
      <c r="K15" s="119"/>
    </row>
    <row r="16" spans="1:12" x14ac:dyDescent="0.25">
      <c r="A16" s="6">
        <v>13</v>
      </c>
      <c r="B16" s="118"/>
      <c r="C16" s="119"/>
      <c r="D16" s="120"/>
      <c r="E16" s="121"/>
      <c r="F16" s="127">
        <f>Supplies!$E16*Supplies!$D16</f>
        <v>0</v>
      </c>
      <c r="G16" s="210">
        <v>1</v>
      </c>
      <c r="H16" s="139">
        <v>0</v>
      </c>
      <c r="I16" s="117">
        <f t="shared" si="0"/>
        <v>0</v>
      </c>
      <c r="J16" s="117">
        <f t="shared" si="1"/>
        <v>0</v>
      </c>
      <c r="K16" s="119"/>
    </row>
    <row r="17" spans="1:11" x14ac:dyDescent="0.25">
      <c r="A17" s="6">
        <v>14</v>
      </c>
      <c r="B17" s="118"/>
      <c r="C17" s="119"/>
      <c r="D17" s="120"/>
      <c r="E17" s="121"/>
      <c r="F17" s="127">
        <f>Supplies!$E17*Supplies!$D17</f>
        <v>0</v>
      </c>
      <c r="G17" s="210">
        <v>1</v>
      </c>
      <c r="H17" s="139">
        <v>0</v>
      </c>
      <c r="I17" s="117">
        <f t="shared" si="0"/>
        <v>0</v>
      </c>
      <c r="J17" s="117">
        <f t="shared" si="1"/>
        <v>0</v>
      </c>
      <c r="K17" s="119"/>
    </row>
    <row r="18" spans="1:11" x14ac:dyDescent="0.25">
      <c r="A18" s="6">
        <v>15</v>
      </c>
      <c r="B18" s="118"/>
      <c r="C18" s="119"/>
      <c r="D18" s="120"/>
      <c r="E18" s="121"/>
      <c r="F18" s="127">
        <f>Supplies!$E18*Supplies!$D18</f>
        <v>0</v>
      </c>
      <c r="G18" s="210">
        <v>1</v>
      </c>
      <c r="H18" s="139">
        <v>0</v>
      </c>
      <c r="I18" s="117">
        <f t="shared" si="0"/>
        <v>0</v>
      </c>
      <c r="J18" s="117">
        <f t="shared" si="1"/>
        <v>0</v>
      </c>
      <c r="K18" s="119"/>
    </row>
    <row r="19" spans="1:11" x14ac:dyDescent="0.25">
      <c r="A19" s="6">
        <v>16</v>
      </c>
      <c r="B19" s="118"/>
      <c r="C19" s="119"/>
      <c r="D19" s="120"/>
      <c r="E19" s="121"/>
      <c r="F19" s="127">
        <f>Supplies!$E19*Supplies!$D19</f>
        <v>0</v>
      </c>
      <c r="G19" s="210">
        <v>1</v>
      </c>
      <c r="H19" s="139">
        <v>0</v>
      </c>
      <c r="I19" s="117">
        <f t="shared" si="0"/>
        <v>0</v>
      </c>
      <c r="J19" s="117">
        <f t="shared" si="1"/>
        <v>0</v>
      </c>
      <c r="K19" s="119"/>
    </row>
    <row r="20" spans="1:11" x14ac:dyDescent="0.25">
      <c r="A20" s="6">
        <v>17</v>
      </c>
      <c r="B20" s="118"/>
      <c r="C20" s="119"/>
      <c r="D20" s="120"/>
      <c r="E20" s="121"/>
      <c r="F20" s="127">
        <f>Supplies!$E20*Supplies!$D20</f>
        <v>0</v>
      </c>
      <c r="G20" s="210">
        <v>1</v>
      </c>
      <c r="H20" s="139">
        <v>0</v>
      </c>
      <c r="I20" s="117">
        <f t="shared" si="0"/>
        <v>0</v>
      </c>
      <c r="J20" s="117">
        <f t="shared" si="1"/>
        <v>0</v>
      </c>
      <c r="K20" s="119"/>
    </row>
    <row r="21" spans="1:11" x14ac:dyDescent="0.25">
      <c r="A21" s="6">
        <v>18</v>
      </c>
      <c r="B21" s="118"/>
      <c r="C21" s="119"/>
      <c r="D21" s="120"/>
      <c r="E21" s="121"/>
      <c r="F21" s="127">
        <f>Supplies!$E21*Supplies!$D21</f>
        <v>0</v>
      </c>
      <c r="G21" s="210">
        <v>1</v>
      </c>
      <c r="H21" s="139">
        <v>0</v>
      </c>
      <c r="I21" s="117">
        <f t="shared" si="0"/>
        <v>0</v>
      </c>
      <c r="J21" s="117">
        <f t="shared" si="1"/>
        <v>0</v>
      </c>
      <c r="K21" s="119"/>
    </row>
    <row r="22" spans="1:11" x14ac:dyDescent="0.25">
      <c r="A22" s="6">
        <v>19</v>
      </c>
      <c r="B22" s="118"/>
      <c r="C22" s="119"/>
      <c r="D22" s="120"/>
      <c r="E22" s="121"/>
      <c r="F22" s="127">
        <f>Supplies!$E22*Supplies!$D22</f>
        <v>0</v>
      </c>
      <c r="G22" s="210">
        <v>1</v>
      </c>
      <c r="H22" s="139">
        <v>0</v>
      </c>
      <c r="I22" s="117">
        <f t="shared" si="0"/>
        <v>0</v>
      </c>
      <c r="J22" s="117">
        <f t="shared" si="1"/>
        <v>0</v>
      </c>
      <c r="K22" s="119"/>
    </row>
    <row r="23" spans="1:11" x14ac:dyDescent="0.25">
      <c r="A23" s="6">
        <v>20</v>
      </c>
      <c r="B23" s="118"/>
      <c r="C23" s="119"/>
      <c r="D23" s="120"/>
      <c r="E23" s="121"/>
      <c r="F23" s="127">
        <f>Supplies!$E23*Supplies!$D23</f>
        <v>0</v>
      </c>
      <c r="G23" s="210">
        <v>1</v>
      </c>
      <c r="H23" s="139">
        <v>0</v>
      </c>
      <c r="I23" s="117">
        <f t="shared" si="0"/>
        <v>0</v>
      </c>
      <c r="J23" s="117">
        <f t="shared" si="1"/>
        <v>0</v>
      </c>
      <c r="K23" s="119"/>
    </row>
    <row r="24" spans="1:11" x14ac:dyDescent="0.25">
      <c r="A24" s="6">
        <v>21</v>
      </c>
      <c r="B24" s="118"/>
      <c r="C24" s="119"/>
      <c r="D24" s="120"/>
      <c r="E24" s="121"/>
      <c r="F24" s="127">
        <f>Supplies!$E24*Supplies!$D24</f>
        <v>0</v>
      </c>
      <c r="G24" s="210">
        <v>1</v>
      </c>
      <c r="H24" s="139">
        <v>0</v>
      </c>
      <c r="I24" s="117">
        <f t="shared" si="0"/>
        <v>0</v>
      </c>
      <c r="J24" s="117">
        <f t="shared" si="1"/>
        <v>0</v>
      </c>
      <c r="K24" s="119"/>
    </row>
    <row r="25" spans="1:11" x14ac:dyDescent="0.25">
      <c r="A25" s="6">
        <v>22</v>
      </c>
      <c r="B25" s="118"/>
      <c r="C25" s="119"/>
      <c r="D25" s="120"/>
      <c r="E25" s="121"/>
      <c r="F25" s="127">
        <f>Supplies!$E25*Supplies!$D25</f>
        <v>0</v>
      </c>
      <c r="G25" s="210">
        <v>1</v>
      </c>
      <c r="H25" s="139">
        <v>0</v>
      </c>
      <c r="I25" s="117">
        <f t="shared" si="0"/>
        <v>0</v>
      </c>
      <c r="J25" s="117">
        <f t="shared" si="1"/>
        <v>0</v>
      </c>
      <c r="K25" s="119"/>
    </row>
    <row r="26" spans="1:11" x14ac:dyDescent="0.25">
      <c r="A26" s="6">
        <v>23</v>
      </c>
      <c r="B26" s="118"/>
      <c r="C26" s="119"/>
      <c r="D26" s="120"/>
      <c r="E26" s="121"/>
      <c r="F26" s="127">
        <f>Supplies!$E26*Supplies!$D26</f>
        <v>0</v>
      </c>
      <c r="G26" s="210">
        <v>1</v>
      </c>
      <c r="H26" s="139">
        <v>0</v>
      </c>
      <c r="I26" s="117">
        <f t="shared" si="0"/>
        <v>0</v>
      </c>
      <c r="J26" s="117">
        <f t="shared" si="1"/>
        <v>0</v>
      </c>
      <c r="K26" s="119"/>
    </row>
    <row r="27" spans="1:11" x14ac:dyDescent="0.25">
      <c r="A27" s="6">
        <v>24</v>
      </c>
      <c r="B27" s="118"/>
      <c r="C27" s="119"/>
      <c r="D27" s="120"/>
      <c r="E27" s="121"/>
      <c r="F27" s="127">
        <f>Supplies!$E27*Supplies!$D27</f>
        <v>0</v>
      </c>
      <c r="G27" s="210">
        <v>1</v>
      </c>
      <c r="H27" s="139">
        <v>0</v>
      </c>
      <c r="I27" s="117">
        <f t="shared" si="0"/>
        <v>0</v>
      </c>
      <c r="J27" s="117">
        <f t="shared" si="1"/>
        <v>0</v>
      </c>
      <c r="K27" s="119"/>
    </row>
    <row r="28" spans="1:11" x14ac:dyDescent="0.25">
      <c r="A28" s="6">
        <v>25</v>
      </c>
      <c r="B28" s="118"/>
      <c r="C28" s="119"/>
      <c r="D28" s="120"/>
      <c r="E28" s="121"/>
      <c r="F28" s="127">
        <f>Supplies!$E28*Supplies!$D28</f>
        <v>0</v>
      </c>
      <c r="G28" s="210">
        <v>1</v>
      </c>
      <c r="H28" s="139">
        <v>0</v>
      </c>
      <c r="I28" s="117">
        <f t="shared" si="0"/>
        <v>0</v>
      </c>
      <c r="J28" s="117">
        <f t="shared" si="1"/>
        <v>0</v>
      </c>
      <c r="K28" s="119"/>
    </row>
    <row r="29" spans="1:11" x14ac:dyDescent="0.25">
      <c r="A29" s="6">
        <v>26</v>
      </c>
      <c r="B29" s="118"/>
      <c r="C29" s="119"/>
      <c r="D29" s="120"/>
      <c r="E29" s="121"/>
      <c r="F29" s="127">
        <f>Supplies!$E29*Supplies!$D29</f>
        <v>0</v>
      </c>
      <c r="G29" s="210">
        <v>1</v>
      </c>
      <c r="H29" s="139">
        <v>0</v>
      </c>
      <c r="I29" s="117">
        <f t="shared" si="0"/>
        <v>0</v>
      </c>
      <c r="J29" s="117">
        <f t="shared" si="1"/>
        <v>0</v>
      </c>
      <c r="K29" s="119"/>
    </row>
    <row r="30" spans="1:11" x14ac:dyDescent="0.25">
      <c r="A30" s="6">
        <v>27</v>
      </c>
      <c r="B30" s="118"/>
      <c r="C30" s="119"/>
      <c r="D30" s="120"/>
      <c r="E30" s="121"/>
      <c r="F30" s="127">
        <f>Supplies!$E30*Supplies!$D30</f>
        <v>0</v>
      </c>
      <c r="G30" s="210">
        <v>1</v>
      </c>
      <c r="H30" s="139">
        <v>0</v>
      </c>
      <c r="I30" s="117">
        <f t="shared" si="0"/>
        <v>0</v>
      </c>
      <c r="J30" s="117">
        <f t="shared" si="1"/>
        <v>0</v>
      </c>
      <c r="K30" s="119"/>
    </row>
    <row r="31" spans="1:11" x14ac:dyDescent="0.25">
      <c r="A31" s="6">
        <v>28</v>
      </c>
      <c r="B31" s="118"/>
      <c r="C31" s="119"/>
      <c r="D31" s="120"/>
      <c r="E31" s="121"/>
      <c r="F31" s="127">
        <f>Supplies!$E31*Supplies!$D31</f>
        <v>0</v>
      </c>
      <c r="G31" s="210">
        <v>1</v>
      </c>
      <c r="H31" s="139">
        <v>0</v>
      </c>
      <c r="I31" s="117">
        <f t="shared" si="0"/>
        <v>0</v>
      </c>
      <c r="J31" s="117">
        <f t="shared" si="1"/>
        <v>0</v>
      </c>
      <c r="K31" s="119"/>
    </row>
    <row r="32" spans="1:11" x14ac:dyDescent="0.25">
      <c r="A32" s="6">
        <v>29</v>
      </c>
      <c r="B32" s="118"/>
      <c r="C32" s="119"/>
      <c r="D32" s="120"/>
      <c r="E32" s="121"/>
      <c r="F32" s="127">
        <f>Supplies!$E32*Supplies!$D32</f>
        <v>0</v>
      </c>
      <c r="G32" s="210">
        <v>1</v>
      </c>
      <c r="H32" s="139">
        <v>0</v>
      </c>
      <c r="I32" s="117">
        <f t="shared" si="0"/>
        <v>0</v>
      </c>
      <c r="J32" s="117">
        <f t="shared" si="1"/>
        <v>0</v>
      </c>
      <c r="K32" s="119"/>
    </row>
    <row r="33" spans="1:11" x14ac:dyDescent="0.25">
      <c r="A33" s="6">
        <v>30</v>
      </c>
      <c r="B33" s="118"/>
      <c r="C33" s="119"/>
      <c r="D33" s="120"/>
      <c r="E33" s="121"/>
      <c r="F33" s="127">
        <f>Supplies!$E33*Supplies!$D33</f>
        <v>0</v>
      </c>
      <c r="G33" s="210">
        <v>1</v>
      </c>
      <c r="H33" s="139">
        <v>0</v>
      </c>
      <c r="I33" s="117">
        <f t="shared" si="0"/>
        <v>0</v>
      </c>
      <c r="J33" s="117">
        <f t="shared" si="1"/>
        <v>0</v>
      </c>
      <c r="K33" s="119"/>
    </row>
    <row r="34" spans="1:11" x14ac:dyDescent="0.25">
      <c r="A34" s="6">
        <v>31</v>
      </c>
      <c r="B34" s="118"/>
      <c r="C34" s="119"/>
      <c r="D34" s="120"/>
      <c r="E34" s="121"/>
      <c r="F34" s="127">
        <f>Supplies!$E34*Supplies!$D34</f>
        <v>0</v>
      </c>
      <c r="G34" s="210">
        <v>1</v>
      </c>
      <c r="H34" s="139">
        <v>0</v>
      </c>
      <c r="I34" s="117">
        <f t="shared" si="0"/>
        <v>0</v>
      </c>
      <c r="J34" s="117">
        <f t="shared" si="1"/>
        <v>0</v>
      </c>
      <c r="K34" s="119"/>
    </row>
    <row r="35" spans="1:11" x14ac:dyDescent="0.25">
      <c r="A35" s="6">
        <v>32</v>
      </c>
      <c r="B35" s="118"/>
      <c r="C35" s="119"/>
      <c r="D35" s="120"/>
      <c r="E35" s="121"/>
      <c r="F35" s="127">
        <f>Supplies!$E35*Supplies!$D35</f>
        <v>0</v>
      </c>
      <c r="G35" s="210">
        <v>1</v>
      </c>
      <c r="H35" s="139">
        <v>0</v>
      </c>
      <c r="I35" s="117">
        <f t="shared" si="0"/>
        <v>0</v>
      </c>
      <c r="J35" s="117">
        <f t="shared" si="1"/>
        <v>0</v>
      </c>
      <c r="K35" s="119"/>
    </row>
    <row r="36" spans="1:11" x14ac:dyDescent="0.25">
      <c r="A36" s="6">
        <v>33</v>
      </c>
      <c r="B36" s="118"/>
      <c r="C36" s="119"/>
      <c r="D36" s="120"/>
      <c r="E36" s="121"/>
      <c r="F36" s="127">
        <f>Supplies!$E36*Supplies!$D36</f>
        <v>0</v>
      </c>
      <c r="G36" s="210">
        <v>1</v>
      </c>
      <c r="H36" s="139">
        <v>0</v>
      </c>
      <c r="I36" s="117">
        <f t="shared" si="0"/>
        <v>0</v>
      </c>
      <c r="J36" s="117">
        <f t="shared" si="1"/>
        <v>0</v>
      </c>
      <c r="K36" s="119"/>
    </row>
    <row r="37" spans="1:11" x14ac:dyDescent="0.25">
      <c r="A37" s="6">
        <v>34</v>
      </c>
      <c r="B37" s="118"/>
      <c r="C37" s="119"/>
      <c r="D37" s="120"/>
      <c r="E37" s="121"/>
      <c r="F37" s="127">
        <f>Supplies!$E37*Supplies!$D37</f>
        <v>0</v>
      </c>
      <c r="G37" s="210">
        <v>1</v>
      </c>
      <c r="H37" s="139">
        <v>0</v>
      </c>
      <c r="I37" s="117">
        <f t="shared" si="0"/>
        <v>0</v>
      </c>
      <c r="J37" s="117">
        <f t="shared" si="1"/>
        <v>0</v>
      </c>
      <c r="K37" s="119"/>
    </row>
    <row r="38" spans="1:11" x14ac:dyDescent="0.25">
      <c r="A38" s="6">
        <v>35</v>
      </c>
      <c r="B38" s="118"/>
      <c r="C38" s="119"/>
      <c r="D38" s="120"/>
      <c r="E38" s="121"/>
      <c r="F38" s="127">
        <f>Supplies!$E38*Supplies!$D38</f>
        <v>0</v>
      </c>
      <c r="G38" s="210">
        <v>1</v>
      </c>
      <c r="H38" s="139">
        <v>0</v>
      </c>
      <c r="I38" s="117">
        <f t="shared" si="0"/>
        <v>0</v>
      </c>
      <c r="J38" s="117">
        <f t="shared" si="1"/>
        <v>0</v>
      </c>
      <c r="K38" s="119"/>
    </row>
    <row r="39" spans="1:11" x14ac:dyDescent="0.25">
      <c r="A39" s="6">
        <v>36</v>
      </c>
      <c r="B39" s="118"/>
      <c r="C39" s="119"/>
      <c r="D39" s="120"/>
      <c r="E39" s="121"/>
      <c r="F39" s="127">
        <f>Supplies!$E39*Supplies!$D39</f>
        <v>0</v>
      </c>
      <c r="G39" s="210">
        <v>1</v>
      </c>
      <c r="H39" s="139">
        <v>0</v>
      </c>
      <c r="I39" s="117">
        <f t="shared" si="0"/>
        <v>0</v>
      </c>
      <c r="J39" s="117">
        <f t="shared" si="1"/>
        <v>0</v>
      </c>
      <c r="K39" s="119"/>
    </row>
    <row r="40" spans="1:11" x14ac:dyDescent="0.25">
      <c r="A40" s="6">
        <v>37</v>
      </c>
      <c r="B40" s="118"/>
      <c r="C40" s="119"/>
      <c r="D40" s="120"/>
      <c r="E40" s="121"/>
      <c r="F40" s="127">
        <f>Supplies!$E40*Supplies!$D40</f>
        <v>0</v>
      </c>
      <c r="G40" s="210">
        <v>1</v>
      </c>
      <c r="H40" s="139">
        <v>0</v>
      </c>
      <c r="I40" s="117">
        <f t="shared" si="0"/>
        <v>0</v>
      </c>
      <c r="J40" s="117">
        <f t="shared" si="1"/>
        <v>0</v>
      </c>
      <c r="K40" s="119"/>
    </row>
    <row r="41" spans="1:11" x14ac:dyDescent="0.25">
      <c r="A41" s="6">
        <v>38</v>
      </c>
      <c r="B41" s="118"/>
      <c r="C41" s="119"/>
      <c r="D41" s="120"/>
      <c r="E41" s="121"/>
      <c r="F41" s="127">
        <f>Supplies!$E41*Supplies!$D41</f>
        <v>0</v>
      </c>
      <c r="G41" s="210">
        <v>1</v>
      </c>
      <c r="H41" s="139">
        <v>0</v>
      </c>
      <c r="I41" s="117">
        <f t="shared" si="0"/>
        <v>0</v>
      </c>
      <c r="J41" s="117">
        <f t="shared" si="1"/>
        <v>0</v>
      </c>
      <c r="K41" s="119"/>
    </row>
    <row r="42" spans="1:11" x14ac:dyDescent="0.25">
      <c r="A42" s="6">
        <v>39</v>
      </c>
      <c r="B42" s="118"/>
      <c r="C42" s="119"/>
      <c r="D42" s="120"/>
      <c r="E42" s="121"/>
      <c r="F42" s="127">
        <f>Supplies!$E42*Supplies!$D42</f>
        <v>0</v>
      </c>
      <c r="G42" s="210">
        <v>1</v>
      </c>
      <c r="H42" s="139">
        <v>0</v>
      </c>
      <c r="I42" s="117">
        <f t="shared" si="0"/>
        <v>0</v>
      </c>
      <c r="J42" s="117">
        <f t="shared" si="1"/>
        <v>0</v>
      </c>
      <c r="K42" s="119"/>
    </row>
    <row r="43" spans="1:11" ht="13.8" thickBot="1" x14ac:dyDescent="0.3">
      <c r="A43" s="6">
        <v>40</v>
      </c>
      <c r="B43" s="118"/>
      <c r="C43" s="119"/>
      <c r="D43" s="120"/>
      <c r="E43" s="121"/>
      <c r="F43" s="127">
        <f>Supplies!$E43*Supplies!$D43</f>
        <v>0</v>
      </c>
      <c r="G43" s="210">
        <v>1</v>
      </c>
      <c r="H43" s="139">
        <v>0</v>
      </c>
      <c r="I43" s="117">
        <f t="shared" si="0"/>
        <v>0</v>
      </c>
      <c r="J43" s="117">
        <f t="shared" si="1"/>
        <v>0</v>
      </c>
      <c r="K43" s="119"/>
    </row>
    <row r="44" spans="1:11" ht="13.8" thickTop="1" x14ac:dyDescent="0.25">
      <c r="B44" s="22" t="s">
        <v>17</v>
      </c>
      <c r="C44" s="24"/>
      <c r="D44" s="112"/>
      <c r="E44" s="112"/>
      <c r="F44" s="128"/>
      <c r="G44" s="111"/>
      <c r="H44" s="111"/>
      <c r="I44" s="111">
        <f>SUBTOTAL(109, I4:I43)</f>
        <v>0</v>
      </c>
      <c r="J44" s="111">
        <f>SUBTOTAL(109, J4:J43)</f>
        <v>0</v>
      </c>
      <c r="K44" s="125" t="str">
        <f>"Total Allocated = " &amp; TEXT(SUM(G44:J44),"$#,##0")</f>
        <v>Total Allocated = $0</v>
      </c>
    </row>
  </sheetData>
  <sheetProtection formatRows="0"/>
  <customSheetViews>
    <customSheetView guid="{7CD38D30-378B-4F82-84EA-B9D30A1B9308}" showGridLines="0" showRowCol="0" hiddenRows="1" hiddenColumns="1">
      <selection activeCell="H9" sqref="H9"/>
    </customSheetView>
  </customSheetViews>
  <conditionalFormatting sqref="G4:H43">
    <cfRule type="expression" dxfId="2" priority="1">
      <formula>AND($G4+$H4&lt;&gt;1,$F4&lt;&gt;0)</formula>
    </cfRule>
  </conditionalFormatting>
  <dataValidations count="3">
    <dataValidation allowBlank="1" showInputMessage="1" showErrorMessage="1" errorTitle="Invalid Input" error="Please enter a percentage of 0 to 100%. " sqref="I4:J43"/>
    <dataValidation type="decimal" errorStyle="warning" allowBlank="1" showInputMessage="1" showErrorMessage="1" errorTitle="Invalid Input" error="Please enter a number greater than or equal to zero.  " sqref="D4:E43">
      <formula1>0</formula1>
      <formula2>9999999999</formula2>
    </dataValidation>
    <dataValidation type="decimal" allowBlank="1" showInputMessage="1" showErrorMessage="1" errorTitle="Invalid Input" error="Please enter a percentage from 0% to 100%" sqref="G4:H43">
      <formula1>0</formula1>
      <formula2>1</formula2>
    </dataValidation>
  </dataValidations>
  <printOptions horizontalCentered="1"/>
  <pageMargins left="0.25" right="0.25" top="0.75" bottom="0.75" header="0.3" footer="0.3"/>
  <pageSetup scale="73" fitToHeight="0" orientation="landscape" horizontalDpi="1200" verticalDpi="1200" r:id="rId1"/>
  <headerFooter scaleWithDoc="0">
    <oddHeader>&amp;R&amp;10 OSH Budget</oddHeader>
    <oddFooter>&amp;L&amp;10 &amp;D&amp;C&amp;10 &amp;A&amp;R&amp;10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33</vt:i4>
      </vt:variant>
    </vt:vector>
  </HeadingPairs>
  <TitlesOfParts>
    <vt:vector size="45" baseType="lpstr">
      <vt:lpstr>Config</vt:lpstr>
      <vt:lpstr>Export</vt:lpstr>
      <vt:lpstr>Home Page</vt:lpstr>
      <vt:lpstr>Summary</vt:lpstr>
      <vt:lpstr>Personnel Salary and Fringe</vt:lpstr>
      <vt:lpstr>Contracts</vt:lpstr>
      <vt:lpstr>Consultants</vt:lpstr>
      <vt:lpstr>Equipment</vt:lpstr>
      <vt:lpstr>Supplies</vt:lpstr>
      <vt:lpstr>Travel</vt:lpstr>
      <vt:lpstr>Other</vt:lpstr>
      <vt:lpstr>In-Kind</vt:lpstr>
      <vt:lpstr>Allocation1</vt:lpstr>
      <vt:lpstr>Allocation2</vt:lpstr>
      <vt:lpstr>Awardee</vt:lpstr>
      <vt:lpstr>Offset_Consultants</vt:lpstr>
      <vt:lpstr>Offset_Contracts</vt:lpstr>
      <vt:lpstr>Offset_Personnel</vt:lpstr>
      <vt:lpstr>OrgName</vt:lpstr>
      <vt:lpstr>Consultants!Print_Area</vt:lpstr>
      <vt:lpstr>Contracts!Print_Area</vt:lpstr>
      <vt:lpstr>Equipment!Print_Area</vt:lpstr>
      <vt:lpstr>'Home Page'!Print_Area</vt:lpstr>
      <vt:lpstr>'In-Kind'!Print_Area</vt:lpstr>
      <vt:lpstr>Other!Print_Area</vt:lpstr>
      <vt:lpstr>'Personnel Salary and Fringe'!Print_Area</vt:lpstr>
      <vt:lpstr>Summary!Print_Area</vt:lpstr>
      <vt:lpstr>Supplies!Print_Area</vt:lpstr>
      <vt:lpstr>Travel!Print_Area</vt:lpstr>
      <vt:lpstr>Equipment!Print_Titles</vt:lpstr>
      <vt:lpstr>Other!Print_Titles</vt:lpstr>
      <vt:lpstr>Supplies!Print_Titles</vt:lpstr>
      <vt:lpstr>Travel!Print_Titles</vt:lpstr>
      <vt:lpstr>ReportWriterLookup</vt:lpstr>
      <vt:lpstr>rngSummary</vt:lpstr>
      <vt:lpstr>tblBudgetExport</vt:lpstr>
      <vt:lpstr>tblEquipment</vt:lpstr>
      <vt:lpstr>tblOther</vt:lpstr>
      <vt:lpstr>tblSupplies</vt:lpstr>
      <vt:lpstr>tblTravel</vt:lpstr>
      <vt:lpstr>TemplateType</vt:lpstr>
      <vt:lpstr>TemplateVersion</vt:lpstr>
      <vt:lpstr>Title1</vt:lpstr>
      <vt:lpstr>Title2</vt:lpstr>
      <vt:lpstr>Tolerance_Pcts</vt:lpstr>
    </vt:vector>
  </TitlesOfParts>
  <Company>Deloitte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1422 Budget Template</dc:title>
  <dc:creator>CDC</dc:creator>
  <cp:keywords>1422;budget</cp:keywords>
  <cp:lastModifiedBy>CDC User</cp:lastModifiedBy>
  <cp:lastPrinted>2015-04-28T20:41:34Z</cp:lastPrinted>
  <dcterms:created xsi:type="dcterms:W3CDTF">2014-10-04T15:14:25Z</dcterms:created>
  <dcterms:modified xsi:type="dcterms:W3CDTF">2015-07-24T16:45:29Z</dcterms:modified>
  <cp:category>1422 budget</cp:category>
</cp:coreProperties>
</file>