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75091538-B071-4339-A098-83ECAD64A2B4}" xr6:coauthVersionLast="36" xr6:coauthVersionMax="36" xr10:uidLastSave="{00000000-0000-0000-0000-000000000000}"/>
  <bookViews>
    <workbookView xWindow="0" yWindow="0" windowWidth="19200" windowHeight="11385"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5" i="2" l="1"/>
  <c r="K48" i="1" l="1"/>
  <c r="I50" i="1" l="1"/>
  <c r="I48" i="1"/>
  <c r="F48" i="1"/>
  <c r="I47" i="1"/>
  <c r="F47" i="1"/>
  <c r="I35" i="1"/>
  <c r="F35" i="1"/>
  <c r="I7" i="1"/>
  <c r="F9" i="2" l="1"/>
  <c r="H9" i="2" s="1"/>
  <c r="D7" i="2"/>
  <c r="F7" i="2" s="1"/>
  <c r="D8" i="2"/>
  <c r="F8" i="2" s="1"/>
  <c r="D10" i="2"/>
  <c r="F10" i="2" s="1"/>
  <c r="D11" i="2"/>
  <c r="F11" i="2" s="1"/>
  <c r="D12" i="2"/>
  <c r="F12" i="2" s="1"/>
  <c r="D13" i="2"/>
  <c r="F13" i="2" s="1"/>
  <c r="D14" i="2"/>
  <c r="F14" i="2" s="1"/>
  <c r="D15" i="2"/>
  <c r="F15" i="2" s="1"/>
  <c r="D16" i="2"/>
  <c r="F16" i="2" s="1"/>
  <c r="D17" i="2"/>
  <c r="F17" i="2" s="1"/>
  <c r="D18" i="2"/>
  <c r="F18" i="2" s="1"/>
  <c r="D19" i="2"/>
  <c r="F19" i="2" s="1"/>
  <c r="D20" i="2"/>
  <c r="F20" i="2" s="1"/>
  <c r="D21" i="2"/>
  <c r="F21" i="2" s="1"/>
  <c r="D22" i="2"/>
  <c r="F22" i="2" s="1"/>
  <c r="D23" i="2"/>
  <c r="F23" i="2" s="1"/>
  <c r="D24" i="2"/>
  <c r="F24" i="2" s="1"/>
  <c r="D5" i="2"/>
  <c r="F5" i="2" s="1"/>
  <c r="D10" i="1"/>
  <c r="F10" i="1" s="1"/>
  <c r="D11" i="1"/>
  <c r="F11" i="1" s="1"/>
  <c r="D12" i="1"/>
  <c r="F12" i="1" s="1"/>
  <c r="D13" i="1"/>
  <c r="F13" i="1" s="1"/>
  <c r="D14" i="1"/>
  <c r="F14" i="1" s="1"/>
  <c r="D15" i="1"/>
  <c r="F15" i="1" s="1"/>
  <c r="D16" i="1"/>
  <c r="F16" i="1" s="1"/>
  <c r="D17" i="1"/>
  <c r="F17" i="1" s="1"/>
  <c r="D21" i="1"/>
  <c r="F21" i="1" s="1"/>
  <c r="D22" i="1"/>
  <c r="F22" i="1" s="1"/>
  <c r="D23" i="1"/>
  <c r="F23" i="1" s="1"/>
  <c r="D24" i="1"/>
  <c r="F24" i="1" s="1"/>
  <c r="D25" i="1"/>
  <c r="F25" i="1" s="1"/>
  <c r="D26" i="1"/>
  <c r="F26" i="1" s="1"/>
  <c r="D28" i="1"/>
  <c r="F28" i="1" s="1"/>
  <c r="D29" i="1"/>
  <c r="F29" i="1" s="1"/>
  <c r="D30" i="1"/>
  <c r="F30" i="1" s="1"/>
  <c r="D31" i="1"/>
  <c r="F31" i="1" s="1"/>
  <c r="D32" i="1"/>
  <c r="F32" i="1" s="1"/>
  <c r="D33" i="1"/>
  <c r="F33" i="1" s="1"/>
  <c r="D34" i="1"/>
  <c r="F34" i="1" s="1"/>
  <c r="D40" i="1"/>
  <c r="F40" i="1" s="1"/>
  <c r="D42" i="1"/>
  <c r="F42" i="1" s="1"/>
  <c r="D43" i="1"/>
  <c r="F43" i="1" s="1"/>
  <c r="D44" i="1"/>
  <c r="F44" i="1" s="1"/>
  <c r="H44" i="1" s="1"/>
  <c r="D7" i="1"/>
  <c r="F7" i="1" s="1"/>
  <c r="H7" i="1" l="1"/>
  <c r="G7" i="1"/>
  <c r="G9" i="2"/>
  <c r="H23" i="2"/>
  <c r="G23" i="2"/>
  <c r="I23" i="2" s="1"/>
  <c r="H19" i="2"/>
  <c r="G19" i="2"/>
  <c r="I19" i="2" s="1"/>
  <c r="H15" i="2"/>
  <c r="G15" i="2"/>
  <c r="H11" i="2"/>
  <c r="G11" i="2"/>
  <c r="H5" i="2"/>
  <c r="G5" i="2"/>
  <c r="H21" i="2"/>
  <c r="G21" i="2"/>
  <c r="I21" i="2" s="1"/>
  <c r="H17" i="2"/>
  <c r="G17" i="2"/>
  <c r="H13" i="2"/>
  <c r="G13" i="2"/>
  <c r="I13" i="2" s="1"/>
  <c r="G8" i="2"/>
  <c r="H8" i="2"/>
  <c r="G24" i="2"/>
  <c r="H24" i="2"/>
  <c r="I24" i="2" s="1"/>
  <c r="G20" i="2"/>
  <c r="H20" i="2"/>
  <c r="G16" i="2"/>
  <c r="H16" i="2"/>
  <c r="I16" i="2" s="1"/>
  <c r="G12" i="2"/>
  <c r="H12" i="2"/>
  <c r="H7" i="2"/>
  <c r="G7" i="2"/>
  <c r="H22" i="2"/>
  <c r="G22" i="2"/>
  <c r="H18" i="2"/>
  <c r="G18" i="2"/>
  <c r="I18" i="2" s="1"/>
  <c r="H14" i="2"/>
  <c r="G14" i="2"/>
  <c r="H10" i="2"/>
  <c r="G10" i="2"/>
  <c r="I10" i="2" s="1"/>
  <c r="I15" i="2"/>
  <c r="I11" i="2"/>
  <c r="I9" i="2"/>
  <c r="I8" i="2"/>
  <c r="H43" i="1"/>
  <c r="G43" i="1"/>
  <c r="I43" i="1" s="1"/>
  <c r="H33" i="1"/>
  <c r="G33" i="1"/>
  <c r="G29" i="1"/>
  <c r="H29" i="1"/>
  <c r="G24" i="1"/>
  <c r="H24" i="1"/>
  <c r="H17" i="1"/>
  <c r="G17" i="1"/>
  <c r="H13" i="1"/>
  <c r="G13" i="1"/>
  <c r="G42" i="1"/>
  <c r="H42" i="1"/>
  <c r="G32" i="1"/>
  <c r="H32" i="1"/>
  <c r="I32" i="1" s="1"/>
  <c r="G28" i="1"/>
  <c r="H28" i="1"/>
  <c r="H23" i="1"/>
  <c r="G23" i="1"/>
  <c r="I23" i="1" s="1"/>
  <c r="G16" i="1"/>
  <c r="H16" i="1"/>
  <c r="G12" i="1"/>
  <c r="H12" i="1"/>
  <c r="I12" i="1" s="1"/>
  <c r="G40" i="1"/>
  <c r="H40" i="1"/>
  <c r="G31" i="1"/>
  <c r="H31" i="1"/>
  <c r="G26" i="1"/>
  <c r="H26" i="1"/>
  <c r="G22" i="1"/>
  <c r="H22" i="1"/>
  <c r="H15" i="1"/>
  <c r="G15" i="1"/>
  <c r="H11" i="1"/>
  <c r="G11" i="1"/>
  <c r="I11" i="1" s="1"/>
  <c r="G34" i="1"/>
  <c r="H34" i="1"/>
  <c r="H30" i="1"/>
  <c r="G30" i="1"/>
  <c r="I30" i="1" s="1"/>
  <c r="H25" i="1"/>
  <c r="G25" i="1"/>
  <c r="G21" i="1"/>
  <c r="H21" i="1"/>
  <c r="G14" i="1"/>
  <c r="H14" i="1"/>
  <c r="G10" i="1"/>
  <c r="H10" i="1"/>
  <c r="G44" i="1"/>
  <c r="I44" i="1" s="1"/>
  <c r="I5" i="2" l="1"/>
  <c r="I42" i="1"/>
  <c r="I29" i="1"/>
  <c r="I14" i="1"/>
  <c r="I28" i="1"/>
  <c r="I12" i="2"/>
  <c r="I21" i="1"/>
  <c r="I31" i="1"/>
  <c r="I17" i="2"/>
  <c r="I20" i="2"/>
  <c r="I7" i="2"/>
  <c r="I14" i="2"/>
  <c r="I22" i="2"/>
  <c r="I25" i="1"/>
  <c r="I34" i="1"/>
  <c r="I10" i="1"/>
  <c r="I15" i="1"/>
  <c r="I26" i="1"/>
  <c r="I13" i="1"/>
  <c r="I24" i="1"/>
  <c r="I22" i="1"/>
  <c r="I16" i="1"/>
  <c r="I17" i="1"/>
  <c r="I33" i="1"/>
  <c r="I40" i="1"/>
  <c r="I25" i="2" l="1"/>
</calcChain>
</file>

<file path=xl/sharedStrings.xml><?xml version="1.0" encoding="utf-8"?>
<sst xmlns="http://schemas.openxmlformats.org/spreadsheetml/2006/main" count="132" uniqueCount="122">
  <si>
    <t xml:space="preserve">Table 1: Annual Respondent Burden and Cost – NESHAP for Magnetic Tape Manufacturing Operations (40 CFR Part 63, Subpart EE) (Renewal)
</t>
  </si>
  <si>
    <t>1. Applications</t>
  </si>
  <si>
    <t>N/A</t>
  </si>
  <si>
    <t>2. Survey and Studies</t>
  </si>
  <si>
    <t>3. Reporting Requirements</t>
  </si>
  <si>
    <t>B. Required Activities</t>
  </si>
  <si>
    <t xml:space="preserve">     Tests</t>
  </si>
  <si>
    <t>C. Create Information</t>
  </si>
  <si>
    <t>D. Gather Existing Information</t>
  </si>
  <si>
    <t>E. Write Reports</t>
  </si>
  <si>
    <t>Report of initial test</t>
  </si>
  <si>
    <t>See 3B</t>
  </si>
  <si>
    <t>Subtotal for Reporting Requirements</t>
  </si>
  <si>
    <t>4. Recordkeeping Requirements</t>
  </si>
  <si>
    <t>B. Plan Activities</t>
  </si>
  <si>
    <t>C. Implement Activities</t>
  </si>
  <si>
    <t>See 4D</t>
  </si>
  <si>
    <t>E. Time to enter information</t>
  </si>
  <si>
    <t>F. Time to Train Personnel</t>
  </si>
  <si>
    <t>G. Time for Audits</t>
  </si>
  <si>
    <t>Subtotal for Recordkeeping Requirements</t>
  </si>
  <si>
    <t>(A) 
Hours per Occurrence</t>
  </si>
  <si>
    <t>(F) 
Managerial Hours per Year 
(F=Ex0.05)</t>
  </si>
  <si>
    <t>(C) 
Hours per Year 
(C=AxB)</t>
  </si>
  <si>
    <t>(B) 
Occurrences per Year</t>
  </si>
  <si>
    <r>
      <t xml:space="preserve">(D) 
Respondents per Year </t>
    </r>
    <r>
      <rPr>
        <vertAlign val="superscript"/>
        <sz val="10"/>
        <color rgb="FF000000"/>
        <rFont val="Times New Roman"/>
        <family val="1"/>
      </rPr>
      <t>a</t>
    </r>
  </si>
  <si>
    <t>(E) 
Technical Person Hours per Year 
(E=CxD)</t>
  </si>
  <si>
    <t>(G) 
Clerical Hours per Year 
(G=Ex0.10)</t>
  </si>
  <si>
    <t>Burden Items</t>
  </si>
  <si>
    <r>
      <t xml:space="preserve">(H) 
Total Cost per Year ($) </t>
    </r>
    <r>
      <rPr>
        <vertAlign val="superscript"/>
        <sz val="10"/>
        <color rgb="FF000000"/>
        <rFont val="Times New Roman"/>
        <family val="1"/>
      </rPr>
      <t>b</t>
    </r>
  </si>
  <si>
    <t>Assumptions:</t>
  </si>
  <si>
    <r>
      <t xml:space="preserve">A. Familiarize with Regulatory Requirements  </t>
    </r>
    <r>
      <rPr>
        <vertAlign val="superscript"/>
        <sz val="10"/>
        <color rgb="FF000000"/>
        <rFont val="Times New Roman"/>
        <family val="1"/>
      </rPr>
      <t>c</t>
    </r>
  </si>
  <si>
    <r>
      <t>c</t>
    </r>
    <r>
      <rPr>
        <sz val="10"/>
        <color rgb="FF000000"/>
        <rFont val="Times New Roman"/>
        <family val="1"/>
      </rPr>
      <t xml:space="preserve">  We assume that all respondents will have to familiarize themselves with regulatory requirements each year.</t>
    </r>
  </si>
  <si>
    <r>
      <t>d</t>
    </r>
    <r>
      <rPr>
        <sz val="10"/>
        <color rgb="FF000000"/>
        <rFont val="Times New Roman"/>
        <family val="1"/>
      </rPr>
      <t xml:space="preserve">  Hours associated with the initial performance test include preparation of site-specific test plan.  Hours for performance test method audits are estimated as 6 percent of the performance test hours.  No facility is expected to conduct testing for the air pollution control device (APCD) and CEMS.</t>
    </r>
  </si>
  <si>
    <t>See 3A</t>
  </si>
  <si>
    <t>See 3B &amp; 4E</t>
  </si>
  <si>
    <r>
      <t>e</t>
    </r>
    <r>
      <rPr>
        <sz val="10"/>
        <color rgb="FF000000"/>
        <rFont val="Times New Roman"/>
        <family val="1"/>
      </rPr>
      <t xml:space="preserve">  We have assumed 20 percent of sources will have to repeat initial performance tests.</t>
    </r>
  </si>
  <si>
    <r>
      <t xml:space="preserve">h  </t>
    </r>
    <r>
      <rPr>
        <sz val="10"/>
        <color rgb="FF000000"/>
        <rFont val="Times New Roman"/>
        <family val="1"/>
      </rPr>
      <t xml:space="preserve">This is a one time activity. </t>
    </r>
  </si>
  <si>
    <r>
      <t>j</t>
    </r>
    <r>
      <rPr>
        <sz val="10"/>
        <color rgb="FF000000"/>
        <rFont val="Times New Roman"/>
        <family val="1"/>
      </rPr>
      <t xml:space="preserve">  No facilities are expected to be required to report on status, or develop a startup, shutdown, malfunction plan, quality control plan for continuous monitoring system (CMS), or record system.</t>
    </r>
  </si>
  <si>
    <r>
      <t>k</t>
    </r>
    <r>
      <rPr>
        <sz val="10"/>
        <color rgb="FF000000"/>
        <rFont val="Times New Roman"/>
        <family val="1"/>
      </rPr>
      <t xml:space="preserve">  No existing area sources are expected to exceed the HAP usage cutoff or become a major source.</t>
    </r>
  </si>
  <si>
    <r>
      <t xml:space="preserve">l </t>
    </r>
    <r>
      <rPr>
        <sz val="10"/>
        <color rgb="FF000000"/>
        <rFont val="Times New Roman"/>
        <family val="1"/>
      </rPr>
      <t xml:space="preserve"> These reports will include data based on CMS performance and/or material balance results.  It is assumed to 90 percent of the facilities in this source category will have no excess emission: reporting will therefore be semiannual.  We assume that 10 percent of the facilities in this source category will be submitting reports.</t>
    </r>
  </si>
  <si>
    <r>
      <t xml:space="preserve">D. Develop Record System </t>
    </r>
    <r>
      <rPr>
        <vertAlign val="superscript"/>
        <sz val="10"/>
        <color rgb="FF000000"/>
        <rFont val="Times New Roman"/>
        <family val="1"/>
      </rPr>
      <t>j, m</t>
    </r>
  </si>
  <si>
    <r>
      <t>m</t>
    </r>
    <r>
      <rPr>
        <sz val="10"/>
        <color rgb="FF000000"/>
        <rFont val="Times New Roman"/>
        <family val="1"/>
      </rPr>
      <t xml:space="preserve">  Activities that must be implemented at all facilities include maintaining a 75 percent freeboard ration in wash sinks, the use of a closed system for flushing fixed lines, and the use of a closed system for particulate transfer.  A record system will need to be developed to maintain records associated with the freeboard ratio, performance test, notification, and CMS QA/QC program.</t>
    </r>
  </si>
  <si>
    <r>
      <t xml:space="preserve">Facilities above cutoff, including records associated with startup, shutdown, malfunction, maintenance of APCD, and measurement of freeboard ratio </t>
    </r>
    <r>
      <rPr>
        <vertAlign val="superscript"/>
        <sz val="10"/>
        <color rgb="FF000000"/>
        <rFont val="Times New Roman"/>
        <family val="1"/>
      </rPr>
      <t>n</t>
    </r>
  </si>
  <si>
    <r>
      <t>n</t>
    </r>
    <r>
      <rPr>
        <sz val="10"/>
        <color rgb="FF000000"/>
        <rFont val="Times New Roman"/>
        <family val="1"/>
      </rPr>
      <t xml:space="preserve">  All facilities subject to the control requirements of the standard will be keeping records.</t>
    </r>
  </si>
  <si>
    <r>
      <t xml:space="preserve">Maintain, adjust, and calibrate CMS and maintain records of this and any CMS malfunction that occurs </t>
    </r>
    <r>
      <rPr>
        <vertAlign val="superscript"/>
        <sz val="10"/>
        <color rgb="FF000000"/>
        <rFont val="Times New Roman"/>
        <family val="1"/>
      </rPr>
      <t>o</t>
    </r>
  </si>
  <si>
    <r>
      <t xml:space="preserve">Facilities below cutoff  </t>
    </r>
    <r>
      <rPr>
        <vertAlign val="superscript"/>
        <sz val="10"/>
        <color rgb="FF000000"/>
        <rFont val="Times New Roman"/>
        <family val="1"/>
      </rPr>
      <t>p</t>
    </r>
  </si>
  <si>
    <r>
      <t xml:space="preserve">Total Labor Burden and Cost (rounded) </t>
    </r>
    <r>
      <rPr>
        <b/>
        <vertAlign val="superscript"/>
        <sz val="10"/>
        <color rgb="FF000000"/>
        <rFont val="Times New Roman"/>
        <family val="1"/>
      </rPr>
      <t>q</t>
    </r>
  </si>
  <si>
    <r>
      <t xml:space="preserve">Total Capital and O&amp;M Cost (rounded) </t>
    </r>
    <r>
      <rPr>
        <b/>
        <vertAlign val="superscript"/>
        <sz val="10"/>
        <color rgb="FF000000"/>
        <rFont val="Times New Roman"/>
        <family val="1"/>
      </rPr>
      <t>q</t>
    </r>
  </si>
  <si>
    <r>
      <t xml:space="preserve">Grand Total (rounded) </t>
    </r>
    <r>
      <rPr>
        <b/>
        <vertAlign val="superscript"/>
        <sz val="10"/>
        <color rgb="FF000000"/>
        <rFont val="Times New Roman"/>
        <family val="1"/>
      </rPr>
      <t>q</t>
    </r>
  </si>
  <si>
    <t>Table 2: Average Annual EPA Burden and Cost – NESHAP for Magnetic Tape Manufacturing Operations (40 CFR Part 63, Subpart EE) (Renewal)</t>
  </si>
  <si>
    <t>Activity</t>
  </si>
  <si>
    <t>1. Retesting preparation</t>
  </si>
  <si>
    <t>2. Retesting</t>
  </si>
  <si>
    <t>Report Review</t>
  </si>
  <si>
    <t>(A) 
EPA Hours per Occurrence</t>
  </si>
  <si>
    <t>(C) 
EPA Hours per Year 
(C=AxB)</t>
  </si>
  <si>
    <r>
      <t xml:space="preserve">(D) 
Plants per Year </t>
    </r>
    <r>
      <rPr>
        <vertAlign val="superscript"/>
        <sz val="10"/>
        <color rgb="FF000000"/>
        <rFont val="Times New Roman"/>
        <family val="1"/>
      </rPr>
      <t>a</t>
    </r>
  </si>
  <si>
    <t>(E) 
Technical Hours per Year 
(E=CxD)</t>
  </si>
  <si>
    <r>
      <t xml:space="preserve">(H) 
Cost, $ </t>
    </r>
    <r>
      <rPr>
        <vertAlign val="superscript"/>
        <sz val="10"/>
        <color rgb="FF000000"/>
        <rFont val="Times New Roman"/>
        <family val="1"/>
      </rPr>
      <t>b</t>
    </r>
  </si>
  <si>
    <r>
      <t>h</t>
    </r>
    <r>
      <rPr>
        <sz val="10"/>
        <color rgb="FF000000"/>
        <rFont val="Times New Roman"/>
        <family val="1"/>
      </rPr>
      <t xml:space="preserve">  We assume that EPA will not review startup, shutdown, malfunction plans and CMS quality control plans.</t>
    </r>
  </si>
  <si>
    <r>
      <t>c</t>
    </r>
    <r>
      <rPr>
        <sz val="10"/>
        <color rgb="FF000000"/>
        <rFont val="Times New Roman"/>
        <family val="1"/>
      </rPr>
      <t xml:space="preserve">  We assume that 10 percent of the tests conducted are attended by EPA.</t>
    </r>
  </si>
  <si>
    <r>
      <t>d</t>
    </r>
    <r>
      <rPr>
        <sz val="10"/>
        <color rgb="FF000000"/>
        <rFont val="Times New Roman"/>
        <family val="1"/>
      </rPr>
      <t xml:space="preserve">  We assume that 20 percent will fail the initial performance tests and will have to be retested.</t>
    </r>
  </si>
  <si>
    <r>
      <t>e</t>
    </r>
    <r>
      <rPr>
        <sz val="10"/>
        <color rgb="FF000000"/>
        <rFont val="Times New Roman"/>
        <family val="1"/>
      </rPr>
      <t xml:space="preserve">  This is a one time activity.</t>
    </r>
  </si>
  <si>
    <r>
      <t>f</t>
    </r>
    <r>
      <rPr>
        <sz val="10"/>
        <color rgb="FF000000"/>
        <rFont val="Times New Roman"/>
        <family val="1"/>
      </rPr>
      <t xml:space="preserve">  We assume that one new coating line will be added per year.  This line will be at an existing facility.</t>
    </r>
  </si>
  <si>
    <t>Report of no excess emissions</t>
  </si>
  <si>
    <r>
      <t>i</t>
    </r>
    <r>
      <rPr>
        <sz val="10"/>
        <color rgb="FF000000"/>
        <rFont val="Times New Roman"/>
        <family val="1"/>
      </rPr>
      <t xml:space="preserve">  There will be one existing facility expected to be below the solvent usage cutoff.</t>
    </r>
  </si>
  <si>
    <r>
      <t>j</t>
    </r>
    <r>
      <rPr>
        <sz val="10"/>
        <color rgb="FF000000"/>
        <rFont val="Times New Roman"/>
        <family val="1"/>
      </rPr>
      <t xml:space="preserve">  We assume that no existing area sources are expected to exceed the HAP usage cutoff or become area sources.</t>
    </r>
  </si>
  <si>
    <r>
      <t>k</t>
    </r>
    <r>
      <rPr>
        <sz val="10"/>
        <color rgb="FF000000"/>
        <rFont val="Times New Roman"/>
        <family val="1"/>
      </rPr>
      <t xml:space="preserve">  We assume that all waiver applications have been submitted.</t>
    </r>
  </si>
  <si>
    <r>
      <t xml:space="preserve">q  </t>
    </r>
    <r>
      <rPr>
        <sz val="10"/>
        <color rgb="FF000000"/>
        <rFont val="Times New Roman"/>
        <family val="1"/>
      </rPr>
      <t>Totals have been rounded to 3 significant figures. Figures may not add exactly due to rounding.</t>
    </r>
  </si>
  <si>
    <r>
      <t>i</t>
    </r>
    <r>
      <rPr>
        <sz val="10"/>
        <color rgb="FF000000"/>
        <rFont val="Times New Roman"/>
        <family val="1"/>
      </rPr>
      <t xml:space="preserve">  One new total enclosure will be tested per year.</t>
    </r>
  </si>
  <si>
    <t>hours/response</t>
  </si>
  <si>
    <t>Responses</t>
  </si>
  <si>
    <r>
      <t>b</t>
    </r>
    <r>
      <rPr>
        <sz val="10"/>
        <color rgb="FF00000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</si>
  <si>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 xml:space="preserve">f </t>
    </r>
    <r>
      <rPr>
        <sz val="10"/>
        <color rgb="FF000000"/>
        <rFont val="Times New Roman"/>
        <family val="1"/>
      </rPr>
      <t xml:space="preserve"> All facilities using VOC continuous emission monitors (CEMs) will have to perform quarterly audits of monitors, estimated at two facilities.</t>
    </r>
  </si>
  <si>
    <r>
      <t>g</t>
    </r>
    <r>
      <rPr>
        <sz val="10"/>
        <color rgb="FF000000"/>
        <rFont val="Times New Roman"/>
        <family val="1"/>
      </rPr>
      <t xml:space="preserve">  It is projected that, on average, new coating lines will be added at the rate of one per year.  These coating lines will be located at existing facilities which will already be meeting the reporting and recordkeeping requirements of the standard.  Also, additional emission points are likely to be tied into the existing APCD.  Therefore, new compliance tests for the APCD and continuous monitors will not be necessary.  However, a new total enclosure would be built and must be tested.</t>
    </r>
  </si>
  <si>
    <r>
      <t>g</t>
    </r>
    <r>
      <rPr>
        <sz val="10"/>
        <color rgb="FF000000"/>
        <rFont val="Times New Roman"/>
        <family val="1"/>
      </rPr>
      <t xml:space="preserve">  This is based on one facility conducting tests, including retesting. It is projected that, on average, new coating lines will be added at the rate of one per year.  These coating lines will be located at existing facilities which will already be meeting the reporting and recordkeeping requirements of the standard.  Also, additional emission points are likely to be tied into the existing APCD.  Therefore, new compliance tests for the APCD and continuous monitors will not be necessary.  However, a new total enclosure would be built and must be tested.</t>
    </r>
  </si>
  <si>
    <r>
      <t>l</t>
    </r>
    <r>
      <rPr>
        <sz val="10"/>
        <color rgb="FF000000"/>
        <rFont val="Times New Roman"/>
        <family val="1"/>
      </rPr>
      <t xml:space="preserve"> It is assumed to 90 percent of the facilities in this source category will have no excess emission: reporting will therefore be semiannual.  We assume that 10 percent of the facilities in this source category will be submitting reports.</t>
    </r>
  </si>
  <si>
    <r>
      <t xml:space="preserve">m  </t>
    </r>
    <r>
      <rPr>
        <sz val="10"/>
        <color rgb="FF000000"/>
        <rFont val="Times New Roman"/>
        <family val="1"/>
      </rPr>
      <t>Totals have been rounded to 3 significant figures. Figures may not add exactly due to rounding.</t>
    </r>
  </si>
  <si>
    <r>
      <t xml:space="preserve">Initial performance test - APCD </t>
    </r>
    <r>
      <rPr>
        <vertAlign val="superscript"/>
        <sz val="10"/>
        <rFont val="Times New Roman"/>
        <family val="1"/>
      </rPr>
      <t>c</t>
    </r>
  </si>
  <si>
    <r>
      <t xml:space="preserve">Repeat initial performance test </t>
    </r>
    <r>
      <rPr>
        <vertAlign val="superscript"/>
        <sz val="10"/>
        <rFont val="Times New Roman"/>
        <family val="1"/>
      </rPr>
      <t xml:space="preserve">d </t>
    </r>
  </si>
  <si>
    <r>
      <t xml:space="preserve">Notification of construction/reconstruction </t>
    </r>
    <r>
      <rPr>
        <vertAlign val="superscript"/>
        <sz val="10"/>
        <rFont val="Times New Roman"/>
        <family val="1"/>
      </rPr>
      <t>e, f</t>
    </r>
  </si>
  <si>
    <r>
      <t xml:space="preserve">Notification of construction date </t>
    </r>
    <r>
      <rPr>
        <vertAlign val="superscript"/>
        <sz val="10"/>
        <rFont val="Times New Roman"/>
        <family val="1"/>
      </rPr>
      <t>f</t>
    </r>
  </si>
  <si>
    <r>
      <t xml:space="preserve">Notification of actual startup </t>
    </r>
    <r>
      <rPr>
        <vertAlign val="superscript"/>
        <sz val="10"/>
        <rFont val="Times New Roman"/>
        <family val="1"/>
      </rPr>
      <t>f</t>
    </r>
  </si>
  <si>
    <r>
      <t xml:space="preserve">Notification of applicability -existing sources </t>
    </r>
    <r>
      <rPr>
        <vertAlign val="superscript"/>
        <sz val="10"/>
        <rFont val="Times New Roman"/>
        <family val="1"/>
      </rPr>
      <t xml:space="preserve">e </t>
    </r>
  </si>
  <si>
    <r>
      <t xml:space="preserve">Notification of applicability - new/ reconstruction sources </t>
    </r>
    <r>
      <rPr>
        <vertAlign val="superscript"/>
        <sz val="10"/>
        <rFont val="Times New Roman"/>
        <family val="1"/>
      </rPr>
      <t>f</t>
    </r>
  </si>
  <si>
    <r>
      <t xml:space="preserve">Notification of initial performance test - total enclosure </t>
    </r>
    <r>
      <rPr>
        <vertAlign val="superscript"/>
        <sz val="10"/>
        <rFont val="Times New Roman"/>
        <family val="1"/>
      </rPr>
      <t>g</t>
    </r>
  </si>
  <si>
    <r>
      <t xml:space="preserve">Report of initial performance test </t>
    </r>
    <r>
      <rPr>
        <vertAlign val="superscript"/>
        <sz val="10"/>
        <rFont val="Times New Roman"/>
        <family val="1"/>
      </rPr>
      <t>g</t>
    </r>
  </si>
  <si>
    <r>
      <t xml:space="preserve">Notification of compliance status </t>
    </r>
    <r>
      <rPr>
        <vertAlign val="superscript"/>
        <sz val="10"/>
        <rFont val="Times New Roman"/>
        <family val="1"/>
      </rPr>
      <t>e</t>
    </r>
  </si>
  <si>
    <r>
      <t xml:space="preserve">Startup, shutdown, malfunction plan </t>
    </r>
    <r>
      <rPr>
        <vertAlign val="superscript"/>
        <sz val="10"/>
        <rFont val="Times New Roman"/>
        <family val="1"/>
      </rPr>
      <t>h</t>
    </r>
  </si>
  <si>
    <r>
      <t xml:space="preserve">Quality control plan for CMS </t>
    </r>
    <r>
      <rPr>
        <vertAlign val="superscript"/>
        <sz val="10"/>
        <rFont val="Times New Roman"/>
        <family val="1"/>
      </rPr>
      <t>h</t>
    </r>
  </si>
  <si>
    <r>
      <t xml:space="preserve">Report of monitoring exceedances and periods of noncompliance </t>
    </r>
    <r>
      <rPr>
        <vertAlign val="superscript"/>
        <sz val="10"/>
        <rFont val="Times New Roman"/>
        <family val="1"/>
      </rPr>
      <t>l</t>
    </r>
  </si>
  <si>
    <r>
      <t xml:space="preserve">Report for facilities below cutoff  </t>
    </r>
    <r>
      <rPr>
        <vertAlign val="superscript"/>
        <sz val="10"/>
        <rFont val="Times New Roman"/>
        <family val="1"/>
      </rPr>
      <t>i</t>
    </r>
  </si>
  <si>
    <r>
      <t xml:space="preserve">Report of area source becoming a major source or exceeding HAP usage cutoff  </t>
    </r>
    <r>
      <rPr>
        <vertAlign val="superscript"/>
        <sz val="10"/>
        <rFont val="Times New Roman"/>
        <family val="1"/>
      </rPr>
      <t>j</t>
    </r>
  </si>
  <si>
    <r>
      <t xml:space="preserve">Waiver application </t>
    </r>
    <r>
      <rPr>
        <vertAlign val="superscript"/>
        <sz val="10"/>
        <rFont val="Times New Roman"/>
        <family val="1"/>
      </rPr>
      <t>k</t>
    </r>
  </si>
  <si>
    <r>
      <t>b</t>
    </r>
    <r>
      <rPr>
        <sz val="10"/>
        <rFont val="Times New Roman"/>
        <family val="1"/>
      </rPr>
      <t xml:space="preserve">  This cost is based on the following hourly labor rates times a 1.6 benefits multiplication factor to account for government overhead expenses: $65.71 for Managerial, $48.75 for Technical and $26.38 for Clerical. These rates are from the Office of Personnel Management (OPM) “2018 General Schedule” which excludes locality rates of pay.</t>
    </r>
  </si>
  <si>
    <r>
      <t xml:space="preserve">A. Familiarize with Regulatory Requirements  </t>
    </r>
    <r>
      <rPr>
        <vertAlign val="superscript"/>
        <sz val="10"/>
        <rFont val="Times New Roman"/>
        <family val="1"/>
      </rPr>
      <t>c</t>
    </r>
  </si>
  <si>
    <r>
      <t xml:space="preserve">Initial performance test - APCD </t>
    </r>
    <r>
      <rPr>
        <vertAlign val="superscript"/>
        <sz val="10"/>
        <rFont val="Times New Roman"/>
        <family val="1"/>
      </rPr>
      <t>d</t>
    </r>
    <r>
      <rPr>
        <sz val="10"/>
        <rFont val="Times New Roman"/>
        <family val="1"/>
      </rPr>
      <t xml:space="preserve"> </t>
    </r>
  </si>
  <si>
    <r>
      <t xml:space="preserve">Conduct performance test method audits </t>
    </r>
    <r>
      <rPr>
        <vertAlign val="superscript"/>
        <sz val="10"/>
        <rFont val="Times New Roman"/>
        <family val="1"/>
      </rPr>
      <t>d</t>
    </r>
    <r>
      <rPr>
        <sz val="10"/>
        <rFont val="Times New Roman"/>
        <family val="1"/>
      </rPr>
      <t xml:space="preserve"> </t>
    </r>
  </si>
  <si>
    <r>
      <t xml:space="preserve">Repeat initial performance test - APCD </t>
    </r>
    <r>
      <rPr>
        <vertAlign val="superscript"/>
        <sz val="10"/>
        <rFont val="Times New Roman"/>
        <family val="1"/>
      </rPr>
      <t>e</t>
    </r>
  </si>
  <si>
    <r>
      <t xml:space="preserve">Repeat performance test method audits </t>
    </r>
    <r>
      <rPr>
        <vertAlign val="superscript"/>
        <sz val="10"/>
        <rFont val="Times New Roman"/>
        <family val="1"/>
      </rPr>
      <t>e</t>
    </r>
  </si>
  <si>
    <r>
      <t xml:space="preserve">Initial performance pest - total enclosure </t>
    </r>
    <r>
      <rPr>
        <vertAlign val="superscript"/>
        <sz val="10"/>
        <rFont val="Times New Roman"/>
        <family val="1"/>
      </rPr>
      <t xml:space="preserve">d,g </t>
    </r>
  </si>
  <si>
    <r>
      <t xml:space="preserve">Repeat initial performance test - total enclosure </t>
    </r>
    <r>
      <rPr>
        <vertAlign val="superscript"/>
        <sz val="10"/>
        <rFont val="Times New Roman"/>
        <family val="1"/>
      </rPr>
      <t>e</t>
    </r>
  </si>
  <si>
    <r>
      <t xml:space="preserve">Performance test for VOC CEMs </t>
    </r>
    <r>
      <rPr>
        <vertAlign val="superscript"/>
        <sz val="10"/>
        <rFont val="Times New Roman"/>
        <family val="1"/>
      </rPr>
      <t>d</t>
    </r>
  </si>
  <si>
    <r>
      <t xml:space="preserve">Quarterly VOC CEM audits </t>
    </r>
    <r>
      <rPr>
        <vertAlign val="superscript"/>
        <sz val="10"/>
        <rFont val="Times New Roman"/>
        <family val="1"/>
      </rPr>
      <t>f</t>
    </r>
  </si>
  <si>
    <r>
      <t xml:space="preserve">Notification of intent to construct/reconstruct </t>
    </r>
    <r>
      <rPr>
        <vertAlign val="superscript"/>
        <sz val="10"/>
        <rFont val="Times New Roman"/>
        <family val="1"/>
      </rPr>
      <t>g</t>
    </r>
  </si>
  <si>
    <r>
      <t xml:space="preserve">Notification of construction date </t>
    </r>
    <r>
      <rPr>
        <vertAlign val="superscript"/>
        <sz val="10"/>
        <rFont val="Times New Roman"/>
        <family val="1"/>
      </rPr>
      <t>g</t>
    </r>
  </si>
  <si>
    <r>
      <t xml:space="preserve">Actual startup notification </t>
    </r>
    <r>
      <rPr>
        <vertAlign val="superscript"/>
        <sz val="10"/>
        <rFont val="Times New Roman"/>
        <family val="1"/>
      </rPr>
      <t>g</t>
    </r>
  </si>
  <si>
    <r>
      <t xml:space="preserve">Notification of applicability of the standard existing sources </t>
    </r>
    <r>
      <rPr>
        <vertAlign val="superscript"/>
        <sz val="10"/>
        <rFont val="Times New Roman"/>
        <family val="1"/>
      </rPr>
      <t>h</t>
    </r>
  </si>
  <si>
    <r>
      <t xml:space="preserve">Notification of applicability of the standard new/reconstructed sources </t>
    </r>
    <r>
      <rPr>
        <vertAlign val="superscript"/>
        <sz val="10"/>
        <rFont val="Times New Roman"/>
        <family val="1"/>
      </rPr>
      <t>g</t>
    </r>
  </si>
  <si>
    <r>
      <t xml:space="preserve">Notification of initial performance test </t>
    </r>
    <r>
      <rPr>
        <vertAlign val="superscript"/>
        <sz val="10"/>
        <rFont val="Times New Roman"/>
        <family val="1"/>
      </rPr>
      <t>i</t>
    </r>
  </si>
  <si>
    <r>
      <t xml:space="preserve">Notification of compliance status </t>
    </r>
    <r>
      <rPr>
        <vertAlign val="superscript"/>
        <sz val="10"/>
        <rFont val="Times New Roman"/>
        <family val="1"/>
      </rPr>
      <t>j</t>
    </r>
  </si>
  <si>
    <r>
      <t xml:space="preserve">Submit startup, shutdown, malfunction plan </t>
    </r>
    <r>
      <rPr>
        <vertAlign val="superscript"/>
        <sz val="10"/>
        <rFont val="Times New Roman"/>
        <family val="1"/>
      </rPr>
      <t>j</t>
    </r>
  </si>
  <si>
    <r>
      <t xml:space="preserve">Develop and implement quality control plan for continuous monitoring systems (CMS) </t>
    </r>
    <r>
      <rPr>
        <vertAlign val="superscript"/>
        <sz val="10"/>
        <rFont val="Times New Roman"/>
        <family val="1"/>
      </rPr>
      <t>j</t>
    </r>
  </si>
  <si>
    <r>
      <t>Report when exceed HAP usage cutoff (or report area source becoming major sources)</t>
    </r>
    <r>
      <rPr>
        <vertAlign val="superscript"/>
        <sz val="10"/>
        <rFont val="Times New Roman"/>
        <family val="1"/>
      </rPr>
      <t xml:space="preserve"> k</t>
    </r>
  </si>
  <si>
    <r>
      <t xml:space="preserve">Waiver application </t>
    </r>
    <r>
      <rPr>
        <vertAlign val="superscript"/>
        <sz val="10"/>
        <rFont val="Times New Roman"/>
        <family val="1"/>
      </rPr>
      <t>h</t>
    </r>
  </si>
  <si>
    <r>
      <t xml:space="preserve">Report of monitoring exceedances and periods of noncompliance, including inconsistencies with startup, shutdown, and malfunction reports </t>
    </r>
    <r>
      <rPr>
        <vertAlign val="superscript"/>
        <sz val="10"/>
        <rFont val="Times New Roman"/>
        <family val="1"/>
      </rPr>
      <t>l</t>
    </r>
  </si>
  <si>
    <r>
      <t xml:space="preserve">Report of no excess emissions, including startup, shutdown, malfunction reports </t>
    </r>
    <r>
      <rPr>
        <vertAlign val="superscript"/>
        <sz val="10"/>
        <rFont val="Times New Roman"/>
        <family val="1"/>
      </rPr>
      <t>l</t>
    </r>
  </si>
  <si>
    <r>
      <t>o</t>
    </r>
    <r>
      <rPr>
        <sz val="10"/>
        <rFont val="Times New Roman"/>
        <family val="1"/>
      </rPr>
      <t xml:space="preserve">  All but one of the 4 facilities subject to the rule will operate a CMS, as defined in Section 63.2 of the General Provisions.  The one facility that will not operate a CMS has only one control device and will be keeping records.</t>
    </r>
  </si>
  <si>
    <r>
      <t>p</t>
    </r>
    <r>
      <rPr>
        <sz val="10"/>
        <rFont val="Times New Roman"/>
        <family val="1"/>
      </rPr>
      <t xml:space="preserve">  Facilities that fall below the HAP usage cutoff will have to submit an annual report certifying this usage.  We assume one facility is subject to this requirement.</t>
    </r>
  </si>
  <si>
    <r>
      <t xml:space="preserve">Total Cost (rounded) </t>
    </r>
    <r>
      <rPr>
        <b/>
        <vertAlign val="superscript"/>
        <sz val="10"/>
        <rFont val="Times New Roman"/>
        <family val="1"/>
      </rPr>
      <t>m</t>
    </r>
  </si>
  <si>
    <r>
      <rPr>
        <vertAlign val="superscript"/>
        <sz val="10"/>
        <color rgb="FF000000"/>
        <rFont val="Times New Roman"/>
        <family val="1"/>
      </rPr>
      <t xml:space="preserve">a  </t>
    </r>
    <r>
      <rPr>
        <sz val="10"/>
        <color rgb="FF000000"/>
        <rFont val="Times New Roman"/>
        <family val="1"/>
      </rPr>
      <t>We have assumed there are approximately 4 sources currently subject to the standard and no additional sources will become subject to the standard over the three years of this ICR.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</si>
</sst>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13" x14ac:knownFonts="1">
    <font>
      <sz val="11"/>
      <color theme="1"/>
      <name val="Calibri"/>
      <family val="2"/>
      <scheme val="minor"/>
    </font>
    <font>
      <b/>
      <sz val="11"/>
      <color theme="1"/>
      <name val="Calibri"/>
      <family val="2"/>
      <scheme val="minor"/>
    </font>
    <font>
      <sz val="12"/>
      <color theme="1"/>
      <name val="Times New Roman"/>
      <family val="1"/>
    </font>
    <font>
      <sz val="10"/>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sz val="11"/>
      <color rgb="FFFF0000"/>
      <name val="Calibri"/>
      <family val="2"/>
      <scheme val="minor"/>
    </font>
    <font>
      <sz val="10"/>
      <name val="Times New Roman"/>
      <family val="1"/>
    </font>
    <font>
      <vertAlign val="superscript"/>
      <sz val="10"/>
      <name val="Times New Roman"/>
      <family val="1"/>
    </font>
    <font>
      <b/>
      <sz val="10"/>
      <name val="Times New Roman"/>
      <family val="1"/>
    </font>
    <font>
      <b/>
      <vertAlign val="superscript"/>
      <sz val="10"/>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3" fillId="0" borderId="1" xfId="0" applyFont="1" applyBorder="1"/>
    <xf numFmtId="0" fontId="4" fillId="0" borderId="1" xfId="0" applyFont="1" applyBorder="1" applyAlignment="1">
      <alignment vertical="center"/>
    </xf>
    <xf numFmtId="6" fontId="4" fillId="0" borderId="1" xfId="0" applyNumberFormat="1" applyFont="1" applyBorder="1" applyAlignment="1">
      <alignment horizontal="right" vertical="center"/>
    </xf>
    <xf numFmtId="0" fontId="6" fillId="0" borderId="1" xfId="0" applyFont="1" applyBorder="1" applyAlignment="1">
      <alignment vertical="center" wrapText="1"/>
    </xf>
    <xf numFmtId="8" fontId="4" fillId="0" borderId="1" xfId="0" applyNumberFormat="1" applyFont="1" applyBorder="1" applyAlignment="1">
      <alignment horizontal="right" vertical="center"/>
    </xf>
    <xf numFmtId="6" fontId="6" fillId="0" borderId="1" xfId="0" applyNumberFormat="1" applyFont="1" applyBorder="1" applyAlignment="1">
      <alignment horizontal="right" vertical="center"/>
    </xf>
    <xf numFmtId="0" fontId="6"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4" fillId="0" borderId="1" xfId="0" applyFont="1" applyBorder="1" applyAlignment="1">
      <alignment horizontal="left" vertical="center" wrapText="1" indent="2"/>
    </xf>
    <xf numFmtId="164" fontId="4"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0" fontId="1" fillId="0" borderId="0" xfId="0" applyFont="1"/>
    <xf numFmtId="1" fontId="0" fillId="0" borderId="0" xfId="0" applyNumberFormat="1"/>
    <xf numFmtId="0" fontId="5" fillId="2" borderId="0" xfId="0" applyFont="1" applyFill="1" applyAlignment="1">
      <alignment vertical="center"/>
    </xf>
    <xf numFmtId="0" fontId="4" fillId="2" borderId="1" xfId="0" applyFont="1" applyFill="1" applyBorder="1" applyAlignment="1">
      <alignment horizontal="center" vertical="center"/>
    </xf>
    <xf numFmtId="0" fontId="1" fillId="0" borderId="0" xfId="0" applyFont="1" applyAlignment="1"/>
    <xf numFmtId="0" fontId="8" fillId="0" borderId="0" xfId="0" applyFont="1"/>
    <xf numFmtId="0" fontId="5" fillId="0" borderId="0" xfId="0" applyFont="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6" fontId="9" fillId="0" borderId="1" xfId="0" applyNumberFormat="1" applyFont="1" applyBorder="1" applyAlignment="1">
      <alignment horizontal="right" vertical="center"/>
    </xf>
    <xf numFmtId="0" fontId="9" fillId="0" borderId="1" xfId="0" applyFont="1" applyBorder="1"/>
    <xf numFmtId="0" fontId="9" fillId="0" borderId="1" xfId="0" applyFont="1" applyBorder="1" applyAlignment="1">
      <alignment horizontal="left" vertical="center" wrapText="1" indent="2"/>
    </xf>
    <xf numFmtId="8" fontId="9" fillId="0" borderId="1" xfId="0" applyNumberFormat="1" applyFont="1" applyBorder="1" applyAlignment="1">
      <alignment horizontal="right" vertical="center"/>
    </xf>
    <xf numFmtId="0" fontId="11" fillId="0" borderId="1" xfId="0" applyFont="1" applyBorder="1" applyAlignment="1">
      <alignment vertical="center" wrapText="1"/>
    </xf>
    <xf numFmtId="0" fontId="11" fillId="0" borderId="1" xfId="0" applyFont="1" applyBorder="1" applyAlignment="1">
      <alignment vertical="center"/>
    </xf>
    <xf numFmtId="6" fontId="11" fillId="0" borderId="1" xfId="0" applyNumberFormat="1" applyFont="1" applyBorder="1" applyAlignment="1">
      <alignment horizontal="right" vertical="center"/>
    </xf>
    <xf numFmtId="0" fontId="0" fillId="0" borderId="0" xfId="0" applyFill="1"/>
    <xf numFmtId="0" fontId="10"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3"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 fontId="11"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racy Curtis" id="{0CC98CCB-2C94-49FB-A343-40DB87D00C8B}" userId="b17ba48e92a2a2f1" providerId="Windows Live"/>
  <person displayName="Noel Hilliard" id="{045197EC-8896-4102-8794-FEA522C2F9D4}" userId="S::Noel.Hilliard@erg.com::b9a7d4d3-8920-4e22-919f-5eaafa67d43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9"/>
  <sheetViews>
    <sheetView tabSelected="1" topLeftCell="A45" zoomScaleNormal="100" workbookViewId="0">
      <selection activeCell="J64" sqref="J64"/>
    </sheetView>
  </sheetViews>
  <sheetFormatPr defaultRowHeight="15" x14ac:dyDescent="0.25"/>
  <cols>
    <col min="1" max="1" width="42.42578125" customWidth="1"/>
    <col min="2" max="2" width="11.5703125" customWidth="1"/>
    <col min="3" max="3" width="10.42578125" customWidth="1"/>
    <col min="5" max="5" width="11" customWidth="1"/>
    <col min="6" max="6" width="10" customWidth="1"/>
    <col min="7" max="7" width="9.7109375" customWidth="1"/>
    <col min="9" max="9" width="11.28515625" customWidth="1"/>
    <col min="10" max="10" width="15.140625" bestFit="1" customWidth="1"/>
  </cols>
  <sheetData>
    <row r="1" spans="1:9" x14ac:dyDescent="0.25">
      <c r="A1" s="21" t="s">
        <v>0</v>
      </c>
    </row>
    <row r="2" spans="1:9" x14ac:dyDescent="0.25">
      <c r="F2">
        <v>117.92</v>
      </c>
      <c r="G2">
        <v>147.4</v>
      </c>
      <c r="H2">
        <v>57.02</v>
      </c>
    </row>
    <row r="3" spans="1:9" ht="84" customHeight="1" x14ac:dyDescent="0.25">
      <c r="A3" s="1" t="s">
        <v>28</v>
      </c>
      <c r="B3" s="1" t="s">
        <v>21</v>
      </c>
      <c r="C3" s="1" t="s">
        <v>24</v>
      </c>
      <c r="D3" s="1" t="s">
        <v>23</v>
      </c>
      <c r="E3" s="1" t="s">
        <v>25</v>
      </c>
      <c r="F3" s="1" t="s">
        <v>26</v>
      </c>
      <c r="G3" s="1" t="s">
        <v>22</v>
      </c>
      <c r="H3" s="1" t="s">
        <v>27</v>
      </c>
      <c r="I3" s="1" t="s">
        <v>29</v>
      </c>
    </row>
    <row r="4" spans="1:9" x14ac:dyDescent="0.25">
      <c r="A4" s="24" t="s">
        <v>1</v>
      </c>
      <c r="B4" s="3" t="s">
        <v>2</v>
      </c>
      <c r="C4" s="4"/>
      <c r="D4" s="4"/>
      <c r="E4" s="4"/>
      <c r="F4" s="4"/>
      <c r="G4" s="4"/>
      <c r="H4" s="4"/>
      <c r="I4" s="5"/>
    </row>
    <row r="5" spans="1:9" x14ac:dyDescent="0.25">
      <c r="A5" s="24" t="s">
        <v>3</v>
      </c>
      <c r="B5" s="3" t="s">
        <v>2</v>
      </c>
      <c r="C5" s="4"/>
      <c r="D5" s="4"/>
      <c r="E5" s="4"/>
      <c r="F5" s="4"/>
      <c r="G5" s="4"/>
      <c r="H5" s="4"/>
      <c r="I5" s="5"/>
    </row>
    <row r="6" spans="1:9" x14ac:dyDescent="0.25">
      <c r="A6" s="24" t="s">
        <v>4</v>
      </c>
      <c r="B6" s="4"/>
      <c r="C6" s="4"/>
      <c r="D6" s="4"/>
      <c r="E6" s="4"/>
      <c r="F6" s="4"/>
      <c r="G6" s="4"/>
      <c r="H6" s="4"/>
      <c r="I6" s="5"/>
    </row>
    <row r="7" spans="1:9" ht="15.75" x14ac:dyDescent="0.25">
      <c r="A7" s="24" t="s">
        <v>96</v>
      </c>
      <c r="B7" s="3">
        <v>1</v>
      </c>
      <c r="C7" s="3">
        <v>1</v>
      </c>
      <c r="D7" s="3">
        <f>+B7*C7</f>
        <v>1</v>
      </c>
      <c r="E7" s="3">
        <v>4</v>
      </c>
      <c r="F7" s="3">
        <f>+D7*E7</f>
        <v>4</v>
      </c>
      <c r="G7" s="15">
        <f>+F7*0.05</f>
        <v>0.2</v>
      </c>
      <c r="H7" s="3">
        <f>+F7*0.1</f>
        <v>0.4</v>
      </c>
      <c r="I7" s="8">
        <f>+$F$2*F7+$G$2*G7+$H$2*H7</f>
        <v>523.96800000000007</v>
      </c>
    </row>
    <row r="8" spans="1:9" x14ac:dyDescent="0.25">
      <c r="A8" s="24" t="s">
        <v>5</v>
      </c>
      <c r="B8" s="4"/>
      <c r="C8" s="4"/>
      <c r="D8" s="3"/>
      <c r="E8" s="4"/>
      <c r="F8" s="3"/>
      <c r="G8" s="3"/>
      <c r="H8" s="3"/>
      <c r="I8" s="6"/>
    </row>
    <row r="9" spans="1:9" x14ac:dyDescent="0.25">
      <c r="A9" s="31" t="s">
        <v>6</v>
      </c>
      <c r="B9" s="4"/>
      <c r="C9" s="4"/>
      <c r="D9" s="3"/>
      <c r="E9" s="4"/>
      <c r="F9" s="3"/>
      <c r="G9" s="3"/>
      <c r="H9" s="3"/>
      <c r="I9" s="6"/>
    </row>
    <row r="10" spans="1:9" ht="15.75" x14ac:dyDescent="0.25">
      <c r="A10" s="29" t="s">
        <v>97</v>
      </c>
      <c r="B10" s="3">
        <v>445</v>
      </c>
      <c r="C10" s="3">
        <v>1</v>
      </c>
      <c r="D10" s="3">
        <f t="shared" ref="D10:D44" si="0">+B10*C10</f>
        <v>445</v>
      </c>
      <c r="E10" s="3">
        <v>0</v>
      </c>
      <c r="F10" s="3">
        <f t="shared" ref="F10:F34" si="1">+D10*E10</f>
        <v>0</v>
      </c>
      <c r="G10" s="3">
        <f t="shared" ref="G10:G34" si="2">+F10*0.05</f>
        <v>0</v>
      </c>
      <c r="H10" s="3">
        <f t="shared" ref="H10:H34" si="3">+F10*0.1</f>
        <v>0</v>
      </c>
      <c r="I10" s="6">
        <f t="shared" ref="I10:I34" si="4">+$F$2*F10+$G$2*G10+$H$2*H10</f>
        <v>0</v>
      </c>
    </row>
    <row r="11" spans="1:9" ht="15.75" x14ac:dyDescent="0.25">
      <c r="A11" s="29" t="s">
        <v>98</v>
      </c>
      <c r="B11" s="3">
        <v>27</v>
      </c>
      <c r="C11" s="3">
        <v>1</v>
      </c>
      <c r="D11" s="3">
        <f t="shared" si="0"/>
        <v>27</v>
      </c>
      <c r="E11" s="3">
        <v>0</v>
      </c>
      <c r="F11" s="3">
        <f t="shared" si="1"/>
        <v>0</v>
      </c>
      <c r="G11" s="3">
        <f t="shared" si="2"/>
        <v>0</v>
      </c>
      <c r="H11" s="3">
        <f t="shared" si="3"/>
        <v>0</v>
      </c>
      <c r="I11" s="6">
        <f t="shared" si="4"/>
        <v>0</v>
      </c>
    </row>
    <row r="12" spans="1:9" ht="15.75" x14ac:dyDescent="0.25">
      <c r="A12" s="29" t="s">
        <v>99</v>
      </c>
      <c r="B12" s="3">
        <v>445</v>
      </c>
      <c r="C12" s="3">
        <v>1</v>
      </c>
      <c r="D12" s="3">
        <f t="shared" si="0"/>
        <v>445</v>
      </c>
      <c r="E12" s="3">
        <v>0</v>
      </c>
      <c r="F12" s="3">
        <f t="shared" si="1"/>
        <v>0</v>
      </c>
      <c r="G12" s="3">
        <f t="shared" si="2"/>
        <v>0</v>
      </c>
      <c r="H12" s="3">
        <f t="shared" si="3"/>
        <v>0</v>
      </c>
      <c r="I12" s="6">
        <f t="shared" si="4"/>
        <v>0</v>
      </c>
    </row>
    <row r="13" spans="1:9" ht="15.75" x14ac:dyDescent="0.25">
      <c r="A13" s="29" t="s">
        <v>100</v>
      </c>
      <c r="B13" s="3">
        <v>27</v>
      </c>
      <c r="C13" s="3">
        <v>1</v>
      </c>
      <c r="D13" s="3">
        <f t="shared" si="0"/>
        <v>27</v>
      </c>
      <c r="E13" s="3">
        <v>0</v>
      </c>
      <c r="F13" s="3">
        <f t="shared" si="1"/>
        <v>0</v>
      </c>
      <c r="G13" s="3">
        <f t="shared" si="2"/>
        <v>0</v>
      </c>
      <c r="H13" s="3">
        <f t="shared" si="3"/>
        <v>0</v>
      </c>
      <c r="I13" s="6">
        <f t="shared" si="4"/>
        <v>0</v>
      </c>
    </row>
    <row r="14" spans="1:9" ht="15.75" x14ac:dyDescent="0.25">
      <c r="A14" s="29" t="s">
        <v>101</v>
      </c>
      <c r="B14" s="3">
        <v>215</v>
      </c>
      <c r="C14" s="3">
        <v>1</v>
      </c>
      <c r="D14" s="3">
        <f t="shared" si="0"/>
        <v>215</v>
      </c>
      <c r="E14" s="3">
        <v>1</v>
      </c>
      <c r="F14" s="3">
        <f t="shared" si="1"/>
        <v>215</v>
      </c>
      <c r="G14" s="3">
        <f t="shared" si="2"/>
        <v>10.75</v>
      </c>
      <c r="H14" s="3">
        <f t="shared" si="3"/>
        <v>21.5</v>
      </c>
      <c r="I14" s="8">
        <f t="shared" si="4"/>
        <v>28163.279999999999</v>
      </c>
    </row>
    <row r="15" spans="1:9" ht="15.75" x14ac:dyDescent="0.25">
      <c r="A15" s="29" t="s">
        <v>102</v>
      </c>
      <c r="B15" s="3">
        <v>215</v>
      </c>
      <c r="C15" s="3">
        <v>1</v>
      </c>
      <c r="D15" s="3">
        <f t="shared" si="0"/>
        <v>215</v>
      </c>
      <c r="E15" s="3">
        <v>0.2</v>
      </c>
      <c r="F15" s="3">
        <f t="shared" si="1"/>
        <v>43</v>
      </c>
      <c r="G15" s="3">
        <f t="shared" si="2"/>
        <v>2.15</v>
      </c>
      <c r="H15" s="3">
        <f t="shared" si="3"/>
        <v>4.3</v>
      </c>
      <c r="I15" s="8">
        <f t="shared" si="4"/>
        <v>5632.6559999999999</v>
      </c>
    </row>
    <row r="16" spans="1:9" ht="15.75" x14ac:dyDescent="0.25">
      <c r="A16" s="29" t="s">
        <v>103</v>
      </c>
      <c r="B16" s="3">
        <v>175</v>
      </c>
      <c r="C16" s="3">
        <v>1</v>
      </c>
      <c r="D16" s="3">
        <f t="shared" si="0"/>
        <v>175</v>
      </c>
      <c r="E16" s="3">
        <v>0</v>
      </c>
      <c r="F16" s="3">
        <f t="shared" si="1"/>
        <v>0</v>
      </c>
      <c r="G16" s="3">
        <f t="shared" si="2"/>
        <v>0</v>
      </c>
      <c r="H16" s="3">
        <f t="shared" si="3"/>
        <v>0</v>
      </c>
      <c r="I16" s="6">
        <f t="shared" si="4"/>
        <v>0</v>
      </c>
    </row>
    <row r="17" spans="1:9" ht="15.75" x14ac:dyDescent="0.25">
      <c r="A17" s="29" t="s">
        <v>104</v>
      </c>
      <c r="B17" s="3">
        <v>10</v>
      </c>
      <c r="C17" s="3">
        <v>4</v>
      </c>
      <c r="D17" s="3">
        <f t="shared" si="0"/>
        <v>40</v>
      </c>
      <c r="E17" s="20">
        <v>2</v>
      </c>
      <c r="F17" s="3">
        <f t="shared" si="1"/>
        <v>80</v>
      </c>
      <c r="G17" s="3">
        <f t="shared" si="2"/>
        <v>4</v>
      </c>
      <c r="H17" s="3">
        <f t="shared" si="3"/>
        <v>8</v>
      </c>
      <c r="I17" s="8">
        <f t="shared" si="4"/>
        <v>10479.36</v>
      </c>
    </row>
    <row r="18" spans="1:9" x14ac:dyDescent="0.25">
      <c r="A18" s="24" t="s">
        <v>7</v>
      </c>
      <c r="B18" s="3" t="s">
        <v>35</v>
      </c>
      <c r="C18" s="4"/>
      <c r="D18" s="3"/>
      <c r="E18" s="4"/>
      <c r="F18" s="3"/>
      <c r="G18" s="3"/>
      <c r="H18" s="3"/>
      <c r="I18" s="6"/>
    </row>
    <row r="19" spans="1:9" x14ac:dyDescent="0.25">
      <c r="A19" s="24" t="s">
        <v>8</v>
      </c>
      <c r="B19" s="3" t="s">
        <v>35</v>
      </c>
      <c r="C19" s="4"/>
      <c r="D19" s="3"/>
      <c r="E19" s="4"/>
      <c r="F19" s="3"/>
      <c r="G19" s="3"/>
      <c r="H19" s="3"/>
      <c r="I19" s="6"/>
    </row>
    <row r="20" spans="1:9" x14ac:dyDescent="0.25">
      <c r="A20" s="24" t="s">
        <v>9</v>
      </c>
      <c r="B20" s="4"/>
      <c r="C20" s="4"/>
      <c r="D20" s="3"/>
      <c r="E20" s="4"/>
      <c r="F20" s="3"/>
      <c r="G20" s="3"/>
      <c r="H20" s="3"/>
      <c r="I20" s="6"/>
    </row>
    <row r="21" spans="1:9" ht="15.75" x14ac:dyDescent="0.25">
      <c r="A21" s="29" t="s">
        <v>105</v>
      </c>
      <c r="B21" s="3">
        <v>6</v>
      </c>
      <c r="C21" s="3">
        <v>1</v>
      </c>
      <c r="D21" s="3">
        <f t="shared" si="0"/>
        <v>6</v>
      </c>
      <c r="E21" s="3">
        <v>1</v>
      </c>
      <c r="F21" s="3">
        <f t="shared" si="1"/>
        <v>6</v>
      </c>
      <c r="G21" s="3">
        <f t="shared" si="2"/>
        <v>0.30000000000000004</v>
      </c>
      <c r="H21" s="3">
        <f t="shared" si="3"/>
        <v>0.60000000000000009</v>
      </c>
      <c r="I21" s="8">
        <f t="shared" si="4"/>
        <v>785.952</v>
      </c>
    </row>
    <row r="22" spans="1:9" ht="15.75" x14ac:dyDescent="0.25">
      <c r="A22" s="29" t="s">
        <v>106</v>
      </c>
      <c r="B22" s="3">
        <v>2</v>
      </c>
      <c r="C22" s="3">
        <v>1</v>
      </c>
      <c r="D22" s="3">
        <f t="shared" si="0"/>
        <v>2</v>
      </c>
      <c r="E22" s="3">
        <v>1</v>
      </c>
      <c r="F22" s="3">
        <f t="shared" si="1"/>
        <v>2</v>
      </c>
      <c r="G22" s="3">
        <f t="shared" si="2"/>
        <v>0.1</v>
      </c>
      <c r="H22" s="3">
        <f t="shared" si="3"/>
        <v>0.2</v>
      </c>
      <c r="I22" s="8">
        <f t="shared" si="4"/>
        <v>261.98400000000004</v>
      </c>
    </row>
    <row r="23" spans="1:9" ht="15.75" x14ac:dyDescent="0.25">
      <c r="A23" s="29" t="s">
        <v>107</v>
      </c>
      <c r="B23" s="3">
        <v>2</v>
      </c>
      <c r="C23" s="3">
        <v>1</v>
      </c>
      <c r="D23" s="3">
        <f t="shared" si="0"/>
        <v>2</v>
      </c>
      <c r="E23" s="3">
        <v>1</v>
      </c>
      <c r="F23" s="3">
        <f t="shared" si="1"/>
        <v>2</v>
      </c>
      <c r="G23" s="3">
        <f t="shared" si="2"/>
        <v>0.1</v>
      </c>
      <c r="H23" s="3">
        <f t="shared" si="3"/>
        <v>0.2</v>
      </c>
      <c r="I23" s="8">
        <f t="shared" si="4"/>
        <v>261.98400000000004</v>
      </c>
    </row>
    <row r="24" spans="1:9" ht="28.5" x14ac:dyDescent="0.25">
      <c r="A24" s="29" t="s">
        <v>108</v>
      </c>
      <c r="B24" s="3">
        <v>2</v>
      </c>
      <c r="C24" s="3">
        <v>1</v>
      </c>
      <c r="D24" s="3">
        <f t="shared" si="0"/>
        <v>2</v>
      </c>
      <c r="E24" s="3">
        <v>0</v>
      </c>
      <c r="F24" s="3">
        <f t="shared" si="1"/>
        <v>0</v>
      </c>
      <c r="G24" s="3">
        <f t="shared" si="2"/>
        <v>0</v>
      </c>
      <c r="H24" s="3">
        <f t="shared" si="3"/>
        <v>0</v>
      </c>
      <c r="I24" s="6">
        <f t="shared" si="4"/>
        <v>0</v>
      </c>
    </row>
    <row r="25" spans="1:9" ht="28.5" x14ac:dyDescent="0.25">
      <c r="A25" s="29" t="s">
        <v>109</v>
      </c>
      <c r="B25" s="3">
        <v>2</v>
      </c>
      <c r="C25" s="3">
        <v>1</v>
      </c>
      <c r="D25" s="3">
        <f t="shared" si="0"/>
        <v>2</v>
      </c>
      <c r="E25" s="3">
        <v>1</v>
      </c>
      <c r="F25" s="3">
        <f t="shared" si="1"/>
        <v>2</v>
      </c>
      <c r="G25" s="3">
        <f t="shared" si="2"/>
        <v>0.1</v>
      </c>
      <c r="H25" s="3">
        <f t="shared" si="3"/>
        <v>0.2</v>
      </c>
      <c r="I25" s="8">
        <f t="shared" si="4"/>
        <v>261.98400000000004</v>
      </c>
    </row>
    <row r="26" spans="1:9" ht="15.75" x14ac:dyDescent="0.25">
      <c r="A26" s="29" t="s">
        <v>110</v>
      </c>
      <c r="B26" s="3">
        <v>2</v>
      </c>
      <c r="C26" s="3">
        <v>1</v>
      </c>
      <c r="D26" s="3">
        <f t="shared" si="0"/>
        <v>2</v>
      </c>
      <c r="E26" s="3">
        <v>1</v>
      </c>
      <c r="F26" s="3">
        <f t="shared" si="1"/>
        <v>2</v>
      </c>
      <c r="G26" s="3">
        <f t="shared" si="2"/>
        <v>0.1</v>
      </c>
      <c r="H26" s="3">
        <f t="shared" si="3"/>
        <v>0.2</v>
      </c>
      <c r="I26" s="8">
        <f t="shared" si="4"/>
        <v>261.98400000000004</v>
      </c>
    </row>
    <row r="27" spans="1:9" x14ac:dyDescent="0.25">
      <c r="A27" s="29" t="s">
        <v>10</v>
      </c>
      <c r="B27" s="3" t="s">
        <v>11</v>
      </c>
      <c r="C27" s="4"/>
      <c r="D27" s="3"/>
      <c r="E27" s="4"/>
      <c r="F27" s="3"/>
      <c r="G27" s="3"/>
      <c r="H27" s="3"/>
      <c r="I27" s="6"/>
    </row>
    <row r="28" spans="1:9" ht="15.75" x14ac:dyDescent="0.25">
      <c r="A28" s="29" t="s">
        <v>111</v>
      </c>
      <c r="B28" s="3">
        <v>4</v>
      </c>
      <c r="C28" s="3">
        <v>1</v>
      </c>
      <c r="D28" s="3">
        <f t="shared" si="0"/>
        <v>4</v>
      </c>
      <c r="E28" s="3">
        <v>0</v>
      </c>
      <c r="F28" s="3">
        <f t="shared" si="1"/>
        <v>0</v>
      </c>
      <c r="G28" s="3">
        <f t="shared" si="2"/>
        <v>0</v>
      </c>
      <c r="H28" s="3">
        <f t="shared" si="3"/>
        <v>0</v>
      </c>
      <c r="I28" s="6">
        <f t="shared" si="4"/>
        <v>0</v>
      </c>
    </row>
    <row r="29" spans="1:9" ht="15.75" x14ac:dyDescent="0.25">
      <c r="A29" s="29" t="s">
        <v>112</v>
      </c>
      <c r="B29" s="3">
        <v>20</v>
      </c>
      <c r="C29" s="3">
        <v>1</v>
      </c>
      <c r="D29" s="3">
        <f t="shared" si="0"/>
        <v>20</v>
      </c>
      <c r="E29" s="3">
        <v>0</v>
      </c>
      <c r="F29" s="3">
        <f t="shared" si="1"/>
        <v>0</v>
      </c>
      <c r="G29" s="3">
        <f t="shared" si="2"/>
        <v>0</v>
      </c>
      <c r="H29" s="3">
        <f t="shared" si="3"/>
        <v>0</v>
      </c>
      <c r="I29" s="6">
        <f t="shared" si="4"/>
        <v>0</v>
      </c>
    </row>
    <row r="30" spans="1:9" ht="28.5" x14ac:dyDescent="0.25">
      <c r="A30" s="29" t="s">
        <v>113</v>
      </c>
      <c r="B30" s="3">
        <v>50</v>
      </c>
      <c r="C30" s="3">
        <v>1</v>
      </c>
      <c r="D30" s="3">
        <f t="shared" si="0"/>
        <v>50</v>
      </c>
      <c r="E30" s="3">
        <v>0</v>
      </c>
      <c r="F30" s="3">
        <f t="shared" si="1"/>
        <v>0</v>
      </c>
      <c r="G30" s="3">
        <f t="shared" si="2"/>
        <v>0</v>
      </c>
      <c r="H30" s="3">
        <f t="shared" si="3"/>
        <v>0</v>
      </c>
      <c r="I30" s="6">
        <f t="shared" si="4"/>
        <v>0</v>
      </c>
    </row>
    <row r="31" spans="1:9" ht="28.5" x14ac:dyDescent="0.25">
      <c r="A31" s="29" t="s">
        <v>114</v>
      </c>
      <c r="B31" s="3">
        <v>2</v>
      </c>
      <c r="C31" s="3">
        <v>1</v>
      </c>
      <c r="D31" s="3">
        <f t="shared" si="0"/>
        <v>2</v>
      </c>
      <c r="E31" s="3">
        <v>0</v>
      </c>
      <c r="F31" s="3">
        <f t="shared" si="1"/>
        <v>0</v>
      </c>
      <c r="G31" s="3">
        <f t="shared" si="2"/>
        <v>0</v>
      </c>
      <c r="H31" s="3">
        <f t="shared" si="3"/>
        <v>0</v>
      </c>
      <c r="I31" s="6">
        <f t="shared" si="4"/>
        <v>0</v>
      </c>
    </row>
    <row r="32" spans="1:9" ht="15.75" x14ac:dyDescent="0.25">
      <c r="A32" s="29" t="s">
        <v>115</v>
      </c>
      <c r="B32" s="3">
        <v>6</v>
      </c>
      <c r="C32" s="3">
        <v>1</v>
      </c>
      <c r="D32" s="3">
        <f t="shared" si="0"/>
        <v>6</v>
      </c>
      <c r="E32" s="3">
        <v>0</v>
      </c>
      <c r="F32" s="3">
        <f t="shared" si="1"/>
        <v>0</v>
      </c>
      <c r="G32" s="3">
        <f t="shared" si="2"/>
        <v>0</v>
      </c>
      <c r="H32" s="3">
        <f t="shared" si="3"/>
        <v>0</v>
      </c>
      <c r="I32" s="6">
        <f t="shared" si="4"/>
        <v>0</v>
      </c>
    </row>
    <row r="33" spans="1:11" ht="41.25" x14ac:dyDescent="0.25">
      <c r="A33" s="29" t="s">
        <v>116</v>
      </c>
      <c r="B33" s="3">
        <v>16</v>
      </c>
      <c r="C33" s="3">
        <v>4</v>
      </c>
      <c r="D33" s="3">
        <f t="shared" si="0"/>
        <v>64</v>
      </c>
      <c r="E33" s="3">
        <v>0.4</v>
      </c>
      <c r="F33" s="3">
        <f t="shared" si="1"/>
        <v>25.6</v>
      </c>
      <c r="G33" s="3">
        <f t="shared" si="2"/>
        <v>1.2800000000000002</v>
      </c>
      <c r="H33" s="3">
        <f t="shared" si="3"/>
        <v>2.5600000000000005</v>
      </c>
      <c r="I33" s="8">
        <f t="shared" si="4"/>
        <v>3353.3952000000004</v>
      </c>
    </row>
    <row r="34" spans="1:11" ht="28.5" x14ac:dyDescent="0.25">
      <c r="A34" s="29" t="s">
        <v>117</v>
      </c>
      <c r="B34" s="3">
        <v>4</v>
      </c>
      <c r="C34" s="3">
        <v>2</v>
      </c>
      <c r="D34" s="3">
        <f t="shared" si="0"/>
        <v>8</v>
      </c>
      <c r="E34" s="3">
        <v>3.6</v>
      </c>
      <c r="F34" s="3">
        <f t="shared" si="1"/>
        <v>28.8</v>
      </c>
      <c r="G34" s="3">
        <f t="shared" si="2"/>
        <v>1.4400000000000002</v>
      </c>
      <c r="H34" s="3">
        <f t="shared" si="3"/>
        <v>2.8800000000000003</v>
      </c>
      <c r="I34" s="8">
        <f t="shared" si="4"/>
        <v>3772.5695999999998</v>
      </c>
    </row>
    <row r="35" spans="1:11" x14ac:dyDescent="0.25">
      <c r="A35" s="31" t="s">
        <v>12</v>
      </c>
      <c r="B35" s="4"/>
      <c r="C35" s="4"/>
      <c r="D35" s="3"/>
      <c r="E35" s="4"/>
      <c r="F35" s="39">
        <f>+SUM(F4:H34)</f>
        <v>471.96000000000009</v>
      </c>
      <c r="G35" s="39"/>
      <c r="H35" s="39"/>
      <c r="I35" s="9">
        <f>+SUM(I4:I34)</f>
        <v>53759.116799999989</v>
      </c>
    </row>
    <row r="36" spans="1:11" x14ac:dyDescent="0.25">
      <c r="A36" s="24" t="s">
        <v>13</v>
      </c>
      <c r="B36" s="4"/>
      <c r="C36" s="4"/>
      <c r="D36" s="3"/>
      <c r="E36" s="4"/>
      <c r="F36" s="4"/>
      <c r="G36" s="4"/>
      <c r="H36" s="4"/>
      <c r="I36" s="5"/>
    </row>
    <row r="37" spans="1:11" ht="15.75" x14ac:dyDescent="0.25">
      <c r="A37" s="2" t="s">
        <v>31</v>
      </c>
      <c r="B37" s="3" t="s">
        <v>34</v>
      </c>
      <c r="C37" s="4"/>
      <c r="D37" s="3"/>
      <c r="E37" s="4"/>
      <c r="F37" s="4"/>
      <c r="G37" s="4"/>
      <c r="H37" s="4"/>
      <c r="I37" s="5"/>
    </row>
    <row r="38" spans="1:11" x14ac:dyDescent="0.25">
      <c r="A38" s="2" t="s">
        <v>14</v>
      </c>
      <c r="B38" s="3" t="s">
        <v>2</v>
      </c>
      <c r="C38" s="4"/>
      <c r="D38" s="3"/>
      <c r="E38" s="4"/>
      <c r="F38" s="4"/>
      <c r="G38" s="4"/>
      <c r="H38" s="4"/>
      <c r="I38" s="5"/>
    </row>
    <row r="39" spans="1:11" x14ac:dyDescent="0.25">
      <c r="A39" s="2" t="s">
        <v>15</v>
      </c>
      <c r="B39" s="3" t="s">
        <v>16</v>
      </c>
      <c r="C39" s="4"/>
      <c r="D39" s="3"/>
      <c r="E39" s="4"/>
      <c r="F39" s="4"/>
      <c r="G39" s="4"/>
      <c r="H39" s="4"/>
      <c r="I39" s="5"/>
    </row>
    <row r="40" spans="1:11" ht="15.75" x14ac:dyDescent="0.25">
      <c r="A40" s="2" t="s">
        <v>41</v>
      </c>
      <c r="B40" s="3">
        <v>40</v>
      </c>
      <c r="C40" s="3">
        <v>1</v>
      </c>
      <c r="D40" s="3">
        <f t="shared" si="0"/>
        <v>40</v>
      </c>
      <c r="E40" s="3">
        <v>0</v>
      </c>
      <c r="F40" s="3">
        <f t="shared" ref="F40" si="5">+D40*E40</f>
        <v>0</v>
      </c>
      <c r="G40" s="3">
        <f t="shared" ref="G40" si="6">+F40*0.05</f>
        <v>0</v>
      </c>
      <c r="H40" s="3">
        <f t="shared" ref="H40" si="7">+F40*0.1</f>
        <v>0</v>
      </c>
      <c r="I40" s="6">
        <f t="shared" ref="I40" si="8">+$F$2*F40+$G$2*G40+$H$2*H40</f>
        <v>0</v>
      </c>
    </row>
    <row r="41" spans="1:11" x14ac:dyDescent="0.25">
      <c r="A41" s="2" t="s">
        <v>17</v>
      </c>
      <c r="B41" s="4"/>
      <c r="C41" s="4"/>
      <c r="D41" s="3"/>
      <c r="E41" s="4"/>
      <c r="F41" s="4"/>
      <c r="G41" s="4"/>
      <c r="H41" s="4"/>
      <c r="I41" s="5"/>
    </row>
    <row r="42" spans="1:11" ht="54" x14ac:dyDescent="0.25">
      <c r="A42" s="14" t="s">
        <v>43</v>
      </c>
      <c r="B42" s="3">
        <v>0.5</v>
      </c>
      <c r="C42" s="3">
        <v>350</v>
      </c>
      <c r="D42" s="3">
        <f t="shared" si="0"/>
        <v>175</v>
      </c>
      <c r="E42" s="3">
        <v>4</v>
      </c>
      <c r="F42" s="3">
        <f t="shared" ref="F42" si="9">+D42*E42</f>
        <v>700</v>
      </c>
      <c r="G42" s="3">
        <f t="shared" ref="G42:G44" si="10">+F42*0.05</f>
        <v>35</v>
      </c>
      <c r="H42" s="3">
        <f t="shared" ref="H42" si="11">+F42*0.1</f>
        <v>70</v>
      </c>
      <c r="I42" s="8">
        <f t="shared" ref="I42" si="12">+$F$2*F42+$G$2*G42+$H$2*H42</f>
        <v>91694.399999999994</v>
      </c>
    </row>
    <row r="43" spans="1:11" ht="41.25" x14ac:dyDescent="0.25">
      <c r="A43" s="14" t="s">
        <v>45</v>
      </c>
      <c r="B43" s="3">
        <v>6</v>
      </c>
      <c r="C43" s="3">
        <v>52</v>
      </c>
      <c r="D43" s="3">
        <f t="shared" si="0"/>
        <v>312</v>
      </c>
      <c r="E43" s="3">
        <v>4</v>
      </c>
      <c r="F43" s="3">
        <f t="shared" ref="F43:F44" si="13">+D43*E43</f>
        <v>1248</v>
      </c>
      <c r="G43" s="3">
        <f t="shared" si="10"/>
        <v>62.400000000000006</v>
      </c>
      <c r="H43" s="3">
        <f t="shared" ref="H43:H44" si="14">+F43*0.1</f>
        <v>124.80000000000001</v>
      </c>
      <c r="I43" s="8">
        <f t="shared" ref="I43:I44" si="15">+$F$2*F43+$G$2*G43+$H$2*H43</f>
        <v>163478.016</v>
      </c>
    </row>
    <row r="44" spans="1:11" ht="15.75" x14ac:dyDescent="0.25">
      <c r="A44" s="2" t="s">
        <v>46</v>
      </c>
      <c r="B44" s="3">
        <v>2</v>
      </c>
      <c r="C44" s="3">
        <v>1</v>
      </c>
      <c r="D44" s="3">
        <f t="shared" si="0"/>
        <v>2</v>
      </c>
      <c r="E44" s="3">
        <v>1</v>
      </c>
      <c r="F44" s="3">
        <f t="shared" si="13"/>
        <v>2</v>
      </c>
      <c r="G44" s="3">
        <f t="shared" si="10"/>
        <v>0.1</v>
      </c>
      <c r="H44" s="3">
        <f t="shared" si="14"/>
        <v>0.2</v>
      </c>
      <c r="I44" s="8">
        <f t="shared" si="15"/>
        <v>261.98400000000004</v>
      </c>
    </row>
    <row r="45" spans="1:11" x14ac:dyDescent="0.25">
      <c r="A45" s="2" t="s">
        <v>18</v>
      </c>
      <c r="B45" s="3" t="s">
        <v>2</v>
      </c>
      <c r="C45" s="4"/>
      <c r="D45" s="4"/>
      <c r="E45" s="4"/>
      <c r="F45" s="4"/>
      <c r="G45" s="4"/>
      <c r="H45" s="4"/>
      <c r="I45" s="5"/>
    </row>
    <row r="46" spans="1:11" x14ac:dyDescent="0.25">
      <c r="A46" s="2" t="s">
        <v>19</v>
      </c>
      <c r="B46" s="3" t="s">
        <v>2</v>
      </c>
      <c r="C46" s="4"/>
      <c r="D46" s="4"/>
      <c r="E46" s="4"/>
      <c r="F46" s="4"/>
      <c r="G46" s="4"/>
      <c r="H46" s="4"/>
      <c r="I46" s="5"/>
    </row>
    <row r="47" spans="1:11" x14ac:dyDescent="0.25">
      <c r="A47" s="7" t="s">
        <v>20</v>
      </c>
      <c r="B47" s="4"/>
      <c r="C47" s="4"/>
      <c r="D47" s="4"/>
      <c r="E47" s="4"/>
      <c r="F47" s="38">
        <f>+SUM(F36:H46)</f>
        <v>2242.5</v>
      </c>
      <c r="G47" s="38"/>
      <c r="H47" s="38"/>
      <c r="I47" s="9">
        <f>+SUM(I36:I46)</f>
        <v>255434.4</v>
      </c>
      <c r="J47" t="s">
        <v>72</v>
      </c>
      <c r="K47">
        <v>14</v>
      </c>
    </row>
    <row r="48" spans="1:11" ht="15.75" x14ac:dyDescent="0.25">
      <c r="A48" s="7" t="s">
        <v>47</v>
      </c>
      <c r="B48" s="4"/>
      <c r="C48" s="4"/>
      <c r="D48" s="4"/>
      <c r="E48" s="4"/>
      <c r="F48" s="38">
        <f>+ROUND(F35+F47,-1)</f>
        <v>2710</v>
      </c>
      <c r="G48" s="38"/>
      <c r="H48" s="38"/>
      <c r="I48" s="9">
        <f>+ROUND(I35+I47,-3)</f>
        <v>309000</v>
      </c>
      <c r="J48" t="s">
        <v>71</v>
      </c>
      <c r="K48" s="18">
        <f>+F48/K47</f>
        <v>193.57142857142858</v>
      </c>
    </row>
    <row r="49" spans="1:9" ht="15.75" x14ac:dyDescent="0.25">
      <c r="A49" s="7" t="s">
        <v>48</v>
      </c>
      <c r="B49" s="4"/>
      <c r="C49" s="4"/>
      <c r="D49" s="4"/>
      <c r="E49" s="4"/>
      <c r="F49" s="16"/>
      <c r="G49" s="16"/>
      <c r="H49" s="16"/>
      <c r="I49" s="9">
        <v>35000</v>
      </c>
    </row>
    <row r="50" spans="1:9" ht="15.75" x14ac:dyDescent="0.25">
      <c r="A50" s="7" t="s">
        <v>49</v>
      </c>
      <c r="B50" s="4"/>
      <c r="C50" s="4"/>
      <c r="D50" s="4"/>
      <c r="E50" s="4"/>
      <c r="F50" s="16"/>
      <c r="G50" s="16"/>
      <c r="H50" s="16"/>
      <c r="I50" s="9">
        <f>+ROUND(I49+I48, -3)</f>
        <v>344000</v>
      </c>
    </row>
    <row r="52" spans="1:9" ht="15.75" x14ac:dyDescent="0.25">
      <c r="A52" s="10" t="s">
        <v>30</v>
      </c>
      <c r="B52" s="11"/>
    </row>
    <row r="53" spans="1:9" ht="15.75" x14ac:dyDescent="0.25">
      <c r="A53" s="13" t="s">
        <v>121</v>
      </c>
      <c r="B53" s="11"/>
    </row>
    <row r="54" spans="1:9" ht="15.75" x14ac:dyDescent="0.25">
      <c r="A54" s="12" t="s">
        <v>73</v>
      </c>
      <c r="B54" s="12"/>
    </row>
    <row r="55" spans="1:9" ht="15.75" x14ac:dyDescent="0.25">
      <c r="A55" s="12" t="s">
        <v>32</v>
      </c>
      <c r="B55" s="12"/>
    </row>
    <row r="56" spans="1:9" ht="15.75" x14ac:dyDescent="0.25">
      <c r="A56" s="12" t="s">
        <v>33</v>
      </c>
      <c r="B56" s="12"/>
    </row>
    <row r="57" spans="1:9" ht="15.75" x14ac:dyDescent="0.25">
      <c r="A57" s="12" t="s">
        <v>36</v>
      </c>
      <c r="B57" s="12"/>
    </row>
    <row r="58" spans="1:9" ht="15.75" x14ac:dyDescent="0.25">
      <c r="A58" s="19" t="s">
        <v>74</v>
      </c>
      <c r="B58" s="12"/>
    </row>
    <row r="59" spans="1:9" ht="15.75" x14ac:dyDescent="0.25">
      <c r="A59" s="12" t="s">
        <v>75</v>
      </c>
      <c r="B59" s="12"/>
    </row>
    <row r="60" spans="1:9" ht="15.75" x14ac:dyDescent="0.25">
      <c r="A60" s="12" t="s">
        <v>37</v>
      </c>
      <c r="B60" s="12"/>
    </row>
    <row r="61" spans="1:9" ht="15.75" x14ac:dyDescent="0.25">
      <c r="A61" s="12" t="s">
        <v>70</v>
      </c>
      <c r="B61" s="12"/>
    </row>
    <row r="62" spans="1:9" ht="15.75" x14ac:dyDescent="0.25">
      <c r="A62" s="12" t="s">
        <v>38</v>
      </c>
      <c r="B62" s="12"/>
    </row>
    <row r="63" spans="1:9" ht="15.75" x14ac:dyDescent="0.25">
      <c r="A63" s="12" t="s">
        <v>39</v>
      </c>
      <c r="B63" s="12"/>
    </row>
    <row r="64" spans="1:9" ht="15.75" x14ac:dyDescent="0.25">
      <c r="A64" s="12" t="s">
        <v>40</v>
      </c>
      <c r="B64" s="12"/>
    </row>
    <row r="65" spans="1:2" ht="15.75" x14ac:dyDescent="0.25">
      <c r="A65" s="12" t="s">
        <v>42</v>
      </c>
      <c r="B65" s="12"/>
    </row>
    <row r="66" spans="1:2" ht="15.75" x14ac:dyDescent="0.25">
      <c r="A66" s="12" t="s">
        <v>44</v>
      </c>
      <c r="B66" s="12"/>
    </row>
    <row r="67" spans="1:2" s="34" customFormat="1" ht="15.75" x14ac:dyDescent="0.25">
      <c r="A67" s="35" t="s">
        <v>118</v>
      </c>
      <c r="B67" s="36"/>
    </row>
    <row r="68" spans="1:2" s="34" customFormat="1" ht="15.75" x14ac:dyDescent="0.25">
      <c r="A68" s="35" t="s">
        <v>119</v>
      </c>
      <c r="B68" s="37"/>
    </row>
    <row r="69" spans="1:2" ht="15.75" x14ac:dyDescent="0.25">
      <c r="A69" s="12" t="s">
        <v>69</v>
      </c>
      <c r="B69" s="13"/>
    </row>
    <row r="70" spans="1:2" x14ac:dyDescent="0.25">
      <c r="A70" s="13"/>
      <c r="B70" s="13"/>
    </row>
    <row r="71" spans="1:2" x14ac:dyDescent="0.25">
      <c r="A71" s="13"/>
      <c r="B71" s="13"/>
    </row>
    <row r="72" spans="1:2" x14ac:dyDescent="0.25">
      <c r="A72" s="13"/>
      <c r="B72" s="13"/>
    </row>
    <row r="73" spans="1:2" x14ac:dyDescent="0.25">
      <c r="A73" s="13"/>
      <c r="B73" s="13"/>
    </row>
    <row r="74" spans="1:2" x14ac:dyDescent="0.25">
      <c r="A74" s="13"/>
      <c r="B74" s="13"/>
    </row>
    <row r="75" spans="1:2" x14ac:dyDescent="0.25">
      <c r="A75" s="13"/>
      <c r="B75" s="13"/>
    </row>
    <row r="76" spans="1:2" x14ac:dyDescent="0.25">
      <c r="A76" s="13"/>
      <c r="B76" s="13"/>
    </row>
    <row r="77" spans="1:2" x14ac:dyDescent="0.25">
      <c r="A77" s="13"/>
      <c r="B77" s="13"/>
    </row>
    <row r="78" spans="1:2" x14ac:dyDescent="0.25">
      <c r="A78" s="13"/>
      <c r="B78" s="13"/>
    </row>
    <row r="79" spans="1:2" x14ac:dyDescent="0.25">
      <c r="A79" s="13"/>
      <c r="B79" s="13"/>
    </row>
    <row r="80" spans="1:2" x14ac:dyDescent="0.25">
      <c r="A80" s="13"/>
      <c r="B80" s="13"/>
    </row>
    <row r="81" spans="1:2" x14ac:dyDescent="0.25">
      <c r="A81" s="13"/>
      <c r="B81" s="13"/>
    </row>
    <row r="82" spans="1:2" x14ac:dyDescent="0.25">
      <c r="A82" s="13"/>
      <c r="B82" s="13"/>
    </row>
    <row r="83" spans="1:2" x14ac:dyDescent="0.25">
      <c r="A83" s="13"/>
      <c r="B83" s="13"/>
    </row>
    <row r="84" spans="1:2" x14ac:dyDescent="0.25">
      <c r="A84" s="13"/>
      <c r="B84" s="13"/>
    </row>
    <row r="85" spans="1:2" x14ac:dyDescent="0.25">
      <c r="A85" s="13"/>
      <c r="B85" s="13"/>
    </row>
    <row r="86" spans="1:2" x14ac:dyDescent="0.25">
      <c r="A86" s="13"/>
      <c r="B86" s="13"/>
    </row>
    <row r="87" spans="1:2" x14ac:dyDescent="0.25">
      <c r="A87" s="13"/>
      <c r="B87" s="13"/>
    </row>
    <row r="88" spans="1:2" x14ac:dyDescent="0.25">
      <c r="A88" s="13"/>
      <c r="B88" s="13"/>
    </row>
    <row r="89" spans="1:2" x14ac:dyDescent="0.25">
      <c r="A89" s="13"/>
      <c r="B89" s="13"/>
    </row>
  </sheetData>
  <mergeCells count="3">
    <mergeCell ref="F47:H47"/>
    <mergeCell ref="F48:H48"/>
    <mergeCell ref="F35:H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3"/>
  <sheetViews>
    <sheetView topLeftCell="A7" zoomScaleNormal="100" workbookViewId="0">
      <selection activeCell="A29" sqref="A29"/>
    </sheetView>
  </sheetViews>
  <sheetFormatPr defaultRowHeight="15" x14ac:dyDescent="0.25"/>
  <cols>
    <col min="1" max="1" width="37" customWidth="1"/>
    <col min="2" max="2" width="9.5703125" customWidth="1"/>
    <col min="3" max="3" width="11" customWidth="1"/>
    <col min="6" max="6" width="9.5703125" customWidth="1"/>
    <col min="7" max="7" width="10.28515625" customWidth="1"/>
  </cols>
  <sheetData>
    <row r="1" spans="1:10" x14ac:dyDescent="0.25">
      <c r="A1" s="17" t="s">
        <v>50</v>
      </c>
    </row>
    <row r="2" spans="1:10" x14ac:dyDescent="0.25">
      <c r="E2" s="34"/>
      <c r="F2" s="34">
        <v>48.75</v>
      </c>
      <c r="G2" s="34">
        <v>65.709999999999994</v>
      </c>
      <c r="H2" s="34">
        <v>26.38</v>
      </c>
      <c r="J2" s="22"/>
    </row>
    <row r="3" spans="1:10" ht="63.75" x14ac:dyDescent="0.25">
      <c r="A3" s="1" t="s">
        <v>51</v>
      </c>
      <c r="B3" s="1" t="s">
        <v>55</v>
      </c>
      <c r="C3" s="1" t="s">
        <v>24</v>
      </c>
      <c r="D3" s="1" t="s">
        <v>56</v>
      </c>
      <c r="E3" s="1" t="s">
        <v>57</v>
      </c>
      <c r="F3" s="1" t="s">
        <v>58</v>
      </c>
      <c r="G3" s="1" t="s">
        <v>22</v>
      </c>
      <c r="H3" s="1" t="s">
        <v>27</v>
      </c>
      <c r="I3" s="1" t="s">
        <v>59</v>
      </c>
    </row>
    <row r="4" spans="1:10" x14ac:dyDescent="0.25">
      <c r="A4" s="24"/>
      <c r="B4" s="25"/>
      <c r="C4" s="24"/>
      <c r="D4" s="25"/>
      <c r="E4" s="24"/>
      <c r="F4" s="24"/>
      <c r="G4" s="24"/>
      <c r="H4" s="24"/>
      <c r="I4" s="25"/>
    </row>
    <row r="5" spans="1:10" ht="15.75" x14ac:dyDescent="0.25">
      <c r="A5" s="24" t="s">
        <v>79</v>
      </c>
      <c r="B5" s="26">
        <v>60</v>
      </c>
      <c r="C5" s="26">
        <v>0</v>
      </c>
      <c r="D5" s="26">
        <f>+B5*C5</f>
        <v>0</v>
      </c>
      <c r="E5" s="26">
        <v>0</v>
      </c>
      <c r="F5" s="26">
        <f>+D5*E5</f>
        <v>0</v>
      </c>
      <c r="G5" s="26">
        <f>+F5*0.05</f>
        <v>0</v>
      </c>
      <c r="H5" s="26">
        <f>+F5*0.1</f>
        <v>0</v>
      </c>
      <c r="I5" s="27">
        <f>+$F$2*F5+$G$2*G5+$H$2*H5</f>
        <v>0</v>
      </c>
      <c r="J5" s="22"/>
    </row>
    <row r="6" spans="1:10" ht="15.75" x14ac:dyDescent="0.25">
      <c r="A6" s="24" t="s">
        <v>80</v>
      </c>
      <c r="B6" s="28"/>
      <c r="C6" s="28"/>
      <c r="D6" s="26"/>
      <c r="E6" s="26"/>
      <c r="F6" s="26"/>
      <c r="G6" s="26"/>
      <c r="H6" s="26"/>
      <c r="I6" s="27"/>
    </row>
    <row r="7" spans="1:10" x14ac:dyDescent="0.25">
      <c r="A7" s="29" t="s">
        <v>52</v>
      </c>
      <c r="B7" s="26">
        <v>16</v>
      </c>
      <c r="C7" s="26">
        <v>0</v>
      </c>
      <c r="D7" s="26">
        <f t="shared" ref="D7:D24" si="0">+B7*C7</f>
        <v>0</v>
      </c>
      <c r="E7" s="26">
        <v>0</v>
      </c>
      <c r="F7" s="26">
        <f t="shared" ref="F7:F24" si="1">+D7*E7</f>
        <v>0</v>
      </c>
      <c r="G7" s="26">
        <f t="shared" ref="G7:G24" si="2">+F7*0.05</f>
        <v>0</v>
      </c>
      <c r="H7" s="26">
        <f t="shared" ref="H7:H24" si="3">+F7*0.1</f>
        <v>0</v>
      </c>
      <c r="I7" s="27">
        <f t="shared" ref="I7:I24" si="4">+$F$2*F7+$G$2*G7+$H$2*H7</f>
        <v>0</v>
      </c>
    </row>
    <row r="8" spans="1:10" x14ac:dyDescent="0.25">
      <c r="A8" s="29" t="s">
        <v>53</v>
      </c>
      <c r="B8" s="26">
        <v>60</v>
      </c>
      <c r="C8" s="26">
        <v>0</v>
      </c>
      <c r="D8" s="26">
        <f t="shared" si="0"/>
        <v>0</v>
      </c>
      <c r="E8" s="26">
        <v>0</v>
      </c>
      <c r="F8" s="26">
        <f t="shared" si="1"/>
        <v>0</v>
      </c>
      <c r="G8" s="26">
        <f t="shared" si="2"/>
        <v>0</v>
      </c>
      <c r="H8" s="26">
        <f t="shared" si="3"/>
        <v>0</v>
      </c>
      <c r="I8" s="27">
        <f t="shared" si="4"/>
        <v>0</v>
      </c>
    </row>
    <row r="9" spans="1:10" x14ac:dyDescent="0.25">
      <c r="A9" s="24" t="s">
        <v>54</v>
      </c>
      <c r="B9" s="28"/>
      <c r="C9" s="28"/>
      <c r="D9" s="26"/>
      <c r="E9" s="28"/>
      <c r="F9" s="26">
        <f t="shared" si="1"/>
        <v>0</v>
      </c>
      <c r="G9" s="26">
        <f t="shared" si="2"/>
        <v>0</v>
      </c>
      <c r="H9" s="26">
        <f t="shared" si="3"/>
        <v>0</v>
      </c>
      <c r="I9" s="27">
        <f t="shared" si="4"/>
        <v>0</v>
      </c>
    </row>
    <row r="10" spans="1:10" ht="15.75" x14ac:dyDescent="0.25">
      <c r="A10" s="24" t="s">
        <v>81</v>
      </c>
      <c r="B10" s="26">
        <v>2</v>
      </c>
      <c r="C10" s="26">
        <v>1</v>
      </c>
      <c r="D10" s="26">
        <f t="shared" si="0"/>
        <v>2</v>
      </c>
      <c r="E10" s="26">
        <v>1</v>
      </c>
      <c r="F10" s="26">
        <f t="shared" si="1"/>
        <v>2</v>
      </c>
      <c r="G10" s="26">
        <f t="shared" si="2"/>
        <v>0.1</v>
      </c>
      <c r="H10" s="26">
        <f t="shared" si="3"/>
        <v>0.2</v>
      </c>
      <c r="I10" s="30">
        <f t="shared" si="4"/>
        <v>109.34699999999999</v>
      </c>
    </row>
    <row r="11" spans="1:10" ht="15.75" x14ac:dyDescent="0.25">
      <c r="A11" s="24" t="s">
        <v>82</v>
      </c>
      <c r="B11" s="26">
        <v>2</v>
      </c>
      <c r="C11" s="26">
        <v>1</v>
      </c>
      <c r="D11" s="26">
        <f t="shared" si="0"/>
        <v>2</v>
      </c>
      <c r="E11" s="26">
        <v>1</v>
      </c>
      <c r="F11" s="26">
        <f t="shared" si="1"/>
        <v>2</v>
      </c>
      <c r="G11" s="26">
        <f t="shared" si="2"/>
        <v>0.1</v>
      </c>
      <c r="H11" s="26">
        <f t="shared" si="3"/>
        <v>0.2</v>
      </c>
      <c r="I11" s="30">
        <f t="shared" si="4"/>
        <v>109.34699999999999</v>
      </c>
    </row>
    <row r="12" spans="1:10" ht="15.75" x14ac:dyDescent="0.25">
      <c r="A12" s="24" t="s">
        <v>83</v>
      </c>
      <c r="B12" s="26">
        <v>2</v>
      </c>
      <c r="C12" s="26">
        <v>1</v>
      </c>
      <c r="D12" s="26">
        <f t="shared" si="0"/>
        <v>2</v>
      </c>
      <c r="E12" s="26">
        <v>1</v>
      </c>
      <c r="F12" s="26">
        <f t="shared" si="1"/>
        <v>2</v>
      </c>
      <c r="G12" s="26">
        <f t="shared" si="2"/>
        <v>0.1</v>
      </c>
      <c r="H12" s="26">
        <f t="shared" si="3"/>
        <v>0.2</v>
      </c>
      <c r="I12" s="30">
        <f t="shared" si="4"/>
        <v>109.34699999999999</v>
      </c>
    </row>
    <row r="13" spans="1:10" ht="15.75" x14ac:dyDescent="0.25">
      <c r="A13" s="24" t="s">
        <v>84</v>
      </c>
      <c r="B13" s="26">
        <v>2</v>
      </c>
      <c r="C13" s="26">
        <v>0</v>
      </c>
      <c r="D13" s="26">
        <f t="shared" si="0"/>
        <v>0</v>
      </c>
      <c r="E13" s="26">
        <v>0</v>
      </c>
      <c r="F13" s="26">
        <f t="shared" si="1"/>
        <v>0</v>
      </c>
      <c r="G13" s="26">
        <f t="shared" si="2"/>
        <v>0</v>
      </c>
      <c r="H13" s="26">
        <f t="shared" si="3"/>
        <v>0</v>
      </c>
      <c r="I13" s="27">
        <f t="shared" si="4"/>
        <v>0</v>
      </c>
    </row>
    <row r="14" spans="1:10" ht="28.5" x14ac:dyDescent="0.25">
      <c r="A14" s="24" t="s">
        <v>85</v>
      </c>
      <c r="B14" s="26">
        <v>2</v>
      </c>
      <c r="C14" s="26">
        <v>1</v>
      </c>
      <c r="D14" s="26">
        <f t="shared" si="0"/>
        <v>2</v>
      </c>
      <c r="E14" s="26">
        <v>1</v>
      </c>
      <c r="F14" s="26">
        <f t="shared" si="1"/>
        <v>2</v>
      </c>
      <c r="G14" s="26">
        <f t="shared" si="2"/>
        <v>0.1</v>
      </c>
      <c r="H14" s="26">
        <f t="shared" si="3"/>
        <v>0.2</v>
      </c>
      <c r="I14" s="30">
        <f t="shared" si="4"/>
        <v>109.34699999999999</v>
      </c>
    </row>
    <row r="15" spans="1:10" ht="28.5" x14ac:dyDescent="0.25">
      <c r="A15" s="24" t="s">
        <v>86</v>
      </c>
      <c r="B15" s="26">
        <v>2</v>
      </c>
      <c r="C15" s="26">
        <v>1</v>
      </c>
      <c r="D15" s="26">
        <f t="shared" si="0"/>
        <v>2</v>
      </c>
      <c r="E15" s="26">
        <v>1</v>
      </c>
      <c r="F15" s="26">
        <f t="shared" si="1"/>
        <v>2</v>
      </c>
      <c r="G15" s="26">
        <f t="shared" si="2"/>
        <v>0.1</v>
      </c>
      <c r="H15" s="26">
        <f t="shared" si="3"/>
        <v>0.2</v>
      </c>
      <c r="I15" s="30">
        <f t="shared" si="4"/>
        <v>109.34699999999999</v>
      </c>
      <c r="J15" s="22"/>
    </row>
    <row r="16" spans="1:10" ht="15.75" x14ac:dyDescent="0.25">
      <c r="A16" s="24" t="s">
        <v>87</v>
      </c>
      <c r="B16" s="26">
        <v>8</v>
      </c>
      <c r="C16" s="26">
        <v>1</v>
      </c>
      <c r="D16" s="26">
        <f t="shared" si="0"/>
        <v>8</v>
      </c>
      <c r="E16" s="26">
        <v>1</v>
      </c>
      <c r="F16" s="26">
        <f t="shared" si="1"/>
        <v>8</v>
      </c>
      <c r="G16" s="26">
        <f t="shared" si="2"/>
        <v>0.4</v>
      </c>
      <c r="H16" s="26">
        <f t="shared" si="3"/>
        <v>0.8</v>
      </c>
      <c r="I16" s="30">
        <f t="shared" si="4"/>
        <v>437.38799999999998</v>
      </c>
    </row>
    <row r="17" spans="1:10" ht="15.75" x14ac:dyDescent="0.25">
      <c r="A17" s="24" t="s">
        <v>88</v>
      </c>
      <c r="B17" s="26">
        <v>4</v>
      </c>
      <c r="C17" s="26">
        <v>0</v>
      </c>
      <c r="D17" s="26">
        <f t="shared" si="0"/>
        <v>0</v>
      </c>
      <c r="E17" s="26">
        <v>0</v>
      </c>
      <c r="F17" s="26">
        <f t="shared" si="1"/>
        <v>0</v>
      </c>
      <c r="G17" s="26">
        <f t="shared" si="2"/>
        <v>0</v>
      </c>
      <c r="H17" s="26">
        <f t="shared" si="3"/>
        <v>0</v>
      </c>
      <c r="I17" s="27">
        <f t="shared" si="4"/>
        <v>0</v>
      </c>
    </row>
    <row r="18" spans="1:10" ht="15.75" x14ac:dyDescent="0.25">
      <c r="A18" s="24" t="s">
        <v>89</v>
      </c>
      <c r="B18" s="26">
        <v>4</v>
      </c>
      <c r="C18" s="26">
        <v>0</v>
      </c>
      <c r="D18" s="26">
        <f t="shared" si="0"/>
        <v>0</v>
      </c>
      <c r="E18" s="26">
        <v>0</v>
      </c>
      <c r="F18" s="26">
        <f t="shared" si="1"/>
        <v>0</v>
      </c>
      <c r="G18" s="26">
        <f t="shared" si="2"/>
        <v>0</v>
      </c>
      <c r="H18" s="26">
        <f t="shared" si="3"/>
        <v>0</v>
      </c>
      <c r="I18" s="27">
        <f t="shared" si="4"/>
        <v>0</v>
      </c>
    </row>
    <row r="19" spans="1:10" ht="15.75" x14ac:dyDescent="0.25">
      <c r="A19" s="24" t="s">
        <v>90</v>
      </c>
      <c r="B19" s="26">
        <v>4</v>
      </c>
      <c r="C19" s="26">
        <v>0</v>
      </c>
      <c r="D19" s="26">
        <f t="shared" si="0"/>
        <v>0</v>
      </c>
      <c r="E19" s="26">
        <v>0</v>
      </c>
      <c r="F19" s="26">
        <f t="shared" si="1"/>
        <v>0</v>
      </c>
      <c r="G19" s="26">
        <f t="shared" si="2"/>
        <v>0</v>
      </c>
      <c r="H19" s="26">
        <f t="shared" si="3"/>
        <v>0</v>
      </c>
      <c r="I19" s="27">
        <f t="shared" si="4"/>
        <v>0</v>
      </c>
    </row>
    <row r="20" spans="1:10" ht="28.5" x14ac:dyDescent="0.25">
      <c r="A20" s="24" t="s">
        <v>91</v>
      </c>
      <c r="B20" s="26">
        <v>8</v>
      </c>
      <c r="C20" s="26">
        <v>4</v>
      </c>
      <c r="D20" s="26">
        <f t="shared" si="0"/>
        <v>32</v>
      </c>
      <c r="E20" s="26">
        <v>0.4</v>
      </c>
      <c r="F20" s="26">
        <f t="shared" si="1"/>
        <v>12.8</v>
      </c>
      <c r="G20" s="26">
        <f t="shared" si="2"/>
        <v>0.64000000000000012</v>
      </c>
      <c r="H20" s="26">
        <f t="shared" si="3"/>
        <v>1.2800000000000002</v>
      </c>
      <c r="I20" s="30">
        <f t="shared" si="4"/>
        <v>699.82079999999996</v>
      </c>
      <c r="J20" s="22"/>
    </row>
    <row r="21" spans="1:10" x14ac:dyDescent="0.25">
      <c r="A21" s="24" t="s">
        <v>65</v>
      </c>
      <c r="B21" s="26">
        <v>2</v>
      </c>
      <c r="C21" s="26">
        <v>2</v>
      </c>
      <c r="D21" s="26">
        <f t="shared" si="0"/>
        <v>4</v>
      </c>
      <c r="E21" s="26">
        <v>3.6</v>
      </c>
      <c r="F21" s="26">
        <f t="shared" si="1"/>
        <v>14.4</v>
      </c>
      <c r="G21" s="26">
        <f t="shared" si="2"/>
        <v>0.72000000000000008</v>
      </c>
      <c r="H21" s="26">
        <f t="shared" si="3"/>
        <v>1.4400000000000002</v>
      </c>
      <c r="I21" s="30">
        <f t="shared" si="4"/>
        <v>787.29840000000002</v>
      </c>
    </row>
    <row r="22" spans="1:10" ht="15.75" x14ac:dyDescent="0.25">
      <c r="A22" s="24" t="s">
        <v>92</v>
      </c>
      <c r="B22" s="26">
        <v>1</v>
      </c>
      <c r="C22" s="26">
        <v>1</v>
      </c>
      <c r="D22" s="26">
        <f t="shared" si="0"/>
        <v>1</v>
      </c>
      <c r="E22" s="26">
        <v>1</v>
      </c>
      <c r="F22" s="26">
        <f t="shared" si="1"/>
        <v>1</v>
      </c>
      <c r="G22" s="26">
        <f t="shared" si="2"/>
        <v>0.05</v>
      </c>
      <c r="H22" s="26">
        <f t="shared" si="3"/>
        <v>0.1</v>
      </c>
      <c r="I22" s="30">
        <f t="shared" si="4"/>
        <v>54.673499999999997</v>
      </c>
    </row>
    <row r="23" spans="1:10" ht="28.5" x14ac:dyDescent="0.25">
      <c r="A23" s="24" t="s">
        <v>93</v>
      </c>
      <c r="B23" s="26">
        <v>8</v>
      </c>
      <c r="C23" s="26">
        <v>0</v>
      </c>
      <c r="D23" s="26">
        <f t="shared" si="0"/>
        <v>0</v>
      </c>
      <c r="E23" s="26">
        <v>0</v>
      </c>
      <c r="F23" s="26">
        <f t="shared" si="1"/>
        <v>0</v>
      </c>
      <c r="G23" s="26">
        <f t="shared" si="2"/>
        <v>0</v>
      </c>
      <c r="H23" s="26">
        <f t="shared" si="3"/>
        <v>0</v>
      </c>
      <c r="I23" s="27">
        <f t="shared" si="4"/>
        <v>0</v>
      </c>
    </row>
    <row r="24" spans="1:10" ht="15.75" x14ac:dyDescent="0.25">
      <c r="A24" s="24" t="s">
        <v>94</v>
      </c>
      <c r="B24" s="26">
        <v>8</v>
      </c>
      <c r="C24" s="26">
        <v>0</v>
      </c>
      <c r="D24" s="26">
        <f t="shared" si="0"/>
        <v>0</v>
      </c>
      <c r="E24" s="26">
        <v>0</v>
      </c>
      <c r="F24" s="26">
        <f t="shared" si="1"/>
        <v>0</v>
      </c>
      <c r="G24" s="26">
        <f t="shared" si="2"/>
        <v>0</v>
      </c>
      <c r="H24" s="26">
        <f t="shared" si="3"/>
        <v>0</v>
      </c>
      <c r="I24" s="27">
        <f t="shared" si="4"/>
        <v>0</v>
      </c>
    </row>
    <row r="25" spans="1:10" ht="15.75" x14ac:dyDescent="0.25">
      <c r="A25" s="31" t="s">
        <v>120</v>
      </c>
      <c r="B25" s="32"/>
      <c r="C25" s="32"/>
      <c r="D25" s="32"/>
      <c r="E25" s="32"/>
      <c r="F25" s="40">
        <f>+SUM(F4:H24)</f>
        <v>53.129999999999995</v>
      </c>
      <c r="G25" s="40"/>
      <c r="H25" s="40"/>
      <c r="I25" s="33">
        <f>+ROUND(SUM(I4:I24),-1)</f>
        <v>2530</v>
      </c>
    </row>
    <row r="27" spans="1:10" x14ac:dyDescent="0.25">
      <c r="A27" s="10" t="s">
        <v>30</v>
      </c>
    </row>
    <row r="28" spans="1:10" ht="15.75" x14ac:dyDescent="0.25">
      <c r="A28" s="13" t="s">
        <v>121</v>
      </c>
    </row>
    <row r="29" spans="1:10" ht="15.75" x14ac:dyDescent="0.25">
      <c r="A29" s="35" t="s">
        <v>95</v>
      </c>
    </row>
    <row r="30" spans="1:10" ht="15.75" x14ac:dyDescent="0.25">
      <c r="A30" s="12" t="s">
        <v>61</v>
      </c>
    </row>
    <row r="31" spans="1:10" ht="15.75" x14ac:dyDescent="0.25">
      <c r="A31" s="12" t="s">
        <v>62</v>
      </c>
    </row>
    <row r="32" spans="1:10" ht="15.75" x14ac:dyDescent="0.25">
      <c r="A32" s="12" t="s">
        <v>63</v>
      </c>
    </row>
    <row r="33" spans="1:1" ht="15.75" x14ac:dyDescent="0.25">
      <c r="A33" s="12" t="s">
        <v>64</v>
      </c>
    </row>
    <row r="34" spans="1:1" ht="15.75" x14ac:dyDescent="0.25">
      <c r="A34" s="12" t="s">
        <v>76</v>
      </c>
    </row>
    <row r="35" spans="1:1" ht="15.75" x14ac:dyDescent="0.25">
      <c r="A35" s="12" t="s">
        <v>60</v>
      </c>
    </row>
    <row r="36" spans="1:1" ht="15.75" x14ac:dyDescent="0.25">
      <c r="A36" s="12" t="s">
        <v>66</v>
      </c>
    </row>
    <row r="37" spans="1:1" ht="15.75" x14ac:dyDescent="0.25">
      <c r="A37" s="12" t="s">
        <v>67</v>
      </c>
    </row>
    <row r="38" spans="1:1" ht="15.75" x14ac:dyDescent="0.25">
      <c r="A38" s="12" t="s">
        <v>68</v>
      </c>
    </row>
    <row r="39" spans="1:1" ht="15.75" x14ac:dyDescent="0.25">
      <c r="A39" s="12" t="s">
        <v>77</v>
      </c>
    </row>
    <row r="40" spans="1:1" ht="15.75" x14ac:dyDescent="0.25">
      <c r="A40" s="12" t="s">
        <v>78</v>
      </c>
    </row>
    <row r="43" spans="1:1" ht="15.75" x14ac:dyDescent="0.25">
      <c r="A43" s="23"/>
    </row>
  </sheetData>
  <mergeCells count="1">
    <mergeCell ref="F25:H25"/>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2016-03-01T18:36:23Z</dcterms:created>
  <dcterms:modified xsi:type="dcterms:W3CDTF">2019-07-23T15:05:50Z</dcterms:modified>
</cp:coreProperties>
</file>