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CCE51499-E5C2-4D59-81FB-4524310D2740}" xr6:coauthVersionLast="36" xr6:coauthVersionMax="36" xr10:uidLastSave="{00000000-0000-0000-0000-000000000000}"/>
  <bookViews>
    <workbookView xWindow="0" yWindow="0" windowWidth="19200" windowHeight="11385"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7" i="2" l="1"/>
  <c r="K17" i="1"/>
  <c r="I7" i="2"/>
  <c r="I27" i="1" l="1"/>
  <c r="I17" i="1"/>
  <c r="F17" i="1"/>
  <c r="F26" i="1"/>
  <c r="F6" i="2" l="1"/>
  <c r="G6" i="2" s="1"/>
  <c r="D6" i="2"/>
  <c r="D5" i="2"/>
  <c r="F5" i="2" s="1"/>
  <c r="D9" i="1"/>
  <c r="F9" i="1" s="1"/>
  <c r="G9" i="1" s="1"/>
  <c r="D10" i="1"/>
  <c r="F10" i="1" s="1"/>
  <c r="G10" i="1" s="1"/>
  <c r="D11" i="1"/>
  <c r="F11" i="1" s="1"/>
  <c r="G11" i="1" s="1"/>
  <c r="D12" i="1"/>
  <c r="F12" i="1" s="1"/>
  <c r="G12" i="1" s="1"/>
  <c r="D13" i="1"/>
  <c r="F13" i="1" s="1"/>
  <c r="G13" i="1" s="1"/>
  <c r="D22" i="1"/>
  <c r="F22" i="1" s="1"/>
  <c r="H22" i="1" s="1"/>
  <c r="D23" i="1"/>
  <c r="F23" i="1" s="1"/>
  <c r="D24" i="1"/>
  <c r="F24" i="1" s="1"/>
  <c r="D7" i="1"/>
  <c r="F7" i="1" s="1"/>
  <c r="G5" i="2" l="1"/>
  <c r="I5" i="2" s="1"/>
  <c r="H5" i="2"/>
  <c r="H6" i="2"/>
  <c r="I6" i="2" s="1"/>
  <c r="H7" i="1"/>
  <c r="G24" i="1"/>
  <c r="H24" i="1"/>
  <c r="G23" i="1"/>
  <c r="H23" i="1"/>
  <c r="G7" i="1"/>
  <c r="I7" i="1" s="1"/>
  <c r="G22" i="1"/>
  <c r="I22" i="1" s="1"/>
  <c r="H13" i="1"/>
  <c r="I13" i="1" s="1"/>
  <c r="H12" i="1"/>
  <c r="I12" i="1" s="1"/>
  <c r="H11" i="1"/>
  <c r="I11" i="1" s="1"/>
  <c r="H10" i="1"/>
  <c r="I10" i="1" s="1"/>
  <c r="H9" i="1"/>
  <c r="I9" i="1" s="1"/>
  <c r="I24" i="1" l="1"/>
  <c r="I23" i="1"/>
  <c r="F27" i="1"/>
  <c r="K27" i="1" s="1"/>
  <c r="I26" i="1" l="1"/>
  <c r="I29" i="1"/>
</calcChain>
</file>

<file path=xl/sharedStrings.xml><?xml version="1.0" encoding="utf-8"?>
<sst xmlns="http://schemas.openxmlformats.org/spreadsheetml/2006/main" count="74" uniqueCount="64">
  <si>
    <t>Burden item</t>
  </si>
  <si>
    <t>1.  Applications</t>
  </si>
  <si>
    <t>N/A</t>
  </si>
  <si>
    <t>2.  Surveys and studies</t>
  </si>
  <si>
    <t>3.  Reporting requirements</t>
  </si>
  <si>
    <t xml:space="preserve">    b.  Required activities</t>
  </si>
  <si>
    <r>
      <t xml:space="preserve">         Monitor per Title V permit </t>
    </r>
    <r>
      <rPr>
        <vertAlign val="superscript"/>
        <sz val="10"/>
        <color rgb="FF000000"/>
        <rFont val="Times New Roman"/>
        <family val="1"/>
      </rPr>
      <t>c</t>
    </r>
  </si>
  <si>
    <r>
      <t xml:space="preserve">         Initial/repeat performance tests </t>
    </r>
    <r>
      <rPr>
        <vertAlign val="superscript"/>
        <sz val="10"/>
        <color rgb="FF000000"/>
        <rFont val="Times New Roman"/>
        <family val="1"/>
      </rPr>
      <t>e</t>
    </r>
  </si>
  <si>
    <t xml:space="preserve">         Initial notification of applicability</t>
  </si>
  <si>
    <r>
      <t xml:space="preserve">         Initial notification of compliance status </t>
    </r>
    <r>
      <rPr>
        <vertAlign val="superscript"/>
        <sz val="10"/>
        <color rgb="FF000000"/>
        <rFont val="Times New Roman"/>
        <family val="1"/>
      </rPr>
      <t>f</t>
    </r>
  </si>
  <si>
    <r>
      <t xml:space="preserve">        Reports per Title V permit </t>
    </r>
    <r>
      <rPr>
        <vertAlign val="superscript"/>
        <sz val="10"/>
        <color rgb="FF000000"/>
        <rFont val="Times New Roman"/>
        <family val="1"/>
      </rPr>
      <t>c</t>
    </r>
  </si>
  <si>
    <t xml:space="preserve">    c.  Create information</t>
  </si>
  <si>
    <t>See 3B</t>
  </si>
  <si>
    <t xml:space="preserve">    d.  Gather existing information</t>
  </si>
  <si>
    <t xml:space="preserve">    e.  Write report</t>
  </si>
  <si>
    <t>4  Recordkeeping requirements</t>
  </si>
  <si>
    <t>See 3A</t>
  </si>
  <si>
    <t xml:space="preserve">     b.  Plan activities </t>
  </si>
  <si>
    <t xml:space="preserve">     c.  Implement activities</t>
  </si>
  <si>
    <r>
      <t xml:space="preserve">     d.  Record all data required by Title V permit </t>
    </r>
    <r>
      <rPr>
        <vertAlign val="superscript"/>
        <sz val="10"/>
        <color rgb="FF000000"/>
        <rFont val="Times New Roman"/>
        <family val="1"/>
      </rPr>
      <t>c</t>
    </r>
  </si>
  <si>
    <r>
      <t xml:space="preserve">     e.  Time to transmit or disclose information </t>
    </r>
    <r>
      <rPr>
        <vertAlign val="superscript"/>
        <sz val="10"/>
        <color rgb="FF000000"/>
        <rFont val="Times New Roman"/>
        <family val="1"/>
      </rPr>
      <t>c</t>
    </r>
  </si>
  <si>
    <t xml:space="preserve">     f.  Time to train personnel</t>
  </si>
  <si>
    <t xml:space="preserve">     g.  Time for audits</t>
  </si>
  <si>
    <t xml:space="preserve">Subtotal  for Recordkeeping Requirements  </t>
  </si>
  <si>
    <t>Assumptions:</t>
  </si>
  <si>
    <r>
      <t xml:space="preserve">e </t>
    </r>
    <r>
      <rPr>
        <sz val="10"/>
        <color rgb="FF000000"/>
        <rFont val="Times New Roman"/>
        <family val="1"/>
      </rPr>
      <t xml:space="preserve"> We have assumed that an existing facility may certify initial compliance based on previous PM test; no new test is required.</t>
    </r>
  </si>
  <si>
    <r>
      <t xml:space="preserve">f </t>
    </r>
    <r>
      <rPr>
        <sz val="10"/>
        <color rgb="FF000000"/>
        <rFont val="Times New Roman"/>
        <family val="1"/>
      </rPr>
      <t xml:space="preserve"> We have assumed that it will take eight hours for each respondent to complete the initial notification of compliance status report.</t>
    </r>
  </si>
  <si>
    <t>(A) 
Person hours per occurrence</t>
  </si>
  <si>
    <t>(B) 
No. of occurrences per respondent per year</t>
  </si>
  <si>
    <t>(C) 
Person hours per respondent per year 
(C=AxB)</t>
  </si>
  <si>
    <r>
      <t xml:space="preserve">(D) 
Respondents per year </t>
    </r>
    <r>
      <rPr>
        <b/>
        <vertAlign val="superscript"/>
        <sz val="10"/>
        <color rgb="FF000000"/>
        <rFont val="Times New Roman"/>
        <family val="1"/>
      </rPr>
      <t>a</t>
    </r>
  </si>
  <si>
    <t>(E) 
Technical person- hours per year 
(E=CxD)</t>
  </si>
  <si>
    <t>(F) 
Management person hours per year 
(F=Ex0.05)</t>
  </si>
  <si>
    <t>(G) 
Clerical person hours per year 
(G=Ex0.1)</t>
  </si>
  <si>
    <r>
      <t>(H) 
Total Cost per Year, $</t>
    </r>
    <r>
      <rPr>
        <b/>
        <vertAlign val="superscript"/>
        <sz val="10"/>
        <color rgb="FF000000"/>
        <rFont val="Times New Roman"/>
        <family val="1"/>
      </rPr>
      <t>b</t>
    </r>
  </si>
  <si>
    <r>
      <t xml:space="preserve">    a.  Familiarize with regulatory requirements </t>
    </r>
    <r>
      <rPr>
        <vertAlign val="superscript"/>
        <sz val="10"/>
        <color rgb="FF000000"/>
        <rFont val="Times New Roman"/>
        <family val="1"/>
      </rPr>
      <t>d</t>
    </r>
  </si>
  <si>
    <t>Subtotal for Reporting  Requirements</t>
  </si>
  <si>
    <t xml:space="preserve">     a.  Familiarize with regulatory requirements</t>
  </si>
  <si>
    <r>
      <t>GRAND TOTAL (rounded)</t>
    </r>
    <r>
      <rPr>
        <b/>
        <vertAlign val="superscript"/>
        <sz val="10"/>
        <color rgb="FF000000"/>
        <rFont val="Times New Roman"/>
        <family val="1"/>
      </rPr>
      <t>g</t>
    </r>
  </si>
  <si>
    <r>
      <t>CAPITAL AND O&amp;M  COST (rounded)</t>
    </r>
    <r>
      <rPr>
        <b/>
        <vertAlign val="superscript"/>
        <sz val="10"/>
        <color rgb="FF000000"/>
        <rFont val="Times New Roman"/>
        <family val="1"/>
      </rPr>
      <t>g</t>
    </r>
  </si>
  <si>
    <r>
      <t>TOTAL LABOR BURDEN AND COST (rounded)</t>
    </r>
    <r>
      <rPr>
        <b/>
        <vertAlign val="superscript"/>
        <sz val="10"/>
        <color rgb="FF000000"/>
        <rFont val="Times New Roman"/>
        <family val="1"/>
      </rPr>
      <t>g</t>
    </r>
  </si>
  <si>
    <r>
      <t>d</t>
    </r>
    <r>
      <rPr>
        <sz val="10"/>
        <color rgb="FF000000"/>
        <rFont val="Times New Roman"/>
        <family val="1"/>
      </rPr>
      <t xml:space="preserve">  We have assumed that it will take eight hours for each respondent to familiarize with regulatory requirements.</t>
    </r>
  </si>
  <si>
    <t>Activity</t>
  </si>
  <si>
    <r>
      <t xml:space="preserve">(D) Respondents per year </t>
    </r>
    <r>
      <rPr>
        <b/>
        <vertAlign val="superscript"/>
        <sz val="10"/>
        <color rgb="FF000000"/>
        <rFont val="Times New Roman"/>
        <family val="1"/>
      </rPr>
      <t>a</t>
    </r>
  </si>
  <si>
    <t>(A) 
EPA person hours per occurrence</t>
  </si>
  <si>
    <t>(B) 
No. of occurrences per plant per year</t>
  </si>
  <si>
    <t>(C) 
EPA person hours per plant per year 
(C=AxB)</t>
  </si>
  <si>
    <t>(G)
Clerical person hours per year 
(G=Ex0.1)</t>
  </si>
  <si>
    <t>1. Report review</t>
  </si>
  <si>
    <r>
      <t xml:space="preserve">   a. Initial notification of applicability </t>
    </r>
    <r>
      <rPr>
        <vertAlign val="superscript"/>
        <sz val="10"/>
        <color rgb="FF000000"/>
        <rFont val="Times New Roman"/>
        <family val="1"/>
      </rPr>
      <t>c</t>
    </r>
  </si>
  <si>
    <r>
      <t xml:space="preserve">   b. Initial notification of compliance status </t>
    </r>
    <r>
      <rPr>
        <vertAlign val="superscript"/>
        <sz val="10"/>
        <color rgb="FF000000"/>
        <rFont val="Times New Roman"/>
        <family val="1"/>
      </rPr>
      <t>d</t>
    </r>
  </si>
  <si>
    <r>
      <t>TOTAL ANNUAL BURDEN AND COST (rounded)</t>
    </r>
    <r>
      <rPr>
        <b/>
        <vertAlign val="superscript"/>
        <sz val="10"/>
        <color rgb="FF000000"/>
        <rFont val="Times New Roman"/>
        <family val="1"/>
      </rPr>
      <t>e</t>
    </r>
  </si>
  <si>
    <r>
      <t xml:space="preserve">e  </t>
    </r>
    <r>
      <rPr>
        <sz val="10"/>
        <color rgb="FF000000"/>
        <rFont val="Times New Roman"/>
        <family val="1"/>
      </rPr>
      <t>Totals have been rounded to 3 significant figures. Figures may not add exactly due to rounding.</t>
    </r>
  </si>
  <si>
    <r>
      <rPr>
        <vertAlign val="superscript"/>
        <sz val="10"/>
        <color rgb="FF000000"/>
        <rFont val="Times New Roman"/>
        <family val="1"/>
      </rPr>
      <t>c</t>
    </r>
    <r>
      <rPr>
        <sz val="10"/>
        <color rgb="FF000000"/>
        <rFont val="Times New Roman"/>
        <family val="1"/>
      </rPr>
      <t xml:space="preserve">  We have assumed that it will take 2 hours to review the initial notification of applicability report.</t>
    </r>
  </si>
  <si>
    <t>Table 1: Annual Respondent Burden and Cost – NESHAP for Area Sources: Primary Copper Smelting, Secondary Copper Smelting, and Primary Nonferrous Metals-Zinc, Cadmium, and Beryllium (Renewal)</t>
  </si>
  <si>
    <t>Table 2: Average Annual EPA Burden and Cost – NESHAP for Area Sources: Primary Copper Smelting, Secondary Copper Smelting, and Primary Nonferrous Metals-Zinc, Cadmium, and Beryllium (Renewal)</t>
  </si>
  <si>
    <t>hr/response</t>
  </si>
  <si>
    <r>
      <t>b</t>
    </r>
    <r>
      <rPr>
        <sz val="10"/>
        <color rgb="FF00000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</si>
  <si>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b</t>
    </r>
    <r>
      <rPr>
        <sz val="10"/>
        <color rgb="FF000000"/>
        <rFont val="Times New Roman"/>
        <family val="1"/>
      </rPr>
      <t xml:space="preserve">  This cost is based on the following labor rates which incorporates a 1.6 benefits multiplication factor to account for government overhead expenses: $65.71 Managerial rate (GS-13, Step 5, $41.07 x 1.6), $48.75 Technical rate (GS-12, Step 1, $30.47 x 1.6), and $26.38 Clerical rate (GS-6, Step 3, $16.49 x 1.6).  These rates are from the Office of Personnel Management (OPM) 2014 General Schedule, which excludes locality rates of pay.</t>
    </r>
  </si>
  <si>
    <r>
      <t>d</t>
    </r>
    <r>
      <rPr>
        <sz val="10"/>
        <color rgb="FF000000"/>
        <rFont val="Times New Roman"/>
        <family val="1"/>
      </rPr>
      <t xml:space="preserve">  We have assumed that it will take 4 hours to review the initial notification of compliance status report.</t>
    </r>
  </si>
  <si>
    <r>
      <t xml:space="preserve">g  </t>
    </r>
    <r>
      <rPr>
        <sz val="10"/>
        <color rgb="FF000000"/>
        <rFont val="Times New Roman"/>
        <family val="1"/>
      </rPr>
      <t>Totals have been rounded to 3 significant figures. Figures may not add exactly due to rounding.</t>
    </r>
    <r>
      <rPr>
        <vertAlign val="superscript"/>
        <sz val="10"/>
        <color rgb="FF000000"/>
        <rFont val="Times New Roman"/>
        <family val="1"/>
      </rPr>
      <t xml:space="preserve"> </t>
    </r>
  </si>
  <si>
    <r>
      <t>a</t>
    </r>
    <r>
      <rPr>
        <sz val="10"/>
        <color rgb="FF000000"/>
        <rFont val="Times New Roman"/>
        <family val="1"/>
      </rPr>
      <t xml:space="preserve">  We have assumed that the average number of respondents potentially subject to this rule will be five.  Each year two respondents are anticipated to effect process changes requiring notification to the Agency regarding applicability and compliance status.  They are all area sources.  There will be no additional new sources over the three-year period of this ICR. </t>
    </r>
  </si>
  <si>
    <r>
      <t>c</t>
    </r>
    <r>
      <rPr>
        <sz val="10"/>
        <color rgb="FF000000"/>
        <rFont val="Times New Roman"/>
        <family val="1"/>
      </rPr>
      <t xml:space="preserve">  We have assumed that no hours or costs are associated with this burden item because existing plants comply with the requiremen</t>
    </r>
    <r>
      <rPr>
        <sz val="10"/>
        <rFont val="Times New Roman"/>
        <family val="1"/>
      </rPr>
      <t>t as part of</t>
    </r>
    <r>
      <rPr>
        <sz val="10"/>
        <color rgb="FF000000"/>
        <rFont val="Times New Roman"/>
        <family val="1"/>
      </rPr>
      <t xml:space="preserve"> their Title V operating permit.</t>
    </r>
  </si>
  <si>
    <r>
      <t>a</t>
    </r>
    <r>
      <rPr>
        <sz val="10"/>
        <color rgb="FF000000"/>
        <rFont val="Times New Roman"/>
        <family val="1"/>
      </rPr>
      <t xml:space="preserve">  We have assumed that the average number of respondents potentially subject to this rule is five.  Each year two respondents are anticipated to effect process changes requiring notification to the Agency regarding applicability and compliance status. </t>
    </r>
    <r>
      <rPr>
        <sz val="10"/>
        <rFont val="Times New Roman"/>
        <family val="1"/>
      </rPr>
      <t xml:space="preserve">They are all area sources. </t>
    </r>
    <r>
      <rPr>
        <sz val="10"/>
        <color rgb="FF000000"/>
        <rFont val="Times New Roman"/>
        <family val="1"/>
      </rPr>
      <t xml:space="preserve"> There will be no additional new sources over the three-year period of this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</si>
</sst>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3" x14ac:knownFonts="1">
    <font>
      <sz val="11"/>
      <color theme="1"/>
      <name val="Calibri"/>
      <family val="2"/>
      <scheme val="minor"/>
    </font>
    <font>
      <b/>
      <sz val="11"/>
      <color theme="1"/>
      <name val="Calibri"/>
      <family val="2"/>
      <scheme val="minor"/>
    </font>
    <font>
      <sz val="10"/>
      <color theme="1"/>
      <name val="Times New Roman"/>
      <family val="1"/>
    </font>
    <font>
      <sz val="12"/>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rgb="FF000000"/>
      <name val="Calibri"/>
      <family val="2"/>
    </font>
    <font>
      <vertAlign val="superscript"/>
      <sz val="12"/>
      <color rgb="FF000000"/>
      <name val="Times New Roman"/>
      <family val="1"/>
    </font>
    <font>
      <b/>
      <i/>
      <sz val="10"/>
      <color rgb="FF000000"/>
      <name val="Times New Roman"/>
      <family val="1"/>
    </font>
    <font>
      <sz val="11"/>
      <color rgb="FF000000"/>
      <name val="Calibri"/>
      <family val="2"/>
    </font>
    <font>
      <sz val="1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6" fontId="6" fillId="0" borderId="1" xfId="0" applyNumberFormat="1" applyFont="1" applyBorder="1" applyAlignment="1">
      <alignment horizontal="right" vertical="center"/>
    </xf>
    <xf numFmtId="0" fontId="6" fillId="0" borderId="1" xfId="0" applyFont="1" applyBorder="1" applyAlignment="1">
      <alignment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10" fillId="0" borderId="1" xfId="0" applyFont="1" applyBorder="1" applyAlignment="1">
      <alignment vertical="center" wrapText="1"/>
    </xf>
    <xf numFmtId="6" fontId="2" fillId="0" borderId="1" xfId="0" applyNumberFormat="1" applyFont="1" applyBorder="1" applyAlignment="1">
      <alignment vertical="top"/>
    </xf>
    <xf numFmtId="0" fontId="8" fillId="0" borderId="0" xfId="0" applyFont="1" applyAlignment="1">
      <alignment vertical="center"/>
    </xf>
    <xf numFmtId="0" fontId="3" fillId="0" borderId="0" xfId="0" applyFont="1" applyAlignment="1">
      <alignment vertical="center"/>
    </xf>
    <xf numFmtId="0" fontId="11" fillId="0" borderId="0" xfId="0" applyFont="1" applyAlignment="1">
      <alignment vertical="center"/>
    </xf>
    <xf numFmtId="0" fontId="4" fillId="0" borderId="0" xfId="0" applyFont="1" applyAlignment="1">
      <alignment vertical="center"/>
    </xf>
    <xf numFmtId="1" fontId="0" fillId="0" borderId="0" xfId="0" applyNumberFormat="1"/>
    <xf numFmtId="0" fontId="7" fillId="0" borderId="0" xfId="0" applyFont="1" applyAlignment="1">
      <alignment horizontal="left" vertical="center" wrapText="1"/>
    </xf>
    <xf numFmtId="1"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tabSelected="1" zoomScale="85" zoomScaleNormal="85" workbookViewId="0">
      <selection activeCell="F17" sqref="F17:H17"/>
    </sheetView>
  </sheetViews>
  <sheetFormatPr defaultRowHeight="15" x14ac:dyDescent="0.25"/>
  <cols>
    <col min="1" max="1" width="42.28515625" customWidth="1"/>
    <col min="2" max="3" width="10.140625" customWidth="1"/>
    <col min="5" max="5" width="12" customWidth="1"/>
    <col min="7" max="7" width="10.28515625" customWidth="1"/>
    <col min="8" max="8" width="11.140625" customWidth="1"/>
    <col min="9" max="9" width="10" bestFit="1" customWidth="1"/>
  </cols>
  <sheetData>
    <row r="1" spans="1:9" x14ac:dyDescent="0.25">
      <c r="A1" s="1" t="s">
        <v>54</v>
      </c>
    </row>
    <row r="2" spans="1:9" x14ac:dyDescent="0.25">
      <c r="F2">
        <v>117.92</v>
      </c>
      <c r="G2">
        <v>147.4</v>
      </c>
      <c r="H2">
        <v>57.02</v>
      </c>
    </row>
    <row r="3" spans="1:9" ht="76.5" x14ac:dyDescent="0.25">
      <c r="A3" s="3" t="s">
        <v>0</v>
      </c>
      <c r="B3" s="3" t="s">
        <v>27</v>
      </c>
      <c r="C3" s="3" t="s">
        <v>28</v>
      </c>
      <c r="D3" s="3" t="s">
        <v>29</v>
      </c>
      <c r="E3" s="3" t="s">
        <v>30</v>
      </c>
      <c r="F3" s="3" t="s">
        <v>31</v>
      </c>
      <c r="G3" s="3" t="s">
        <v>32</v>
      </c>
      <c r="H3" s="3" t="s">
        <v>33</v>
      </c>
      <c r="I3" s="3" t="s">
        <v>34</v>
      </c>
    </row>
    <row r="4" spans="1:9" x14ac:dyDescent="0.25">
      <c r="A4" s="4" t="s">
        <v>1</v>
      </c>
      <c r="B4" s="5" t="s">
        <v>2</v>
      </c>
      <c r="C4" s="5"/>
      <c r="D4" s="5"/>
      <c r="E4" s="5"/>
      <c r="F4" s="5"/>
      <c r="G4" s="5"/>
      <c r="H4" s="5"/>
      <c r="I4" s="6"/>
    </row>
    <row r="5" spans="1:9" x14ac:dyDescent="0.25">
      <c r="A5" s="4" t="s">
        <v>3</v>
      </c>
      <c r="B5" s="5" t="s">
        <v>2</v>
      </c>
      <c r="C5" s="5"/>
      <c r="D5" s="5"/>
      <c r="E5" s="5"/>
      <c r="F5" s="5"/>
      <c r="G5" s="5"/>
      <c r="H5" s="5"/>
      <c r="I5" s="6"/>
    </row>
    <row r="6" spans="1:9" x14ac:dyDescent="0.25">
      <c r="A6" s="4" t="s">
        <v>4</v>
      </c>
      <c r="B6" s="5"/>
      <c r="C6" s="5"/>
      <c r="D6" s="5"/>
      <c r="E6" s="5"/>
      <c r="F6" s="5"/>
      <c r="G6" s="5"/>
      <c r="H6" s="5"/>
      <c r="I6" s="6"/>
    </row>
    <row r="7" spans="1:9" ht="15.75" x14ac:dyDescent="0.25">
      <c r="A7" s="4" t="s">
        <v>35</v>
      </c>
      <c r="B7" s="5">
        <v>8</v>
      </c>
      <c r="C7" s="5">
        <v>1</v>
      </c>
      <c r="D7" s="5">
        <f>B7*C7</f>
        <v>8</v>
      </c>
      <c r="E7" s="5">
        <v>5</v>
      </c>
      <c r="F7" s="5">
        <f>D7*E7</f>
        <v>40</v>
      </c>
      <c r="G7" s="5">
        <f>F7*0.05</f>
        <v>2</v>
      </c>
      <c r="H7" s="5">
        <f>F7*0.1</f>
        <v>4</v>
      </c>
      <c r="I7" s="7">
        <f>$F$2*F7+$G$2*G7+$H$2*H7</f>
        <v>5239.68</v>
      </c>
    </row>
    <row r="8" spans="1:9" x14ac:dyDescent="0.25">
      <c r="A8" s="4" t="s">
        <v>5</v>
      </c>
      <c r="B8" s="5"/>
      <c r="C8" s="5"/>
      <c r="D8" s="5"/>
      <c r="E8" s="5"/>
      <c r="F8" s="5"/>
      <c r="G8" s="5"/>
      <c r="H8" s="5"/>
      <c r="I8" s="7"/>
    </row>
    <row r="9" spans="1:9" ht="15.75" x14ac:dyDescent="0.25">
      <c r="A9" s="4" t="s">
        <v>6</v>
      </c>
      <c r="B9" s="5">
        <v>2</v>
      </c>
      <c r="C9" s="5">
        <v>1</v>
      </c>
      <c r="D9" s="5">
        <f t="shared" ref="D9:D24" si="0">B9*C9</f>
        <v>2</v>
      </c>
      <c r="E9" s="5">
        <v>0</v>
      </c>
      <c r="F9" s="5">
        <f t="shared" ref="F9:F13" si="1">D9*E9</f>
        <v>0</v>
      </c>
      <c r="G9" s="5">
        <f t="shared" ref="G9:G13" si="2">F9*0.05</f>
        <v>0</v>
      </c>
      <c r="H9" s="5">
        <f t="shared" ref="H9:H13" si="3">F9*0.1</f>
        <v>0</v>
      </c>
      <c r="I9" s="8">
        <f t="shared" ref="I9:I13" si="4">$F$2*F9+$G$2*G9+$H$2*H9</f>
        <v>0</v>
      </c>
    </row>
    <row r="10" spans="1:9" ht="15.75" x14ac:dyDescent="0.25">
      <c r="A10" s="4" t="s">
        <v>7</v>
      </c>
      <c r="B10" s="5">
        <v>4</v>
      </c>
      <c r="C10" s="5">
        <v>1</v>
      </c>
      <c r="D10" s="5">
        <f t="shared" si="0"/>
        <v>4</v>
      </c>
      <c r="E10" s="5">
        <v>0</v>
      </c>
      <c r="F10" s="5">
        <f t="shared" si="1"/>
        <v>0</v>
      </c>
      <c r="G10" s="5">
        <f t="shared" si="2"/>
        <v>0</v>
      </c>
      <c r="H10" s="5">
        <f t="shared" si="3"/>
        <v>0</v>
      </c>
      <c r="I10" s="8">
        <f t="shared" si="4"/>
        <v>0</v>
      </c>
    </row>
    <row r="11" spans="1:9" x14ac:dyDescent="0.25">
      <c r="A11" s="4" t="s">
        <v>8</v>
      </c>
      <c r="B11" s="5">
        <v>4</v>
      </c>
      <c r="C11" s="5">
        <v>1</v>
      </c>
      <c r="D11" s="5">
        <f t="shared" si="0"/>
        <v>4</v>
      </c>
      <c r="E11" s="5">
        <v>2</v>
      </c>
      <c r="F11" s="5">
        <f t="shared" si="1"/>
        <v>8</v>
      </c>
      <c r="G11" s="5">
        <f t="shared" si="2"/>
        <v>0.4</v>
      </c>
      <c r="H11" s="5">
        <f t="shared" si="3"/>
        <v>0.8</v>
      </c>
      <c r="I11" s="7">
        <f t="shared" si="4"/>
        <v>1047.9360000000001</v>
      </c>
    </row>
    <row r="12" spans="1:9" ht="15.75" x14ac:dyDescent="0.25">
      <c r="A12" s="4" t="s">
        <v>9</v>
      </c>
      <c r="B12" s="5">
        <v>8</v>
      </c>
      <c r="C12" s="5">
        <v>1</v>
      </c>
      <c r="D12" s="5">
        <f t="shared" si="0"/>
        <v>8</v>
      </c>
      <c r="E12" s="5">
        <v>2</v>
      </c>
      <c r="F12" s="5">
        <f t="shared" si="1"/>
        <v>16</v>
      </c>
      <c r="G12" s="5">
        <f t="shared" si="2"/>
        <v>0.8</v>
      </c>
      <c r="H12" s="5">
        <f t="shared" si="3"/>
        <v>1.6</v>
      </c>
      <c r="I12" s="7">
        <f t="shared" si="4"/>
        <v>2095.8720000000003</v>
      </c>
    </row>
    <row r="13" spans="1:9" ht="15.75" x14ac:dyDescent="0.25">
      <c r="A13" s="4" t="s">
        <v>10</v>
      </c>
      <c r="B13" s="5">
        <v>2</v>
      </c>
      <c r="C13" s="5">
        <v>1</v>
      </c>
      <c r="D13" s="5">
        <f t="shared" si="0"/>
        <v>2</v>
      </c>
      <c r="E13" s="5">
        <v>0</v>
      </c>
      <c r="F13" s="5">
        <f t="shared" si="1"/>
        <v>0</v>
      </c>
      <c r="G13" s="5">
        <f t="shared" si="2"/>
        <v>0</v>
      </c>
      <c r="H13" s="5">
        <f t="shared" si="3"/>
        <v>0</v>
      </c>
      <c r="I13" s="8">
        <f t="shared" si="4"/>
        <v>0</v>
      </c>
    </row>
    <row r="14" spans="1:9" x14ac:dyDescent="0.25">
      <c r="A14" s="4" t="s">
        <v>11</v>
      </c>
      <c r="B14" s="5" t="s">
        <v>12</v>
      </c>
      <c r="C14" s="5"/>
      <c r="D14" s="5"/>
      <c r="E14" s="5"/>
      <c r="F14" s="5"/>
      <c r="G14" s="5"/>
      <c r="H14" s="5"/>
      <c r="I14" s="6"/>
    </row>
    <row r="15" spans="1:9" x14ac:dyDescent="0.25">
      <c r="A15" s="4" t="s">
        <v>13</v>
      </c>
      <c r="B15" s="5" t="s">
        <v>12</v>
      </c>
      <c r="C15" s="5"/>
      <c r="D15" s="5"/>
      <c r="E15" s="5"/>
      <c r="F15" s="5"/>
      <c r="G15" s="5"/>
      <c r="H15" s="5"/>
      <c r="I15" s="6"/>
    </row>
    <row r="16" spans="1:9" x14ac:dyDescent="0.25">
      <c r="A16" s="4" t="s">
        <v>14</v>
      </c>
      <c r="B16" s="5" t="s">
        <v>12</v>
      </c>
      <c r="C16" s="5"/>
      <c r="D16" s="5"/>
      <c r="E16" s="5"/>
      <c r="F16" s="5"/>
      <c r="G16" s="5"/>
      <c r="H16" s="5"/>
      <c r="I16" s="6"/>
    </row>
    <row r="17" spans="1:12" x14ac:dyDescent="0.25">
      <c r="A17" s="12" t="s">
        <v>36</v>
      </c>
      <c r="B17" s="5"/>
      <c r="C17" s="5"/>
      <c r="D17" s="5"/>
      <c r="E17" s="5"/>
      <c r="F17" s="20">
        <f>+SUM(F4:H16)</f>
        <v>73.59999999999998</v>
      </c>
      <c r="G17" s="20"/>
      <c r="H17" s="20"/>
      <c r="I17" s="11">
        <f>+SUM(I4:I16)</f>
        <v>8383.4880000000012</v>
      </c>
      <c r="K17">
        <f>SUM(F7:H13)</f>
        <v>73.59999999999998</v>
      </c>
    </row>
    <row r="18" spans="1:12" x14ac:dyDescent="0.25">
      <c r="A18" s="4" t="s">
        <v>15</v>
      </c>
      <c r="B18" s="5"/>
      <c r="C18" s="5"/>
      <c r="D18" s="5"/>
      <c r="E18" s="5"/>
      <c r="F18" s="5"/>
      <c r="G18" s="5"/>
      <c r="H18" s="5"/>
      <c r="I18" s="6"/>
    </row>
    <row r="19" spans="1:12" x14ac:dyDescent="0.25">
      <c r="A19" s="4" t="s">
        <v>37</v>
      </c>
      <c r="B19" s="5" t="s">
        <v>16</v>
      </c>
      <c r="C19" s="5"/>
      <c r="D19" s="5"/>
      <c r="E19" s="5"/>
      <c r="F19" s="5"/>
      <c r="G19" s="5"/>
      <c r="H19" s="5"/>
      <c r="I19" s="6"/>
    </row>
    <row r="20" spans="1:12" x14ac:dyDescent="0.25">
      <c r="A20" s="4" t="s">
        <v>17</v>
      </c>
      <c r="B20" s="5" t="s">
        <v>16</v>
      </c>
      <c r="C20" s="5"/>
      <c r="D20" s="5"/>
      <c r="E20" s="5"/>
      <c r="F20" s="5"/>
      <c r="G20" s="5"/>
      <c r="H20" s="5"/>
      <c r="I20" s="6"/>
    </row>
    <row r="21" spans="1:12" x14ac:dyDescent="0.25">
      <c r="A21" s="4" t="s">
        <v>18</v>
      </c>
      <c r="B21" s="5" t="s">
        <v>16</v>
      </c>
      <c r="C21" s="5"/>
      <c r="D21" s="5"/>
      <c r="E21" s="5"/>
      <c r="F21" s="5"/>
      <c r="G21" s="5"/>
      <c r="H21" s="5"/>
      <c r="I21" s="6"/>
    </row>
    <row r="22" spans="1:12" ht="15.75" x14ac:dyDescent="0.25">
      <c r="A22" s="4" t="s">
        <v>19</v>
      </c>
      <c r="B22" s="5">
        <v>0.25</v>
      </c>
      <c r="C22" s="5">
        <v>1</v>
      </c>
      <c r="D22" s="5">
        <f t="shared" si="0"/>
        <v>0.25</v>
      </c>
      <c r="E22" s="5">
        <v>0</v>
      </c>
      <c r="F22" s="5">
        <f t="shared" ref="F22" si="5">D22*E22</f>
        <v>0</v>
      </c>
      <c r="G22" s="5">
        <f t="shared" ref="G22:G24" si="6">F22*0.05</f>
        <v>0</v>
      </c>
      <c r="H22" s="5">
        <f t="shared" ref="H22" si="7">F22*0.1</f>
        <v>0</v>
      </c>
      <c r="I22" s="8">
        <f t="shared" ref="I22" si="8">$F$2*F22+$G$2*G22+$H$2*H22</f>
        <v>0</v>
      </c>
    </row>
    <row r="23" spans="1:12" ht="15.75" x14ac:dyDescent="0.25">
      <c r="A23" s="4" t="s">
        <v>20</v>
      </c>
      <c r="B23" s="5">
        <v>0.25</v>
      </c>
      <c r="C23" s="5">
        <v>1</v>
      </c>
      <c r="D23" s="5">
        <f t="shared" si="0"/>
        <v>0.25</v>
      </c>
      <c r="E23" s="5">
        <v>0</v>
      </c>
      <c r="F23" s="5">
        <f t="shared" ref="F23:F24" si="9">D23*E23</f>
        <v>0</v>
      </c>
      <c r="G23" s="5">
        <f t="shared" si="6"/>
        <v>0</v>
      </c>
      <c r="H23" s="5">
        <f t="shared" ref="H23:H24" si="10">F23*0.1</f>
        <v>0</v>
      </c>
      <c r="I23" s="8">
        <f t="shared" ref="I23" si="11">$F$2*F23+$G$2*G23+$H$2*H23</f>
        <v>0</v>
      </c>
    </row>
    <row r="24" spans="1:12" x14ac:dyDescent="0.25">
      <c r="A24" s="4" t="s">
        <v>21</v>
      </c>
      <c r="B24" s="5">
        <v>4</v>
      </c>
      <c r="C24" s="5">
        <v>1</v>
      </c>
      <c r="D24" s="5">
        <f t="shared" si="0"/>
        <v>4</v>
      </c>
      <c r="E24" s="5">
        <v>0</v>
      </c>
      <c r="F24" s="5">
        <f t="shared" si="9"/>
        <v>0</v>
      </c>
      <c r="G24" s="5">
        <f t="shared" si="6"/>
        <v>0</v>
      </c>
      <c r="H24" s="5">
        <f t="shared" si="10"/>
        <v>0</v>
      </c>
      <c r="I24" s="8">
        <f>$F$2*F24+$G$2*G24+$H$2*H24</f>
        <v>0</v>
      </c>
    </row>
    <row r="25" spans="1:12" x14ac:dyDescent="0.25">
      <c r="A25" s="4" t="s">
        <v>22</v>
      </c>
      <c r="B25" s="5" t="s">
        <v>2</v>
      </c>
      <c r="C25" s="9"/>
      <c r="D25" s="5"/>
      <c r="E25" s="5"/>
      <c r="F25" s="5"/>
      <c r="G25" s="5"/>
      <c r="H25" s="5"/>
      <c r="I25" s="6"/>
    </row>
    <row r="26" spans="1:12" x14ac:dyDescent="0.25">
      <c r="A26" s="12" t="s">
        <v>23</v>
      </c>
      <c r="B26" s="5"/>
      <c r="C26" s="5"/>
      <c r="D26" s="5"/>
      <c r="E26" s="5"/>
      <c r="F26" s="21">
        <f>+SUM(F18:H25)</f>
        <v>0</v>
      </c>
      <c r="G26" s="21"/>
      <c r="H26" s="21"/>
      <c r="I26" s="13">
        <f>+SUM(I18:I25)</f>
        <v>0</v>
      </c>
    </row>
    <row r="27" spans="1:12" ht="15.75" x14ac:dyDescent="0.25">
      <c r="A27" s="10" t="s">
        <v>40</v>
      </c>
      <c r="B27" s="9"/>
      <c r="C27" s="9"/>
      <c r="D27" s="9"/>
      <c r="E27" s="9"/>
      <c r="F27" s="20">
        <f>+F17+F26</f>
        <v>73.59999999999998</v>
      </c>
      <c r="G27" s="21"/>
      <c r="H27" s="21"/>
      <c r="I27" s="11">
        <f>ROUND(+I17+I26,-1)</f>
        <v>8380</v>
      </c>
      <c r="K27" s="18">
        <f>F27/4</f>
        <v>18.399999999999995</v>
      </c>
      <c r="L27" t="s">
        <v>56</v>
      </c>
    </row>
    <row r="28" spans="1:12" ht="15.75" x14ac:dyDescent="0.25">
      <c r="A28" s="10" t="s">
        <v>39</v>
      </c>
      <c r="B28" s="9"/>
      <c r="C28" s="9"/>
      <c r="D28" s="9"/>
      <c r="E28" s="9"/>
      <c r="F28" s="5"/>
      <c r="G28" s="5"/>
      <c r="H28" s="5"/>
      <c r="I28" s="11">
        <v>0</v>
      </c>
    </row>
    <row r="29" spans="1:12" ht="15.75" x14ac:dyDescent="0.25">
      <c r="A29" s="10" t="s">
        <v>38</v>
      </c>
      <c r="B29" s="9"/>
      <c r="C29" s="9"/>
      <c r="D29" s="9"/>
      <c r="E29" s="9"/>
      <c r="F29" s="5"/>
      <c r="G29" s="5"/>
      <c r="H29" s="5"/>
      <c r="I29" s="11">
        <f>+SUM(I27:I28)</f>
        <v>8380</v>
      </c>
    </row>
    <row r="30" spans="1:12" x14ac:dyDescent="0.25">
      <c r="A30" s="2"/>
      <c r="B30" s="2"/>
      <c r="C30" s="2"/>
      <c r="D30" s="2"/>
      <c r="E30" s="2"/>
      <c r="F30" s="2"/>
      <c r="G30" s="2"/>
      <c r="H30" s="2"/>
      <c r="I30" s="2"/>
    </row>
    <row r="31" spans="1:12" x14ac:dyDescent="0.25">
      <c r="A31" s="14" t="s">
        <v>24</v>
      </c>
    </row>
    <row r="32" spans="1:12" ht="46.5" customHeight="1" x14ac:dyDescent="0.25">
      <c r="A32" s="22" t="s">
        <v>63</v>
      </c>
      <c r="B32" s="22"/>
      <c r="C32" s="22"/>
      <c r="D32" s="22"/>
      <c r="E32" s="22"/>
      <c r="F32" s="22"/>
      <c r="G32" s="22"/>
      <c r="H32" s="22"/>
      <c r="I32" s="22"/>
      <c r="J32" s="22"/>
    </row>
    <row r="33" spans="1:10" ht="60.6" customHeight="1" x14ac:dyDescent="0.25">
      <c r="A33" s="22" t="s">
        <v>57</v>
      </c>
      <c r="B33" s="22"/>
      <c r="C33" s="22"/>
      <c r="D33" s="22"/>
      <c r="E33" s="22"/>
      <c r="F33" s="22"/>
      <c r="G33" s="22"/>
      <c r="H33" s="22"/>
      <c r="I33" s="22"/>
      <c r="J33" s="22"/>
    </row>
    <row r="34" spans="1:10" ht="25.5" customHeight="1" x14ac:dyDescent="0.25">
      <c r="A34" s="19" t="s">
        <v>62</v>
      </c>
      <c r="B34" s="19"/>
      <c r="C34" s="19"/>
      <c r="D34" s="19"/>
      <c r="E34" s="19"/>
      <c r="F34" s="19"/>
      <c r="G34" s="19"/>
      <c r="H34" s="19"/>
      <c r="I34" s="19"/>
      <c r="J34" s="19"/>
    </row>
    <row r="35" spans="1:10" ht="22.5" customHeight="1" x14ac:dyDescent="0.25">
      <c r="A35" s="19" t="s">
        <v>41</v>
      </c>
      <c r="B35" s="19"/>
      <c r="C35" s="19"/>
      <c r="D35" s="19"/>
      <c r="E35" s="19"/>
      <c r="F35" s="19"/>
      <c r="G35" s="19"/>
      <c r="H35" s="19"/>
      <c r="I35" s="19"/>
      <c r="J35" s="19"/>
    </row>
    <row r="36" spans="1:10" ht="22.5" customHeight="1" x14ac:dyDescent="0.25">
      <c r="A36" s="19" t="s">
        <v>25</v>
      </c>
      <c r="B36" s="19"/>
      <c r="C36" s="19"/>
      <c r="D36" s="19"/>
      <c r="E36" s="19"/>
      <c r="F36" s="19"/>
      <c r="G36" s="19"/>
      <c r="H36" s="19"/>
      <c r="I36" s="19"/>
      <c r="J36" s="19"/>
    </row>
    <row r="37" spans="1:10" ht="21.95" customHeight="1" x14ac:dyDescent="0.25">
      <c r="A37" s="19" t="s">
        <v>26</v>
      </c>
      <c r="B37" s="19"/>
      <c r="C37" s="19"/>
      <c r="D37" s="19"/>
      <c r="E37" s="19"/>
      <c r="F37" s="19"/>
      <c r="G37" s="19"/>
      <c r="H37" s="19"/>
      <c r="I37" s="19"/>
      <c r="J37" s="19"/>
    </row>
    <row r="38" spans="1:10" ht="20.45" customHeight="1" x14ac:dyDescent="0.25">
      <c r="A38" s="19" t="s">
        <v>60</v>
      </c>
      <c r="B38" s="19"/>
      <c r="C38" s="19"/>
      <c r="D38" s="19"/>
      <c r="E38" s="19"/>
      <c r="F38" s="19"/>
      <c r="G38" s="19"/>
      <c r="H38" s="19"/>
      <c r="I38" s="19"/>
      <c r="J38" s="19"/>
    </row>
  </sheetData>
  <mergeCells count="10">
    <mergeCell ref="F17:H17"/>
    <mergeCell ref="F26:H26"/>
    <mergeCell ref="F27:H27"/>
    <mergeCell ref="A32:J32"/>
    <mergeCell ref="A33:J33"/>
    <mergeCell ref="A34:J34"/>
    <mergeCell ref="A35:J35"/>
    <mergeCell ref="A36:J36"/>
    <mergeCell ref="A37:J37"/>
    <mergeCell ref="A38:J3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8"/>
  <sheetViews>
    <sheetView zoomScale="85" zoomScaleNormal="85" workbookViewId="0">
      <selection activeCell="F8" sqref="F8"/>
    </sheetView>
  </sheetViews>
  <sheetFormatPr defaultRowHeight="15" x14ac:dyDescent="0.25"/>
  <cols>
    <col min="1" max="1" width="45" customWidth="1"/>
    <col min="2" max="2" width="10.140625" customWidth="1"/>
    <col min="3" max="3" width="10.7109375" customWidth="1"/>
    <col min="4" max="4" width="10.140625" customWidth="1"/>
    <col min="5" max="5" width="11.42578125" customWidth="1"/>
    <col min="7" max="7" width="11.42578125" customWidth="1"/>
    <col min="9" max="9" width="10.42578125" customWidth="1"/>
  </cols>
  <sheetData>
    <row r="1" spans="1:10" x14ac:dyDescent="0.25">
      <c r="A1" s="1" t="s">
        <v>55</v>
      </c>
    </row>
    <row r="2" spans="1:10" x14ac:dyDescent="0.25">
      <c r="F2">
        <v>48.75</v>
      </c>
      <c r="G2">
        <v>65.709999999999994</v>
      </c>
      <c r="H2">
        <v>26.38</v>
      </c>
    </row>
    <row r="3" spans="1:10" ht="90" customHeight="1" x14ac:dyDescent="0.25">
      <c r="A3" s="3" t="s">
        <v>42</v>
      </c>
      <c r="B3" s="3" t="s">
        <v>44</v>
      </c>
      <c r="C3" s="3" t="s">
        <v>45</v>
      </c>
      <c r="D3" s="3" t="s">
        <v>46</v>
      </c>
      <c r="E3" s="3" t="s">
        <v>43</v>
      </c>
      <c r="F3" s="3" t="s">
        <v>31</v>
      </c>
      <c r="G3" s="3" t="s">
        <v>32</v>
      </c>
      <c r="H3" s="3" t="s">
        <v>47</v>
      </c>
      <c r="I3" s="3" t="s">
        <v>34</v>
      </c>
    </row>
    <row r="4" spans="1:10" x14ac:dyDescent="0.25">
      <c r="A4" s="9" t="s">
        <v>48</v>
      </c>
      <c r="B4" s="5"/>
      <c r="C4" s="5"/>
      <c r="D4" s="5"/>
      <c r="E4" s="5"/>
      <c r="F4" s="5"/>
      <c r="G4" s="5"/>
      <c r="H4" s="5"/>
      <c r="I4" s="6"/>
    </row>
    <row r="5" spans="1:10" ht="15.75" x14ac:dyDescent="0.25">
      <c r="A5" s="9" t="s">
        <v>49</v>
      </c>
      <c r="B5" s="5">
        <v>2</v>
      </c>
      <c r="C5" s="5">
        <v>1</v>
      </c>
      <c r="D5" s="5">
        <f>B5*C5</f>
        <v>2</v>
      </c>
      <c r="E5" s="5">
        <v>2</v>
      </c>
      <c r="F5" s="5">
        <f>D5*E5</f>
        <v>4</v>
      </c>
      <c r="G5" s="5">
        <f>F5*0.05</f>
        <v>0.2</v>
      </c>
      <c r="H5" s="5">
        <f>F5*0.1</f>
        <v>0.4</v>
      </c>
      <c r="I5" s="7">
        <f>+$F$2*F5+$G$2*G5+$H$2*H5</f>
        <v>218.69399999999999</v>
      </c>
    </row>
    <row r="6" spans="1:10" ht="15.75" x14ac:dyDescent="0.25">
      <c r="A6" s="9" t="s">
        <v>50</v>
      </c>
      <c r="B6" s="5">
        <v>4</v>
      </c>
      <c r="C6" s="5">
        <v>1</v>
      </c>
      <c r="D6" s="5">
        <f>B6*C6</f>
        <v>4</v>
      </c>
      <c r="E6" s="5">
        <v>2</v>
      </c>
      <c r="F6" s="5">
        <f>D6*E6</f>
        <v>8</v>
      </c>
      <c r="G6" s="5">
        <f>F6*0.05</f>
        <v>0.4</v>
      </c>
      <c r="H6" s="5">
        <f>F6*0.1</f>
        <v>0.8</v>
      </c>
      <c r="I6" s="7">
        <f>+$F$2*F6+$G$2*G6+$H$2*H6</f>
        <v>437.38799999999998</v>
      </c>
    </row>
    <row r="7" spans="1:10" ht="15.75" x14ac:dyDescent="0.25">
      <c r="A7" s="10" t="s">
        <v>51</v>
      </c>
      <c r="B7" s="9"/>
      <c r="C7" s="9"/>
      <c r="D7" s="9"/>
      <c r="E7" s="9"/>
      <c r="F7" s="21">
        <f>ROUND(SUM(F5:H6), 0)</f>
        <v>14</v>
      </c>
      <c r="G7" s="21"/>
      <c r="H7" s="21"/>
      <c r="I7" s="11">
        <f>SUM(I5:I6)</f>
        <v>656.08199999999999</v>
      </c>
    </row>
    <row r="9" spans="1:10" ht="15" customHeight="1" x14ac:dyDescent="0.25">
      <c r="A9" s="16"/>
      <c r="B9" s="15"/>
    </row>
    <row r="10" spans="1:10" ht="15" customHeight="1" x14ac:dyDescent="0.25">
      <c r="A10" s="17" t="s">
        <v>24</v>
      </c>
      <c r="B10" s="15"/>
    </row>
    <row r="11" spans="1:10" ht="29.1" customHeight="1" x14ac:dyDescent="0.25">
      <c r="A11" s="19" t="s">
        <v>61</v>
      </c>
      <c r="B11" s="19"/>
      <c r="C11" s="19"/>
      <c r="D11" s="19"/>
      <c r="E11" s="19"/>
      <c r="F11" s="19"/>
      <c r="G11" s="19"/>
      <c r="H11" s="19"/>
      <c r="I11" s="19"/>
      <c r="J11" s="19"/>
    </row>
    <row r="12" spans="1:10" ht="56.1" customHeight="1" x14ac:dyDescent="0.25">
      <c r="A12" s="19" t="s">
        <v>58</v>
      </c>
      <c r="B12" s="19"/>
      <c r="C12" s="19"/>
      <c r="D12" s="19"/>
      <c r="E12" s="19"/>
      <c r="F12" s="19"/>
      <c r="G12" s="19"/>
      <c r="H12" s="19"/>
      <c r="I12" s="19"/>
      <c r="J12" s="19"/>
    </row>
    <row r="13" spans="1:10" ht="23.1" customHeight="1" x14ac:dyDescent="0.25">
      <c r="A13" s="19" t="s">
        <v>53</v>
      </c>
      <c r="B13" s="19"/>
      <c r="C13" s="19"/>
      <c r="D13" s="19"/>
      <c r="E13" s="19"/>
      <c r="F13" s="19"/>
      <c r="G13" s="19"/>
      <c r="H13" s="19"/>
      <c r="I13" s="19"/>
      <c r="J13" s="19"/>
    </row>
    <row r="14" spans="1:10" ht="24.6" customHeight="1" x14ac:dyDescent="0.25">
      <c r="A14" s="19" t="s">
        <v>59</v>
      </c>
      <c r="B14" s="19"/>
      <c r="C14" s="19"/>
      <c r="D14" s="19"/>
      <c r="E14" s="19"/>
      <c r="F14" s="19"/>
      <c r="G14" s="19"/>
      <c r="H14" s="19"/>
      <c r="I14" s="19"/>
      <c r="J14" s="19"/>
    </row>
    <row r="15" spans="1:10" ht="15.75" x14ac:dyDescent="0.25">
      <c r="A15" s="19" t="s">
        <v>52</v>
      </c>
      <c r="B15" s="19"/>
      <c r="C15" s="19"/>
      <c r="D15" s="19"/>
      <c r="E15" s="19"/>
      <c r="F15" s="19"/>
      <c r="G15" s="19"/>
      <c r="H15" s="19"/>
      <c r="I15" s="19"/>
      <c r="J15" s="19"/>
    </row>
    <row r="16" spans="1:10" x14ac:dyDescent="0.25">
      <c r="A16" s="17"/>
      <c r="B16" s="17"/>
    </row>
    <row r="17" spans="1:2" x14ac:dyDescent="0.25">
      <c r="A17" s="17"/>
      <c r="B17" s="17"/>
    </row>
    <row r="18" spans="1:2" x14ac:dyDescent="0.25">
      <c r="A18" s="17"/>
      <c r="B18" s="17"/>
    </row>
  </sheetData>
  <mergeCells count="6">
    <mergeCell ref="A15:J15"/>
    <mergeCell ref="F7:H7"/>
    <mergeCell ref="A11:J11"/>
    <mergeCell ref="A12:J12"/>
    <mergeCell ref="A13:J13"/>
    <mergeCell ref="A14:J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2016-01-14T13:47:15Z</dcterms:created>
  <dcterms:modified xsi:type="dcterms:W3CDTF">2019-06-05T17:05:49Z</dcterms:modified>
</cp:coreProperties>
</file>