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0788B1C5-A915-4C41-AF7E-48B002E6BEFA}" xr6:coauthVersionLast="36" xr6:coauthVersionMax="36" xr10:uidLastSave="{00000000-0000-0000-0000-000000000000}"/>
  <bookViews>
    <workbookView xWindow="-105" yWindow="-105" windowWidth="19425" windowHeight="10425" xr2:uid="{7281AB59-390F-42EC-8AEB-17B530A51C45}"/>
  </bookViews>
  <sheets>
    <sheet name="Table 1" sheetId="1" r:id="rId1"/>
    <sheet name="Table 2"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 l="1"/>
  <c r="G13" i="1" l="1"/>
  <c r="G12" i="1"/>
  <c r="K19" i="1"/>
  <c r="K13" i="1"/>
  <c r="K12" i="1"/>
  <c r="E16" i="1"/>
  <c r="H16" i="1" s="1"/>
  <c r="J16" i="1" l="1"/>
  <c r="I16" i="1"/>
  <c r="K16" i="1" s="1"/>
  <c r="G16" i="1"/>
  <c r="E8" i="5" l="1"/>
  <c r="G8" i="5" s="1"/>
  <c r="E10" i="1"/>
  <c r="I8" i="5" l="1"/>
  <c r="J8" i="5"/>
  <c r="H8" i="5"/>
  <c r="H10" i="1"/>
  <c r="G10" i="1"/>
  <c r="K8" i="5" l="1"/>
  <c r="K10" i="5" s="1"/>
  <c r="J10" i="1"/>
  <c r="I10" i="1"/>
  <c r="H17" i="1" s="1"/>
  <c r="H20" i="1" s="1"/>
  <c r="M19" i="1" s="1"/>
  <c r="K10" i="1" l="1"/>
  <c r="K17" i="1" s="1"/>
  <c r="K20" i="1" s="1"/>
  <c r="K22" i="1" s="1"/>
  <c r="H10" i="5"/>
</calcChain>
</file>

<file path=xl/sharedStrings.xml><?xml version="1.0" encoding="utf-8"?>
<sst xmlns="http://schemas.openxmlformats.org/spreadsheetml/2006/main" count="67" uniqueCount="56">
  <si>
    <t>Burden Item</t>
  </si>
  <si>
    <t>(C x D)</t>
  </si>
  <si>
    <t>Assumptions</t>
  </si>
  <si>
    <r>
      <t>(D)  Respondents/ Year</t>
    </r>
    <r>
      <rPr>
        <b/>
        <vertAlign val="superscript"/>
        <sz val="12"/>
        <color rgb="FF000000"/>
        <rFont val="Times New Roman"/>
        <family val="1"/>
      </rPr>
      <t>a</t>
    </r>
  </si>
  <si>
    <r>
      <t>b</t>
    </r>
    <r>
      <rPr>
        <sz val="12"/>
        <color rgb="FF000000"/>
        <rFont val="Times New Roman"/>
        <family val="1"/>
      </rPr>
      <t xml:space="preserve"> </t>
    </r>
    <r>
      <rPr>
        <sz val="12"/>
        <color theme="1"/>
        <rFont val="Times New Roman"/>
        <family val="1"/>
      </rPr>
      <t>Assumes one-time burden of 30 hours (based on an average reading rate of 100 words/minute) to read and understand rule requirements, divided equally among technical and managerial staff.</t>
    </r>
  </si>
  <si>
    <t xml:space="preserve">Prepare/Submit Emissions Summary Report
Includess reporting of excess emissions &amp; downtime
</t>
  </si>
  <si>
    <t>Table 1:   Annual Respondent Burden and Cost - NSPS for GHG Emissions for Newly Constructed, Modified, and Reconstructed EGUs (40 CFR part 60, subpart TTTT)</t>
  </si>
  <si>
    <t>Table 1:   Average Annual EPA Burden and Cost - NSPS for GHG Emissions for Newly Constructed, Modified, and Reconstructed EGUs (40 CFR part 60, subpart TTTT)</t>
  </si>
  <si>
    <t>(E x .05)</t>
  </si>
  <si>
    <t xml:space="preserve">(E x .10) </t>
  </si>
  <si>
    <t>Notification of construction</t>
  </si>
  <si>
    <t>Notification of startup</t>
  </si>
  <si>
    <t>1. Applications</t>
  </si>
  <si>
    <t>2. Survey and studies</t>
  </si>
  <si>
    <t>3. Acquisition, installation, and utilization of technical systems</t>
  </si>
  <si>
    <t>4. Reporting Requirements</t>
  </si>
  <si>
    <r>
      <t xml:space="preserve">A. Familiarization of regulatory requirements </t>
    </r>
    <r>
      <rPr>
        <vertAlign val="superscript"/>
        <sz val="12"/>
        <color rgb="FF000000"/>
        <rFont val="Times New Roman"/>
        <family val="1"/>
      </rPr>
      <t>b</t>
    </r>
  </si>
  <si>
    <t>B. Required activities</t>
  </si>
  <si>
    <t xml:space="preserve">    Notification of construction</t>
  </si>
  <si>
    <t xml:space="preserve">    Notification of startup</t>
  </si>
  <si>
    <t>C. Create information</t>
  </si>
  <si>
    <t>D. Gather existing information</t>
  </si>
  <si>
    <t>Reporting Subtotal</t>
  </si>
  <si>
    <t>5. Recordkeeping requirements</t>
  </si>
  <si>
    <t>See 4E</t>
  </si>
  <si>
    <r>
      <t xml:space="preserve">c  </t>
    </r>
    <r>
      <rPr>
        <sz val="12"/>
        <rFont val="Times New Roman"/>
        <family val="1"/>
      </rPr>
      <t xml:space="preserve">Totals have been rounded to 3 significant figures. Figures may not add exactly due to rounding. </t>
    </r>
  </si>
  <si>
    <r>
      <t>GRAND TOTAL (rounded)</t>
    </r>
    <r>
      <rPr>
        <vertAlign val="superscript"/>
        <sz val="12"/>
        <color rgb="FF000000"/>
        <rFont val="Times New Roman"/>
        <family val="1"/>
      </rPr>
      <t>c</t>
    </r>
  </si>
  <si>
    <r>
      <t xml:space="preserve">b  </t>
    </r>
    <r>
      <rPr>
        <sz val="12"/>
        <rFont val="Times New Roman"/>
        <family val="1"/>
      </rPr>
      <t>This cost is based on the average hourly labor rate as follows: Technical $48.75 (GS-12, Step 1, $30.47 + 60%); Managerial $65.71 (GS-13, Step 5, $41.07 + 60%); and Clerical $26.38 (GS-6, Step 3, $16.49 + 60%).  This ICR assumes that Managerial hours are 5 percent of Technical hours, and Clerical hours are 10 percent of Technical hours.  These rates are from the OPM, 2018 General Schedule, which excludes locality rates of pay.  The rates have been increased by 60 percent to account for the benefit packages available to government employees.</t>
    </r>
  </si>
  <si>
    <t xml:space="preserve">E. Prepare/Submit Emissions Summary Report
Includess reporting of excess emissions &amp; downtime
</t>
  </si>
  <si>
    <t>hrs/response</t>
  </si>
  <si>
    <t>(A)
Hours per Occurrence</t>
  </si>
  <si>
    <t xml:space="preserve"> (B)  Occurrences/ Respondent/ Year</t>
  </si>
  <si>
    <t>(F)
Managerial Hours/Year</t>
  </si>
  <si>
    <t xml:space="preserve">(E)  Technical Hours/Year
</t>
  </si>
  <si>
    <t xml:space="preserve">€
Total Hours/ Year
</t>
  </si>
  <si>
    <t xml:space="preserve">(C)
Hours/ Respondent/
Year </t>
  </si>
  <si>
    <t>(A x B)</t>
  </si>
  <si>
    <t>(G)
Clerical Hours/Year</t>
  </si>
  <si>
    <r>
      <t>(H)
Cost/ Year</t>
    </r>
    <r>
      <rPr>
        <b/>
        <vertAlign val="superscript"/>
        <sz val="12"/>
        <color theme="1"/>
        <rFont val="Times New Roman"/>
        <family val="1"/>
      </rPr>
      <t>c</t>
    </r>
  </si>
  <si>
    <t xml:space="preserve">(C)
Hours/ Respondent/ Year </t>
  </si>
  <si>
    <t>(E)
Total Hours/ Year</t>
  </si>
  <si>
    <t>(G)
Managerial Hours/ Year</t>
  </si>
  <si>
    <t>(F)  Technical Hours/ Year</t>
  </si>
  <si>
    <t>(H) Clerical Hours/Year</t>
  </si>
  <si>
    <r>
      <t>(I)
Cost/ Year</t>
    </r>
    <r>
      <rPr>
        <b/>
        <vertAlign val="superscript"/>
        <sz val="12"/>
        <color theme="1"/>
        <rFont val="Times New Roman"/>
        <family val="1"/>
      </rPr>
      <t>b</t>
    </r>
  </si>
  <si>
    <t xml:space="preserve">(B)  Occurrences/ Respondent/ </t>
  </si>
  <si>
    <t>Year</t>
  </si>
  <si>
    <r>
      <t>a</t>
    </r>
    <r>
      <rPr>
        <sz val="12"/>
        <color rgb="FF000000"/>
        <rFont val="Times New Roman"/>
        <family val="1"/>
      </rPr>
      <t xml:space="preserve"> We have assumed that there are approximately 37 units (12 combined cycle CT facilities and 25 simple cycle CT units)  at 32 facilities. There no new sources anticipated over the next 3 years.  </t>
    </r>
  </si>
  <si>
    <t>See 4A-E</t>
  </si>
  <si>
    <r>
      <t xml:space="preserve">Recordkeeping Subtotal </t>
    </r>
    <r>
      <rPr>
        <b/>
        <vertAlign val="superscript"/>
        <sz val="12"/>
        <color rgb="FF000000"/>
        <rFont val="Times New Roman"/>
        <family val="1"/>
      </rPr>
      <t>d</t>
    </r>
  </si>
  <si>
    <r>
      <t>TOTAL LABOR BURDEN AND COST (rounded)</t>
    </r>
    <r>
      <rPr>
        <b/>
        <vertAlign val="superscript"/>
        <sz val="12"/>
        <color rgb="FF000000"/>
        <rFont val="Times New Roman"/>
        <family val="1"/>
      </rPr>
      <t>e</t>
    </r>
  </si>
  <si>
    <r>
      <t>TOTAL CAPITAL AND O&amp;M COSTS (rounded)</t>
    </r>
    <r>
      <rPr>
        <b/>
        <vertAlign val="superscript"/>
        <sz val="12"/>
        <color rgb="FF000000"/>
        <rFont val="Times New Roman"/>
        <family val="1"/>
      </rPr>
      <t>e</t>
    </r>
  </si>
  <si>
    <r>
      <t>GRAND TOTAL (rounded)</t>
    </r>
    <r>
      <rPr>
        <b/>
        <vertAlign val="superscript"/>
        <sz val="12"/>
        <color theme="1"/>
        <rFont val="Times New Roman"/>
        <family val="1"/>
      </rPr>
      <t>e</t>
    </r>
  </si>
  <si>
    <r>
      <t xml:space="preserve">e </t>
    </r>
    <r>
      <rPr>
        <vertAlign val="superscript"/>
        <sz val="12"/>
        <rFont val="Times New Roman"/>
        <family val="1"/>
      </rPr>
      <t xml:space="preserve"> </t>
    </r>
    <r>
      <rPr>
        <sz val="12"/>
        <rFont val="Times New Roman"/>
        <family val="1"/>
      </rPr>
      <t xml:space="preserve">Totals have been rounded to 3 significant figures. Figures may not add exactly due to rounding. </t>
    </r>
  </si>
  <si>
    <r>
      <rPr>
        <vertAlign val="superscript"/>
        <sz val="12"/>
        <rFont val="Times New Roman"/>
        <family val="1"/>
      </rPr>
      <t>c</t>
    </r>
    <r>
      <rPr>
        <sz val="12"/>
        <rFont val="Times New Roman"/>
        <family val="1"/>
      </rPr>
      <t xml:space="preserve">  This ICR uses the following labor rates: Technical $117.92 ($56.15 + 110%); Managerial $147.40 ($70.19 + 110%); and Clerical $57.02 ($27.15+ 110%).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</si>
  <si>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d</t>
    </r>
    <r>
      <rPr>
        <sz val="11"/>
        <color theme="1"/>
        <rFont val="Times New Roman"/>
        <family val="1"/>
      </rPr>
      <t xml:space="preserve"> </t>
    </r>
    <r>
      <rPr>
        <sz val="12"/>
        <color theme="1"/>
        <rFont val="Times New Roman"/>
        <family val="1"/>
      </rPr>
      <t>All recordkeeping burden is accounted for in the listed reporting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</si>
</sst>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9"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b/>
      <vertAlign val="superscript"/>
      <sz val="12"/>
      <color rgb="FF000000"/>
      <name val="Times New Roman"/>
      <family val="1"/>
    </font>
    <font>
      <sz val="12"/>
      <color theme="1"/>
      <name val="Calibri"/>
      <family val="2"/>
      <scheme val="minor"/>
    </font>
    <font>
      <sz val="12"/>
      <color rgb="FF000000"/>
      <name val="Times New Roman"/>
      <family val="1"/>
    </font>
    <font>
      <vertAlign val="superscript"/>
      <sz val="12"/>
      <color rgb="FF000000"/>
      <name val="Times New Roman"/>
      <family val="1"/>
    </font>
    <font>
      <sz val="11"/>
      <color theme="1"/>
      <name val="Times New Roman"/>
      <family val="1"/>
    </font>
    <font>
      <vertAlign val="superscript"/>
      <sz val="10"/>
      <name val="Times New Roman"/>
      <family val="1"/>
    </font>
    <font>
      <sz val="10"/>
      <name val="Times New Roman"/>
      <family val="1"/>
    </font>
    <font>
      <b/>
      <vertAlign val="superscript"/>
      <sz val="12"/>
      <color theme="1"/>
      <name val="Times New Roman"/>
      <family val="1"/>
    </font>
    <font>
      <sz val="12"/>
      <name val="Times New Roman"/>
      <family val="1"/>
    </font>
    <font>
      <sz val="11"/>
      <color rgb="FFFF0000"/>
      <name val="Calibri"/>
      <family val="2"/>
      <scheme val="minor"/>
    </font>
    <font>
      <vertAlign val="superscript"/>
      <sz val="12"/>
      <name val="Times New Roman"/>
      <family val="1"/>
    </font>
    <font>
      <sz val="11"/>
      <color rgb="FFFF0000"/>
      <name val="Times New Roman"/>
      <family val="1"/>
    </font>
    <font>
      <b/>
      <i/>
      <sz val="12"/>
      <color theme="1"/>
      <name val="Times New Roman"/>
      <family val="1"/>
    </font>
    <font>
      <b/>
      <i/>
      <sz val="12"/>
      <color rgb="FF000000"/>
      <name val="Times New Roman"/>
      <family val="1"/>
    </font>
    <font>
      <vertAlign val="superscript"/>
      <sz val="11"/>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79">
    <xf numFmtId="0" fontId="0" fillId="0" borderId="0" xfId="0"/>
    <xf numFmtId="0" fontId="5" fillId="0" borderId="0" xfId="0" applyFont="1"/>
    <xf numFmtId="0" fontId="1" fillId="0" borderId="7" xfId="0" applyFont="1" applyBorder="1" applyAlignment="1">
      <alignment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8" fillId="0" borderId="0" xfId="0" applyFont="1"/>
    <xf numFmtId="0" fontId="2" fillId="0" borderId="0" xfId="0" applyFont="1" applyAlignment="1">
      <alignment horizontal="left" vertical="center"/>
    </xf>
    <xf numFmtId="0" fontId="1" fillId="0" borderId="0" xfId="0" applyFont="1"/>
    <xf numFmtId="1" fontId="6" fillId="0" borderId="7" xfId="0" applyNumberFormat="1" applyFont="1" applyBorder="1" applyAlignment="1">
      <alignment horizontal="center" vertical="center" wrapText="1"/>
    </xf>
    <xf numFmtId="1" fontId="6" fillId="0" borderId="7" xfId="0" applyNumberFormat="1" applyFont="1" applyBorder="1" applyAlignment="1">
      <alignment horizontal="center" vertical="center"/>
    </xf>
    <xf numFmtId="0" fontId="6" fillId="0" borderId="6" xfId="0" applyFont="1" applyBorder="1" applyAlignment="1">
      <alignment horizontal="right" vertical="center" wrapText="1"/>
    </xf>
    <xf numFmtId="0" fontId="6"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164" fontId="1" fillId="0" borderId="7" xfId="0" applyNumberFormat="1" applyFont="1" applyBorder="1" applyAlignment="1">
      <alignment horizontal="right" vertical="center" wrapText="1"/>
    </xf>
    <xf numFmtId="165" fontId="1" fillId="0" borderId="7" xfId="0" applyNumberFormat="1" applyFont="1" applyBorder="1" applyAlignment="1">
      <alignment horizontal="right" vertical="center" wrapText="1"/>
    </xf>
    <xf numFmtId="164" fontId="1" fillId="0" borderId="6" xfId="0" applyNumberFormat="1" applyFont="1" applyBorder="1" applyAlignment="1">
      <alignment horizontal="right" vertical="center" wrapText="1"/>
    </xf>
    <xf numFmtId="164" fontId="5" fillId="0" borderId="13" xfId="0" applyNumberFormat="1" applyFont="1" applyBorder="1" applyAlignment="1">
      <alignment horizontal="right"/>
    </xf>
    <xf numFmtId="0" fontId="1" fillId="0" borderId="13" xfId="0" applyFont="1" applyBorder="1"/>
    <xf numFmtId="1"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wrapText="1"/>
    </xf>
    <xf numFmtId="1" fontId="6" fillId="0" borderId="13" xfId="0" applyNumberFormat="1" applyFont="1" applyBorder="1" applyAlignment="1">
      <alignment horizontal="center" vertical="center"/>
    </xf>
    <xf numFmtId="164" fontId="1" fillId="0" borderId="13" xfId="0" applyNumberFormat="1" applyFont="1" applyBorder="1" applyAlignment="1">
      <alignment horizontal="right" vertical="center" wrapText="1"/>
    </xf>
    <xf numFmtId="164" fontId="1" fillId="0" borderId="9" xfId="0" applyNumberFormat="1" applyFont="1" applyBorder="1" applyAlignment="1">
      <alignment horizontal="righ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2" fillId="0" borderId="0" xfId="0" applyFont="1" applyAlignment="1">
      <alignment horizontal="left"/>
    </xf>
    <xf numFmtId="1" fontId="6" fillId="0" borderId="10" xfId="0" applyNumberFormat="1" applyFont="1" applyBorder="1" applyAlignment="1">
      <alignment horizontal="center" vertical="center" wrapText="1"/>
    </xf>
    <xf numFmtId="0" fontId="1" fillId="0" borderId="14" xfId="0" applyFont="1" applyBorder="1" applyAlignment="1">
      <alignment horizontal="center"/>
    </xf>
    <xf numFmtId="0" fontId="15" fillId="0" borderId="0" xfId="0" applyFont="1"/>
    <xf numFmtId="0" fontId="13" fillId="0" borderId="0" xfId="0" applyFont="1"/>
    <xf numFmtId="0" fontId="6" fillId="0" borderId="1" xfId="0" applyFont="1" applyBorder="1" applyAlignment="1">
      <alignment vertical="center" wrapText="1"/>
    </xf>
    <xf numFmtId="0" fontId="6" fillId="0" borderId="3" xfId="0" applyFont="1" applyBorder="1" applyAlignment="1">
      <alignment vertical="center" wrapText="1"/>
    </xf>
    <xf numFmtId="0" fontId="1" fillId="0" borderId="11" xfId="0" applyFont="1" applyBorder="1" applyAlignment="1">
      <alignment wrapText="1"/>
    </xf>
    <xf numFmtId="0" fontId="13" fillId="0" borderId="0" xfId="0" applyFont="1" applyAlignment="1">
      <alignment vertical="top" wrapText="1"/>
    </xf>
    <xf numFmtId="0" fontId="6" fillId="0" borderId="11" xfId="0" applyFont="1" applyBorder="1" applyAlignment="1">
      <alignment vertical="center" wrapText="1"/>
    </xf>
    <xf numFmtId="0" fontId="16" fillId="0" borderId="11" xfId="0" applyFont="1" applyBorder="1" applyAlignment="1">
      <alignment wrapText="1"/>
    </xf>
    <xf numFmtId="0" fontId="1" fillId="0" borderId="11" xfId="0" applyFont="1" applyBorder="1"/>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wrapText="1"/>
    </xf>
    <xf numFmtId="0" fontId="3" fillId="0" borderId="8" xfId="0" applyFont="1" applyBorder="1" applyAlignment="1">
      <alignment vertical="center" wrapText="1"/>
    </xf>
    <xf numFmtId="0" fontId="1" fillId="0" borderId="8" xfId="0" applyFont="1" applyBorder="1" applyAlignment="1">
      <alignment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left" vertical="center" wrapText="1"/>
    </xf>
    <xf numFmtId="0" fontId="2" fillId="0" borderId="13" xfId="0" applyFont="1" applyBorder="1" applyAlignment="1">
      <alignment horizontal="left"/>
    </xf>
    <xf numFmtId="0" fontId="17" fillId="0" borderId="13" xfId="0" applyFont="1" applyBorder="1" applyAlignment="1">
      <alignment horizontal="left" vertical="center" wrapText="1"/>
    </xf>
    <xf numFmtId="0" fontId="9" fillId="0" borderId="0" xfId="0" applyFont="1" applyAlignment="1">
      <alignment horizontal="left" vertical="center" wrapText="1"/>
    </xf>
    <xf numFmtId="1"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0" fontId="18" fillId="0" borderId="0" xfId="0" applyFont="1" applyAlignment="1">
      <alignment horizontal="left" wrapText="1"/>
    </xf>
    <xf numFmtId="0" fontId="13" fillId="0" borderId="0" xfId="0" applyFont="1" applyAlignment="1">
      <alignment horizontal="left"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6" fillId="0" borderId="10" xfId="0" applyNumberFormat="1" applyFont="1" applyBorder="1" applyAlignment="1">
      <alignment horizontal="center" vertical="center"/>
    </xf>
    <xf numFmtId="1" fontId="6" fillId="0" borderId="8" xfId="0" applyNumberFormat="1" applyFont="1" applyBorder="1" applyAlignment="1">
      <alignment horizontal="center" vertical="center"/>
    </xf>
    <xf numFmtId="0" fontId="10" fillId="0" borderId="0" xfId="0" applyFont="1" applyAlignment="1">
      <alignment horizontal="left" vertical="center" wrapText="1"/>
    </xf>
    <xf numFmtId="0" fontId="14" fillId="0" borderId="0" xfId="0" applyFont="1" applyAlignment="1">
      <alignment horizontal="left" vertical="center" wrapText="1"/>
    </xf>
    <xf numFmtId="0" fontId="13" fillId="0" borderId="2" xfId="0" applyFont="1" applyBorder="1" applyAlignment="1">
      <alignment horizontal="left" wrapText="1"/>
    </xf>
    <xf numFmtId="165" fontId="1" fillId="0" borderId="10" xfId="0" applyNumberFormat="1" applyFont="1" applyBorder="1" applyAlignment="1">
      <alignment horizontal="right" vertical="center" wrapText="1"/>
    </xf>
    <xf numFmtId="165" fontId="1" fillId="0" borderId="8" xfId="0" applyNumberFormat="1" applyFont="1" applyBorder="1" applyAlignment="1">
      <alignment horizontal="right" vertical="center" wrapText="1"/>
    </xf>
    <xf numFmtId="1" fontId="6" fillId="0" borderId="9"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customXml" Target="../ink/ink7.xml"/><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10" Type="http://schemas.openxmlformats.org/officeDocument/2006/relationships/customXml" Target="../ink/ink9.xml"/><Relationship Id="rId4" Type="http://schemas.openxmlformats.org/officeDocument/2006/relationships/customXml" Target="../ink/ink3.xml"/><Relationship Id="rId9" Type="http://schemas.openxmlformats.org/officeDocument/2006/relationships/customXml" Target="../ink/ink8.xml"/></Relationships>
</file>

<file path=xl/drawings/drawing1.xml><?xml version="1.0" encoding="utf-8"?>
<xdr:wsDr xmlns:xdr="http://schemas.openxmlformats.org/drawingml/2006/spreadsheetDrawing" xmlns:a="http://schemas.openxmlformats.org/drawingml/2006/main">
  <xdr:twoCellAnchor editAs="oneCell">
    <xdr:from>
      <xdr:col>13</xdr:col>
      <xdr:colOff>208397</xdr:colOff>
      <xdr:row>14</xdr:row>
      <xdr:rowOff>172131</xdr:rowOff>
    </xdr:from>
    <xdr:to>
      <xdr:col>13</xdr:col>
      <xdr:colOff>208757</xdr:colOff>
      <xdr:row>14</xdr:row>
      <xdr:rowOff>172491</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7E2FD1E2-1E43-4B0A-A546-DA7B87FB3611}"/>
                </a:ext>
              </a:extLst>
            </xdr14:cNvPr>
            <xdr14:cNvContentPartPr/>
          </xdr14:nvContentPartPr>
          <xdr14:nvPr macro=""/>
          <xdr14:xfrm>
            <a:off x="15530040" y="5116060"/>
            <a:ext cx="360" cy="360"/>
          </xdr14:xfrm>
        </xdr:contentPart>
      </mc:Choice>
      <mc:Fallback xmlns="">
        <xdr:pic>
          <xdr:nvPicPr>
            <xdr:cNvPr id="3" name="Ink 2">
              <a:extLst>
                <a:ext uri="{FF2B5EF4-FFF2-40B4-BE49-F238E27FC236}">
                  <a16:creationId xmlns:a16="http://schemas.microsoft.com/office/drawing/2014/main" id="{7E2FD1E2-1E43-4B0A-A546-DA7B87FB3611}"/>
                </a:ext>
              </a:extLst>
            </xdr:cNvPr>
            <xdr:cNvPicPr/>
          </xdr:nvPicPr>
          <xdr:blipFill>
            <a:blip xmlns:r="http://schemas.openxmlformats.org/officeDocument/2006/relationships" r:embed="rId2"/>
            <a:stretch>
              <a:fillRect/>
            </a:stretch>
          </xdr:blipFill>
          <xdr:spPr>
            <a:xfrm>
              <a:off x="15521040" y="5107060"/>
              <a:ext cx="18000" cy="18000"/>
            </a:xfrm>
            <a:prstGeom prst="rect">
              <a:avLst/>
            </a:prstGeom>
          </xdr:spPr>
        </xdr:pic>
      </mc:Fallback>
    </mc:AlternateContent>
    <xdr:clientData/>
  </xdr:twoCellAnchor>
  <xdr:twoCellAnchor editAs="oneCell">
    <xdr:from>
      <xdr:col>5</xdr:col>
      <xdr:colOff>607549</xdr:colOff>
      <xdr:row>17</xdr:row>
      <xdr:rowOff>326091</xdr:rowOff>
    </xdr:from>
    <xdr:to>
      <xdr:col>5</xdr:col>
      <xdr:colOff>607909</xdr:colOff>
      <xdr:row>17</xdr:row>
      <xdr:rowOff>326451</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5EA0A798-6023-48E4-81B0-9C393ABDED38}"/>
                </a:ext>
              </a:extLst>
            </xdr14:cNvPr>
            <xdr14:cNvContentPartPr/>
          </xdr14:nvContentPartPr>
          <xdr14:nvPr macro=""/>
          <xdr14:xfrm>
            <a:off x="8808120" y="6794020"/>
            <a:ext cx="360" cy="360"/>
          </xdr14:xfrm>
        </xdr:contentPart>
      </mc:Choice>
      <mc:Fallback xmlns="">
        <xdr:pic>
          <xdr:nvPicPr>
            <xdr:cNvPr id="4" name="Ink 3">
              <a:extLst>
                <a:ext uri="{FF2B5EF4-FFF2-40B4-BE49-F238E27FC236}">
                  <a16:creationId xmlns:a16="http://schemas.microsoft.com/office/drawing/2014/main" id="{5EA0A798-6023-48E4-81B0-9C393ABDED38}"/>
                </a:ext>
              </a:extLst>
            </xdr:cNvPr>
            <xdr:cNvPicPr/>
          </xdr:nvPicPr>
          <xdr:blipFill>
            <a:blip xmlns:r="http://schemas.openxmlformats.org/officeDocument/2006/relationships" r:embed="rId2"/>
            <a:stretch>
              <a:fillRect/>
            </a:stretch>
          </xdr:blipFill>
          <xdr:spPr>
            <a:xfrm>
              <a:off x="8799480" y="6785380"/>
              <a:ext cx="18000" cy="18000"/>
            </a:xfrm>
            <a:prstGeom prst="rect">
              <a:avLst/>
            </a:prstGeom>
          </xdr:spPr>
        </xdr:pic>
      </mc:Fallback>
    </mc:AlternateContent>
    <xdr:clientData/>
  </xdr:twoCellAnchor>
  <xdr:twoCellAnchor editAs="oneCell">
    <xdr:from>
      <xdr:col>3</xdr:col>
      <xdr:colOff>888717</xdr:colOff>
      <xdr:row>19</xdr:row>
      <xdr:rowOff>90189</xdr:rowOff>
    </xdr:from>
    <xdr:to>
      <xdr:col>3</xdr:col>
      <xdr:colOff>889077</xdr:colOff>
      <xdr:row>19</xdr:row>
      <xdr:rowOff>90549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3B98F13B-E740-49C6-A1C2-7564B7D623BC}"/>
                </a:ext>
              </a:extLst>
            </xdr14:cNvPr>
            <xdr14:cNvContentPartPr/>
          </xdr14:nvContentPartPr>
          <xdr14:nvPr macro=""/>
          <xdr14:xfrm>
            <a:off x="6939360" y="7211260"/>
            <a:ext cx="360" cy="360"/>
          </xdr14:xfrm>
        </xdr:contentPart>
      </mc:Choice>
      <mc:Fallback xmlns="">
        <xdr:pic>
          <xdr:nvPicPr>
            <xdr:cNvPr id="5" name="Ink 4">
              <a:extLst>
                <a:ext uri="{FF2B5EF4-FFF2-40B4-BE49-F238E27FC236}">
                  <a16:creationId xmlns:a16="http://schemas.microsoft.com/office/drawing/2014/main" id="{3B98F13B-E740-49C6-A1C2-7564B7D623BC}"/>
                </a:ext>
              </a:extLst>
            </xdr:cNvPr>
            <xdr:cNvPicPr/>
          </xdr:nvPicPr>
          <xdr:blipFill>
            <a:blip xmlns:r="http://schemas.openxmlformats.org/officeDocument/2006/relationships" r:embed="rId2"/>
            <a:stretch>
              <a:fillRect/>
            </a:stretch>
          </xdr:blipFill>
          <xdr:spPr>
            <a:xfrm>
              <a:off x="6930360" y="7202260"/>
              <a:ext cx="18000" cy="18000"/>
            </a:xfrm>
            <a:prstGeom prst="rect">
              <a:avLst/>
            </a:prstGeom>
          </xdr:spPr>
        </xdr:pic>
      </mc:Fallback>
    </mc:AlternateContent>
    <xdr:clientData/>
  </xdr:twoCellAnchor>
  <xdr:twoCellAnchor editAs="oneCell">
    <xdr:from>
      <xdr:col>2</xdr:col>
      <xdr:colOff>616786</xdr:colOff>
      <xdr:row>19</xdr:row>
      <xdr:rowOff>8829</xdr:rowOff>
    </xdr:from>
    <xdr:to>
      <xdr:col>2</xdr:col>
      <xdr:colOff>617146</xdr:colOff>
      <xdr:row>19</xdr:row>
      <xdr:rowOff>9189</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B8319D28-E086-4CAA-B521-D9862A84C8EA}"/>
                </a:ext>
              </a:extLst>
            </xdr14:cNvPr>
            <xdr14:cNvContentPartPr/>
          </xdr14:nvContentPartPr>
          <xdr14:nvPr macro=""/>
          <xdr14:xfrm>
            <a:off x="5724000" y="7129900"/>
            <a:ext cx="360" cy="360"/>
          </xdr14:xfrm>
        </xdr:contentPart>
      </mc:Choice>
      <mc:Fallback xmlns="">
        <xdr:pic>
          <xdr:nvPicPr>
            <xdr:cNvPr id="6" name="Ink 5">
              <a:extLst>
                <a:ext uri="{FF2B5EF4-FFF2-40B4-BE49-F238E27FC236}">
                  <a16:creationId xmlns:a16="http://schemas.microsoft.com/office/drawing/2014/main" id="{B8319D28-E086-4CAA-B521-D9862A84C8EA}"/>
                </a:ext>
              </a:extLst>
            </xdr:cNvPr>
            <xdr:cNvPicPr/>
          </xdr:nvPicPr>
          <xdr:blipFill>
            <a:blip xmlns:r="http://schemas.openxmlformats.org/officeDocument/2006/relationships" r:embed="rId2"/>
            <a:stretch>
              <a:fillRect/>
            </a:stretch>
          </xdr:blipFill>
          <xdr:spPr>
            <a:xfrm>
              <a:off x="5715000" y="7121260"/>
              <a:ext cx="18000" cy="18000"/>
            </a:xfrm>
            <a:prstGeom prst="rect">
              <a:avLst/>
            </a:prstGeom>
          </xdr:spPr>
        </xdr:pic>
      </mc:Fallback>
    </mc:AlternateContent>
    <xdr:clientData/>
  </xdr:twoCellAnchor>
  <xdr:twoCellAnchor editAs="oneCell">
    <xdr:from>
      <xdr:col>2</xdr:col>
      <xdr:colOff>54106</xdr:colOff>
      <xdr:row>18</xdr:row>
      <xdr:rowOff>44957</xdr:rowOff>
    </xdr:from>
    <xdr:to>
      <xdr:col>2</xdr:col>
      <xdr:colOff>54466</xdr:colOff>
      <xdr:row>18</xdr:row>
      <xdr:rowOff>45317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Ink 6">
              <a:extLst>
                <a:ext uri="{FF2B5EF4-FFF2-40B4-BE49-F238E27FC236}">
                  <a16:creationId xmlns:a16="http://schemas.microsoft.com/office/drawing/2014/main" id="{A670C837-33DC-4ADF-91E4-AC29AB7A82B8}"/>
                </a:ext>
              </a:extLst>
            </xdr14:cNvPr>
            <xdr14:cNvContentPartPr/>
          </xdr14:nvContentPartPr>
          <xdr14:nvPr macro=""/>
          <xdr14:xfrm>
            <a:off x="5161320" y="6921100"/>
            <a:ext cx="360" cy="360"/>
          </xdr14:xfrm>
        </xdr:contentPart>
      </mc:Choice>
      <mc:Fallback xmlns="">
        <xdr:pic>
          <xdr:nvPicPr>
            <xdr:cNvPr id="7" name="Ink 6">
              <a:extLst>
                <a:ext uri="{FF2B5EF4-FFF2-40B4-BE49-F238E27FC236}">
                  <a16:creationId xmlns:a16="http://schemas.microsoft.com/office/drawing/2014/main" id="{A670C837-33DC-4ADF-91E4-AC29AB7A82B8}"/>
                </a:ext>
              </a:extLst>
            </xdr:cNvPr>
            <xdr:cNvPicPr/>
          </xdr:nvPicPr>
          <xdr:blipFill>
            <a:blip xmlns:r="http://schemas.openxmlformats.org/officeDocument/2006/relationships" r:embed="rId2"/>
            <a:stretch>
              <a:fillRect/>
            </a:stretch>
          </xdr:blipFill>
          <xdr:spPr>
            <a:xfrm>
              <a:off x="5152320" y="6912460"/>
              <a:ext cx="18000" cy="18000"/>
            </a:xfrm>
            <a:prstGeom prst="rect">
              <a:avLst/>
            </a:prstGeom>
          </xdr:spPr>
        </xdr:pic>
      </mc:Fallback>
    </mc:AlternateContent>
    <xdr:clientData/>
  </xdr:twoCellAnchor>
  <xdr:twoCellAnchor editAs="oneCell">
    <xdr:from>
      <xdr:col>2</xdr:col>
      <xdr:colOff>144466</xdr:colOff>
      <xdr:row>22</xdr:row>
      <xdr:rowOff>8297</xdr:rowOff>
    </xdr:from>
    <xdr:to>
      <xdr:col>2</xdr:col>
      <xdr:colOff>144826</xdr:colOff>
      <xdr:row>22</xdr:row>
      <xdr:rowOff>8657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Ink 7">
              <a:extLst>
                <a:ext uri="{FF2B5EF4-FFF2-40B4-BE49-F238E27FC236}">
                  <a16:creationId xmlns:a16="http://schemas.microsoft.com/office/drawing/2014/main" id="{02083C34-F3C5-4A58-A34B-F062FCEAF9B9}"/>
                </a:ext>
              </a:extLst>
            </xdr14:cNvPr>
            <xdr14:cNvContentPartPr/>
          </xdr14:nvContentPartPr>
          <xdr14:nvPr macro=""/>
          <xdr14:xfrm>
            <a:off x="5251680" y="7836940"/>
            <a:ext cx="360" cy="360"/>
          </xdr14:xfrm>
        </xdr:contentPart>
      </mc:Choice>
      <mc:Fallback xmlns="">
        <xdr:pic>
          <xdr:nvPicPr>
            <xdr:cNvPr id="8" name="Ink 7">
              <a:extLst>
                <a:ext uri="{FF2B5EF4-FFF2-40B4-BE49-F238E27FC236}">
                  <a16:creationId xmlns:a16="http://schemas.microsoft.com/office/drawing/2014/main" id="{02083C34-F3C5-4A58-A34B-F062FCEAF9B9}"/>
                </a:ext>
              </a:extLst>
            </xdr:cNvPr>
            <xdr:cNvPicPr/>
          </xdr:nvPicPr>
          <xdr:blipFill>
            <a:blip xmlns:r="http://schemas.openxmlformats.org/officeDocument/2006/relationships" r:embed="rId2"/>
            <a:stretch>
              <a:fillRect/>
            </a:stretch>
          </xdr:blipFill>
          <xdr:spPr>
            <a:xfrm>
              <a:off x="5243040" y="7828300"/>
              <a:ext cx="18000" cy="18000"/>
            </a:xfrm>
            <a:prstGeom prst="rect">
              <a:avLst/>
            </a:prstGeom>
          </xdr:spPr>
        </xdr:pic>
      </mc:Fallback>
    </mc:AlternateContent>
    <xdr:clientData/>
  </xdr:twoCellAnchor>
  <xdr:twoCellAnchor editAs="oneCell">
    <xdr:from>
      <xdr:col>2</xdr:col>
      <xdr:colOff>26746</xdr:colOff>
      <xdr:row>25</xdr:row>
      <xdr:rowOff>108511</xdr:rowOff>
    </xdr:from>
    <xdr:to>
      <xdr:col>2</xdr:col>
      <xdr:colOff>27106</xdr:colOff>
      <xdr:row>25</xdr:row>
      <xdr:rowOff>108871</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 name="Ink 8">
              <a:extLst>
                <a:ext uri="{FF2B5EF4-FFF2-40B4-BE49-F238E27FC236}">
                  <a16:creationId xmlns:a16="http://schemas.microsoft.com/office/drawing/2014/main" id="{AE55D3A0-3519-42E2-9195-3E7C1A644672}"/>
                </a:ext>
              </a:extLst>
            </xdr14:cNvPr>
            <xdr14:cNvContentPartPr/>
          </xdr14:nvContentPartPr>
          <xdr14:nvPr macro=""/>
          <xdr14:xfrm>
            <a:off x="5133960" y="8925940"/>
            <a:ext cx="360" cy="360"/>
          </xdr14:xfrm>
        </xdr:contentPart>
      </mc:Choice>
      <mc:Fallback xmlns="">
        <xdr:pic>
          <xdr:nvPicPr>
            <xdr:cNvPr id="9" name="Ink 8">
              <a:extLst>
                <a:ext uri="{FF2B5EF4-FFF2-40B4-BE49-F238E27FC236}">
                  <a16:creationId xmlns:a16="http://schemas.microsoft.com/office/drawing/2014/main" id="{AE55D3A0-3519-42E2-9195-3E7C1A644672}"/>
                </a:ext>
              </a:extLst>
            </xdr:cNvPr>
            <xdr:cNvPicPr/>
          </xdr:nvPicPr>
          <xdr:blipFill>
            <a:blip xmlns:r="http://schemas.openxmlformats.org/officeDocument/2006/relationships" r:embed="rId2"/>
            <a:stretch>
              <a:fillRect/>
            </a:stretch>
          </xdr:blipFill>
          <xdr:spPr>
            <a:xfrm>
              <a:off x="5125320" y="8916940"/>
              <a:ext cx="18000" cy="18000"/>
            </a:xfrm>
            <a:prstGeom prst="rect">
              <a:avLst/>
            </a:prstGeom>
          </xdr:spPr>
        </xdr:pic>
      </mc:Fallback>
    </mc:AlternateContent>
    <xdr:clientData/>
  </xdr:twoCellAnchor>
  <xdr:twoCellAnchor editAs="oneCell">
    <xdr:from>
      <xdr:col>6</xdr:col>
      <xdr:colOff>698049</xdr:colOff>
      <xdr:row>14</xdr:row>
      <xdr:rowOff>162771</xdr:rowOff>
    </xdr:from>
    <xdr:to>
      <xdr:col>6</xdr:col>
      <xdr:colOff>698409</xdr:colOff>
      <xdr:row>14</xdr:row>
      <xdr:rowOff>163131</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Ink 9">
              <a:extLst>
                <a:ext uri="{FF2B5EF4-FFF2-40B4-BE49-F238E27FC236}">
                  <a16:creationId xmlns:a16="http://schemas.microsoft.com/office/drawing/2014/main" id="{57CB14D2-5641-4740-8A5C-8E72B0F5F5BF}"/>
                </a:ext>
              </a:extLst>
            </xdr14:cNvPr>
            <xdr14:cNvContentPartPr/>
          </xdr14:nvContentPartPr>
          <xdr14:nvPr macro=""/>
          <xdr14:xfrm>
            <a:off x="9978120" y="5106700"/>
            <a:ext cx="360" cy="360"/>
          </xdr14:xfrm>
        </xdr:contentPart>
      </mc:Choice>
      <mc:Fallback xmlns="">
        <xdr:pic>
          <xdr:nvPicPr>
            <xdr:cNvPr id="10" name="Ink 9">
              <a:extLst>
                <a:ext uri="{FF2B5EF4-FFF2-40B4-BE49-F238E27FC236}">
                  <a16:creationId xmlns:a16="http://schemas.microsoft.com/office/drawing/2014/main" id="{57CB14D2-5641-4740-8A5C-8E72B0F5F5BF}"/>
                </a:ext>
              </a:extLst>
            </xdr:cNvPr>
            <xdr:cNvPicPr/>
          </xdr:nvPicPr>
          <xdr:blipFill>
            <a:blip xmlns:r="http://schemas.openxmlformats.org/officeDocument/2006/relationships" r:embed="rId2"/>
            <a:stretch>
              <a:fillRect/>
            </a:stretch>
          </xdr:blipFill>
          <xdr:spPr>
            <a:xfrm>
              <a:off x="9969480" y="5098060"/>
              <a:ext cx="18000" cy="18000"/>
            </a:xfrm>
            <a:prstGeom prst="rect">
              <a:avLst/>
            </a:prstGeom>
          </xdr:spPr>
        </xdr:pic>
      </mc:Fallback>
    </mc:AlternateContent>
    <xdr:clientData/>
  </xdr:twoCellAnchor>
  <xdr:oneCellAnchor>
    <xdr:from>
      <xdr:col>6</xdr:col>
      <xdr:colOff>698049</xdr:colOff>
      <xdr:row>17</xdr:row>
      <xdr:rowOff>162771</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1" name="Ink 10">
              <a:extLst>
                <a:ext uri="{FF2B5EF4-FFF2-40B4-BE49-F238E27FC236}">
                  <a16:creationId xmlns:a16="http://schemas.microsoft.com/office/drawing/2014/main" id="{25D9EAB4-B21C-41AB-9FA1-2FEEFEBDC1F0}"/>
                </a:ext>
              </a:extLst>
            </xdr14:cNvPr>
            <xdr14:cNvContentPartPr/>
          </xdr14:nvContentPartPr>
          <xdr14:nvPr macro=""/>
          <xdr14:xfrm>
            <a:off x="9978120" y="5106700"/>
            <a:ext cx="360" cy="360"/>
          </xdr14:xfrm>
        </xdr:contentPart>
      </mc:Choice>
      <mc:Fallback xmlns="">
        <xdr:pic>
          <xdr:nvPicPr>
            <xdr:cNvPr id="11" name="Ink 10">
              <a:extLst>
                <a:ext uri="{FF2B5EF4-FFF2-40B4-BE49-F238E27FC236}">
                  <a16:creationId xmlns:a16="http://schemas.microsoft.com/office/drawing/2014/main" id="{25D9EAB4-B21C-41AB-9FA1-2FEEFEBDC1F0}"/>
                </a:ext>
              </a:extLst>
            </xdr:cNvPr>
            <xdr:cNvPicPr/>
          </xdr:nvPicPr>
          <xdr:blipFill>
            <a:blip xmlns:r="http://schemas.openxmlformats.org/officeDocument/2006/relationships" r:embed="rId2"/>
            <a:stretch>
              <a:fillRect/>
            </a:stretch>
          </xdr:blipFill>
          <xdr:spPr>
            <a:xfrm>
              <a:off x="9969480" y="509806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0.273"/>
    </inkml:context>
    <inkml:brush xml:id="br0">
      <inkml:brushProperty name="width" value="0.05" units="cm"/>
      <inkml:brushProperty name="height" value="0.05" units="cm"/>
      <inkml:brushProperty name="ignorePressure" value="1"/>
    </inkml:brush>
  </inkml:definitions>
  <inkml:trace contextRef="#ctx0" brushRef="#br0">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0.8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1.291"/>
    </inkml:context>
    <inkml:brush xml:id="br0">
      <inkml:brushProperty name="width" value="0.05" units="cm"/>
      <inkml:brushProperty name="height" value="0.05" units="cm"/>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1.666"/>
    </inkml:context>
    <inkml:brush xml:id="br0">
      <inkml:brushProperty name="width" value="0.05" units="cm"/>
      <inkml:brushProperty name="height" value="0.0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088"/>
    </inkml:context>
    <inkml:brush xml:id="br0">
      <inkml:brushProperty name="width" value="0.05" units="cm"/>
      <inkml:brushProperty name="height" value="0.0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4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791"/>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4.3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6.016"/>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20ED-6BD1-47C3-8D00-B8C0E7F7BC23}">
  <dimension ref="B1:S30"/>
  <sheetViews>
    <sheetView tabSelected="1" topLeftCell="A17" zoomScale="70" zoomScaleNormal="70" workbookViewId="0">
      <selection activeCell="C24" sqref="C24"/>
    </sheetView>
  </sheetViews>
  <sheetFormatPr defaultRowHeight="15" x14ac:dyDescent="0.25"/>
  <cols>
    <col min="2" max="2" width="64.42578125" customWidth="1"/>
    <col min="3" max="3" width="13.5703125" customWidth="1"/>
    <col min="4" max="4" width="15" customWidth="1"/>
    <col min="5" max="5" width="15.7109375" customWidth="1"/>
    <col min="6" max="6" width="15.42578125" customWidth="1"/>
    <col min="7" max="7" width="12.28515625" customWidth="1"/>
    <col min="8" max="8" width="13.5703125" customWidth="1"/>
    <col min="9" max="9" width="13.42578125" customWidth="1"/>
    <col min="10" max="11" width="14.85546875" customWidth="1"/>
  </cols>
  <sheetData>
    <row r="1" spans="2:19" ht="15.75" x14ac:dyDescent="0.25">
      <c r="B1" s="6" t="s">
        <v>6</v>
      </c>
      <c r="C1" s="5"/>
      <c r="D1" s="5"/>
      <c r="E1" s="5"/>
      <c r="F1" s="5"/>
      <c r="G1" s="5"/>
      <c r="H1" s="5"/>
      <c r="I1" s="5"/>
      <c r="J1" s="5"/>
    </row>
    <row r="2" spans="2:19" ht="15.75" x14ac:dyDescent="0.25">
      <c r="B2" s="6"/>
      <c r="C2" s="5"/>
      <c r="D2" s="5"/>
      <c r="E2" s="5"/>
      <c r="F2" s="5"/>
      <c r="G2" s="5"/>
      <c r="H2" s="5"/>
      <c r="I2" s="5"/>
      <c r="J2" s="5"/>
    </row>
    <row r="3" spans="2:19" ht="15.75" thickBot="1" x14ac:dyDescent="0.3">
      <c r="B3" s="5"/>
      <c r="C3" s="5"/>
      <c r="D3" s="5"/>
      <c r="E3" s="5"/>
      <c r="F3" s="5"/>
      <c r="G3" s="5"/>
      <c r="H3" s="5">
        <v>117.92</v>
      </c>
      <c r="I3" s="5">
        <v>147.4</v>
      </c>
      <c r="J3" s="5">
        <v>57.02</v>
      </c>
    </row>
    <row r="4" spans="2:19" ht="69" customHeight="1" x14ac:dyDescent="0.25">
      <c r="B4" s="61"/>
      <c r="C4" s="39" t="s">
        <v>30</v>
      </c>
      <c r="D4" s="39" t="s">
        <v>31</v>
      </c>
      <c r="E4" s="38" t="s">
        <v>35</v>
      </c>
      <c r="F4" s="39" t="s">
        <v>3</v>
      </c>
      <c r="G4" s="38" t="s">
        <v>34</v>
      </c>
      <c r="H4" s="38" t="s">
        <v>33</v>
      </c>
      <c r="I4" s="38" t="s">
        <v>32</v>
      </c>
      <c r="J4" s="38" t="s">
        <v>37</v>
      </c>
      <c r="K4" s="40" t="s">
        <v>38</v>
      </c>
      <c r="L4" s="58"/>
      <c r="M4" s="58"/>
      <c r="N4" s="58"/>
      <c r="O4" s="58"/>
      <c r="P4" s="58"/>
    </row>
    <row r="5" spans="2:19" ht="23.1" customHeight="1" thickBot="1" x14ac:dyDescent="0.3">
      <c r="B5" s="62"/>
      <c r="C5" s="45"/>
      <c r="D5" s="44"/>
      <c r="E5" s="42" t="s">
        <v>36</v>
      </c>
      <c r="F5" s="44"/>
      <c r="G5" s="42" t="s">
        <v>1</v>
      </c>
      <c r="H5" s="42" t="s">
        <v>1</v>
      </c>
      <c r="I5" s="42" t="s">
        <v>8</v>
      </c>
      <c r="J5" s="42" t="s">
        <v>9</v>
      </c>
      <c r="K5" s="43"/>
      <c r="L5" s="1"/>
    </row>
    <row r="6" spans="2:19" ht="22.5" customHeight="1" thickBot="1" x14ac:dyDescent="0.3">
      <c r="B6" s="32" t="s">
        <v>12</v>
      </c>
      <c r="C6" s="27"/>
      <c r="D6" s="2"/>
      <c r="E6" s="2"/>
      <c r="F6" s="2"/>
      <c r="G6" s="3"/>
      <c r="H6" s="2"/>
      <c r="I6" s="2"/>
      <c r="J6" s="2"/>
      <c r="K6" s="2"/>
      <c r="L6" s="1"/>
      <c r="N6" s="34"/>
      <c r="O6" s="34"/>
      <c r="P6" s="34"/>
      <c r="Q6" s="34"/>
      <c r="R6" s="34"/>
      <c r="S6" s="34"/>
    </row>
    <row r="7" spans="2:19" ht="22.5" customHeight="1" thickBot="1" x14ac:dyDescent="0.3">
      <c r="B7" s="35" t="s">
        <v>13</v>
      </c>
      <c r="C7" s="18"/>
      <c r="D7" s="2"/>
      <c r="E7" s="2"/>
      <c r="F7" s="2"/>
      <c r="G7" s="3"/>
      <c r="H7" s="2"/>
      <c r="I7" s="2"/>
      <c r="J7" s="2"/>
      <c r="K7" s="2"/>
      <c r="L7" s="1"/>
      <c r="N7" s="34"/>
      <c r="O7" s="34"/>
      <c r="P7" s="34"/>
      <c r="Q7" s="34"/>
      <c r="R7" s="34"/>
      <c r="S7" s="34"/>
    </row>
    <row r="8" spans="2:19" ht="22.5" customHeight="1" thickBot="1" x14ac:dyDescent="0.3">
      <c r="B8" s="37" t="s">
        <v>14</v>
      </c>
      <c r="C8" s="18"/>
      <c r="D8" s="2"/>
      <c r="E8" s="2"/>
      <c r="F8" s="2"/>
      <c r="G8" s="3"/>
      <c r="H8" s="2"/>
      <c r="I8" s="2"/>
      <c r="J8" s="2"/>
      <c r="K8" s="2"/>
      <c r="L8" s="1"/>
      <c r="N8" s="34"/>
      <c r="O8" s="34"/>
      <c r="P8" s="34"/>
      <c r="Q8" s="34"/>
      <c r="R8" s="34"/>
      <c r="S8" s="34"/>
    </row>
    <row r="9" spans="2:19" ht="22.5" customHeight="1" thickBot="1" x14ac:dyDescent="0.3">
      <c r="B9" s="35" t="s">
        <v>15</v>
      </c>
      <c r="C9" s="18"/>
      <c r="D9" s="2"/>
      <c r="E9" s="2"/>
      <c r="F9" s="2"/>
      <c r="G9" s="3"/>
      <c r="H9" s="2"/>
      <c r="I9" s="2"/>
      <c r="J9" s="2"/>
      <c r="K9" s="2"/>
      <c r="L9" s="1"/>
      <c r="N9" s="34"/>
      <c r="O9" s="34"/>
      <c r="P9" s="34"/>
      <c r="Q9" s="34"/>
      <c r="R9" s="34"/>
      <c r="S9" s="34"/>
    </row>
    <row r="10" spans="2:19" ht="32.25" customHeight="1" thickBot="1" x14ac:dyDescent="0.3">
      <c r="B10" s="35" t="s">
        <v>16</v>
      </c>
      <c r="C10" s="18">
        <v>8</v>
      </c>
      <c r="D10" s="8">
        <v>1</v>
      </c>
      <c r="E10" s="8">
        <f>C10*D10</f>
        <v>8</v>
      </c>
      <c r="F10" s="9">
        <v>32</v>
      </c>
      <c r="G10" s="8">
        <f>E10*F10</f>
        <v>256</v>
      </c>
      <c r="H10" s="8">
        <f>E10*F10</f>
        <v>256</v>
      </c>
      <c r="I10" s="8">
        <f>H10*0.05</f>
        <v>12.8</v>
      </c>
      <c r="J10" s="8">
        <f>H10*0.1</f>
        <v>25.6</v>
      </c>
      <c r="K10" s="14">
        <f>H10*$H$3+I10*$I$3+J10*$J$3</f>
        <v>33533.952000000005</v>
      </c>
      <c r="L10" s="1"/>
      <c r="N10" s="34"/>
      <c r="O10" s="34"/>
      <c r="P10" s="34"/>
      <c r="Q10" s="34"/>
      <c r="R10" s="34"/>
      <c r="S10" s="34"/>
    </row>
    <row r="11" spans="2:19" ht="32.25" customHeight="1" thickBot="1" x14ac:dyDescent="0.3">
      <c r="B11" s="35" t="s">
        <v>17</v>
      </c>
      <c r="C11" s="18"/>
      <c r="D11" s="8"/>
      <c r="E11" s="8"/>
      <c r="F11" s="9"/>
      <c r="G11" s="8"/>
      <c r="H11" s="8"/>
      <c r="I11" s="8"/>
      <c r="J11" s="8"/>
      <c r="K11" s="14"/>
      <c r="L11" s="1"/>
      <c r="N11" s="34"/>
      <c r="O11" s="34"/>
      <c r="P11" s="34"/>
      <c r="Q11" s="34"/>
      <c r="R11" s="34"/>
      <c r="S11" s="34"/>
    </row>
    <row r="12" spans="2:19" ht="32.25" customHeight="1" thickBot="1" x14ac:dyDescent="0.3">
      <c r="B12" s="35" t="s">
        <v>18</v>
      </c>
      <c r="C12" s="18">
        <v>2</v>
      </c>
      <c r="D12" s="20">
        <v>1</v>
      </c>
      <c r="E12" s="20">
        <v>1</v>
      </c>
      <c r="F12" s="21">
        <v>0</v>
      </c>
      <c r="G12" s="8">
        <f>E12*F12</f>
        <v>0</v>
      </c>
      <c r="H12" s="20">
        <v>0</v>
      </c>
      <c r="I12" s="20">
        <v>0</v>
      </c>
      <c r="J12" s="20">
        <v>0</v>
      </c>
      <c r="K12" s="13">
        <f>H12*$H$3+I12*$I$3+J12*$J$3</f>
        <v>0</v>
      </c>
      <c r="L12" s="1"/>
      <c r="N12" s="34"/>
      <c r="O12" s="34"/>
      <c r="P12" s="34"/>
      <c r="Q12" s="34"/>
      <c r="R12" s="34"/>
      <c r="S12" s="34"/>
    </row>
    <row r="13" spans="2:19" ht="32.25" customHeight="1" thickBot="1" x14ac:dyDescent="0.3">
      <c r="B13" s="35" t="s">
        <v>19</v>
      </c>
      <c r="C13" s="18">
        <v>2</v>
      </c>
      <c r="D13" s="20">
        <v>1</v>
      </c>
      <c r="E13" s="20">
        <v>1</v>
      </c>
      <c r="F13" s="21">
        <v>0</v>
      </c>
      <c r="G13" s="8">
        <f>E13*F13</f>
        <v>0</v>
      </c>
      <c r="H13" s="20">
        <v>0</v>
      </c>
      <c r="I13" s="20">
        <v>0</v>
      </c>
      <c r="J13" s="20">
        <v>0</v>
      </c>
      <c r="K13" s="13">
        <f>H13*$H$3+I13*$I$3+J13*$J$3</f>
        <v>0</v>
      </c>
      <c r="L13" s="1"/>
      <c r="N13" s="34"/>
      <c r="O13" s="34"/>
      <c r="P13" s="34"/>
      <c r="Q13" s="34"/>
      <c r="R13" s="34"/>
      <c r="S13" s="34"/>
    </row>
    <row r="14" spans="2:19" ht="32.25" customHeight="1" thickBot="1" x14ac:dyDescent="0.3">
      <c r="B14" s="33" t="s">
        <v>20</v>
      </c>
      <c r="C14" s="18" t="s">
        <v>24</v>
      </c>
      <c r="D14" s="18"/>
      <c r="E14" s="18"/>
      <c r="F14" s="19"/>
      <c r="G14" s="18"/>
      <c r="H14" s="18"/>
      <c r="I14" s="18"/>
      <c r="J14" s="18"/>
      <c r="K14" s="22"/>
      <c r="L14" s="1"/>
      <c r="N14" s="34"/>
      <c r="O14" s="34"/>
      <c r="P14" s="34"/>
      <c r="Q14" s="34"/>
      <c r="R14" s="34"/>
      <c r="S14" s="34"/>
    </row>
    <row r="15" spans="2:19" ht="32.25" customHeight="1" thickBot="1" x14ac:dyDescent="0.3">
      <c r="B15" s="33" t="s">
        <v>21</v>
      </c>
      <c r="C15" s="18" t="s">
        <v>24</v>
      </c>
      <c r="D15" s="18"/>
      <c r="E15" s="18"/>
      <c r="F15" s="19"/>
      <c r="G15" s="18"/>
      <c r="H15" s="18"/>
      <c r="I15" s="18"/>
      <c r="J15" s="18"/>
      <c r="K15" s="22"/>
      <c r="L15" s="1"/>
      <c r="N15" s="34"/>
      <c r="O15" s="34"/>
      <c r="P15" s="34"/>
      <c r="Q15" s="34"/>
      <c r="R15" s="34"/>
      <c r="S15" s="34"/>
    </row>
    <row r="16" spans="2:19" ht="56.25" customHeight="1" thickBot="1" x14ac:dyDescent="0.3">
      <c r="B16" s="31" t="s">
        <v>28</v>
      </c>
      <c r="C16" s="18">
        <v>4</v>
      </c>
      <c r="D16" s="18">
        <v>4</v>
      </c>
      <c r="E16" s="18">
        <f>C16*D16</f>
        <v>16</v>
      </c>
      <c r="F16" s="19">
        <v>32</v>
      </c>
      <c r="G16" s="18">
        <f>E16*F16</f>
        <v>512</v>
      </c>
      <c r="H16" s="18">
        <f>E16*F16</f>
        <v>512</v>
      </c>
      <c r="I16" s="18">
        <f>H16*0.05</f>
        <v>25.6</v>
      </c>
      <c r="J16" s="18">
        <f>H16*0.1</f>
        <v>51.2</v>
      </c>
      <c r="K16" s="14">
        <f>H16*$H$3+I16*$I$3+J16*$J$3</f>
        <v>67067.90400000001</v>
      </c>
      <c r="L16" s="1"/>
      <c r="N16" s="34"/>
      <c r="O16" s="34"/>
      <c r="P16" s="34"/>
      <c r="Q16" s="34"/>
      <c r="R16" s="34"/>
      <c r="S16" s="34"/>
    </row>
    <row r="17" spans="2:19" ht="32.25" customHeight="1" thickBot="1" x14ac:dyDescent="0.3">
      <c r="B17" s="36" t="s">
        <v>22</v>
      </c>
      <c r="C17" s="18"/>
      <c r="D17" s="18"/>
      <c r="E17" s="18"/>
      <c r="F17" s="19"/>
      <c r="G17" s="18"/>
      <c r="H17" s="52">
        <f>SUM(H10:J16)</f>
        <v>883.20000000000016</v>
      </c>
      <c r="I17" s="55"/>
      <c r="J17" s="56"/>
      <c r="K17" s="23">
        <f>SUM(K10:K16)</f>
        <v>100601.85600000001</v>
      </c>
      <c r="L17" s="1"/>
      <c r="N17" s="34"/>
      <c r="O17" s="34"/>
      <c r="P17" s="34"/>
      <c r="Q17" s="34"/>
      <c r="R17" s="34"/>
      <c r="S17" s="34"/>
    </row>
    <row r="18" spans="2:19" ht="32.25" customHeight="1" thickBot="1" x14ac:dyDescent="0.3">
      <c r="B18" s="33" t="s">
        <v>23</v>
      </c>
      <c r="C18" s="20" t="s">
        <v>48</v>
      </c>
      <c r="D18" s="20"/>
      <c r="E18" s="20"/>
      <c r="F18" s="21"/>
      <c r="G18" s="20"/>
      <c r="H18" s="18"/>
      <c r="I18" s="18"/>
      <c r="J18" s="18"/>
      <c r="K18" s="22"/>
      <c r="L18" s="1"/>
      <c r="N18" s="34"/>
      <c r="O18" s="34"/>
      <c r="P18" s="34"/>
      <c r="Q18" s="34"/>
      <c r="R18" s="34"/>
      <c r="S18" s="34"/>
    </row>
    <row r="19" spans="2:19" ht="19.5" thickBot="1" x14ac:dyDescent="0.3">
      <c r="B19" s="50" t="s">
        <v>49</v>
      </c>
      <c r="C19" s="8"/>
      <c r="D19" s="8"/>
      <c r="E19" s="8"/>
      <c r="F19" s="9"/>
      <c r="G19" s="8"/>
      <c r="H19" s="52">
        <f>0</f>
        <v>0</v>
      </c>
      <c r="I19" s="55"/>
      <c r="J19" s="56"/>
      <c r="K19" s="13">
        <f>H19*$H$3+I19*$I$3+J19*$J$3</f>
        <v>0</v>
      </c>
      <c r="L19" s="1"/>
      <c r="M19">
        <f>H20/32</f>
        <v>27.600000000000005</v>
      </c>
      <c r="N19" t="s">
        <v>29</v>
      </c>
    </row>
    <row r="20" spans="2:19" ht="18" customHeight="1" thickBot="1" x14ac:dyDescent="0.3">
      <c r="B20" s="48" t="s">
        <v>50</v>
      </c>
      <c r="C20" s="4"/>
      <c r="D20" s="2"/>
      <c r="E20" s="4"/>
      <c r="F20" s="2"/>
      <c r="G20" s="3"/>
      <c r="H20" s="52">
        <f>SUM(H17,H19)</f>
        <v>883.20000000000016</v>
      </c>
      <c r="I20" s="53"/>
      <c r="J20" s="54"/>
      <c r="K20" s="13">
        <f>ROUND(SUM(K17,K19),-3)</f>
        <v>101000</v>
      </c>
      <c r="L20" s="1"/>
    </row>
    <row r="21" spans="2:19" ht="19.5" thickBot="1" x14ac:dyDescent="0.3">
      <c r="B21" s="48" t="s">
        <v>51</v>
      </c>
      <c r="C21" s="10"/>
      <c r="D21" s="10"/>
      <c r="E21" s="10"/>
      <c r="F21" s="10"/>
      <c r="G21" s="11"/>
      <c r="H21" s="11"/>
      <c r="I21" s="12"/>
      <c r="J21" s="11"/>
      <c r="K21" s="15">
        <v>0</v>
      </c>
      <c r="L21" s="1"/>
    </row>
    <row r="22" spans="2:19" ht="19.5" thickBot="1" x14ac:dyDescent="0.3">
      <c r="B22" s="49" t="s">
        <v>52</v>
      </c>
      <c r="C22" s="17"/>
      <c r="D22" s="17"/>
      <c r="E22" s="17"/>
      <c r="F22" s="17"/>
      <c r="G22" s="17"/>
      <c r="H22" s="17"/>
      <c r="I22" s="17"/>
      <c r="J22" s="17"/>
      <c r="K22" s="16">
        <f>SUM(K20:K21)</f>
        <v>101000</v>
      </c>
      <c r="L22" s="1"/>
    </row>
    <row r="23" spans="2:19" ht="15.75" x14ac:dyDescent="0.25">
      <c r="B23" s="7"/>
      <c r="C23" s="7"/>
      <c r="D23" s="7"/>
      <c r="E23" s="7"/>
      <c r="F23" s="7"/>
      <c r="G23" s="7"/>
      <c r="H23" s="7"/>
      <c r="I23" s="7"/>
      <c r="J23" s="7"/>
      <c r="K23" s="1"/>
      <c r="L23" s="1"/>
    </row>
    <row r="24" spans="2:19" ht="15.75" x14ac:dyDescent="0.25">
      <c r="B24" s="26" t="s">
        <v>2</v>
      </c>
      <c r="C24" s="7"/>
      <c r="D24" s="7"/>
      <c r="E24" s="7"/>
      <c r="F24" s="7"/>
      <c r="G24" s="7"/>
      <c r="H24" s="7"/>
      <c r="I24" s="7"/>
      <c r="J24" s="7"/>
      <c r="K24" s="1"/>
      <c r="L24" s="1"/>
    </row>
    <row r="25" spans="2:19" ht="46.5" customHeight="1" x14ac:dyDescent="0.25">
      <c r="B25" s="60" t="s">
        <v>47</v>
      </c>
      <c r="C25" s="60"/>
      <c r="D25" s="60"/>
      <c r="E25" s="60"/>
      <c r="F25" s="60"/>
      <c r="G25" s="60"/>
      <c r="H25" s="60"/>
      <c r="I25" s="60"/>
      <c r="J25" s="60"/>
      <c r="K25" s="60"/>
      <c r="L25" s="1"/>
    </row>
    <row r="26" spans="2:19" ht="35.450000000000003" customHeight="1" x14ac:dyDescent="0.25">
      <c r="B26" s="60" t="s">
        <v>4</v>
      </c>
      <c r="C26" s="60"/>
      <c r="D26" s="60"/>
      <c r="E26" s="60"/>
      <c r="F26" s="60"/>
      <c r="G26" s="60"/>
      <c r="H26" s="60"/>
      <c r="I26" s="60"/>
      <c r="J26" s="60"/>
      <c r="K26" s="60"/>
      <c r="L26" s="1"/>
    </row>
    <row r="27" spans="2:19" ht="70.5" customHeight="1" x14ac:dyDescent="0.25">
      <c r="B27" s="59" t="s">
        <v>54</v>
      </c>
      <c r="C27" s="59"/>
      <c r="D27" s="59"/>
      <c r="E27" s="59"/>
      <c r="F27" s="59"/>
      <c r="G27" s="59"/>
      <c r="H27" s="59"/>
      <c r="I27" s="59"/>
      <c r="J27" s="59"/>
      <c r="K27" s="59"/>
    </row>
    <row r="28" spans="2:19" ht="18" x14ac:dyDescent="0.25">
      <c r="B28" s="57" t="s">
        <v>55</v>
      </c>
      <c r="C28" s="57"/>
      <c r="D28" s="57"/>
      <c r="E28" s="57"/>
      <c r="F28" s="57"/>
      <c r="G28" s="57"/>
      <c r="H28" s="57"/>
      <c r="I28" s="57"/>
      <c r="J28" s="57"/>
      <c r="K28" s="57"/>
    </row>
    <row r="29" spans="2:19" ht="28.5" customHeight="1" x14ac:dyDescent="0.25">
      <c r="B29" s="51" t="s">
        <v>53</v>
      </c>
      <c r="C29" s="51"/>
      <c r="D29" s="51"/>
      <c r="E29" s="51"/>
      <c r="F29" s="51"/>
      <c r="G29" s="51"/>
      <c r="H29" s="51"/>
      <c r="I29" s="51"/>
      <c r="J29" s="51"/>
      <c r="K29" s="51"/>
    </row>
    <row r="30" spans="2:19" x14ac:dyDescent="0.25">
      <c r="B30" s="5"/>
      <c r="C30" s="5"/>
      <c r="D30" s="5"/>
      <c r="E30" s="5"/>
      <c r="F30" s="5"/>
      <c r="G30" s="5"/>
      <c r="H30" s="5"/>
    </row>
  </sheetData>
  <mergeCells count="10">
    <mergeCell ref="L4:P4"/>
    <mergeCell ref="B27:K27"/>
    <mergeCell ref="B26:K26"/>
    <mergeCell ref="B25:K25"/>
    <mergeCell ref="B4:B5"/>
    <mergeCell ref="B29:K29"/>
    <mergeCell ref="H20:J20"/>
    <mergeCell ref="H19:J19"/>
    <mergeCell ref="B28:K28"/>
    <mergeCell ref="H17:J17"/>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4273-B7A1-4795-8821-DA162B965C13}">
  <dimension ref="B1:P15"/>
  <sheetViews>
    <sheetView topLeftCell="B1" zoomScale="90" zoomScaleNormal="90" workbookViewId="0">
      <selection activeCell="B13" sqref="B13:L13"/>
    </sheetView>
  </sheetViews>
  <sheetFormatPr defaultRowHeight="15" x14ac:dyDescent="0.25"/>
  <cols>
    <col min="2" max="2" width="81.28515625" customWidth="1"/>
    <col min="3" max="3" width="12.42578125" customWidth="1"/>
    <col min="4" max="4" width="15" customWidth="1"/>
    <col min="5" max="5" width="13.42578125" customWidth="1"/>
    <col min="6" max="6" width="15.140625" customWidth="1"/>
    <col min="8" max="8" width="12.140625" customWidth="1"/>
    <col min="9" max="9" width="12.28515625" customWidth="1"/>
    <col min="10" max="10" width="11.140625" customWidth="1"/>
    <col min="11" max="11" width="12.5703125" customWidth="1"/>
  </cols>
  <sheetData>
    <row r="1" spans="2:16" ht="15.75" x14ac:dyDescent="0.25">
      <c r="B1" s="6" t="s">
        <v>7</v>
      </c>
      <c r="C1" s="5"/>
      <c r="D1" s="5"/>
      <c r="E1" s="5"/>
      <c r="F1" s="5"/>
      <c r="G1" s="5"/>
      <c r="H1" s="5"/>
      <c r="I1" s="5"/>
      <c r="J1" s="5"/>
    </row>
    <row r="2" spans="2:16" ht="15.75" x14ac:dyDescent="0.25">
      <c r="B2" s="6"/>
      <c r="C2" s="5"/>
      <c r="D2" s="5"/>
      <c r="E2" s="5"/>
      <c r="F2" s="5"/>
      <c r="G2" s="5"/>
      <c r="H2" s="5"/>
      <c r="I2" s="5"/>
      <c r="J2" s="5"/>
    </row>
    <row r="3" spans="2:16" ht="15.75" thickBot="1" x14ac:dyDescent="0.3">
      <c r="B3" s="5"/>
      <c r="C3" s="5"/>
      <c r="D3" s="5"/>
      <c r="E3" s="5"/>
      <c r="F3" s="5"/>
      <c r="G3" s="5"/>
      <c r="H3" s="5">
        <v>48.75</v>
      </c>
      <c r="I3" s="29">
        <v>65.709999999999994</v>
      </c>
      <c r="J3" s="29">
        <v>26.38</v>
      </c>
      <c r="L3" s="30"/>
    </row>
    <row r="4" spans="2:16" ht="44.25" customHeight="1" x14ac:dyDescent="0.25">
      <c r="B4" s="73" t="s">
        <v>0</v>
      </c>
      <c r="C4" s="38" t="s">
        <v>30</v>
      </c>
      <c r="D4" s="39" t="s">
        <v>45</v>
      </c>
      <c r="E4" s="38" t="s">
        <v>39</v>
      </c>
      <c r="F4" s="39" t="s">
        <v>3</v>
      </c>
      <c r="G4" s="38" t="s">
        <v>40</v>
      </c>
      <c r="H4" s="38" t="s">
        <v>42</v>
      </c>
      <c r="I4" s="38" t="s">
        <v>41</v>
      </c>
      <c r="J4" s="39" t="s">
        <v>43</v>
      </c>
      <c r="K4" s="46" t="s">
        <v>44</v>
      </c>
      <c r="L4" s="58"/>
      <c r="M4" s="58"/>
      <c r="N4" s="58"/>
      <c r="O4" s="58"/>
      <c r="P4" s="58"/>
    </row>
    <row r="5" spans="2:16" ht="20.100000000000001" customHeight="1" thickBot="1" x14ac:dyDescent="0.3">
      <c r="B5" s="74"/>
      <c r="C5" s="2"/>
      <c r="D5" s="41" t="s">
        <v>46</v>
      </c>
      <c r="E5" s="42" t="s">
        <v>36</v>
      </c>
      <c r="F5" s="44"/>
      <c r="G5" s="42" t="s">
        <v>1</v>
      </c>
      <c r="H5" s="42" t="s">
        <v>1</v>
      </c>
      <c r="I5" s="42" t="s">
        <v>8</v>
      </c>
      <c r="J5" s="41" t="s">
        <v>9</v>
      </c>
      <c r="K5" s="47"/>
    </row>
    <row r="6" spans="2:16" ht="24" customHeight="1" thickBot="1" x14ac:dyDescent="0.3">
      <c r="B6" s="25" t="s">
        <v>10</v>
      </c>
      <c r="C6" s="20">
        <v>1</v>
      </c>
      <c r="D6" s="20">
        <v>1</v>
      </c>
      <c r="E6" s="20">
        <v>1</v>
      </c>
      <c r="F6" s="21">
        <v>0</v>
      </c>
      <c r="G6" s="20">
        <v>0</v>
      </c>
      <c r="H6" s="20">
        <v>0</v>
      </c>
      <c r="I6" s="20">
        <v>0</v>
      </c>
      <c r="J6" s="20">
        <v>0</v>
      </c>
      <c r="K6" s="22">
        <v>0</v>
      </c>
      <c r="L6" s="58"/>
      <c r="M6" s="58"/>
      <c r="N6" s="58"/>
      <c r="O6" s="58"/>
      <c r="P6" s="58"/>
    </row>
    <row r="7" spans="2:16" ht="24" customHeight="1" thickBot="1" x14ac:dyDescent="0.3">
      <c r="B7" s="25" t="s">
        <v>11</v>
      </c>
      <c r="C7" s="20">
        <v>1</v>
      </c>
      <c r="D7" s="20">
        <v>1</v>
      </c>
      <c r="E7" s="20">
        <v>1</v>
      </c>
      <c r="F7" s="21">
        <v>0</v>
      </c>
      <c r="G7" s="20">
        <v>0</v>
      </c>
      <c r="H7" s="20">
        <v>0</v>
      </c>
      <c r="I7" s="20">
        <v>0</v>
      </c>
      <c r="J7" s="20">
        <v>0</v>
      </c>
      <c r="K7" s="22">
        <v>0</v>
      </c>
      <c r="L7" s="58"/>
      <c r="M7" s="58"/>
      <c r="N7" s="58"/>
      <c r="O7" s="58"/>
      <c r="P7" s="58"/>
    </row>
    <row r="8" spans="2:16" ht="25.5" customHeight="1" x14ac:dyDescent="0.25">
      <c r="B8" s="75" t="s">
        <v>5</v>
      </c>
      <c r="C8" s="77">
        <v>4</v>
      </c>
      <c r="D8" s="72">
        <v>4</v>
      </c>
      <c r="E8" s="72">
        <f>C8*D8</f>
        <v>16</v>
      </c>
      <c r="F8" s="63">
        <v>32</v>
      </c>
      <c r="G8" s="70">
        <f>E8*F8</f>
        <v>512</v>
      </c>
      <c r="H8" s="72">
        <f>E8*F8</f>
        <v>512</v>
      </c>
      <c r="I8" s="72">
        <f>G8*0.05</f>
        <v>25.6</v>
      </c>
      <c r="J8" s="72">
        <f>G8*0.1</f>
        <v>51.2</v>
      </c>
      <c r="K8" s="68">
        <f>H8*$H$3+I8*$I$3+J8*$J$3</f>
        <v>27992.831999999999</v>
      </c>
      <c r="L8" s="67"/>
      <c r="M8" s="58"/>
      <c r="N8" s="58"/>
      <c r="O8" s="58"/>
      <c r="P8" s="58"/>
    </row>
    <row r="9" spans="2:16" ht="15.75" thickBot="1" x14ac:dyDescent="0.3">
      <c r="B9" s="76"/>
      <c r="C9" s="78"/>
      <c r="D9" s="71"/>
      <c r="E9" s="71"/>
      <c r="F9" s="64"/>
      <c r="G9" s="71"/>
      <c r="H9" s="71"/>
      <c r="I9" s="71"/>
      <c r="J9" s="71"/>
      <c r="K9" s="69"/>
    </row>
    <row r="10" spans="2:16" ht="19.5" thickBot="1" x14ac:dyDescent="0.3">
      <c r="B10" s="24" t="s">
        <v>26</v>
      </c>
      <c r="C10" s="4"/>
      <c r="D10" s="2"/>
      <c r="E10" s="4"/>
      <c r="F10" s="2"/>
      <c r="G10" s="3"/>
      <c r="H10" s="52">
        <f>SUM(H6:J9)</f>
        <v>588.80000000000007</v>
      </c>
      <c r="I10" s="55"/>
      <c r="J10" s="56"/>
      <c r="K10" s="13">
        <f>ROUND(SUM(K6:K9),-2)</f>
        <v>28000</v>
      </c>
    </row>
    <row r="11" spans="2:16" ht="15.75" x14ac:dyDescent="0.25">
      <c r="B11" s="28"/>
      <c r="C11" s="7"/>
      <c r="D11" s="7"/>
      <c r="E11" s="7"/>
      <c r="F11" s="7"/>
      <c r="G11" s="7"/>
      <c r="H11" s="7"/>
      <c r="I11" s="7"/>
      <c r="J11" s="7"/>
    </row>
    <row r="12" spans="2:16" ht="15.75" x14ac:dyDescent="0.25">
      <c r="B12" s="26" t="s">
        <v>2</v>
      </c>
      <c r="C12" s="7"/>
      <c r="D12" s="7"/>
      <c r="E12" s="7"/>
      <c r="F12" s="7"/>
      <c r="G12" s="7"/>
      <c r="H12" s="7"/>
      <c r="I12" s="7"/>
      <c r="J12" s="7"/>
    </row>
    <row r="13" spans="2:16" ht="45.95" customHeight="1" x14ac:dyDescent="0.25">
      <c r="B13" s="60" t="s">
        <v>47</v>
      </c>
      <c r="C13" s="60"/>
      <c r="D13" s="60"/>
      <c r="E13" s="60"/>
      <c r="F13" s="60"/>
      <c r="G13" s="60"/>
      <c r="H13" s="60"/>
      <c r="I13" s="60"/>
      <c r="J13" s="60"/>
      <c r="K13" s="60"/>
      <c r="L13" s="60"/>
    </row>
    <row r="14" spans="2:16" ht="45" customHeight="1" x14ac:dyDescent="0.25">
      <c r="B14" s="65" t="s">
        <v>27</v>
      </c>
      <c r="C14" s="65"/>
      <c r="D14" s="65"/>
      <c r="E14" s="65"/>
      <c r="F14" s="65"/>
      <c r="G14" s="65"/>
      <c r="H14" s="65"/>
      <c r="I14" s="65"/>
      <c r="J14" s="65"/>
      <c r="K14" s="65"/>
      <c r="L14" s="65"/>
    </row>
    <row r="15" spans="2:16" ht="15.75" x14ac:dyDescent="0.25">
      <c r="B15" s="66" t="s">
        <v>25</v>
      </c>
      <c r="C15" s="51"/>
      <c r="D15" s="51"/>
      <c r="E15" s="51"/>
      <c r="F15" s="51"/>
      <c r="G15" s="51"/>
      <c r="H15" s="51"/>
      <c r="I15" s="51"/>
      <c r="J15" s="51"/>
      <c r="K15" s="51"/>
      <c r="L15" s="51"/>
    </row>
  </sheetData>
  <mergeCells count="17">
    <mergeCell ref="B4:B5"/>
    <mergeCell ref="H10:J10"/>
    <mergeCell ref="J8:J9"/>
    <mergeCell ref="B8:B9"/>
    <mergeCell ref="C8:C9"/>
    <mergeCell ref="D8:D9"/>
    <mergeCell ref="E8:E9"/>
    <mergeCell ref="L4:P4"/>
    <mergeCell ref="K8:K9"/>
    <mergeCell ref="G8:G9"/>
    <mergeCell ref="H8:H9"/>
    <mergeCell ref="I8:I9"/>
    <mergeCell ref="F8:F9"/>
    <mergeCell ref="B13:L13"/>
    <mergeCell ref="B14:L14"/>
    <mergeCell ref="B15:L15"/>
    <mergeCell ref="L6:P8"/>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Hilliard</dc:creator>
  <cp:lastModifiedBy>wwrigley</cp:lastModifiedBy>
  <dcterms:created xsi:type="dcterms:W3CDTF">2019-03-14T20:34:11Z</dcterms:created>
  <dcterms:modified xsi:type="dcterms:W3CDTF">2019-05-23T16:35:16Z</dcterms:modified>
</cp:coreProperties>
</file>