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S:\Amanda S\ICR Renewals - 041317\2018 Project Work\2352.05 Asphalt Processing and Asphalt Roofing NESHAP\Draft for Review\Ready to Send to EPA\"/>
    </mc:Choice>
  </mc:AlternateContent>
  <xr:revisionPtr revIDLastSave="0" documentId="8_{377F4015-B522-4838-8448-D2C6EBC8EDEC}" xr6:coauthVersionLast="40" xr6:coauthVersionMax="40" xr10:uidLastSave="{00000000-0000-0000-0000-000000000000}"/>
  <bookViews>
    <workbookView xWindow="30" yWindow="180" windowWidth="24690" windowHeight="1500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 l="1"/>
  <c r="F21" i="1"/>
  <c r="F30" i="1" l="1"/>
  <c r="E28" i="1"/>
  <c r="E27" i="1"/>
  <c r="E26" i="1"/>
  <c r="E20" i="1"/>
  <c r="E19" i="2" s="1"/>
  <c r="E19" i="1"/>
  <c r="D6" i="2" l="1"/>
  <c r="F6" i="2" s="1"/>
  <c r="D7" i="2"/>
  <c r="F7" i="2" s="1"/>
  <c r="D8" i="2"/>
  <c r="F8" i="2" s="1"/>
  <c r="D11" i="2"/>
  <c r="F11" i="2" s="1"/>
  <c r="D13" i="2"/>
  <c r="F13" i="2" s="1"/>
  <c r="G13" i="2" s="1"/>
  <c r="D14" i="2"/>
  <c r="F14" i="2" s="1"/>
  <c r="D15" i="2"/>
  <c r="F15" i="2" s="1"/>
  <c r="H15" i="2" s="1"/>
  <c r="D16" i="2"/>
  <c r="F16" i="2" s="1"/>
  <c r="G16" i="2" s="1"/>
  <c r="D17" i="2"/>
  <c r="F17" i="2" s="1"/>
  <c r="D18" i="2"/>
  <c r="F18" i="2" s="1"/>
  <c r="D19" i="2"/>
  <c r="F19" i="2" s="1"/>
  <c r="D4" i="2"/>
  <c r="F4" i="2" s="1"/>
  <c r="G4" i="2" s="1"/>
  <c r="H11" i="2" l="1"/>
  <c r="G11" i="2"/>
  <c r="G6" i="2"/>
  <c r="H6" i="2"/>
  <c r="H18" i="2"/>
  <c r="G18" i="2"/>
  <c r="I18" i="2" s="1"/>
  <c r="G7" i="2"/>
  <c r="H7" i="2"/>
  <c r="I7" i="2" s="1"/>
  <c r="H17" i="2"/>
  <c r="G17" i="2"/>
  <c r="I17" i="2" s="1"/>
  <c r="G14" i="2"/>
  <c r="H14" i="2"/>
  <c r="G19" i="2"/>
  <c r="H19" i="2"/>
  <c r="G8" i="2"/>
  <c r="H8" i="2"/>
  <c r="I4" i="2"/>
  <c r="G15" i="2"/>
  <c r="I15" i="2" s="1"/>
  <c r="H16" i="2"/>
  <c r="I16" i="2" s="1"/>
  <c r="H4" i="2"/>
  <c r="H13" i="2"/>
  <c r="I13" i="2" s="1"/>
  <c r="F27" i="1"/>
  <c r="H27" i="1" s="1"/>
  <c r="F9" i="1"/>
  <c r="G9" i="1" s="1"/>
  <c r="D5" i="1"/>
  <c r="F5" i="1" s="1"/>
  <c r="D7" i="1"/>
  <c r="F7" i="1" s="1"/>
  <c r="D8" i="1"/>
  <c r="F8" i="1" s="1"/>
  <c r="D9" i="1"/>
  <c r="D13" i="1"/>
  <c r="F13" i="1" s="1"/>
  <c r="D14" i="1"/>
  <c r="F14" i="1" s="1"/>
  <c r="D15" i="1"/>
  <c r="F15" i="1" s="1"/>
  <c r="D16" i="1"/>
  <c r="F16" i="1" s="1"/>
  <c r="G16" i="1" s="1"/>
  <c r="D17" i="1"/>
  <c r="F17" i="1" s="1"/>
  <c r="D18" i="1"/>
  <c r="F18" i="1" s="1"/>
  <c r="D19" i="1"/>
  <c r="F19" i="1" s="1"/>
  <c r="D20" i="1"/>
  <c r="F20" i="1" s="1"/>
  <c r="G20" i="1" s="1"/>
  <c r="D23" i="1"/>
  <c r="F23" i="1" s="1"/>
  <c r="D25" i="1"/>
  <c r="F25" i="1" s="1"/>
  <c r="G25" i="1" s="1"/>
  <c r="D26" i="1"/>
  <c r="F26" i="1" s="1"/>
  <c r="D27" i="1"/>
  <c r="D28" i="1"/>
  <c r="F28" i="1" s="1"/>
  <c r="H28" i="1" s="1"/>
  <c r="D4" i="1"/>
  <c r="F4" i="1" s="1"/>
  <c r="H23" i="1" l="1"/>
  <c r="F20" i="2"/>
  <c r="I19" i="2"/>
  <c r="I20" i="2" s="1"/>
  <c r="I8" i="2"/>
  <c r="I11" i="2"/>
  <c r="I14" i="2"/>
  <c r="I6" i="2"/>
  <c r="G27" i="1"/>
  <c r="I27" i="1" s="1"/>
  <c r="H4" i="1"/>
  <c r="G4" i="1"/>
  <c r="I4" i="1" s="1"/>
  <c r="H26" i="1"/>
  <c r="G26" i="1"/>
  <c r="I26" i="1" s="1"/>
  <c r="H19" i="1"/>
  <c r="G19" i="1"/>
  <c r="G15" i="1"/>
  <c r="H15" i="1"/>
  <c r="G8" i="1"/>
  <c r="H8" i="1"/>
  <c r="G18" i="1"/>
  <c r="I18" i="1" s="1"/>
  <c r="H18" i="1"/>
  <c r="G14" i="1"/>
  <c r="H14" i="1"/>
  <c r="G7" i="1"/>
  <c r="I7" i="1" s="1"/>
  <c r="H7" i="1"/>
  <c r="G17" i="1"/>
  <c r="H17" i="1"/>
  <c r="G13" i="1"/>
  <c r="H13" i="1"/>
  <c r="H5" i="1"/>
  <c r="G5" i="1"/>
  <c r="I5" i="1" s="1"/>
  <c r="H20" i="1"/>
  <c r="I20" i="1" s="1"/>
  <c r="H9" i="1"/>
  <c r="I9" i="1" s="1"/>
  <c r="H25" i="1"/>
  <c r="I25" i="1" s="1"/>
  <c r="G23" i="1"/>
  <c r="I23" i="1" s="1"/>
  <c r="I29" i="1" s="1"/>
  <c r="H16" i="1"/>
  <c r="I16" i="1" s="1"/>
  <c r="G28" i="1"/>
  <c r="I28" i="1" s="1"/>
  <c r="I17" i="1" l="1"/>
  <c r="I15" i="1"/>
  <c r="I14" i="1"/>
  <c r="I19" i="1"/>
  <c r="I13" i="1"/>
  <c r="I8" i="1"/>
  <c r="I21" i="1" s="1"/>
  <c r="K30" i="1" l="1"/>
  <c r="I30" i="1"/>
  <c r="I32" i="1" s="1"/>
</calcChain>
</file>

<file path=xl/sharedStrings.xml><?xml version="1.0" encoding="utf-8"?>
<sst xmlns="http://schemas.openxmlformats.org/spreadsheetml/2006/main" count="94" uniqueCount="86">
  <si>
    <t>Table 1: Annual Respondent Burden and Cost – NESHAP for Area Sources: Asphalt Processing and Asphalt Roofing Manufacturing (40 CFR Part 63, Subpart AAAAAAA) (Renewal)</t>
  </si>
  <si>
    <t>Burden Item</t>
  </si>
  <si>
    <r>
      <t xml:space="preserve">1. Acquire and install recordkeeping technology and systems </t>
    </r>
    <r>
      <rPr>
        <vertAlign val="superscript"/>
        <sz val="10"/>
        <color theme="1"/>
        <rFont val="Times New Roman"/>
        <family val="1"/>
      </rPr>
      <t>c</t>
    </r>
  </si>
  <si>
    <t>3. Required activities</t>
  </si>
  <si>
    <t>4. Reporting requirements</t>
  </si>
  <si>
    <t>N/A</t>
  </si>
  <si>
    <t xml:space="preserve">B. Notifications for new area sources </t>
  </si>
  <si>
    <t>Subtotal for Reporting Requirements</t>
  </si>
  <si>
    <t>5. Recordkeeping requirements</t>
  </si>
  <si>
    <t>Subtotal for Recordkeeping Requirements</t>
  </si>
  <si>
    <t>(C)
Hours per respondent per year
(C=AxB)</t>
  </si>
  <si>
    <t>(E)
Technical hours per year
(E=CxD)</t>
  </si>
  <si>
    <t>(F)
Management hours per year
(F=Ex0.05)</t>
  </si>
  <si>
    <t>(G)
Clerical hours per year
(G=Ex0.1)</t>
  </si>
  <si>
    <t>(B)
No. of occurences per respondent per year</t>
  </si>
  <si>
    <t>(A)
Hours per occurrence</t>
  </si>
  <si>
    <t xml:space="preserve">   B. Notifications for new area sources </t>
  </si>
  <si>
    <t xml:space="preserve">   F. Gather information for semi-annual reports</t>
  </si>
  <si>
    <t xml:space="preserve">   G. Semiannual compliance reports</t>
  </si>
  <si>
    <t xml:space="preserve">   B. Implement activities</t>
  </si>
  <si>
    <t xml:space="preserve">      (2) Record malfunctions</t>
  </si>
  <si>
    <t xml:space="preserve">      (3) Continuous parameter monitoring calibration and maintenance</t>
  </si>
  <si>
    <t xml:space="preserve">   C. Store, file, and maintain records</t>
  </si>
  <si>
    <r>
      <t xml:space="preserve">   C. Continuous parameter monitoring </t>
    </r>
    <r>
      <rPr>
        <vertAlign val="superscript"/>
        <sz val="10"/>
        <color theme="1"/>
        <rFont val="Times New Roman"/>
        <family val="1"/>
      </rPr>
      <t>e</t>
    </r>
  </si>
  <si>
    <r>
      <t xml:space="preserve">   C. Request for compliance extension </t>
    </r>
    <r>
      <rPr>
        <vertAlign val="superscript"/>
        <sz val="10"/>
        <color theme="1"/>
        <rFont val="Times New Roman"/>
        <family val="1"/>
      </rPr>
      <t>f</t>
    </r>
  </si>
  <si>
    <t>Assumptions:</t>
  </si>
  <si>
    <r>
      <t xml:space="preserve">e </t>
    </r>
    <r>
      <rPr>
        <sz val="10"/>
        <color theme="1"/>
        <rFont val="Times New Roman"/>
        <family val="1"/>
      </rPr>
      <t xml:space="preserve"> There is no additional burden for monitoring equipment because add-on control devices are not expected to be needed to demonstrate compliance with emission limits and facilities are already equipped with equipment to monitor process and existing control device parameters.</t>
    </r>
  </si>
  <si>
    <r>
      <t>f</t>
    </r>
    <r>
      <rPr>
        <sz val="10"/>
        <color theme="1"/>
        <rFont val="Times New Roman"/>
        <family val="1"/>
      </rPr>
      <t xml:space="preserve">  We have assumed that compliance extensions will not be necessary during the three-year period of this ICR.</t>
    </r>
  </si>
  <si>
    <t>Table 2: Average Annual EPA Burden and Cost – NESHAP for Area Sources: Asphalt Processing and Asphalt Roofing Manufacturing (40 CFR Part 63, Subpart AAAAAAA) (Renewal)</t>
  </si>
  <si>
    <r>
      <t xml:space="preserve">1. Read and understand rule requirements </t>
    </r>
    <r>
      <rPr>
        <vertAlign val="superscript"/>
        <sz val="10"/>
        <color rgb="FF000000"/>
        <rFont val="Times New Roman"/>
        <family val="1"/>
      </rPr>
      <t>c</t>
    </r>
  </si>
  <si>
    <t>2. Required activities</t>
  </si>
  <si>
    <r>
      <t xml:space="preserve">A. Observe initial performance tests </t>
    </r>
    <r>
      <rPr>
        <vertAlign val="superscript"/>
        <sz val="10"/>
        <color rgb="FF000000"/>
        <rFont val="Times New Roman"/>
        <family val="1"/>
      </rPr>
      <t>c</t>
    </r>
  </si>
  <si>
    <r>
      <t xml:space="preserve">B. Review initial performance test reports, engineering calculations, and operating parameters </t>
    </r>
    <r>
      <rPr>
        <vertAlign val="superscript"/>
        <sz val="10"/>
        <color rgb="FF000000"/>
        <rFont val="Times New Roman"/>
        <family val="1"/>
      </rPr>
      <t>c</t>
    </r>
  </si>
  <si>
    <r>
      <t xml:space="preserve">3. Excess emissions - enforcement activities </t>
    </r>
    <r>
      <rPr>
        <vertAlign val="superscript"/>
        <sz val="10"/>
        <color rgb="FF000000"/>
        <rFont val="Times New Roman"/>
        <family val="1"/>
      </rPr>
      <t>d</t>
    </r>
  </si>
  <si>
    <t>4. Notification requirements</t>
  </si>
  <si>
    <r>
      <t xml:space="preserve">A. Review initial notification that existing facilities are subject to the standard </t>
    </r>
    <r>
      <rPr>
        <vertAlign val="superscript"/>
        <sz val="10"/>
        <color rgb="FF000000"/>
        <rFont val="Times New Roman"/>
        <family val="1"/>
      </rPr>
      <t>c</t>
    </r>
  </si>
  <si>
    <r>
      <t xml:space="preserve">(1) Review notification of intent to construct/reconstruct </t>
    </r>
    <r>
      <rPr>
        <vertAlign val="superscript"/>
        <sz val="10"/>
        <color rgb="FF000000"/>
        <rFont val="Times New Roman"/>
        <family val="1"/>
      </rPr>
      <t>c</t>
    </r>
  </si>
  <si>
    <r>
      <t xml:space="preserve">(2) Review notification of commencement of construction/reconstruction </t>
    </r>
    <r>
      <rPr>
        <vertAlign val="superscript"/>
        <sz val="10"/>
        <color rgb="FF000000"/>
        <rFont val="Times New Roman"/>
        <family val="1"/>
      </rPr>
      <t>c</t>
    </r>
  </si>
  <si>
    <r>
      <t xml:space="preserve">(3) Review notification of startup </t>
    </r>
    <r>
      <rPr>
        <vertAlign val="superscript"/>
        <sz val="10"/>
        <color rgb="FF000000"/>
        <rFont val="Times New Roman"/>
        <family val="1"/>
      </rPr>
      <t>c</t>
    </r>
  </si>
  <si>
    <r>
      <t xml:space="preserve">C. Review request for compliance extension </t>
    </r>
    <r>
      <rPr>
        <vertAlign val="superscript"/>
        <sz val="10"/>
        <color rgb="FF000000"/>
        <rFont val="Times New Roman"/>
        <family val="1"/>
      </rPr>
      <t>e</t>
    </r>
  </si>
  <si>
    <r>
      <t xml:space="preserve">D. Review notification of initial performance tests </t>
    </r>
    <r>
      <rPr>
        <vertAlign val="superscript"/>
        <sz val="10"/>
        <color rgb="FF000000"/>
        <rFont val="Times New Roman"/>
        <family val="1"/>
      </rPr>
      <t>c</t>
    </r>
  </si>
  <si>
    <r>
      <t xml:space="preserve">E. Review notification of compliance status </t>
    </r>
    <r>
      <rPr>
        <vertAlign val="superscript"/>
        <sz val="10"/>
        <color rgb="FF000000"/>
        <rFont val="Times New Roman"/>
        <family val="1"/>
      </rPr>
      <t>c</t>
    </r>
  </si>
  <si>
    <t>(A)
EPA hours per occurrence</t>
  </si>
  <si>
    <t>(B)
No. of occurences per plant per year</t>
  </si>
  <si>
    <t>(C)
EPA hours per plant per year
(C=AxB)</t>
  </si>
  <si>
    <r>
      <t>(D)
Plants per year</t>
    </r>
    <r>
      <rPr>
        <b/>
        <vertAlign val="superscript"/>
        <sz val="10"/>
        <color rgb="FF000000"/>
        <rFont val="Times New Roman"/>
        <family val="1"/>
      </rPr>
      <t>a</t>
    </r>
  </si>
  <si>
    <t>(E)
EPA technical hours per year
(E=CxD)</t>
  </si>
  <si>
    <t>(F)
EPA managerial hours per year
(F=Ex0.05)</t>
  </si>
  <si>
    <t>(G)
EPA clerical hours per year
(G=Ex0.1)</t>
  </si>
  <si>
    <r>
      <t>(H)
Total cost per year ($)</t>
    </r>
    <r>
      <rPr>
        <b/>
        <vertAlign val="superscript"/>
        <sz val="10"/>
        <color rgb="FF000000"/>
        <rFont val="Times New Roman"/>
        <family val="1"/>
      </rPr>
      <t>b</t>
    </r>
  </si>
  <si>
    <t>Labor Rates:</t>
  </si>
  <si>
    <t>Management</t>
  </si>
  <si>
    <t>Technical</t>
  </si>
  <si>
    <t>Clerical</t>
  </si>
  <si>
    <r>
      <t>e</t>
    </r>
    <r>
      <rPr>
        <sz val="10"/>
        <color theme="1"/>
        <rFont val="Times New Roman"/>
        <family val="1"/>
      </rPr>
      <t xml:space="preserve">  We have assumed that compliance extensions will not be necessary during the three-year period of this ICR.</t>
    </r>
  </si>
  <si>
    <r>
      <t>d</t>
    </r>
    <r>
      <rPr>
        <sz val="10"/>
        <color theme="1"/>
        <rFont val="Times New Roman"/>
        <family val="1"/>
      </rPr>
      <t xml:space="preserve">  We have assumed that no enforcement activities will be conducted over the three-year period of this ICR.</t>
    </r>
  </si>
  <si>
    <r>
      <t>c</t>
    </r>
    <r>
      <rPr>
        <sz val="10"/>
        <color theme="1"/>
        <rFont val="Times New Roman"/>
        <family val="1"/>
      </rPr>
      <t xml:space="preserve">  This burden item is a one-time activity that applies to new facilities only.  No new facilities are expected over the three-year period of this ICR.</t>
    </r>
  </si>
  <si>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</si>
  <si>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</si>
  <si>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Total Labor Burden and Cost (rounded) </t>
    </r>
    <r>
      <rPr>
        <b/>
        <vertAlign val="superscript"/>
        <sz val="10"/>
        <color rgb="FF000000"/>
        <rFont val="Times New Roman"/>
        <family val="1"/>
      </rPr>
      <t>g</t>
    </r>
  </si>
  <si>
    <r>
      <t xml:space="preserve">Total Capital and O&amp;M Cost (rounded) </t>
    </r>
    <r>
      <rPr>
        <b/>
        <vertAlign val="superscript"/>
        <sz val="10"/>
        <rFont val="Times New Roman"/>
        <family val="1"/>
      </rPr>
      <t>g</t>
    </r>
  </si>
  <si>
    <r>
      <t xml:space="preserve">Grand TOTAL (rounded) </t>
    </r>
    <r>
      <rPr>
        <b/>
        <vertAlign val="superscript"/>
        <sz val="10"/>
        <rFont val="Times New Roman"/>
        <family val="1"/>
      </rPr>
      <t>g</t>
    </r>
  </si>
  <si>
    <r>
      <t>(D)
Respondents per year</t>
    </r>
    <r>
      <rPr>
        <b/>
        <vertAlign val="superscript"/>
        <sz val="10"/>
        <color theme="1"/>
        <rFont val="Times New Roman"/>
        <family val="1"/>
      </rPr>
      <t>a</t>
    </r>
  </si>
  <si>
    <r>
      <t>(H)
Total costs per year ($)</t>
    </r>
    <r>
      <rPr>
        <b/>
        <vertAlign val="superscript"/>
        <sz val="10"/>
        <color theme="1"/>
        <rFont val="Times New Roman"/>
        <family val="1"/>
      </rPr>
      <t>b</t>
    </r>
  </si>
  <si>
    <t>responses</t>
  </si>
  <si>
    <t>hrs/response</t>
  </si>
  <si>
    <r>
      <t>a</t>
    </r>
    <r>
      <rPr>
        <sz val="10"/>
        <rFont val="Times New Roman"/>
        <family val="1"/>
      </rPr>
      <t xml:space="preserve">  We have assumed that there are 35 existing sources that are subject to the rule, and that no new area sources per year will become subject over the 3 year-period of this ICR.</t>
    </r>
    <r>
      <rPr>
        <vertAlign val="superscript"/>
        <sz val="10"/>
        <rFont val="Times New Roman"/>
        <family val="1"/>
      </rPr>
      <t xml:space="preserve">  </t>
    </r>
  </si>
  <si>
    <r>
      <t>a</t>
    </r>
    <r>
      <rPr>
        <sz val="10"/>
        <color theme="1"/>
        <rFont val="Times New Roman"/>
        <family val="1"/>
      </rPr>
      <t xml:space="preserve">  We have assumed that there are 35 existing sources that are subject to the rule, and that no ne</t>
    </r>
    <r>
      <rPr>
        <sz val="10"/>
        <rFont val="Times New Roman"/>
        <family val="1"/>
      </rPr>
      <t>w area</t>
    </r>
    <r>
      <rPr>
        <sz val="10"/>
        <color theme="1"/>
        <rFont val="Times New Roman"/>
        <family val="1"/>
      </rPr>
      <t xml:space="preserve"> sources per year will become subject over the 3 year-period of this ICR.</t>
    </r>
  </si>
  <si>
    <t>C. Enter and update information into agency recordkeeping system c</t>
  </si>
  <si>
    <r>
      <rPr>
        <vertAlign val="superscript"/>
        <sz val="10"/>
        <color theme="1"/>
        <rFont val="Times New Roman"/>
        <family val="1"/>
      </rPr>
      <t>f</t>
    </r>
    <r>
      <rPr>
        <sz val="10"/>
        <color theme="1"/>
        <rFont val="Times New Roman"/>
        <family val="1"/>
      </rPr>
      <t xml:space="preserve">  We have assumed that EPA technical personnel will review 25% of the semiannual compliance reports.</t>
    </r>
  </si>
  <si>
    <r>
      <t xml:space="preserve">TOTAL (rounded) </t>
    </r>
    <r>
      <rPr>
        <b/>
        <vertAlign val="superscript"/>
        <sz val="10"/>
        <color rgb="FF000000"/>
        <rFont val="Times New Roman"/>
        <family val="1"/>
      </rPr>
      <t>g</t>
    </r>
  </si>
  <si>
    <r>
      <t xml:space="preserve">5. Review semiannual compliance reports </t>
    </r>
    <r>
      <rPr>
        <vertAlign val="superscript"/>
        <sz val="10"/>
        <color rgb="FF000000"/>
        <rFont val="Times New Roman"/>
        <family val="1"/>
      </rPr>
      <t>f</t>
    </r>
  </si>
  <si>
    <r>
      <t xml:space="preserve">   A. Initial performance tests </t>
    </r>
    <r>
      <rPr>
        <vertAlign val="superscript"/>
        <sz val="10"/>
        <color theme="1"/>
        <rFont val="Times New Roman"/>
        <family val="1"/>
      </rPr>
      <t>c</t>
    </r>
  </si>
  <si>
    <r>
      <t xml:space="preserve">   B. Engineering calculations </t>
    </r>
    <r>
      <rPr>
        <vertAlign val="superscript"/>
        <sz val="10"/>
        <color theme="1"/>
        <rFont val="Times New Roman"/>
        <family val="1"/>
      </rPr>
      <t>c</t>
    </r>
  </si>
  <si>
    <r>
      <t xml:space="preserve">   A. Initial notification that existing facilities are subject to the standard </t>
    </r>
    <r>
      <rPr>
        <vertAlign val="superscript"/>
        <sz val="10"/>
        <color theme="1"/>
        <rFont val="Times New Roman"/>
        <family val="1"/>
      </rPr>
      <t>c</t>
    </r>
  </si>
  <si>
    <r>
      <t xml:space="preserve">      (1) Notification of intent to construct/reconstruct </t>
    </r>
    <r>
      <rPr>
        <vertAlign val="superscript"/>
        <sz val="10"/>
        <color theme="1"/>
        <rFont val="Times New Roman"/>
        <family val="1"/>
      </rPr>
      <t>c</t>
    </r>
  </si>
  <si>
    <r>
      <t xml:space="preserve">      (2) Notification of commencement of construction/reconstruction </t>
    </r>
    <r>
      <rPr>
        <vertAlign val="superscript"/>
        <sz val="10"/>
        <color theme="1"/>
        <rFont val="Times New Roman"/>
        <family val="1"/>
      </rPr>
      <t>c</t>
    </r>
  </si>
  <si>
    <r>
      <t xml:space="preserve">      (3) Notification of startup </t>
    </r>
    <r>
      <rPr>
        <vertAlign val="superscript"/>
        <sz val="10"/>
        <color theme="1"/>
        <rFont val="Times New Roman"/>
        <family val="1"/>
      </rPr>
      <t>c</t>
    </r>
  </si>
  <si>
    <r>
      <t xml:space="preserve">   D. Notification of initial performance tests </t>
    </r>
    <r>
      <rPr>
        <vertAlign val="superscript"/>
        <sz val="10"/>
        <color theme="1"/>
        <rFont val="Times New Roman"/>
        <family val="1"/>
      </rPr>
      <t>c</t>
    </r>
  </si>
  <si>
    <r>
      <t xml:space="preserve">   E. Notification of compliance status </t>
    </r>
    <r>
      <rPr>
        <vertAlign val="superscript"/>
        <sz val="10"/>
        <color theme="1"/>
        <rFont val="Times New Roman"/>
        <family val="1"/>
      </rPr>
      <t>c</t>
    </r>
  </si>
  <si>
    <r>
      <t xml:space="preserve">   A. Plan activities </t>
    </r>
    <r>
      <rPr>
        <vertAlign val="superscript"/>
        <sz val="10"/>
        <color theme="1"/>
        <rFont val="Times New Roman"/>
        <family val="1"/>
      </rPr>
      <t>c</t>
    </r>
  </si>
  <si>
    <r>
      <t xml:space="preserve">      (1) Record performance tests </t>
    </r>
    <r>
      <rPr>
        <vertAlign val="superscript"/>
        <sz val="10"/>
        <color theme="1"/>
        <rFont val="Times New Roman"/>
        <family val="1"/>
      </rPr>
      <t>c</t>
    </r>
  </si>
  <si>
    <r>
      <t xml:space="preserve">2. Familiarize with regulatory requirements </t>
    </r>
    <r>
      <rPr>
        <vertAlign val="superscript"/>
        <sz val="10"/>
        <color theme="1"/>
        <rFont val="Times New Roman"/>
        <family val="1"/>
      </rPr>
      <t>d</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</si>
  <si>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</si>
  <si>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r>
      <rPr>
        <vertAlign val="superscript"/>
        <sz val="10"/>
        <color theme="1"/>
        <rFont val="Times New Roman"/>
        <family val="1"/>
      </rPr>
      <t>.</t>
    </r>
  </si>
  <si>
    <r>
      <t xml:space="preserve">d  </t>
    </r>
    <r>
      <rPr>
        <sz val="10"/>
        <color theme="1"/>
        <rFont val="Times New Roman"/>
        <family val="1"/>
      </rPr>
      <t>This ICR assumes all respondents will take 2 hours to familiarize with the regulatory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</si>
</sst>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7" x14ac:knownFonts="1">
    <font>
      <sz val="11"/>
      <color theme="1"/>
      <name val="Calibri"/>
      <family val="2"/>
      <scheme val="minor"/>
    </font>
    <font>
      <b/>
      <sz val="12"/>
      <color theme="1"/>
      <name val="Times New Roman"/>
      <family val="1"/>
    </font>
    <font>
      <sz val="10"/>
      <color theme="1"/>
      <name val="Times New Roman"/>
      <family val="1"/>
    </font>
    <font>
      <vertAlign val="superscript"/>
      <sz val="10"/>
      <color theme="1"/>
      <name val="Times New Roman"/>
      <family val="1"/>
    </font>
    <font>
      <b/>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theme="1"/>
      <name val="Times New Roman"/>
      <family val="1"/>
    </font>
    <font>
      <sz val="10"/>
      <name val="Times New Roman"/>
      <family val="1"/>
    </font>
    <font>
      <sz val="11"/>
      <color theme="1"/>
      <name val="Times New Roman"/>
      <family val="1"/>
    </font>
    <font>
      <b/>
      <sz val="10"/>
      <name val="Times New Roman"/>
      <family val="1"/>
    </font>
    <font>
      <b/>
      <vertAlign val="superscript"/>
      <sz val="10"/>
      <name val="Times New Roman"/>
      <family val="1"/>
    </font>
    <font>
      <b/>
      <i/>
      <sz val="10"/>
      <color theme="1"/>
      <name val="Times New Roman"/>
      <family val="1"/>
    </font>
    <font>
      <i/>
      <sz val="10"/>
      <color theme="1"/>
      <name val="Times New Roman"/>
      <family val="1"/>
    </font>
    <font>
      <vertAlign val="superscript"/>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center" wrapText="1"/>
    </xf>
    <xf numFmtId="6"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8"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6" fontId="4"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4" fillId="0" borderId="0" xfId="0" applyFont="1" applyAlignment="1">
      <alignment vertical="center"/>
    </xf>
    <xf numFmtId="0" fontId="5" fillId="0" borderId="1" xfId="0" applyFont="1" applyBorder="1" applyAlignment="1">
      <alignment horizontal="center" vertical="center" wrapText="1"/>
    </xf>
    <xf numFmtId="6"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2" fillId="0" borderId="1" xfId="0" applyFont="1" applyBorder="1"/>
    <xf numFmtId="6" fontId="5" fillId="0" borderId="1" xfId="0" applyNumberFormat="1" applyFont="1" applyBorder="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5"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10" fillId="0" borderId="1" xfId="0" applyFont="1" applyBorder="1"/>
    <xf numFmtId="165" fontId="2" fillId="0" borderId="1" xfId="0" applyNumberFormat="1" applyFont="1" applyBorder="1"/>
    <xf numFmtId="0" fontId="11" fillId="0" borderId="0" xfId="0" applyFont="1"/>
    <xf numFmtId="0" fontId="2" fillId="0" borderId="0" xfId="0" applyFont="1"/>
    <xf numFmtId="0" fontId="12"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1" fontId="2" fillId="0" borderId="0" xfId="0" applyNumberFormat="1" applyFont="1"/>
    <xf numFmtId="3" fontId="1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 fillId="0" borderId="0" xfId="0" applyFont="1" applyAlignment="1">
      <alignment horizontal="left" vertical="top" wrapText="1"/>
    </xf>
    <xf numFmtId="0" fontId="10" fillId="0" borderId="1" xfId="0" applyFont="1" applyBorder="1" applyAlignment="1">
      <alignment horizontal="center" vertical="top"/>
    </xf>
    <xf numFmtId="0" fontId="3" fillId="0" borderId="0" xfId="0" applyFont="1" applyAlignment="1">
      <alignment horizontal="left" vertical="top"/>
    </xf>
    <xf numFmtId="0" fontId="16" fillId="0" borderId="0" xfId="0" applyFont="1" applyAlignment="1">
      <alignment horizontal="left" vertical="top" wrapText="1"/>
    </xf>
    <xf numFmtId="0" fontId="3" fillId="0" borderId="0" xfId="0" applyFont="1" applyAlignment="1">
      <alignment horizontal="left" vertical="top" wrapText="1"/>
    </xf>
    <xf numFmtId="1" fontId="5" fillId="0" borderId="1" xfId="0" applyNumberFormat="1" applyFont="1" applyBorder="1" applyAlignment="1">
      <alignment horizontal="center" vertical="center"/>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tabSelected="1" zoomScale="87" zoomScaleNormal="87" workbookViewId="0">
      <selection activeCell="A36" sqref="A36:I36"/>
    </sheetView>
  </sheetViews>
  <sheetFormatPr defaultColWidth="9.140625" defaultRowHeight="15" x14ac:dyDescent="0.25"/>
  <cols>
    <col min="1" max="1" width="41.85546875" style="23" customWidth="1"/>
    <col min="2" max="2" width="10.140625" style="23" customWidth="1"/>
    <col min="3" max="3" width="9.85546875" style="23" customWidth="1"/>
    <col min="4" max="4" width="10" style="23" customWidth="1"/>
    <col min="5" max="5" width="11" style="23" customWidth="1"/>
    <col min="6" max="6" width="9.140625" style="23"/>
    <col min="7" max="7" width="10.5703125" style="23" customWidth="1"/>
    <col min="8" max="8" width="9.140625" style="23"/>
    <col min="9" max="9" width="11.7109375" style="23" customWidth="1"/>
    <col min="10" max="10" width="9.140625" style="23"/>
    <col min="11" max="11" width="13" style="23" customWidth="1"/>
    <col min="12" max="16384" width="9.140625" style="23"/>
  </cols>
  <sheetData>
    <row r="1" spans="1:12" ht="31.5" customHeight="1" x14ac:dyDescent="0.25">
      <c r="A1" s="34" t="s">
        <v>0</v>
      </c>
      <c r="B1" s="34"/>
      <c r="C1" s="34"/>
      <c r="D1" s="34"/>
      <c r="E1" s="34"/>
      <c r="F1" s="34"/>
      <c r="G1" s="34"/>
      <c r="H1" s="34"/>
      <c r="I1" s="34"/>
    </row>
    <row r="3" spans="1:12" ht="76.5" x14ac:dyDescent="0.25">
      <c r="A3" s="30" t="s">
        <v>1</v>
      </c>
      <c r="B3" s="6" t="s">
        <v>15</v>
      </c>
      <c r="C3" s="6" t="s">
        <v>14</v>
      </c>
      <c r="D3" s="6" t="s">
        <v>10</v>
      </c>
      <c r="E3" s="6" t="s">
        <v>62</v>
      </c>
      <c r="F3" s="6" t="s">
        <v>11</v>
      </c>
      <c r="G3" s="6" t="s">
        <v>12</v>
      </c>
      <c r="H3" s="6" t="s">
        <v>13</v>
      </c>
      <c r="I3" s="6" t="s">
        <v>63</v>
      </c>
      <c r="J3" s="24"/>
      <c r="K3" s="24"/>
      <c r="L3" s="24"/>
    </row>
    <row r="4" spans="1:12" ht="28.5" x14ac:dyDescent="0.25">
      <c r="A4" s="9" t="s">
        <v>2</v>
      </c>
      <c r="B4" s="1">
        <v>4</v>
      </c>
      <c r="C4" s="1">
        <v>1</v>
      </c>
      <c r="D4" s="1">
        <f>B4*C4</f>
        <v>4</v>
      </c>
      <c r="E4" s="1">
        <v>0</v>
      </c>
      <c r="F4" s="1">
        <f>D4*E4</f>
        <v>0</v>
      </c>
      <c r="G4" s="1">
        <f>F4*0.05</f>
        <v>0</v>
      </c>
      <c r="H4" s="1">
        <f>F4*0.1</f>
        <v>0</v>
      </c>
      <c r="I4" s="2">
        <f>$L$6*F4+$L$5*G4+$L$7*H4</f>
        <v>0</v>
      </c>
      <c r="J4" s="24"/>
      <c r="K4" s="35" t="s">
        <v>50</v>
      </c>
      <c r="L4" s="35"/>
    </row>
    <row r="5" spans="1:12" ht="15.75" x14ac:dyDescent="0.25">
      <c r="A5" s="9" t="s">
        <v>82</v>
      </c>
      <c r="B5" s="1">
        <v>2</v>
      </c>
      <c r="C5" s="1">
        <v>1</v>
      </c>
      <c r="D5" s="1">
        <f t="shared" ref="D5:D28" si="0">B5*C5</f>
        <v>2</v>
      </c>
      <c r="E5" s="1">
        <v>35</v>
      </c>
      <c r="F5" s="1">
        <f t="shared" ref="F5:F20" si="1">D5*E5</f>
        <v>70</v>
      </c>
      <c r="G5" s="10">
        <f t="shared" ref="G5:G20" si="2">F5*0.05</f>
        <v>3.5</v>
      </c>
      <c r="H5" s="1">
        <f t="shared" ref="H5:H20" si="3">F5*0.1</f>
        <v>7</v>
      </c>
      <c r="I5" s="5">
        <f>$L$6*F5+$L$5*G5+$L$7*H5</f>
        <v>9169.4399999999987</v>
      </c>
      <c r="J5" s="24"/>
      <c r="K5" s="21" t="s">
        <v>51</v>
      </c>
      <c r="L5" s="22">
        <v>147.4</v>
      </c>
    </row>
    <row r="6" spans="1:12" x14ac:dyDescent="0.25">
      <c r="A6" s="9" t="s">
        <v>3</v>
      </c>
      <c r="B6" s="1"/>
      <c r="C6" s="1"/>
      <c r="D6" s="1"/>
      <c r="E6" s="1"/>
      <c r="F6" s="1"/>
      <c r="G6" s="1"/>
      <c r="H6" s="1"/>
      <c r="I6" s="2"/>
      <c r="J6" s="24"/>
      <c r="K6" s="21" t="s">
        <v>52</v>
      </c>
      <c r="L6" s="22">
        <v>117.92</v>
      </c>
    </row>
    <row r="7" spans="1:12" ht="15.75" x14ac:dyDescent="0.25">
      <c r="A7" s="9" t="s">
        <v>72</v>
      </c>
      <c r="B7" s="1">
        <v>8</v>
      </c>
      <c r="C7" s="1">
        <v>1</v>
      </c>
      <c r="D7" s="1">
        <f t="shared" si="0"/>
        <v>8</v>
      </c>
      <c r="E7" s="1">
        <v>0</v>
      </c>
      <c r="F7" s="1">
        <f t="shared" si="1"/>
        <v>0</v>
      </c>
      <c r="G7" s="1">
        <f t="shared" si="2"/>
        <v>0</v>
      </c>
      <c r="H7" s="1">
        <f t="shared" si="3"/>
        <v>0</v>
      </c>
      <c r="I7" s="2">
        <f>$L$6*F7+$L$5*G7+$L$7*H7</f>
        <v>0</v>
      </c>
      <c r="J7" s="24"/>
      <c r="K7" s="21" t="s">
        <v>53</v>
      </c>
      <c r="L7" s="22">
        <v>57.02</v>
      </c>
    </row>
    <row r="8" spans="1:12" ht="15.75" x14ac:dyDescent="0.25">
      <c r="A8" s="9" t="s">
        <v>73</v>
      </c>
      <c r="B8" s="1">
        <v>8</v>
      </c>
      <c r="C8" s="1">
        <v>1</v>
      </c>
      <c r="D8" s="1">
        <f t="shared" si="0"/>
        <v>8</v>
      </c>
      <c r="E8" s="1">
        <v>0</v>
      </c>
      <c r="F8" s="1">
        <f t="shared" si="1"/>
        <v>0</v>
      </c>
      <c r="G8" s="1">
        <f t="shared" si="2"/>
        <v>0</v>
      </c>
      <c r="H8" s="1">
        <f t="shared" si="3"/>
        <v>0</v>
      </c>
      <c r="I8" s="2">
        <f>$L$6*F8+$L$5*G8+$L$7*H8</f>
        <v>0</v>
      </c>
      <c r="J8" s="24"/>
      <c r="K8" s="24"/>
      <c r="L8" s="24"/>
    </row>
    <row r="9" spans="1:12" ht="15.75" x14ac:dyDescent="0.25">
      <c r="A9" s="9" t="s">
        <v>23</v>
      </c>
      <c r="B9" s="1">
        <v>0</v>
      </c>
      <c r="C9" s="1">
        <v>0</v>
      </c>
      <c r="D9" s="1">
        <f t="shared" si="0"/>
        <v>0</v>
      </c>
      <c r="E9" s="1">
        <v>0</v>
      </c>
      <c r="F9" s="1">
        <f t="shared" si="1"/>
        <v>0</v>
      </c>
      <c r="G9" s="1">
        <f t="shared" si="2"/>
        <v>0</v>
      </c>
      <c r="H9" s="1">
        <f t="shared" si="3"/>
        <v>0</v>
      </c>
      <c r="I9" s="2">
        <f>$L$6*F9+$L$5*G9+$L$7*H9</f>
        <v>0</v>
      </c>
      <c r="J9" s="24"/>
      <c r="K9" s="24"/>
      <c r="L9" s="24"/>
    </row>
    <row r="10" spans="1:12" x14ac:dyDescent="0.25">
      <c r="A10" s="4" t="s">
        <v>4</v>
      </c>
      <c r="B10" s="1"/>
      <c r="C10" s="1"/>
      <c r="D10" s="1"/>
      <c r="E10" s="1"/>
      <c r="F10" s="1"/>
      <c r="G10" s="1"/>
      <c r="H10" s="1"/>
      <c r="I10" s="2"/>
      <c r="J10" s="24"/>
      <c r="K10" s="24"/>
      <c r="L10" s="24"/>
    </row>
    <row r="11" spans="1:12" ht="31.5" customHeight="1" x14ac:dyDescent="0.25">
      <c r="A11" s="4" t="s">
        <v>74</v>
      </c>
      <c r="B11" s="1" t="s">
        <v>5</v>
      </c>
      <c r="C11" s="1"/>
      <c r="D11" s="1"/>
      <c r="E11" s="1"/>
      <c r="F11" s="1"/>
      <c r="G11" s="1"/>
      <c r="H11" s="1"/>
      <c r="I11" s="2"/>
      <c r="J11" s="24"/>
      <c r="K11" s="24"/>
      <c r="L11" s="24"/>
    </row>
    <row r="12" spans="1:12" x14ac:dyDescent="0.25">
      <c r="A12" s="9" t="s">
        <v>16</v>
      </c>
      <c r="B12" s="1"/>
      <c r="C12" s="1"/>
      <c r="D12" s="1"/>
      <c r="E12" s="1"/>
      <c r="F12" s="1"/>
      <c r="G12" s="1"/>
      <c r="H12" s="1"/>
      <c r="I12" s="2"/>
      <c r="J12" s="24"/>
      <c r="K12" s="24"/>
      <c r="L12" s="24"/>
    </row>
    <row r="13" spans="1:12" ht="28.5" x14ac:dyDescent="0.25">
      <c r="A13" s="4" t="s">
        <v>75</v>
      </c>
      <c r="B13" s="1">
        <v>4</v>
      </c>
      <c r="C13" s="1">
        <v>1</v>
      </c>
      <c r="D13" s="1">
        <f t="shared" si="0"/>
        <v>4</v>
      </c>
      <c r="E13" s="1">
        <v>0</v>
      </c>
      <c r="F13" s="1">
        <f t="shared" si="1"/>
        <v>0</v>
      </c>
      <c r="G13" s="1">
        <f t="shared" si="2"/>
        <v>0</v>
      </c>
      <c r="H13" s="1">
        <f t="shared" si="3"/>
        <v>0</v>
      </c>
      <c r="I13" s="2">
        <f t="shared" ref="I13:I20" si="4">$L$6*F13+$L$5*G13+$L$7*H13</f>
        <v>0</v>
      </c>
      <c r="J13" s="24"/>
      <c r="K13" s="24"/>
      <c r="L13" s="24"/>
    </row>
    <row r="14" spans="1:12" ht="28.5" x14ac:dyDescent="0.25">
      <c r="A14" s="4" t="s">
        <v>76</v>
      </c>
      <c r="B14" s="1">
        <v>4</v>
      </c>
      <c r="C14" s="1">
        <v>1</v>
      </c>
      <c r="D14" s="1">
        <f t="shared" si="0"/>
        <v>4</v>
      </c>
      <c r="E14" s="1">
        <v>0</v>
      </c>
      <c r="F14" s="1">
        <f t="shared" si="1"/>
        <v>0</v>
      </c>
      <c r="G14" s="1">
        <f t="shared" si="2"/>
        <v>0</v>
      </c>
      <c r="H14" s="1">
        <f t="shared" si="3"/>
        <v>0</v>
      </c>
      <c r="I14" s="2">
        <f t="shared" si="4"/>
        <v>0</v>
      </c>
      <c r="J14" s="24"/>
      <c r="K14" s="24"/>
      <c r="L14" s="24"/>
    </row>
    <row r="15" spans="1:12" ht="15.75" x14ac:dyDescent="0.25">
      <c r="A15" s="9" t="s">
        <v>77</v>
      </c>
      <c r="B15" s="1">
        <v>4</v>
      </c>
      <c r="C15" s="1">
        <v>1</v>
      </c>
      <c r="D15" s="1">
        <f t="shared" si="0"/>
        <v>4</v>
      </c>
      <c r="E15" s="1">
        <v>0</v>
      </c>
      <c r="F15" s="1">
        <f t="shared" si="1"/>
        <v>0</v>
      </c>
      <c r="G15" s="1">
        <f t="shared" si="2"/>
        <v>0</v>
      </c>
      <c r="H15" s="1">
        <f t="shared" si="3"/>
        <v>0</v>
      </c>
      <c r="I15" s="2">
        <f t="shared" si="4"/>
        <v>0</v>
      </c>
      <c r="J15" s="24"/>
      <c r="K15" s="24"/>
      <c r="L15" s="24"/>
    </row>
    <row r="16" spans="1:12" ht="15.75" x14ac:dyDescent="0.25">
      <c r="A16" s="9" t="s">
        <v>24</v>
      </c>
      <c r="B16" s="1">
        <v>4</v>
      </c>
      <c r="C16" s="1">
        <v>1</v>
      </c>
      <c r="D16" s="1">
        <f t="shared" si="0"/>
        <v>4</v>
      </c>
      <c r="E16" s="1">
        <v>0</v>
      </c>
      <c r="F16" s="1">
        <f t="shared" si="1"/>
        <v>0</v>
      </c>
      <c r="G16" s="1">
        <f t="shared" si="2"/>
        <v>0</v>
      </c>
      <c r="H16" s="1">
        <f t="shared" si="3"/>
        <v>0</v>
      </c>
      <c r="I16" s="2">
        <f t="shared" si="4"/>
        <v>0</v>
      </c>
      <c r="J16" s="24"/>
      <c r="K16" s="24"/>
      <c r="L16" s="24"/>
    </row>
    <row r="17" spans="1:12" ht="15.75" x14ac:dyDescent="0.25">
      <c r="A17" s="9" t="s">
        <v>78</v>
      </c>
      <c r="B17" s="1">
        <v>2</v>
      </c>
      <c r="C17" s="1">
        <v>1</v>
      </c>
      <c r="D17" s="1">
        <f t="shared" si="0"/>
        <v>2</v>
      </c>
      <c r="E17" s="1">
        <v>0</v>
      </c>
      <c r="F17" s="1">
        <f t="shared" si="1"/>
        <v>0</v>
      </c>
      <c r="G17" s="1">
        <f t="shared" si="2"/>
        <v>0</v>
      </c>
      <c r="H17" s="1">
        <f t="shared" si="3"/>
        <v>0</v>
      </c>
      <c r="I17" s="2">
        <f t="shared" si="4"/>
        <v>0</v>
      </c>
      <c r="J17" s="24"/>
      <c r="K17" s="24"/>
      <c r="L17" s="24"/>
    </row>
    <row r="18" spans="1:12" ht="15.75" x14ac:dyDescent="0.25">
      <c r="A18" s="9" t="s">
        <v>79</v>
      </c>
      <c r="B18" s="1">
        <v>2</v>
      </c>
      <c r="C18" s="1">
        <v>1</v>
      </c>
      <c r="D18" s="1">
        <f t="shared" si="0"/>
        <v>2</v>
      </c>
      <c r="E18" s="1">
        <v>0</v>
      </c>
      <c r="F18" s="1">
        <f t="shared" si="1"/>
        <v>0</v>
      </c>
      <c r="G18" s="1">
        <f t="shared" si="2"/>
        <v>0</v>
      </c>
      <c r="H18" s="1">
        <f t="shared" si="3"/>
        <v>0</v>
      </c>
      <c r="I18" s="2">
        <f t="shared" si="4"/>
        <v>0</v>
      </c>
      <c r="J18" s="24"/>
      <c r="K18" s="24"/>
      <c r="L18" s="24"/>
    </row>
    <row r="19" spans="1:12" x14ac:dyDescent="0.25">
      <c r="A19" s="4" t="s">
        <v>17</v>
      </c>
      <c r="B19" s="1">
        <v>4</v>
      </c>
      <c r="C19" s="1">
        <v>2</v>
      </c>
      <c r="D19" s="1">
        <f t="shared" si="0"/>
        <v>8</v>
      </c>
      <c r="E19" s="1">
        <f>E5</f>
        <v>35</v>
      </c>
      <c r="F19" s="1">
        <f t="shared" si="1"/>
        <v>280</v>
      </c>
      <c r="G19" s="1">
        <f t="shared" si="2"/>
        <v>14</v>
      </c>
      <c r="H19" s="1">
        <f t="shared" si="3"/>
        <v>28</v>
      </c>
      <c r="I19" s="5">
        <f t="shared" si="4"/>
        <v>36677.759999999995</v>
      </c>
      <c r="J19" s="24"/>
      <c r="K19" s="24"/>
      <c r="L19" s="24"/>
    </row>
    <row r="20" spans="1:12" x14ac:dyDescent="0.25">
      <c r="A20" s="9" t="s">
        <v>18</v>
      </c>
      <c r="B20" s="1">
        <v>4</v>
      </c>
      <c r="C20" s="1">
        <v>2</v>
      </c>
      <c r="D20" s="1">
        <f t="shared" si="0"/>
        <v>8</v>
      </c>
      <c r="E20" s="1">
        <f>E5</f>
        <v>35</v>
      </c>
      <c r="F20" s="1">
        <f t="shared" si="1"/>
        <v>280</v>
      </c>
      <c r="G20" s="1">
        <f t="shared" si="2"/>
        <v>14</v>
      </c>
      <c r="H20" s="1">
        <f t="shared" si="3"/>
        <v>28</v>
      </c>
      <c r="I20" s="5">
        <f t="shared" si="4"/>
        <v>36677.759999999995</v>
      </c>
      <c r="J20" s="24"/>
      <c r="K20" s="24"/>
      <c r="L20" s="24"/>
    </row>
    <row r="21" spans="1:12" x14ac:dyDescent="0.25">
      <c r="A21" s="26" t="s">
        <v>7</v>
      </c>
      <c r="B21" s="27"/>
      <c r="C21" s="27"/>
      <c r="D21" s="29"/>
      <c r="E21" s="27"/>
      <c r="F21" s="32">
        <f>SUM(F4:H20)</f>
        <v>724.5</v>
      </c>
      <c r="G21" s="32"/>
      <c r="H21" s="32"/>
      <c r="I21" s="28">
        <f>SUM(I4:I20)</f>
        <v>82524.959999999992</v>
      </c>
      <c r="J21" s="24"/>
      <c r="K21" s="24"/>
      <c r="L21" s="24"/>
    </row>
    <row r="22" spans="1:12" x14ac:dyDescent="0.25">
      <c r="A22" s="4" t="s">
        <v>8</v>
      </c>
      <c r="B22" s="1"/>
      <c r="C22" s="1"/>
      <c r="D22" s="1"/>
      <c r="E22" s="1"/>
      <c r="F22" s="1"/>
      <c r="G22" s="1"/>
      <c r="H22" s="1"/>
      <c r="I22" s="3"/>
      <c r="J22" s="24"/>
      <c r="K22" s="24"/>
      <c r="L22" s="24"/>
    </row>
    <row r="23" spans="1:12" ht="15.75" x14ac:dyDescent="0.25">
      <c r="A23" s="9" t="s">
        <v>80</v>
      </c>
      <c r="B23" s="1">
        <v>4</v>
      </c>
      <c r="C23" s="1">
        <v>1</v>
      </c>
      <c r="D23" s="1">
        <f t="shared" si="0"/>
        <v>4</v>
      </c>
      <c r="E23" s="1">
        <v>0</v>
      </c>
      <c r="F23" s="1">
        <f t="shared" ref="F23:F28" si="5">D23*E23</f>
        <v>0</v>
      </c>
      <c r="G23" s="1">
        <f t="shared" ref="G23:G28" si="6">F23*0.05</f>
        <v>0</v>
      </c>
      <c r="H23" s="1">
        <f t="shared" ref="H23" si="7">F23*0.1</f>
        <v>0</v>
      </c>
      <c r="I23" s="2">
        <f>$L$6*F23+$L$5*G23+$L$7*H23</f>
        <v>0</v>
      </c>
      <c r="J23" s="24"/>
      <c r="K23" s="24"/>
      <c r="L23" s="24"/>
    </row>
    <row r="24" spans="1:12" x14ac:dyDescent="0.25">
      <c r="A24" s="9" t="s">
        <v>19</v>
      </c>
      <c r="B24" s="1"/>
      <c r="C24" s="1"/>
      <c r="D24" s="1"/>
      <c r="E24" s="1"/>
      <c r="F24" s="1"/>
      <c r="G24" s="1"/>
      <c r="H24" s="1"/>
      <c r="I24" s="2"/>
      <c r="J24" s="24"/>
      <c r="K24" s="24"/>
      <c r="L24" s="24"/>
    </row>
    <row r="25" spans="1:12" ht="15.75" x14ac:dyDescent="0.25">
      <c r="A25" s="9" t="s">
        <v>81</v>
      </c>
      <c r="B25" s="1">
        <v>1</v>
      </c>
      <c r="C25" s="1">
        <v>1</v>
      </c>
      <c r="D25" s="1">
        <f t="shared" si="0"/>
        <v>1</v>
      </c>
      <c r="E25" s="1">
        <v>0</v>
      </c>
      <c r="F25" s="1">
        <f t="shared" si="5"/>
        <v>0</v>
      </c>
      <c r="G25" s="1">
        <f t="shared" si="6"/>
        <v>0</v>
      </c>
      <c r="H25" s="1">
        <f t="shared" ref="H25:H28" si="8">F25*0.1</f>
        <v>0</v>
      </c>
      <c r="I25" s="2">
        <f>$L$6*F25+$L$5*G25+$L$7*H25</f>
        <v>0</v>
      </c>
      <c r="J25" s="24"/>
      <c r="K25" s="24"/>
      <c r="L25" s="24"/>
    </row>
    <row r="26" spans="1:12" x14ac:dyDescent="0.25">
      <c r="A26" s="9" t="s">
        <v>20</v>
      </c>
      <c r="B26" s="1">
        <v>0.5</v>
      </c>
      <c r="C26" s="1">
        <v>2</v>
      </c>
      <c r="D26" s="1">
        <f t="shared" si="0"/>
        <v>1</v>
      </c>
      <c r="E26" s="1">
        <f>E5</f>
        <v>35</v>
      </c>
      <c r="F26" s="1">
        <f t="shared" si="5"/>
        <v>35</v>
      </c>
      <c r="G26" s="1">
        <f t="shared" si="6"/>
        <v>1.75</v>
      </c>
      <c r="H26" s="1">
        <f t="shared" si="8"/>
        <v>3.5</v>
      </c>
      <c r="I26" s="5">
        <f>$L$6*F26+$L$5*G26+$L$7*H26</f>
        <v>4584.7199999999993</v>
      </c>
      <c r="J26" s="24"/>
      <c r="K26" s="24"/>
      <c r="L26" s="24"/>
    </row>
    <row r="27" spans="1:12" ht="25.5" x14ac:dyDescent="0.25">
      <c r="A27" s="4" t="s">
        <v>21</v>
      </c>
      <c r="B27" s="1">
        <v>1</v>
      </c>
      <c r="C27" s="1">
        <v>12</v>
      </c>
      <c r="D27" s="1">
        <f t="shared" si="0"/>
        <v>12</v>
      </c>
      <c r="E27" s="1">
        <f>E5</f>
        <v>35</v>
      </c>
      <c r="F27" s="1">
        <f t="shared" si="5"/>
        <v>420</v>
      </c>
      <c r="G27" s="1">
        <f t="shared" si="6"/>
        <v>21</v>
      </c>
      <c r="H27" s="1">
        <f t="shared" si="8"/>
        <v>42</v>
      </c>
      <c r="I27" s="5">
        <f>$L$6*F27+$L$5*G27+$L$7*H27</f>
        <v>55016.639999999999</v>
      </c>
      <c r="J27" s="24"/>
      <c r="K27" s="24"/>
      <c r="L27" s="24"/>
    </row>
    <row r="28" spans="1:12" x14ac:dyDescent="0.25">
      <c r="A28" s="9" t="s">
        <v>22</v>
      </c>
      <c r="B28" s="1">
        <v>4</v>
      </c>
      <c r="C28" s="1">
        <v>1</v>
      </c>
      <c r="D28" s="1">
        <f t="shared" si="0"/>
        <v>4</v>
      </c>
      <c r="E28" s="1">
        <f>E5</f>
        <v>35</v>
      </c>
      <c r="F28" s="1">
        <f t="shared" si="5"/>
        <v>140</v>
      </c>
      <c r="G28" s="1">
        <f t="shared" si="6"/>
        <v>7</v>
      </c>
      <c r="H28" s="1">
        <f t="shared" si="8"/>
        <v>14</v>
      </c>
      <c r="I28" s="5">
        <f>$L$6*F28+$L$5*G28+$L$7*H28</f>
        <v>18338.879999999997</v>
      </c>
      <c r="J28" s="24"/>
      <c r="K28" s="24"/>
      <c r="L28" s="24"/>
    </row>
    <row r="29" spans="1:12" x14ac:dyDescent="0.25">
      <c r="A29" s="26" t="s">
        <v>9</v>
      </c>
      <c r="B29" s="27"/>
      <c r="C29" s="27"/>
      <c r="D29" s="27"/>
      <c r="E29" s="27"/>
      <c r="F29" s="32">
        <f>SUM(F23:H28)</f>
        <v>684.25</v>
      </c>
      <c r="G29" s="32"/>
      <c r="H29" s="32"/>
      <c r="I29" s="28">
        <f>SUM(I23:I28)</f>
        <v>77940.239999999991</v>
      </c>
      <c r="J29" s="24"/>
      <c r="K29" s="24">
        <v>70</v>
      </c>
      <c r="L29" s="24" t="s">
        <v>64</v>
      </c>
    </row>
    <row r="30" spans="1:12" ht="15.75" x14ac:dyDescent="0.25">
      <c r="A30" s="19" t="s">
        <v>59</v>
      </c>
      <c r="B30" s="7"/>
      <c r="C30" s="7"/>
      <c r="D30" s="1"/>
      <c r="E30" s="1"/>
      <c r="F30" s="33">
        <f>ROUND(F21+F29,-1)</f>
        <v>1410</v>
      </c>
      <c r="G30" s="33"/>
      <c r="H30" s="33"/>
      <c r="I30" s="8">
        <f>ROUND(I21+I29,-3)</f>
        <v>160000</v>
      </c>
      <c r="J30" s="24"/>
      <c r="K30" s="31">
        <f>F30/K29</f>
        <v>20.142857142857142</v>
      </c>
      <c r="L30" s="24" t="s">
        <v>65</v>
      </c>
    </row>
    <row r="31" spans="1:12" ht="15.75" x14ac:dyDescent="0.25">
      <c r="A31" s="25" t="s">
        <v>60</v>
      </c>
      <c r="B31" s="7"/>
      <c r="C31" s="7"/>
      <c r="D31" s="1"/>
      <c r="E31" s="1"/>
      <c r="F31" s="20"/>
      <c r="G31" s="20"/>
      <c r="H31" s="20"/>
      <c r="I31" s="8">
        <v>525</v>
      </c>
      <c r="J31" s="24"/>
      <c r="K31" s="24"/>
      <c r="L31" s="24"/>
    </row>
    <row r="32" spans="1:12" ht="15.75" x14ac:dyDescent="0.25">
      <c r="A32" s="25" t="s">
        <v>61</v>
      </c>
      <c r="B32" s="7"/>
      <c r="C32" s="7"/>
      <c r="D32" s="1"/>
      <c r="E32" s="1"/>
      <c r="F32" s="20"/>
      <c r="G32" s="20"/>
      <c r="H32" s="20"/>
      <c r="I32" s="8">
        <f>ROUND(SUM(I30:I31), -3)</f>
        <v>161000</v>
      </c>
      <c r="J32" s="24"/>
      <c r="K32" s="24"/>
      <c r="L32" s="24"/>
    </row>
    <row r="33" spans="1:12" x14ac:dyDescent="0.25">
      <c r="A33" s="24"/>
      <c r="B33" s="24"/>
      <c r="C33" s="24"/>
      <c r="D33" s="24"/>
      <c r="E33" s="24"/>
      <c r="F33" s="24"/>
      <c r="G33" s="24"/>
      <c r="H33" s="24"/>
      <c r="I33" s="24"/>
      <c r="J33" s="24"/>
      <c r="K33" s="24"/>
      <c r="L33" s="24"/>
    </row>
    <row r="34" spans="1:12" x14ac:dyDescent="0.25">
      <c r="A34" s="11" t="s">
        <v>25</v>
      </c>
      <c r="B34" s="24"/>
      <c r="C34" s="24"/>
      <c r="D34" s="24"/>
      <c r="E34" s="24"/>
      <c r="F34" s="24"/>
      <c r="G34" s="24"/>
      <c r="H34" s="24"/>
      <c r="I34" s="24"/>
    </row>
    <row r="35" spans="1:12" ht="31.5" customHeight="1" x14ac:dyDescent="0.25">
      <c r="A35" s="37" t="s">
        <v>66</v>
      </c>
      <c r="B35" s="37"/>
      <c r="C35" s="37"/>
      <c r="D35" s="37"/>
      <c r="E35" s="37"/>
      <c r="F35" s="37"/>
      <c r="G35" s="37"/>
      <c r="H35" s="37"/>
      <c r="I35" s="37"/>
    </row>
    <row r="36" spans="1:12" ht="58.5" customHeight="1" x14ac:dyDescent="0.25">
      <c r="A36" s="38" t="s">
        <v>57</v>
      </c>
      <c r="B36" s="38"/>
      <c r="C36" s="38"/>
      <c r="D36" s="38"/>
      <c r="E36" s="38"/>
      <c r="F36" s="38"/>
      <c r="G36" s="38"/>
      <c r="H36" s="38"/>
      <c r="I36" s="38"/>
    </row>
    <row r="37" spans="1:12" ht="15.75" x14ac:dyDescent="0.25">
      <c r="A37" s="36" t="s">
        <v>56</v>
      </c>
      <c r="B37" s="36"/>
      <c r="C37" s="36"/>
      <c r="D37" s="36"/>
      <c r="E37" s="36"/>
      <c r="F37" s="36"/>
      <c r="G37" s="36"/>
      <c r="H37" s="36"/>
      <c r="I37" s="36"/>
    </row>
    <row r="38" spans="1:12" ht="15.75" x14ac:dyDescent="0.25">
      <c r="A38" s="36" t="s">
        <v>85</v>
      </c>
      <c r="B38" s="36"/>
      <c r="C38" s="36"/>
      <c r="D38" s="36"/>
      <c r="E38" s="36"/>
      <c r="F38" s="36"/>
      <c r="G38" s="36"/>
      <c r="H38" s="36"/>
      <c r="I38" s="36"/>
    </row>
    <row r="39" spans="1:12" ht="33" customHeight="1" x14ac:dyDescent="0.25">
      <c r="A39" s="38" t="s">
        <v>26</v>
      </c>
      <c r="B39" s="38"/>
      <c r="C39" s="38"/>
      <c r="D39" s="38"/>
      <c r="E39" s="38"/>
      <c r="F39" s="38"/>
      <c r="G39" s="38"/>
      <c r="H39" s="38"/>
      <c r="I39" s="38"/>
    </row>
    <row r="40" spans="1:12" ht="15.75" x14ac:dyDescent="0.25">
      <c r="A40" s="36" t="s">
        <v>27</v>
      </c>
      <c r="B40" s="36"/>
      <c r="C40" s="36"/>
      <c r="D40" s="36"/>
      <c r="E40" s="36"/>
      <c r="F40" s="36"/>
      <c r="G40" s="36"/>
      <c r="H40" s="36"/>
      <c r="I40" s="36"/>
    </row>
    <row r="41" spans="1:12" ht="19.5" customHeight="1" x14ac:dyDescent="0.25">
      <c r="A41" s="36" t="s">
        <v>84</v>
      </c>
      <c r="B41" s="36"/>
      <c r="C41" s="36"/>
      <c r="D41" s="36"/>
      <c r="E41" s="36"/>
      <c r="F41" s="36"/>
      <c r="G41" s="36"/>
      <c r="H41" s="36"/>
      <c r="I41" s="36"/>
    </row>
  </sheetData>
  <mergeCells count="12">
    <mergeCell ref="A40:I40"/>
    <mergeCell ref="A41:I41"/>
    <mergeCell ref="A35:I35"/>
    <mergeCell ref="A36:I36"/>
    <mergeCell ref="A38:I38"/>
    <mergeCell ref="A37:I37"/>
    <mergeCell ref="A39:I39"/>
    <mergeCell ref="F21:H21"/>
    <mergeCell ref="F29:H29"/>
    <mergeCell ref="F30:H30"/>
    <mergeCell ref="A1:I1"/>
    <mergeCell ref="K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opLeftCell="A12" zoomScale="85" zoomScaleNormal="85" workbookViewId="0">
      <selection activeCell="B32" sqref="B32"/>
    </sheetView>
  </sheetViews>
  <sheetFormatPr defaultColWidth="9.140625" defaultRowHeight="15" x14ac:dyDescent="0.25"/>
  <cols>
    <col min="1" max="1" width="41.7109375" style="23" customWidth="1"/>
    <col min="2" max="2" width="10.140625" style="23" customWidth="1"/>
    <col min="3" max="3" width="9.85546875" style="23" customWidth="1"/>
    <col min="4" max="6" width="9.140625" style="23"/>
    <col min="7" max="7" width="11.140625" style="23" customWidth="1"/>
    <col min="8" max="8" width="9.7109375" style="23" customWidth="1"/>
    <col min="9" max="10" width="9.140625" style="23"/>
    <col min="11" max="11" width="14" style="23" customWidth="1"/>
    <col min="12" max="12" width="10.28515625" style="23" customWidth="1"/>
    <col min="13" max="16384" width="9.140625" style="23"/>
  </cols>
  <sheetData>
    <row r="1" spans="1:12" ht="30" customHeight="1" x14ac:dyDescent="0.25">
      <c r="A1" s="34" t="s">
        <v>28</v>
      </c>
      <c r="B1" s="34"/>
      <c r="C1" s="34"/>
      <c r="D1" s="34"/>
      <c r="E1" s="34"/>
      <c r="F1" s="34"/>
      <c r="G1" s="34"/>
      <c r="H1" s="34"/>
      <c r="I1" s="34"/>
    </row>
    <row r="3" spans="1:12" ht="76.5" x14ac:dyDescent="0.25">
      <c r="A3" s="12" t="s">
        <v>1</v>
      </c>
      <c r="B3" s="12" t="s">
        <v>42</v>
      </c>
      <c r="C3" s="12" t="s">
        <v>43</v>
      </c>
      <c r="D3" s="12" t="s">
        <v>44</v>
      </c>
      <c r="E3" s="12" t="s">
        <v>45</v>
      </c>
      <c r="F3" s="12" t="s">
        <v>46</v>
      </c>
      <c r="G3" s="12" t="s">
        <v>47</v>
      </c>
      <c r="H3" s="12" t="s">
        <v>48</v>
      </c>
      <c r="I3" s="12" t="s">
        <v>49</v>
      </c>
      <c r="J3" s="24"/>
      <c r="K3" s="24"/>
      <c r="L3" s="24"/>
    </row>
    <row r="4" spans="1:12" ht="15.75" x14ac:dyDescent="0.25">
      <c r="A4" s="17" t="s">
        <v>29</v>
      </c>
      <c r="B4" s="7">
        <v>2</v>
      </c>
      <c r="C4" s="7">
        <v>1</v>
      </c>
      <c r="D4" s="7">
        <f>B4*C4</f>
        <v>2</v>
      </c>
      <c r="E4" s="7">
        <v>0</v>
      </c>
      <c r="F4" s="7">
        <f>D4*E4</f>
        <v>0</v>
      </c>
      <c r="G4" s="7">
        <f>F4*0.05</f>
        <v>0</v>
      </c>
      <c r="H4" s="7">
        <f t="shared" ref="H4:H18" si="0">F4*0.1</f>
        <v>0</v>
      </c>
      <c r="I4" s="13">
        <f>$L$6*F4+$L$5*G4+$L$7*H4</f>
        <v>0</v>
      </c>
      <c r="J4" s="24"/>
      <c r="K4" s="35" t="s">
        <v>50</v>
      </c>
      <c r="L4" s="35"/>
    </row>
    <row r="5" spans="1:12" x14ac:dyDescent="0.25">
      <c r="A5" s="17" t="s">
        <v>30</v>
      </c>
      <c r="B5" s="7"/>
      <c r="C5" s="7"/>
      <c r="D5" s="7"/>
      <c r="E5" s="7"/>
      <c r="F5" s="7"/>
      <c r="G5" s="7"/>
      <c r="H5" s="7"/>
      <c r="I5" s="13"/>
      <c r="J5" s="24"/>
      <c r="K5" s="21" t="s">
        <v>51</v>
      </c>
      <c r="L5" s="22">
        <v>65.709999999999994</v>
      </c>
    </row>
    <row r="6" spans="1:12" ht="15.75" x14ac:dyDescent="0.25">
      <c r="A6" s="18" t="s">
        <v>31</v>
      </c>
      <c r="B6" s="7">
        <v>8</v>
      </c>
      <c r="C6" s="7">
        <v>1</v>
      </c>
      <c r="D6" s="7">
        <f t="shared" ref="D6:D19" si="1">B6*C6</f>
        <v>8</v>
      </c>
      <c r="E6" s="7">
        <v>0</v>
      </c>
      <c r="F6" s="7">
        <f t="shared" ref="F6:F19" si="2">D6*E6</f>
        <v>0</v>
      </c>
      <c r="G6" s="7">
        <f t="shared" ref="G6:G19" si="3">F6*0.05</f>
        <v>0</v>
      </c>
      <c r="H6" s="7">
        <f t="shared" si="0"/>
        <v>0</v>
      </c>
      <c r="I6" s="13">
        <f>$L$6*F6+$L$5*G6+$L$7*H6</f>
        <v>0</v>
      </c>
      <c r="J6" s="24"/>
      <c r="K6" s="21" t="s">
        <v>52</v>
      </c>
      <c r="L6" s="22">
        <v>48.75</v>
      </c>
    </row>
    <row r="7" spans="1:12" ht="28.5" x14ac:dyDescent="0.25">
      <c r="A7" s="17" t="s">
        <v>32</v>
      </c>
      <c r="B7" s="7">
        <v>4</v>
      </c>
      <c r="C7" s="7">
        <v>1</v>
      </c>
      <c r="D7" s="7">
        <f t="shared" si="1"/>
        <v>4</v>
      </c>
      <c r="E7" s="7">
        <v>0</v>
      </c>
      <c r="F7" s="7">
        <f t="shared" si="2"/>
        <v>0</v>
      </c>
      <c r="G7" s="7">
        <f t="shared" si="3"/>
        <v>0</v>
      </c>
      <c r="H7" s="7">
        <f t="shared" si="0"/>
        <v>0</v>
      </c>
      <c r="I7" s="13">
        <f>$L$6*F7+$L$5*G7+$L$7*H7</f>
        <v>0</v>
      </c>
      <c r="J7" s="24"/>
      <c r="K7" s="21" t="s">
        <v>53</v>
      </c>
      <c r="L7" s="22">
        <v>26.38</v>
      </c>
    </row>
    <row r="8" spans="1:12" ht="25.5" x14ac:dyDescent="0.25">
      <c r="A8" s="17" t="s">
        <v>68</v>
      </c>
      <c r="B8" s="7">
        <v>1</v>
      </c>
      <c r="C8" s="7">
        <v>1</v>
      </c>
      <c r="D8" s="7">
        <f t="shared" si="1"/>
        <v>1</v>
      </c>
      <c r="E8" s="7">
        <v>0</v>
      </c>
      <c r="F8" s="7">
        <f t="shared" si="2"/>
        <v>0</v>
      </c>
      <c r="G8" s="7">
        <f t="shared" si="3"/>
        <v>0</v>
      </c>
      <c r="H8" s="7">
        <f t="shared" si="0"/>
        <v>0</v>
      </c>
      <c r="I8" s="13">
        <f>$L$6*F8+$L$5*G8+$L$7*H8</f>
        <v>0</v>
      </c>
      <c r="J8" s="24"/>
      <c r="K8" s="24"/>
      <c r="L8" s="24"/>
    </row>
    <row r="9" spans="1:12" ht="15.75" x14ac:dyDescent="0.25">
      <c r="A9" s="17" t="s">
        <v>33</v>
      </c>
      <c r="B9" s="7" t="s">
        <v>5</v>
      </c>
      <c r="C9" s="7"/>
      <c r="D9" s="7"/>
      <c r="E9" s="7"/>
      <c r="F9" s="7"/>
      <c r="G9" s="7"/>
      <c r="H9" s="7"/>
      <c r="I9" s="13"/>
      <c r="J9" s="24"/>
      <c r="K9" s="24"/>
      <c r="L9" s="24"/>
    </row>
    <row r="10" spans="1:12" x14ac:dyDescent="0.25">
      <c r="A10" s="17" t="s">
        <v>34</v>
      </c>
      <c r="B10" s="7"/>
      <c r="C10" s="7"/>
      <c r="D10" s="7"/>
      <c r="E10" s="7"/>
      <c r="F10" s="7"/>
      <c r="G10" s="7"/>
      <c r="H10" s="7"/>
      <c r="I10" s="13"/>
      <c r="J10" s="24"/>
      <c r="K10" s="24"/>
      <c r="L10" s="24"/>
    </row>
    <row r="11" spans="1:12" ht="28.5" x14ac:dyDescent="0.25">
      <c r="A11" s="17" t="s">
        <v>35</v>
      </c>
      <c r="B11" s="7">
        <v>1</v>
      </c>
      <c r="C11" s="7">
        <v>1</v>
      </c>
      <c r="D11" s="7">
        <f t="shared" si="1"/>
        <v>1</v>
      </c>
      <c r="E11" s="7">
        <v>0</v>
      </c>
      <c r="F11" s="7">
        <f t="shared" si="2"/>
        <v>0</v>
      </c>
      <c r="G11" s="7">
        <f t="shared" si="3"/>
        <v>0</v>
      </c>
      <c r="H11" s="7">
        <f t="shared" si="0"/>
        <v>0</v>
      </c>
      <c r="I11" s="13">
        <f>$L$6*F11+$L$5*G11+$L$7*H11</f>
        <v>0</v>
      </c>
      <c r="J11" s="24"/>
      <c r="K11" s="24"/>
      <c r="L11" s="24"/>
    </row>
    <row r="12" spans="1:12" x14ac:dyDescent="0.25">
      <c r="A12" s="18" t="s">
        <v>6</v>
      </c>
      <c r="B12" s="7"/>
      <c r="C12" s="7"/>
      <c r="D12" s="7"/>
      <c r="E12" s="7"/>
      <c r="F12" s="7"/>
      <c r="G12" s="7"/>
      <c r="H12" s="7"/>
      <c r="I12" s="13"/>
      <c r="J12" s="24"/>
      <c r="K12" s="24"/>
      <c r="L12" s="24"/>
    </row>
    <row r="13" spans="1:12" ht="28.5" x14ac:dyDescent="0.25">
      <c r="A13" s="17" t="s">
        <v>36</v>
      </c>
      <c r="B13" s="7">
        <v>4</v>
      </c>
      <c r="C13" s="7">
        <v>1</v>
      </c>
      <c r="D13" s="7">
        <f t="shared" si="1"/>
        <v>4</v>
      </c>
      <c r="E13" s="7">
        <v>0</v>
      </c>
      <c r="F13" s="7">
        <f t="shared" si="2"/>
        <v>0</v>
      </c>
      <c r="G13" s="7">
        <f t="shared" si="3"/>
        <v>0</v>
      </c>
      <c r="H13" s="7">
        <f t="shared" si="0"/>
        <v>0</v>
      </c>
      <c r="I13" s="13">
        <f t="shared" ref="I13:I18" si="4">$L$6*F13+$L$5*G13+$L$7*H13</f>
        <v>0</v>
      </c>
      <c r="J13" s="24"/>
      <c r="K13" s="24"/>
      <c r="L13" s="24"/>
    </row>
    <row r="14" spans="1:12" ht="28.5" x14ac:dyDescent="0.25">
      <c r="A14" s="17" t="s">
        <v>37</v>
      </c>
      <c r="B14" s="7">
        <v>2</v>
      </c>
      <c r="C14" s="7">
        <v>1</v>
      </c>
      <c r="D14" s="7">
        <f t="shared" si="1"/>
        <v>2</v>
      </c>
      <c r="E14" s="7">
        <v>0</v>
      </c>
      <c r="F14" s="7">
        <f t="shared" si="2"/>
        <v>0</v>
      </c>
      <c r="G14" s="7">
        <f t="shared" si="3"/>
        <v>0</v>
      </c>
      <c r="H14" s="7">
        <f t="shared" si="0"/>
        <v>0</v>
      </c>
      <c r="I14" s="13">
        <f t="shared" si="4"/>
        <v>0</v>
      </c>
      <c r="J14" s="24"/>
      <c r="K14" s="24"/>
      <c r="L14" s="24"/>
    </row>
    <row r="15" spans="1:12" ht="15.75" x14ac:dyDescent="0.25">
      <c r="A15" s="17" t="s">
        <v>38</v>
      </c>
      <c r="B15" s="7">
        <v>2</v>
      </c>
      <c r="C15" s="7">
        <v>1</v>
      </c>
      <c r="D15" s="7">
        <f t="shared" si="1"/>
        <v>2</v>
      </c>
      <c r="E15" s="7">
        <v>0</v>
      </c>
      <c r="F15" s="7">
        <f t="shared" si="2"/>
        <v>0</v>
      </c>
      <c r="G15" s="7">
        <f t="shared" si="3"/>
        <v>0</v>
      </c>
      <c r="H15" s="7">
        <f t="shared" si="0"/>
        <v>0</v>
      </c>
      <c r="I15" s="13">
        <f t="shared" si="4"/>
        <v>0</v>
      </c>
      <c r="J15" s="24"/>
      <c r="K15" s="24"/>
      <c r="L15" s="24"/>
    </row>
    <row r="16" spans="1:12" ht="15.75" x14ac:dyDescent="0.25">
      <c r="A16" s="18" t="s">
        <v>39</v>
      </c>
      <c r="B16" s="7">
        <v>2</v>
      </c>
      <c r="C16" s="7">
        <v>1</v>
      </c>
      <c r="D16" s="7">
        <f t="shared" si="1"/>
        <v>2</v>
      </c>
      <c r="E16" s="7">
        <v>0</v>
      </c>
      <c r="F16" s="7">
        <f t="shared" si="2"/>
        <v>0</v>
      </c>
      <c r="G16" s="7">
        <f t="shared" si="3"/>
        <v>0</v>
      </c>
      <c r="H16" s="7">
        <f t="shared" si="0"/>
        <v>0</v>
      </c>
      <c r="I16" s="13">
        <f t="shared" si="4"/>
        <v>0</v>
      </c>
      <c r="J16" s="24"/>
      <c r="K16" s="24"/>
      <c r="L16" s="24"/>
    </row>
    <row r="17" spans="1:12" ht="15" customHeight="1" x14ac:dyDescent="0.25">
      <c r="A17" s="17" t="s">
        <v>40</v>
      </c>
      <c r="B17" s="7">
        <v>1</v>
      </c>
      <c r="C17" s="7">
        <v>1</v>
      </c>
      <c r="D17" s="7">
        <f t="shared" si="1"/>
        <v>1</v>
      </c>
      <c r="E17" s="7">
        <v>0</v>
      </c>
      <c r="F17" s="7">
        <f t="shared" si="2"/>
        <v>0</v>
      </c>
      <c r="G17" s="7">
        <f t="shared" si="3"/>
        <v>0</v>
      </c>
      <c r="H17" s="7">
        <f t="shared" si="0"/>
        <v>0</v>
      </c>
      <c r="I17" s="13">
        <f t="shared" si="4"/>
        <v>0</v>
      </c>
      <c r="J17" s="24"/>
      <c r="K17" s="24"/>
      <c r="L17" s="24"/>
    </row>
    <row r="18" spans="1:12" ht="15.75" x14ac:dyDescent="0.25">
      <c r="A18" s="18" t="s">
        <v>41</v>
      </c>
      <c r="B18" s="7">
        <v>4</v>
      </c>
      <c r="C18" s="7">
        <v>1</v>
      </c>
      <c r="D18" s="7">
        <f t="shared" si="1"/>
        <v>4</v>
      </c>
      <c r="E18" s="7">
        <v>0</v>
      </c>
      <c r="F18" s="7">
        <f t="shared" si="2"/>
        <v>0</v>
      </c>
      <c r="G18" s="7">
        <f t="shared" si="3"/>
        <v>0</v>
      </c>
      <c r="H18" s="7">
        <f t="shared" si="0"/>
        <v>0</v>
      </c>
      <c r="I18" s="13">
        <f t="shared" si="4"/>
        <v>0</v>
      </c>
      <c r="J18" s="24"/>
      <c r="K18" s="24"/>
      <c r="L18" s="24"/>
    </row>
    <row r="19" spans="1:12" ht="15.75" x14ac:dyDescent="0.25">
      <c r="A19" s="17" t="s">
        <v>71</v>
      </c>
      <c r="B19" s="14">
        <v>4</v>
      </c>
      <c r="C19" s="14">
        <v>2</v>
      </c>
      <c r="D19" s="7">
        <f t="shared" si="1"/>
        <v>8</v>
      </c>
      <c r="E19" s="14">
        <f>ROUND('Table 1'!E20*0.25,0)</f>
        <v>9</v>
      </c>
      <c r="F19" s="7">
        <f t="shared" si="2"/>
        <v>72</v>
      </c>
      <c r="G19" s="7">
        <f t="shared" si="3"/>
        <v>3.6</v>
      </c>
      <c r="H19" s="7">
        <f>F19*0.1</f>
        <v>7.2</v>
      </c>
      <c r="I19" s="13">
        <f>$L$6*F19+$L$5*G19+$L$7*H19</f>
        <v>3936.4920000000002</v>
      </c>
      <c r="J19" s="24"/>
      <c r="K19" s="24"/>
      <c r="L19" s="24"/>
    </row>
    <row r="20" spans="1:12" ht="15.75" x14ac:dyDescent="0.25">
      <c r="A20" s="19" t="s">
        <v>70</v>
      </c>
      <c r="B20" s="15"/>
      <c r="C20" s="15"/>
      <c r="D20" s="15"/>
      <c r="E20" s="15"/>
      <c r="F20" s="39">
        <f>SUM(F4:H19)</f>
        <v>82.8</v>
      </c>
      <c r="G20" s="39"/>
      <c r="H20" s="39"/>
      <c r="I20" s="16">
        <f>ROUND(SUM(I4:I19),-1)</f>
        <v>3940</v>
      </c>
      <c r="J20" s="24"/>
      <c r="K20" s="24"/>
      <c r="L20" s="24"/>
    </row>
    <row r="21" spans="1:12" ht="9" customHeight="1" x14ac:dyDescent="0.25">
      <c r="A21" s="24"/>
      <c r="B21" s="24"/>
      <c r="C21" s="24"/>
      <c r="D21" s="24"/>
      <c r="E21" s="24"/>
      <c r="F21" s="24"/>
      <c r="G21" s="24"/>
      <c r="H21" s="24"/>
      <c r="I21" s="24"/>
      <c r="J21" s="24"/>
      <c r="K21" s="24"/>
      <c r="L21" s="24"/>
    </row>
    <row r="22" spans="1:12" x14ac:dyDescent="0.25">
      <c r="A22" s="11" t="s">
        <v>25</v>
      </c>
      <c r="B22" s="24"/>
      <c r="C22" s="24"/>
      <c r="D22" s="24"/>
      <c r="E22" s="24"/>
      <c r="F22" s="24"/>
      <c r="G22" s="24"/>
      <c r="H22" s="24"/>
      <c r="I22" s="24"/>
      <c r="J22" s="24"/>
      <c r="K22" s="24"/>
      <c r="L22" s="24"/>
    </row>
    <row r="23" spans="1:12" ht="31.5" customHeight="1" x14ac:dyDescent="0.25">
      <c r="A23" s="38" t="s">
        <v>67</v>
      </c>
      <c r="B23" s="38"/>
      <c r="C23" s="38"/>
      <c r="D23" s="38"/>
      <c r="E23" s="38"/>
      <c r="F23" s="38"/>
      <c r="G23" s="38"/>
      <c r="H23" s="38"/>
      <c r="I23" s="38"/>
      <c r="J23" s="24"/>
      <c r="K23" s="24"/>
      <c r="L23" s="24"/>
    </row>
    <row r="24" spans="1:12" ht="46.5" customHeight="1" x14ac:dyDescent="0.25">
      <c r="A24" s="38" t="s">
        <v>58</v>
      </c>
      <c r="B24" s="38"/>
      <c r="C24" s="38"/>
      <c r="D24" s="38"/>
      <c r="E24" s="38"/>
      <c r="F24" s="38"/>
      <c r="G24" s="38"/>
      <c r="H24" s="38"/>
      <c r="I24" s="38"/>
      <c r="J24" s="24"/>
      <c r="K24" s="24"/>
      <c r="L24" s="24"/>
    </row>
    <row r="25" spans="1:12" ht="15.75" x14ac:dyDescent="0.25">
      <c r="A25" s="36" t="s">
        <v>56</v>
      </c>
      <c r="B25" s="36"/>
      <c r="C25" s="36"/>
      <c r="D25" s="36"/>
      <c r="E25" s="36"/>
      <c r="F25" s="36"/>
      <c r="G25" s="36"/>
      <c r="H25" s="36"/>
      <c r="I25" s="36"/>
      <c r="J25" s="24"/>
      <c r="K25" s="24"/>
      <c r="L25" s="24"/>
    </row>
    <row r="26" spans="1:12" ht="15.75" x14ac:dyDescent="0.25">
      <c r="A26" s="36" t="s">
        <v>55</v>
      </c>
      <c r="B26" s="36"/>
      <c r="C26" s="36"/>
      <c r="D26" s="36"/>
      <c r="E26" s="36"/>
      <c r="F26" s="36"/>
      <c r="G26" s="36"/>
      <c r="H26" s="36"/>
      <c r="I26" s="36"/>
      <c r="J26" s="24"/>
      <c r="K26" s="24"/>
      <c r="L26" s="24"/>
    </row>
    <row r="27" spans="1:12" ht="15.75" x14ac:dyDescent="0.25">
      <c r="A27" s="36" t="s">
        <v>54</v>
      </c>
      <c r="B27" s="36"/>
      <c r="C27" s="36"/>
      <c r="D27" s="36"/>
      <c r="E27" s="36"/>
      <c r="F27" s="36"/>
      <c r="G27" s="36"/>
      <c r="H27" s="36"/>
      <c r="I27" s="36"/>
      <c r="J27" s="24"/>
      <c r="K27" s="24"/>
      <c r="L27" s="24"/>
    </row>
    <row r="28" spans="1:12" ht="15.75" x14ac:dyDescent="0.25">
      <c r="A28" s="40" t="s">
        <v>69</v>
      </c>
      <c r="B28" s="40"/>
      <c r="C28" s="40"/>
      <c r="D28" s="40"/>
      <c r="E28" s="40"/>
      <c r="F28" s="40"/>
      <c r="G28" s="40"/>
      <c r="H28" s="40"/>
      <c r="I28" s="40"/>
      <c r="J28" s="24"/>
      <c r="K28" s="24"/>
      <c r="L28" s="24"/>
    </row>
    <row r="29" spans="1:12" ht="16.5" customHeight="1" x14ac:dyDescent="0.25">
      <c r="A29" s="40" t="s">
        <v>83</v>
      </c>
      <c r="B29" s="40"/>
      <c r="C29" s="40"/>
      <c r="D29" s="40"/>
      <c r="E29" s="40"/>
      <c r="F29" s="40"/>
      <c r="G29" s="40"/>
      <c r="H29" s="40"/>
      <c r="I29" s="40"/>
      <c r="J29" s="24"/>
      <c r="K29" s="24"/>
      <c r="L29" s="24"/>
    </row>
  </sheetData>
  <mergeCells count="10">
    <mergeCell ref="A25:I25"/>
    <mergeCell ref="A26:I26"/>
    <mergeCell ref="A27:I27"/>
    <mergeCell ref="A28:I28"/>
    <mergeCell ref="A29:I29"/>
    <mergeCell ref="F20:H20"/>
    <mergeCell ref="A1:I1"/>
    <mergeCell ref="K4:L4"/>
    <mergeCell ref="A23:I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2015-11-25T18:06:49Z</dcterms:created>
  <dcterms:modified xsi:type="dcterms:W3CDTF">2019-03-01T19:51:49Z</dcterms:modified>
</cp:coreProperties>
</file>