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C70767B6-B88D-4E6B-9B3C-A02EAEA959C3}" xr6:coauthVersionLast="36" xr6:coauthVersionMax="36" xr10:uidLastSave="{00000000-0000-0000-0000-000000000000}"/>
  <bookViews>
    <workbookView xWindow="0" yWindow="0" windowWidth="19200" windowHeight="8100" xr2:uid="{00000000-000D-0000-FFFF-FFFF00000000}"/>
  </bookViews>
  <sheets>
    <sheet name="Table 1" sheetId="1" r:id="rId1"/>
    <sheet name="Table 2" sheetId="2" r:id="rId2"/>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7" i="1" l="1"/>
  <c r="F26" i="1"/>
  <c r="I17" i="1"/>
  <c r="I26" i="1"/>
  <c r="I29" i="2"/>
  <c r="D27" i="2" l="1"/>
  <c r="F27" i="2" s="1"/>
  <c r="D26" i="2"/>
  <c r="F26" i="2" s="1"/>
  <c r="D24" i="2"/>
  <c r="F24" i="2" s="1"/>
  <c r="H24" i="2" l="1"/>
  <c r="G24" i="2"/>
  <c r="I24" i="2"/>
  <c r="H26" i="2"/>
  <c r="G27" i="2"/>
  <c r="H27" i="2"/>
  <c r="G26" i="2"/>
  <c r="I26" i="2" s="1"/>
  <c r="D23" i="1"/>
  <c r="F23" i="1" s="1"/>
  <c r="D16" i="1"/>
  <c r="F16" i="1" s="1"/>
  <c r="G16" i="1" s="1"/>
  <c r="D7" i="1"/>
  <c r="F7" i="1" s="1"/>
  <c r="I27" i="2" l="1"/>
  <c r="F29" i="2"/>
  <c r="H16" i="1"/>
  <c r="I16" i="1" s="1"/>
  <c r="G7" i="1"/>
  <c r="H7" i="1"/>
  <c r="G23" i="1"/>
  <c r="H23" i="1"/>
  <c r="I23" i="1" l="1"/>
  <c r="I7" i="1"/>
  <c r="I27" i="1" s="1"/>
  <c r="I29" i="1" s="1"/>
  <c r="F27" i="1"/>
  <c r="K30" i="1" s="1"/>
</calcChain>
</file>

<file path=xl/sharedStrings.xml><?xml version="1.0" encoding="utf-8"?>
<sst xmlns="http://schemas.openxmlformats.org/spreadsheetml/2006/main" count="131" uniqueCount="90">
  <si>
    <t xml:space="preserve">  </t>
  </si>
  <si>
    <t>Table 1: Annual Respondent Burden and Cost –NSPS for Fossil Fuel Fired Steam Generating Units (40 CFR Part 60, SubpartD) (Renewal)</t>
  </si>
  <si>
    <t>Burden Item</t>
  </si>
  <si>
    <t>1. Applications</t>
  </si>
  <si>
    <t>N/A</t>
  </si>
  <si>
    <t>2. Survey and Studies</t>
  </si>
  <si>
    <t>3. Reporting Requirements</t>
  </si>
  <si>
    <t xml:space="preserve">     D.  Gather Existing Information</t>
  </si>
  <si>
    <t xml:space="preserve">     E.  Write report</t>
  </si>
  <si>
    <t>Subtotal Reporting Requirements</t>
  </si>
  <si>
    <t>4. Recordkeeping Requirements</t>
  </si>
  <si>
    <t xml:space="preserve">     B.  Plan activities</t>
  </si>
  <si>
    <t xml:space="preserve">     C.  Implement activities</t>
  </si>
  <si>
    <t xml:space="preserve">     D.  Develop record system</t>
  </si>
  <si>
    <t xml:space="preserve">     F.  Time to Train Personnel</t>
  </si>
  <si>
    <t xml:space="preserve">     G. Time For Audits</t>
  </si>
  <si>
    <t>Subtotal Recordkeeping Requirements</t>
  </si>
  <si>
    <t>(A) 
Person hours per occurrence</t>
  </si>
  <si>
    <t>(B) 
Number of occurrences per respondent per year</t>
  </si>
  <si>
    <t>(C)
Person hours per respondent per year 
(C=AxB)</t>
  </si>
  <si>
    <r>
      <t xml:space="preserve">(D) Respondents per year </t>
    </r>
    <r>
      <rPr>
        <b/>
        <vertAlign val="superscript"/>
        <sz val="9"/>
        <color theme="1"/>
        <rFont val="Times New Roman"/>
        <family val="1"/>
      </rPr>
      <t>a</t>
    </r>
  </si>
  <si>
    <t>(E) 
Technical person-hours per year 
(E=CxD)</t>
  </si>
  <si>
    <r>
      <t xml:space="preserve">(H)
Cost, ($) </t>
    </r>
    <r>
      <rPr>
        <b/>
        <vertAlign val="superscript"/>
        <sz val="9"/>
        <color theme="1"/>
        <rFont val="Times New Roman"/>
        <family val="1"/>
      </rPr>
      <t>b</t>
    </r>
  </si>
  <si>
    <r>
      <t xml:space="preserve">     A.  Familiarization with Regulatory Requirements </t>
    </r>
    <r>
      <rPr>
        <vertAlign val="superscript"/>
        <sz val="10"/>
        <color rgb="FF000000"/>
        <rFont val="Times New Roman"/>
        <family val="1"/>
      </rPr>
      <t>c</t>
    </r>
  </si>
  <si>
    <t>See 3E</t>
  </si>
  <si>
    <t>See 3A</t>
  </si>
  <si>
    <t>See 4C</t>
  </si>
  <si>
    <t>See 3B</t>
  </si>
  <si>
    <r>
      <t>Assumptions</t>
    </r>
    <r>
      <rPr>
        <b/>
        <sz val="10"/>
        <color theme="1"/>
        <rFont val="Times New Roman"/>
        <family val="1"/>
      </rPr>
      <t>:</t>
    </r>
  </si>
  <si>
    <r>
      <t>d</t>
    </r>
    <r>
      <rPr>
        <sz val="10"/>
        <color rgb="FF000000"/>
        <rFont val="Times New Roman"/>
        <family val="1"/>
      </rPr>
      <t xml:space="preserve">  There have been no new subpart D units since 1986, and new units are not expected over the three-year period of this ICR; therefore, this burden item is not applicable.</t>
    </r>
  </si>
  <si>
    <r>
      <t>e</t>
    </r>
    <r>
      <rPr>
        <sz val="10"/>
        <color rgb="FF000000"/>
        <rFont val="Times New Roman"/>
        <family val="1"/>
      </rPr>
      <t xml:space="preserve">  We assume that each source will submit a semiannual report due to excess emission and monitoring systems performance over the three-year period.</t>
    </r>
  </si>
  <si>
    <r>
      <t>f</t>
    </r>
    <r>
      <rPr>
        <sz val="10"/>
        <color rgb="FF000000"/>
        <rFont val="Times New Roman"/>
        <family val="1"/>
      </rPr>
      <t xml:space="preserve">  We assume that respondents conduct this activity on a daily basis, and that plant operations occur 365 days per year.</t>
    </r>
  </si>
  <si>
    <r>
      <t>a</t>
    </r>
    <r>
      <rPr>
        <sz val="10"/>
        <color theme="1"/>
        <rFont val="Times New Roman"/>
        <family val="1"/>
      </rPr>
      <t xml:space="preserve">  We have assumed that the average number of respondents that will be subject to the rule will be 660.  There will be no additional new sources that will become subject to the rule over the three-year period of this ICR.</t>
    </r>
  </si>
  <si>
    <r>
      <t xml:space="preserve">     C.  Create information </t>
    </r>
    <r>
      <rPr>
        <vertAlign val="superscript"/>
        <sz val="10"/>
        <color rgb="FF000000"/>
        <rFont val="Times New Roman"/>
        <family val="1"/>
      </rPr>
      <t>d</t>
    </r>
  </si>
  <si>
    <r>
      <t xml:space="preserve">          Notification of construction/reconstruction </t>
    </r>
    <r>
      <rPr>
        <vertAlign val="superscript"/>
        <sz val="10"/>
        <color rgb="FF000000"/>
        <rFont val="Times New Roman"/>
        <family val="1"/>
      </rPr>
      <t>d</t>
    </r>
  </si>
  <si>
    <r>
      <t xml:space="preserve">          Notification of anticipated/actual startup </t>
    </r>
    <r>
      <rPr>
        <vertAlign val="superscript"/>
        <sz val="10"/>
        <color rgb="FF000000"/>
        <rFont val="Times New Roman"/>
        <family val="1"/>
      </rPr>
      <t>d</t>
    </r>
  </si>
  <si>
    <r>
      <t xml:space="preserve">          Notify of emission test </t>
    </r>
    <r>
      <rPr>
        <vertAlign val="superscript"/>
        <sz val="10"/>
        <color rgb="FF000000"/>
        <rFont val="Times New Roman"/>
        <family val="1"/>
      </rPr>
      <t>d</t>
    </r>
  </si>
  <si>
    <r>
      <t xml:space="preserve">          Report of initial emission test </t>
    </r>
    <r>
      <rPr>
        <vertAlign val="superscript"/>
        <sz val="10"/>
        <color rgb="FF000000"/>
        <rFont val="Times New Roman"/>
        <family val="1"/>
      </rPr>
      <t>d</t>
    </r>
  </si>
  <si>
    <r>
      <t xml:space="preserve">          Excess emissions report </t>
    </r>
    <r>
      <rPr>
        <vertAlign val="superscript"/>
        <sz val="10"/>
        <color rgb="FF000000"/>
        <rFont val="Times New Roman"/>
        <family val="1"/>
      </rPr>
      <t>e</t>
    </r>
  </si>
  <si>
    <r>
      <t xml:space="preserve">     E.  Time to check computer system and calibrate   continuous monitors </t>
    </r>
    <r>
      <rPr>
        <vertAlign val="superscript"/>
        <sz val="10"/>
        <color rgb="FF000000"/>
        <rFont val="Times New Roman"/>
        <family val="1"/>
      </rPr>
      <t>f</t>
    </r>
  </si>
  <si>
    <t xml:space="preserve"> </t>
  </si>
  <si>
    <r>
      <t>Table 2: Average Annual EPA Burden and Cost –</t>
    </r>
    <r>
      <rPr>
        <sz val="12"/>
        <color theme="1"/>
        <rFont val="Times New Roman"/>
        <family val="1"/>
      </rPr>
      <t xml:space="preserve"> </t>
    </r>
    <r>
      <rPr>
        <b/>
        <sz val="12"/>
        <color theme="1"/>
        <rFont val="Times New Roman"/>
        <family val="1"/>
      </rPr>
      <t>NSPS for Fossil Fuel Fired Steam Generating Units (40 CFR Part 60, Subpart D) (Renewal)</t>
    </r>
  </si>
  <si>
    <t xml:space="preserve">   Notification of construction</t>
  </si>
  <si>
    <t xml:space="preserve">   Notification of anticipated startup</t>
  </si>
  <si>
    <t xml:space="preserve">   Notification of actual startup</t>
  </si>
  <si>
    <t>Notification of Initial Test</t>
  </si>
  <si>
    <r>
      <t xml:space="preserve">     Sulfur dioxide </t>
    </r>
    <r>
      <rPr>
        <vertAlign val="superscript"/>
        <sz val="10"/>
        <color rgb="FF000000"/>
        <rFont val="Times New Roman"/>
        <family val="1"/>
      </rPr>
      <t>c</t>
    </r>
  </si>
  <si>
    <r>
      <t xml:space="preserve">     Particulate matter </t>
    </r>
    <r>
      <rPr>
        <vertAlign val="superscript"/>
        <sz val="10"/>
        <color rgb="FF000000"/>
        <rFont val="Times New Roman"/>
        <family val="1"/>
      </rPr>
      <t>c</t>
    </r>
  </si>
  <si>
    <r>
      <t xml:space="preserve">     Nitrogen oxides </t>
    </r>
    <r>
      <rPr>
        <vertAlign val="superscript"/>
        <sz val="10"/>
        <color rgb="FF000000"/>
        <rFont val="Times New Roman"/>
        <family val="1"/>
      </rPr>
      <t>c</t>
    </r>
  </si>
  <si>
    <t>Review Initial Test Results</t>
  </si>
  <si>
    <t>Review Notification of CMS Demonstration</t>
  </si>
  <si>
    <t>Review CMS Performance Demonstration</t>
  </si>
  <si>
    <r>
      <t xml:space="preserve">Review excess emission reports </t>
    </r>
    <r>
      <rPr>
        <b/>
        <vertAlign val="superscript"/>
        <sz val="10"/>
        <color rgb="FF000000"/>
        <rFont val="Times New Roman"/>
        <family val="1"/>
      </rPr>
      <t>d</t>
    </r>
  </si>
  <si>
    <r>
      <t xml:space="preserve">Review sulfur dioxide compliance reports </t>
    </r>
    <r>
      <rPr>
        <vertAlign val="superscript"/>
        <sz val="10"/>
        <color rgb="FF000000"/>
        <rFont val="Times New Roman"/>
        <family val="1"/>
      </rPr>
      <t>d, e</t>
    </r>
  </si>
  <si>
    <t xml:space="preserve">     Coal-Fired units</t>
  </si>
  <si>
    <t xml:space="preserve">     Oil-Fired units</t>
  </si>
  <si>
    <t>(A) 
EPA Hours per Occurrence</t>
  </si>
  <si>
    <t>(B)
Number of occurrences per plant per year</t>
  </si>
  <si>
    <t>(C) 
EPA Person hour per year
(C=AxB)</t>
  </si>
  <si>
    <t>(E) 
Technical hours per year
(E=CxD)</t>
  </si>
  <si>
    <t>(F)
Management hours per year
(F=Ex0.05)</t>
  </si>
  <si>
    <t xml:space="preserve">(G)
Clerical hours per year
(G=Ex0.10) </t>
  </si>
  <si>
    <t>(F)
Management person hours per year 
(F=Ex0.05)</t>
  </si>
  <si>
    <t>(G) 
Clerical person hours per year 
(G=Ex0.1)</t>
  </si>
  <si>
    <t>Assumptions:</t>
  </si>
  <si>
    <r>
      <t>c</t>
    </r>
    <r>
      <rPr>
        <sz val="10"/>
        <color rgb="FF000000"/>
        <rFont val="Times New Roman"/>
        <family val="1"/>
      </rPr>
      <t xml:space="preserve">  There have been no new subpart D units since 1986, and new units are not expected over the three-year period of this ICR; therefore, this burden item is not applicable.</t>
    </r>
  </si>
  <si>
    <r>
      <t>d</t>
    </r>
    <r>
      <rPr>
        <sz val="10"/>
        <color rgb="FF000000"/>
        <rFont val="Times New Roman"/>
        <family val="1"/>
      </rPr>
      <t xml:space="preserve">  We assume that approximately 70 percent of the sources monitor via CEM and that approximately 30 percent use fuel sampling and analysis.</t>
    </r>
  </si>
  <si>
    <r>
      <t>e</t>
    </r>
    <r>
      <rPr>
        <sz val="10"/>
        <color rgb="FF000000"/>
        <rFont val="Times New Roman"/>
        <family val="1"/>
      </rPr>
      <t xml:space="preserve">  Units using fuel sampling and analysis submit sulfur dioxide compliance reports instead of excess emission reports, which are based on CEM data.  The figures  used in this category are based on research performed during regulation revision.</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</si>
  <si>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 </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</si>
  <si>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 </t>
    </r>
  </si>
  <si>
    <t>hr/response</t>
  </si>
  <si>
    <r>
      <t xml:space="preserve">Total Labor Burden and Costs (rounded) </t>
    </r>
    <r>
      <rPr>
        <b/>
        <vertAlign val="superscript"/>
        <sz val="9"/>
        <color theme="1"/>
        <rFont val="Times New Roman"/>
        <family val="1"/>
      </rPr>
      <t>g</t>
    </r>
  </si>
  <si>
    <r>
      <t xml:space="preserve">Total Capital and O&amp;M Cost (rounded) </t>
    </r>
    <r>
      <rPr>
        <b/>
        <vertAlign val="superscript"/>
        <sz val="9"/>
        <color theme="1"/>
        <rFont val="Times New Roman"/>
        <family val="1"/>
      </rPr>
      <t>g</t>
    </r>
  </si>
  <si>
    <r>
      <t xml:space="preserve">Grand Total (rounded) </t>
    </r>
    <r>
      <rPr>
        <b/>
        <vertAlign val="superscript"/>
        <sz val="9"/>
        <color theme="1"/>
        <rFont val="Times New Roman"/>
        <family val="1"/>
      </rPr>
      <t>g</t>
    </r>
  </si>
  <si>
    <t>Labor Rates:</t>
  </si>
  <si>
    <t>Management</t>
  </si>
  <si>
    <t>Technical</t>
  </si>
  <si>
    <t>Clerical</t>
  </si>
  <si>
    <r>
      <t>b</t>
    </r>
    <r>
      <rPr>
        <sz val="10"/>
        <color rgb="FF00000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</si>
  <si>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b</t>
    </r>
    <r>
      <rPr>
        <sz val="10"/>
        <color rgb="FF00000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</si>
  <si>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 xml:space="preserve">     B.  Initial performance test </t>
    </r>
    <r>
      <rPr>
        <vertAlign val="superscript"/>
        <sz val="9"/>
        <color rgb="FF000000"/>
        <rFont val="Times New Roman"/>
        <family val="1"/>
      </rPr>
      <t>d</t>
    </r>
  </si>
  <si>
    <r>
      <t xml:space="preserve">(D)
Plants per year </t>
    </r>
    <r>
      <rPr>
        <b/>
        <vertAlign val="superscript"/>
        <sz val="10"/>
        <color rgb="FF000000"/>
        <rFont val="Times New Roman"/>
        <family val="1"/>
      </rPr>
      <t>a</t>
    </r>
  </si>
  <si>
    <r>
      <t xml:space="preserve">(H)
Cost, ($) </t>
    </r>
    <r>
      <rPr>
        <b/>
        <vertAlign val="superscript"/>
        <sz val="10"/>
        <color theme="1"/>
        <rFont val="Times New Roman"/>
        <family val="1"/>
      </rPr>
      <t>b</t>
    </r>
  </si>
  <si>
    <r>
      <t>Report Review</t>
    </r>
    <r>
      <rPr>
        <sz val="10"/>
        <color rgb="FF000000"/>
        <rFont val="Times New Roman"/>
        <family val="1"/>
      </rPr>
      <t xml:space="preserve"> </t>
    </r>
  </si>
  <si>
    <r>
      <t xml:space="preserve">     Nitrogen oxides</t>
    </r>
    <r>
      <rPr>
        <vertAlign val="superscript"/>
        <sz val="10"/>
        <color rgb="FF000000"/>
        <rFont val="Times New Roman"/>
        <family val="1"/>
      </rPr>
      <t xml:space="preserve"> </t>
    </r>
  </si>
  <si>
    <r>
      <t>Travel expenses</t>
    </r>
    <r>
      <rPr>
        <vertAlign val="superscript"/>
        <sz val="10"/>
        <color rgb="FF000000"/>
        <rFont val="Times New Roman"/>
        <family val="1"/>
      </rPr>
      <t xml:space="preserve"> </t>
    </r>
  </si>
  <si>
    <r>
      <t xml:space="preserve">Total Annual Burden and Cost (rounded) </t>
    </r>
    <r>
      <rPr>
        <b/>
        <vertAlign val="superscript"/>
        <sz val="10"/>
        <color rgb="FF000000"/>
        <rFont val="Times New Roman"/>
        <family val="1"/>
      </rPr>
      <t>f</t>
    </r>
  </si>
  <si>
    <t>These rates were updated 12/26/18 to match the United States Department of Labor, Bureau of Labor Statistics, June 2018, “Table 2. Civilian Workers, by occupational and industry group</t>
  </si>
  <si>
    <t>These rates were updated 12/26/18 to match the rates from the Office of Personnel Management (OPM), 2018 General Schedule.</t>
  </si>
  <si>
    <r>
      <t xml:space="preserve">c   </t>
    </r>
    <r>
      <rPr>
        <sz val="10"/>
        <color rgb="FF000000"/>
        <rFont val="Times New Roman"/>
        <family val="1"/>
      </rPr>
      <t>We assume that all respondents will have to familiarize with the regulatory requirements and it will take 1 hour per respondent.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</si>
</sst>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00"/>
    <numFmt numFmtId="166" formatCode="&quot;$&quot;#,##0"/>
  </numFmts>
  <fonts count="27" x14ac:knownFonts="1">
    <font>
      <sz val="11"/>
      <color theme="1"/>
      <name val="Calibri"/>
      <family val="2"/>
      <scheme val="minor"/>
    </font>
    <font>
      <sz val="12"/>
      <color theme="1"/>
      <name val="Times New Roman"/>
      <family val="1"/>
    </font>
    <font>
      <b/>
      <sz val="12"/>
      <color theme="1"/>
      <name val="Times New Roman"/>
      <family val="1"/>
    </font>
    <font>
      <sz val="10"/>
      <color theme="1"/>
      <name val="Times New Roman"/>
      <family val="1"/>
    </font>
    <font>
      <b/>
      <sz val="9"/>
      <color rgb="FF000000"/>
      <name val="Times New Roman"/>
      <family val="1"/>
    </font>
    <font>
      <b/>
      <sz val="9"/>
      <color theme="1"/>
      <name val="Times New Roman"/>
      <family val="1"/>
    </font>
    <font>
      <sz val="9"/>
      <color rgb="FF000000"/>
      <name val="Times New Roman"/>
      <family val="1"/>
    </font>
    <font>
      <vertAlign val="superscript"/>
      <sz val="10"/>
      <color rgb="FF000000"/>
      <name val="Times New Roman"/>
      <family val="1"/>
    </font>
    <font>
      <sz val="9"/>
      <color theme="1"/>
      <name val="Times New Roman"/>
      <family val="1"/>
    </font>
    <font>
      <b/>
      <vertAlign val="superscript"/>
      <sz val="9"/>
      <color theme="1"/>
      <name val="Times New Roman"/>
      <family val="1"/>
    </font>
    <font>
      <b/>
      <u/>
      <sz val="10"/>
      <color theme="1"/>
      <name val="Times New Roman"/>
      <family val="1"/>
    </font>
    <font>
      <b/>
      <sz val="10"/>
      <color theme="1"/>
      <name val="Times New Roman"/>
      <family val="1"/>
    </font>
    <font>
      <vertAlign val="superscript"/>
      <sz val="11"/>
      <color theme="1"/>
      <name val="Times New Roman"/>
      <family val="1"/>
    </font>
    <font>
      <vertAlign val="superscript"/>
      <sz val="11"/>
      <color rgb="FF000000"/>
      <name val="Times New Roman"/>
      <family val="1"/>
    </font>
    <font>
      <sz val="10"/>
      <color rgb="FF000000"/>
      <name val="Times New Roman"/>
      <family val="1"/>
    </font>
    <font>
      <b/>
      <vertAlign val="superscript"/>
      <sz val="10"/>
      <color rgb="FF000000"/>
      <name val="Times New Roman"/>
      <family val="1"/>
    </font>
    <font>
      <vertAlign val="superscript"/>
      <sz val="9"/>
      <color rgb="FF000000"/>
      <name val="Times New Roman"/>
      <family val="1"/>
    </font>
    <font>
      <b/>
      <u/>
      <sz val="10"/>
      <color rgb="FF000000"/>
      <name val="Times New Roman"/>
      <family val="1"/>
    </font>
    <font>
      <vertAlign val="superscript"/>
      <sz val="10"/>
      <color theme="1"/>
      <name val="Times New Roman"/>
      <family val="1"/>
    </font>
    <font>
      <sz val="10"/>
      <name val="Times New Roman"/>
      <family val="1"/>
    </font>
    <font>
      <sz val="11"/>
      <color rgb="FFFF0000"/>
      <name val="Times New Roman"/>
      <family val="1"/>
    </font>
    <font>
      <sz val="11"/>
      <color theme="1"/>
      <name val="Times New Roman"/>
      <family val="1"/>
    </font>
    <font>
      <b/>
      <i/>
      <sz val="9"/>
      <color rgb="FF000000"/>
      <name val="Times New Roman"/>
      <family val="1"/>
    </font>
    <font>
      <i/>
      <sz val="9"/>
      <color rgb="FF000000"/>
      <name val="Times New Roman"/>
      <family val="1"/>
    </font>
    <font>
      <b/>
      <i/>
      <sz val="10"/>
      <color theme="1"/>
      <name val="Times New Roman"/>
      <family val="1"/>
    </font>
    <font>
      <b/>
      <sz val="10"/>
      <color rgb="FF000000"/>
      <name val="Times New Roman"/>
      <family val="1"/>
    </font>
    <font>
      <b/>
      <vertAlign val="superscript"/>
      <sz val="10"/>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2" fillId="0" borderId="0" xfId="0" applyFont="1" applyAlignment="1">
      <alignment vertical="center"/>
    </xf>
    <xf numFmtId="0" fontId="3" fillId="0" borderId="0" xfId="0" applyFont="1"/>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lignment wrapText="1"/>
    </xf>
    <xf numFmtId="0" fontId="6" fillId="0" borderId="1" xfId="0" applyFont="1" applyBorder="1" applyAlignment="1">
      <alignment horizontal="right" vertical="center" wrapText="1"/>
    </xf>
    <xf numFmtId="0" fontId="5" fillId="0" borderId="1" xfId="0" applyFont="1" applyBorder="1" applyAlignment="1">
      <alignment vertical="center" wrapText="1"/>
    </xf>
    <xf numFmtId="0" fontId="4" fillId="0" borderId="1" xfId="0" applyFont="1" applyBorder="1" applyAlignment="1">
      <alignment horizontal="center" vertical="center" wrapText="1"/>
    </xf>
    <xf numFmtId="6" fontId="5" fillId="0" borderId="1" xfId="0" applyNumberFormat="1" applyFont="1" applyBorder="1" applyAlignment="1">
      <alignment vertical="center" wrapText="1"/>
    </xf>
    <xf numFmtId="0" fontId="8" fillId="0" borderId="1" xfId="0" applyFont="1" applyBorder="1" applyAlignment="1">
      <alignment vertical="center" wrapText="1"/>
    </xf>
    <xf numFmtId="0" fontId="5" fillId="0" borderId="1" xfId="0" applyFont="1" applyBorder="1" applyAlignment="1">
      <alignment wrapText="1"/>
    </xf>
    <xf numFmtId="0" fontId="10" fillId="0" borderId="0" xfId="0" applyFont="1" applyAlignment="1">
      <alignment vertical="center"/>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5" fontId="6" fillId="0" borderId="1" xfId="0" applyNumberFormat="1" applyFont="1" applyFill="1" applyBorder="1" applyAlignment="1">
      <alignment vertical="center" wrapText="1"/>
    </xf>
    <xf numFmtId="0" fontId="17" fillId="0" borderId="0" xfId="0" applyFont="1" applyAlignment="1">
      <alignment vertical="center"/>
    </xf>
    <xf numFmtId="0" fontId="5" fillId="0" borderId="1" xfId="0" applyFont="1" applyBorder="1" applyAlignment="1">
      <alignment horizontal="center" vertical="center" wrapText="1"/>
    </xf>
    <xf numFmtId="0" fontId="19" fillId="0" borderId="0" xfId="0" applyFont="1" applyFill="1"/>
    <xf numFmtId="0" fontId="19" fillId="0" borderId="1" xfId="0" applyFont="1" applyFill="1" applyBorder="1"/>
    <xf numFmtId="0" fontId="20" fillId="0" borderId="0" xfId="0" applyFont="1"/>
    <xf numFmtId="0" fontId="21" fillId="0" borderId="0" xfId="0" applyFont="1"/>
    <xf numFmtId="0" fontId="21" fillId="0" borderId="1" xfId="0" applyFont="1" applyBorder="1"/>
    <xf numFmtId="1" fontId="21" fillId="0" borderId="0" xfId="0" applyNumberFormat="1" applyFont="1"/>
    <xf numFmtId="0" fontId="22" fillId="0" borderId="1" xfId="0" applyFont="1" applyBorder="1" applyAlignment="1">
      <alignment vertical="center" wrapText="1"/>
    </xf>
    <xf numFmtId="0" fontId="23" fillId="0" borderId="1" xfId="0" applyFont="1" applyBorder="1" applyAlignment="1">
      <alignment vertical="center" wrapText="1"/>
    </xf>
    <xf numFmtId="166" fontId="24" fillId="0" borderId="1" xfId="0" applyNumberFormat="1" applyFont="1" applyBorder="1" applyAlignment="1">
      <alignment wrapText="1"/>
    </xf>
    <xf numFmtId="2" fontId="21" fillId="0" borderId="1" xfId="0" applyNumberFormat="1" applyFont="1" applyBorder="1"/>
    <xf numFmtId="0" fontId="11" fillId="0" borderId="0" xfId="0" applyFont="1" applyAlignment="1">
      <alignment vertical="center"/>
    </xf>
    <xf numFmtId="0" fontId="2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5"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8" fontId="14" fillId="0" borderId="1" xfId="0" applyNumberFormat="1" applyFont="1" applyBorder="1" applyAlignment="1">
      <alignment horizontal="right" vertical="center" wrapText="1"/>
    </xf>
    <xf numFmtId="0" fontId="14" fillId="0" borderId="1" xfId="0" applyFont="1" applyBorder="1" applyAlignment="1">
      <alignment horizontal="right" vertical="center" wrapText="1"/>
    </xf>
    <xf numFmtId="0" fontId="3" fillId="0" borderId="1" xfId="0" applyFont="1" applyBorder="1" applyAlignment="1">
      <alignment horizontal="center" vertical="center" wrapText="1"/>
    </xf>
    <xf numFmtId="6" fontId="25" fillId="0" borderId="1" xfId="0" applyNumberFormat="1" applyFont="1" applyBorder="1" applyAlignment="1">
      <alignment horizontal="right" vertical="center" wrapText="1"/>
    </xf>
    <xf numFmtId="0" fontId="3" fillId="0" borderId="1" xfId="0" applyFont="1" applyBorder="1"/>
    <xf numFmtId="0" fontId="20" fillId="0" borderId="0" xfId="0" applyFont="1" applyFill="1"/>
    <xf numFmtId="0" fontId="13" fillId="0" borderId="0" xfId="0" applyFont="1" applyAlignment="1">
      <alignment horizontal="left"/>
    </xf>
    <xf numFmtId="0" fontId="3" fillId="0" borderId="0" xfId="0" applyFont="1" applyAlignment="1">
      <alignment horizontal="left"/>
    </xf>
    <xf numFmtId="3" fontId="22" fillId="0" borderId="2" xfId="0" applyNumberFormat="1" applyFont="1" applyBorder="1" applyAlignment="1">
      <alignment horizontal="center" vertical="center" wrapText="1"/>
    </xf>
    <xf numFmtId="3" fontId="22" fillId="0" borderId="3" xfId="0" applyNumberFormat="1" applyFont="1" applyBorder="1" applyAlignment="1">
      <alignment horizontal="center" vertical="center" wrapText="1"/>
    </xf>
    <xf numFmtId="3" fontId="22" fillId="0" borderId="4" xfId="0" applyNumberFormat="1" applyFont="1" applyBorder="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9" fillId="0" borderId="1" xfId="0" applyFont="1" applyFill="1" applyBorder="1" applyAlignment="1">
      <alignment horizontal="center" vertical="top"/>
    </xf>
    <xf numFmtId="0" fontId="2" fillId="0" borderId="0" xfId="0" applyFont="1" applyAlignment="1">
      <alignment horizontal="left" vertical="center" wrapText="1"/>
    </xf>
    <xf numFmtId="0" fontId="7" fillId="0" borderId="0" xfId="0" applyFont="1" applyAlignment="1">
      <alignment horizontal="left"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9" fillId="0" borderId="1" xfId="0" applyFont="1" applyBorder="1" applyAlignment="1">
      <alignment horizontal="center" vertical="top"/>
    </xf>
    <xf numFmtId="3" fontId="25" fillId="0" borderId="1" xfId="0" applyNumberFormat="1" applyFont="1" applyBorder="1" applyAlignment="1">
      <alignment horizontal="center" vertical="center" wrapText="1"/>
    </xf>
    <xf numFmtId="0" fontId="18"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abSelected="1" workbookViewId="0">
      <selection activeCell="E30" sqref="E30"/>
    </sheetView>
  </sheetViews>
  <sheetFormatPr defaultColWidth="9.140625" defaultRowHeight="15" x14ac:dyDescent="0.25"/>
  <cols>
    <col min="1" max="1" width="38.85546875" style="23" customWidth="1"/>
    <col min="2" max="2" width="9.140625" style="23"/>
    <col min="3" max="3" width="10.42578125" style="23" customWidth="1"/>
    <col min="4" max="4" width="9.140625" style="23"/>
    <col min="5" max="5" width="10.28515625" style="23" customWidth="1"/>
    <col min="6" max="8" width="9.140625" style="23"/>
    <col min="9" max="9" width="11.28515625" style="23" bestFit="1" customWidth="1"/>
    <col min="10" max="10" width="9.140625" style="23"/>
    <col min="11" max="11" width="12.5703125" style="23" customWidth="1"/>
    <col min="12" max="16384" width="9.140625" style="23"/>
  </cols>
  <sheetData>
    <row r="1" spans="1:13" ht="30.75" customHeight="1" x14ac:dyDescent="0.25">
      <c r="A1" s="50" t="s">
        <v>1</v>
      </c>
      <c r="B1" s="50"/>
      <c r="C1" s="50"/>
      <c r="D1" s="50"/>
      <c r="E1" s="50"/>
      <c r="F1" s="50"/>
      <c r="G1" s="50"/>
      <c r="H1" s="50"/>
      <c r="I1" s="50"/>
    </row>
    <row r="2" spans="1:13" ht="15.75" x14ac:dyDescent="0.25">
      <c r="A2" s="1" t="s">
        <v>0</v>
      </c>
    </row>
    <row r="3" spans="1:13" ht="72" x14ac:dyDescent="0.25">
      <c r="A3" s="8" t="s">
        <v>2</v>
      </c>
      <c r="B3" s="19" t="s">
        <v>17</v>
      </c>
      <c r="C3" s="19" t="s">
        <v>18</v>
      </c>
      <c r="D3" s="19" t="s">
        <v>19</v>
      </c>
      <c r="E3" s="19" t="s">
        <v>20</v>
      </c>
      <c r="F3" s="19" t="s">
        <v>21</v>
      </c>
      <c r="G3" s="19" t="s">
        <v>62</v>
      </c>
      <c r="H3" s="19" t="s">
        <v>63</v>
      </c>
      <c r="I3" s="19" t="s">
        <v>22</v>
      </c>
    </row>
    <row r="4" spans="1:13" x14ac:dyDescent="0.25">
      <c r="A4" s="3" t="s">
        <v>3</v>
      </c>
      <c r="B4" s="4" t="s">
        <v>4</v>
      </c>
      <c r="C4" s="3"/>
      <c r="D4" s="3"/>
      <c r="E4" s="3"/>
      <c r="F4" s="3"/>
      <c r="G4" s="3"/>
      <c r="H4" s="3"/>
      <c r="I4" s="3"/>
      <c r="K4" s="49" t="s">
        <v>74</v>
      </c>
      <c r="L4" s="49"/>
      <c r="M4" s="20"/>
    </row>
    <row r="5" spans="1:13" x14ac:dyDescent="0.25">
      <c r="A5" s="3" t="s">
        <v>5</v>
      </c>
      <c r="B5" s="4" t="s">
        <v>4</v>
      </c>
      <c r="C5" s="3"/>
      <c r="D5" s="3"/>
      <c r="E5" s="3"/>
      <c r="F5" s="3"/>
      <c r="G5" s="3"/>
      <c r="H5" s="3"/>
      <c r="I5" s="3"/>
      <c r="K5" s="21" t="s">
        <v>75</v>
      </c>
      <c r="L5" s="29">
        <v>147.4</v>
      </c>
      <c r="M5" s="22" t="s">
        <v>87</v>
      </c>
    </row>
    <row r="6" spans="1:13" x14ac:dyDescent="0.25">
      <c r="A6" s="3" t="s">
        <v>6</v>
      </c>
      <c r="B6" s="3"/>
      <c r="C6" s="3"/>
      <c r="D6" s="3"/>
      <c r="E6" s="3"/>
      <c r="F6" s="3"/>
      <c r="G6" s="3"/>
      <c r="H6" s="3"/>
      <c r="I6" s="3"/>
      <c r="K6" s="21" t="s">
        <v>76</v>
      </c>
      <c r="L6" s="24">
        <v>117.92</v>
      </c>
      <c r="M6" s="22"/>
    </row>
    <row r="7" spans="1:13" ht="17.25" customHeight="1" x14ac:dyDescent="0.25">
      <c r="A7" s="3" t="s">
        <v>23</v>
      </c>
      <c r="B7" s="13">
        <v>1</v>
      </c>
      <c r="C7" s="13">
        <v>1</v>
      </c>
      <c r="D7" s="13">
        <f>B7*C7</f>
        <v>1</v>
      </c>
      <c r="E7" s="13">
        <v>660</v>
      </c>
      <c r="F7" s="15">
        <f>D7*E7</f>
        <v>660</v>
      </c>
      <c r="G7" s="13">
        <f>F7*0.05</f>
        <v>33</v>
      </c>
      <c r="H7" s="13">
        <f>F7*0.1</f>
        <v>66</v>
      </c>
      <c r="I7" s="17">
        <f>$L$6*F7+$L$5*G7+$L$7*H7</f>
        <v>86454.720000000001</v>
      </c>
      <c r="K7" s="21" t="s">
        <v>77</v>
      </c>
      <c r="L7" s="24">
        <v>57.02</v>
      </c>
      <c r="M7" s="22"/>
    </row>
    <row r="8" spans="1:13" x14ac:dyDescent="0.25">
      <c r="A8" s="3" t="s">
        <v>80</v>
      </c>
      <c r="B8" s="4" t="s">
        <v>4</v>
      </c>
      <c r="C8" s="3"/>
      <c r="D8" s="3"/>
      <c r="E8" s="3"/>
      <c r="F8" s="3"/>
      <c r="G8" s="3"/>
      <c r="H8" s="3"/>
      <c r="I8" s="3"/>
    </row>
    <row r="9" spans="1:13" ht="15.75" x14ac:dyDescent="0.25">
      <c r="A9" s="3" t="s">
        <v>33</v>
      </c>
      <c r="B9" s="4" t="s">
        <v>4</v>
      </c>
      <c r="C9" s="3"/>
      <c r="D9" s="3"/>
      <c r="E9" s="3"/>
      <c r="F9" s="3"/>
      <c r="G9" s="3"/>
      <c r="H9" s="3"/>
      <c r="I9" s="3"/>
    </row>
    <row r="10" spans="1:13" x14ac:dyDescent="0.25">
      <c r="A10" s="3" t="s">
        <v>7</v>
      </c>
      <c r="B10" s="4" t="s">
        <v>24</v>
      </c>
      <c r="C10" s="3"/>
      <c r="D10" s="3"/>
      <c r="E10" s="3"/>
      <c r="F10" s="3"/>
      <c r="G10" s="3"/>
      <c r="H10" s="3"/>
      <c r="I10" s="3"/>
    </row>
    <row r="11" spans="1:13" x14ac:dyDescent="0.25">
      <c r="A11" s="3" t="s">
        <v>8</v>
      </c>
      <c r="B11" s="4"/>
      <c r="C11" s="3"/>
      <c r="D11" s="3"/>
      <c r="E11" s="3"/>
      <c r="F11" s="3"/>
      <c r="G11" s="3"/>
      <c r="H11" s="3"/>
      <c r="I11" s="3"/>
    </row>
    <row r="12" spans="1:13" ht="15" customHeight="1" x14ac:dyDescent="0.25">
      <c r="A12" s="3" t="s">
        <v>34</v>
      </c>
      <c r="B12" s="4" t="s">
        <v>4</v>
      </c>
      <c r="C12" s="3"/>
      <c r="D12" s="3"/>
      <c r="E12" s="3"/>
      <c r="F12" s="3"/>
      <c r="G12" s="3"/>
      <c r="H12" s="3"/>
      <c r="I12" s="3"/>
    </row>
    <row r="13" spans="1:13" ht="15.75" x14ac:dyDescent="0.25">
      <c r="A13" s="3" t="s">
        <v>35</v>
      </c>
      <c r="B13" s="4" t="s">
        <v>4</v>
      </c>
      <c r="C13" s="3"/>
      <c r="D13" s="3"/>
      <c r="E13" s="3"/>
      <c r="F13" s="3"/>
      <c r="G13" s="3"/>
      <c r="H13" s="3"/>
      <c r="I13" s="3"/>
    </row>
    <row r="14" spans="1:13" ht="15.75" x14ac:dyDescent="0.25">
      <c r="A14" s="3" t="s">
        <v>36</v>
      </c>
      <c r="B14" s="4" t="s">
        <v>4</v>
      </c>
      <c r="C14" s="3"/>
      <c r="D14" s="3"/>
      <c r="E14" s="3"/>
      <c r="F14" s="3"/>
      <c r="G14" s="3"/>
      <c r="H14" s="3"/>
      <c r="I14" s="3"/>
    </row>
    <row r="15" spans="1:13" ht="15.75" x14ac:dyDescent="0.25">
      <c r="A15" s="3" t="s">
        <v>37</v>
      </c>
      <c r="B15" s="4" t="s">
        <v>4</v>
      </c>
      <c r="C15" s="3"/>
      <c r="D15" s="3"/>
      <c r="E15" s="3"/>
      <c r="F15" s="3"/>
      <c r="G15" s="3"/>
      <c r="H15" s="3"/>
      <c r="I15" s="3"/>
    </row>
    <row r="16" spans="1:13" ht="15.75" x14ac:dyDescent="0.25">
      <c r="A16" s="3" t="s">
        <v>38</v>
      </c>
      <c r="B16" s="4">
        <v>1</v>
      </c>
      <c r="C16" s="4">
        <v>2</v>
      </c>
      <c r="D16" s="13">
        <f>B16*C16</f>
        <v>2</v>
      </c>
      <c r="E16" s="4">
        <v>660</v>
      </c>
      <c r="F16" s="15">
        <f>D16*E16</f>
        <v>1320</v>
      </c>
      <c r="G16" s="13">
        <f>F16*0.05</f>
        <v>66</v>
      </c>
      <c r="H16" s="13">
        <f>F16*0.1</f>
        <v>132</v>
      </c>
      <c r="I16" s="17">
        <f>$L$6*F16+$L$5*G16+$L$7*H16</f>
        <v>172909.44</v>
      </c>
    </row>
    <row r="17" spans="1:11" x14ac:dyDescent="0.25">
      <c r="A17" s="26" t="s">
        <v>9</v>
      </c>
      <c r="B17" s="27"/>
      <c r="C17" s="27"/>
      <c r="D17" s="27"/>
      <c r="E17" s="27"/>
      <c r="F17" s="44">
        <f>SUM(F7:H16)</f>
        <v>2277</v>
      </c>
      <c r="G17" s="45"/>
      <c r="H17" s="46"/>
      <c r="I17" s="28">
        <f>SUM(I7:I16)</f>
        <v>259364.16</v>
      </c>
    </row>
    <row r="18" spans="1:11" x14ac:dyDescent="0.25">
      <c r="A18" s="3" t="s">
        <v>10</v>
      </c>
      <c r="B18" s="6"/>
      <c r="C18" s="3"/>
      <c r="D18" s="3"/>
      <c r="E18" s="3"/>
      <c r="F18" s="3"/>
      <c r="G18" s="3"/>
      <c r="H18" s="3"/>
      <c r="I18" s="3"/>
    </row>
    <row r="19" spans="1:11" ht="18.75" customHeight="1" x14ac:dyDescent="0.25">
      <c r="A19" s="3" t="s">
        <v>23</v>
      </c>
      <c r="B19" s="4" t="s">
        <v>25</v>
      </c>
      <c r="C19" s="3"/>
      <c r="D19" s="3"/>
      <c r="E19" s="3"/>
      <c r="F19" s="3"/>
      <c r="G19" s="3"/>
      <c r="H19" s="3"/>
      <c r="I19" s="3"/>
    </row>
    <row r="20" spans="1:11" x14ac:dyDescent="0.25">
      <c r="A20" s="3" t="s">
        <v>11</v>
      </c>
      <c r="B20" s="4" t="s">
        <v>26</v>
      </c>
      <c r="C20" s="3"/>
      <c r="D20" s="3"/>
      <c r="E20" s="3"/>
      <c r="F20" s="3"/>
      <c r="G20" s="3"/>
      <c r="H20" s="3"/>
      <c r="I20" s="3"/>
    </row>
    <row r="21" spans="1:11" x14ac:dyDescent="0.25">
      <c r="A21" s="3" t="s">
        <v>12</v>
      </c>
      <c r="B21" s="4" t="s">
        <v>27</v>
      </c>
      <c r="C21" s="3"/>
      <c r="D21" s="3"/>
      <c r="E21" s="3"/>
      <c r="F21" s="3"/>
      <c r="G21" s="3"/>
      <c r="H21" s="3"/>
      <c r="I21" s="3"/>
    </row>
    <row r="22" spans="1:11" x14ac:dyDescent="0.25">
      <c r="A22" s="3" t="s">
        <v>13</v>
      </c>
      <c r="B22" s="4" t="s">
        <v>4</v>
      </c>
      <c r="C22" s="3"/>
      <c r="D22" s="3"/>
      <c r="E22" s="3"/>
      <c r="F22" s="3"/>
      <c r="G22" s="3"/>
      <c r="H22" s="3"/>
      <c r="I22" s="3"/>
    </row>
    <row r="23" spans="1:11" ht="27.75" x14ac:dyDescent="0.25">
      <c r="A23" s="3" t="s">
        <v>39</v>
      </c>
      <c r="B23" s="4">
        <v>0.25</v>
      </c>
      <c r="C23" s="4">
        <v>365</v>
      </c>
      <c r="D23" s="13">
        <f>B23*C23</f>
        <v>91.25</v>
      </c>
      <c r="E23" s="4">
        <v>660</v>
      </c>
      <c r="F23" s="15">
        <f>D23*E23</f>
        <v>60225</v>
      </c>
      <c r="G23" s="14">
        <f>F23*0.05</f>
        <v>3011.25</v>
      </c>
      <c r="H23" s="16">
        <f>F23*0.1</f>
        <v>6022.5</v>
      </c>
      <c r="I23" s="17">
        <f>$L$6*F23+$L$5*G23+$L$7*H23</f>
        <v>7888993.2000000002</v>
      </c>
    </row>
    <row r="24" spans="1:11" x14ac:dyDescent="0.25">
      <c r="A24" s="3" t="s">
        <v>14</v>
      </c>
      <c r="B24" s="4" t="s">
        <v>4</v>
      </c>
      <c r="C24" s="3"/>
      <c r="D24" s="3"/>
      <c r="E24" s="3"/>
      <c r="F24" s="5"/>
      <c r="G24" s="4"/>
      <c r="H24" s="4"/>
      <c r="I24" s="3"/>
    </row>
    <row r="25" spans="1:11" x14ac:dyDescent="0.25">
      <c r="A25" s="3" t="s">
        <v>15</v>
      </c>
      <c r="B25" s="4" t="s">
        <v>4</v>
      </c>
      <c r="C25" s="3"/>
      <c r="D25" s="3"/>
      <c r="E25" s="3"/>
      <c r="F25" s="4"/>
      <c r="G25" s="3"/>
      <c r="H25" s="4"/>
      <c r="I25" s="3"/>
    </row>
    <row r="26" spans="1:11" x14ac:dyDescent="0.25">
      <c r="A26" s="26" t="s">
        <v>16</v>
      </c>
      <c r="B26" s="27"/>
      <c r="C26" s="27"/>
      <c r="D26" s="27"/>
      <c r="E26" s="27"/>
      <c r="F26" s="44">
        <f>SUM(F18:H25)</f>
        <v>69258.75</v>
      </c>
      <c r="G26" s="45"/>
      <c r="H26" s="46"/>
      <c r="I26" s="28">
        <f>SUM(I18:I25)</f>
        <v>7888993.2000000002</v>
      </c>
    </row>
    <row r="27" spans="1:11" x14ac:dyDescent="0.25">
      <c r="A27" s="7" t="s">
        <v>71</v>
      </c>
      <c r="B27" s="10"/>
      <c r="C27" s="10"/>
      <c r="D27" s="10"/>
      <c r="E27" s="10"/>
      <c r="F27" s="52">
        <f>ROUND(F17+F26,-2)</f>
        <v>71500</v>
      </c>
      <c r="G27" s="53"/>
      <c r="H27" s="53"/>
      <c r="I27" s="9">
        <f>ROUND(I17+I26,-4)</f>
        <v>8150000</v>
      </c>
    </row>
    <row r="28" spans="1:11" x14ac:dyDescent="0.25">
      <c r="A28" s="7" t="s">
        <v>72</v>
      </c>
      <c r="B28" s="10"/>
      <c r="C28" s="10"/>
      <c r="D28" s="10"/>
      <c r="E28" s="10"/>
      <c r="F28" s="24"/>
      <c r="G28" s="24"/>
      <c r="H28" s="24"/>
      <c r="I28" s="9">
        <v>9900000</v>
      </c>
    </row>
    <row r="29" spans="1:11" x14ac:dyDescent="0.25">
      <c r="A29" s="11" t="s">
        <v>73</v>
      </c>
      <c r="B29" s="10"/>
      <c r="C29" s="10"/>
      <c r="D29" s="10"/>
      <c r="E29" s="10"/>
      <c r="F29" s="7"/>
      <c r="G29" s="7"/>
      <c r="H29" s="7"/>
      <c r="I29" s="9">
        <f>ROUND(I27+I28,-5)</f>
        <v>18100000</v>
      </c>
    </row>
    <row r="30" spans="1:11" x14ac:dyDescent="0.25">
      <c r="K30" s="25">
        <f>F27/1320</f>
        <v>54.166666666666664</v>
      </c>
    </row>
    <row r="31" spans="1:11" x14ac:dyDescent="0.25">
      <c r="A31" s="12" t="s">
        <v>28</v>
      </c>
      <c r="K31" s="23" t="s">
        <v>70</v>
      </c>
    </row>
    <row r="32" spans="1:11" ht="32.25" customHeight="1" x14ac:dyDescent="0.25">
      <c r="A32" s="47" t="s">
        <v>32</v>
      </c>
      <c r="B32" s="47"/>
      <c r="C32" s="47"/>
      <c r="D32" s="47"/>
      <c r="E32" s="47"/>
      <c r="F32" s="47"/>
      <c r="G32" s="47"/>
      <c r="H32" s="47"/>
      <c r="I32" s="47"/>
    </row>
    <row r="33" spans="1:9" ht="70.5" customHeight="1" x14ac:dyDescent="0.25">
      <c r="A33" s="48" t="s">
        <v>79</v>
      </c>
      <c r="B33" s="48"/>
      <c r="C33" s="48"/>
      <c r="D33" s="48"/>
      <c r="E33" s="48"/>
      <c r="F33" s="48"/>
      <c r="G33" s="48"/>
      <c r="H33" s="48"/>
      <c r="I33" s="48"/>
    </row>
    <row r="34" spans="1:9" ht="31.5" customHeight="1" x14ac:dyDescent="0.25">
      <c r="A34" s="51" t="s">
        <v>89</v>
      </c>
      <c r="B34" s="51"/>
      <c r="C34" s="51"/>
      <c r="D34" s="51"/>
      <c r="E34" s="51"/>
      <c r="F34" s="51"/>
      <c r="G34" s="51"/>
      <c r="H34" s="51"/>
      <c r="I34" s="51"/>
    </row>
    <row r="35" spans="1:9" ht="29.25" customHeight="1" x14ac:dyDescent="0.25">
      <c r="A35" s="48" t="s">
        <v>29</v>
      </c>
      <c r="B35" s="48"/>
      <c r="C35" s="48"/>
      <c r="D35" s="48"/>
      <c r="E35" s="48"/>
      <c r="F35" s="48"/>
      <c r="G35" s="48"/>
      <c r="H35" s="48"/>
      <c r="I35" s="48"/>
    </row>
    <row r="36" spans="1:9" ht="30.75" customHeight="1" x14ac:dyDescent="0.25">
      <c r="A36" s="48" t="s">
        <v>30</v>
      </c>
      <c r="B36" s="48"/>
      <c r="C36" s="48"/>
      <c r="D36" s="48"/>
      <c r="E36" s="48"/>
      <c r="F36" s="48"/>
      <c r="G36" s="48"/>
      <c r="H36" s="48"/>
      <c r="I36" s="48"/>
    </row>
    <row r="37" spans="1:9" ht="18" x14ac:dyDescent="0.25">
      <c r="A37" s="42" t="s">
        <v>31</v>
      </c>
      <c r="B37" s="42"/>
      <c r="C37" s="42"/>
      <c r="D37" s="42"/>
      <c r="E37" s="42"/>
      <c r="F37" s="42"/>
      <c r="G37" s="42"/>
      <c r="H37" s="42"/>
      <c r="I37" s="42"/>
    </row>
    <row r="38" spans="1:9" ht="16.5" x14ac:dyDescent="0.25">
      <c r="A38" s="43" t="s">
        <v>68</v>
      </c>
      <c r="B38" s="43"/>
      <c r="C38" s="43"/>
      <c r="D38" s="43"/>
      <c r="E38" s="43"/>
      <c r="F38" s="43"/>
      <c r="G38" s="43"/>
      <c r="H38" s="43"/>
      <c r="I38" s="43"/>
    </row>
  </sheetData>
  <mergeCells count="12">
    <mergeCell ref="K4:L4"/>
    <mergeCell ref="A1:I1"/>
    <mergeCell ref="A35:I35"/>
    <mergeCell ref="A36:I36"/>
    <mergeCell ref="A34:I34"/>
    <mergeCell ref="F27:H27"/>
    <mergeCell ref="F26:H26"/>
    <mergeCell ref="A37:I37"/>
    <mergeCell ref="A38:I38"/>
    <mergeCell ref="F17:H17"/>
    <mergeCell ref="A32:I32"/>
    <mergeCell ref="A33:I3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7"/>
  <sheetViews>
    <sheetView topLeftCell="A25" workbookViewId="0">
      <selection activeCell="A34" sqref="A34:I34"/>
    </sheetView>
  </sheetViews>
  <sheetFormatPr defaultRowHeight="15" x14ac:dyDescent="0.25"/>
  <cols>
    <col min="1" max="1" width="36" customWidth="1"/>
    <col min="2" max="2" width="9.5703125" customWidth="1"/>
    <col min="3" max="3" width="10.140625" customWidth="1"/>
    <col min="4" max="4" width="10" customWidth="1"/>
    <col min="5" max="5" width="9" customWidth="1"/>
    <col min="7" max="7" width="10.5703125" customWidth="1"/>
    <col min="9" max="9" width="9.7109375" customWidth="1"/>
    <col min="11" max="11" width="11.85546875" customWidth="1"/>
  </cols>
  <sheetData>
    <row r="1" spans="1:13" ht="15.75" x14ac:dyDescent="0.25">
      <c r="A1" s="1" t="s">
        <v>41</v>
      </c>
    </row>
    <row r="2" spans="1:13" x14ac:dyDescent="0.25">
      <c r="A2" s="30" t="s">
        <v>40</v>
      </c>
      <c r="B2" s="2"/>
      <c r="C2" s="2"/>
      <c r="D2" s="2"/>
      <c r="E2" s="2"/>
      <c r="F2" s="2"/>
      <c r="G2" s="2"/>
      <c r="H2" s="2"/>
      <c r="I2" s="2"/>
      <c r="J2" s="2"/>
      <c r="K2" s="2"/>
      <c r="L2" s="2"/>
    </row>
    <row r="3" spans="1:13" ht="76.5" x14ac:dyDescent="0.25">
      <c r="A3" s="31" t="s">
        <v>2</v>
      </c>
      <c r="B3" s="31" t="s">
        <v>56</v>
      </c>
      <c r="C3" s="31" t="s">
        <v>57</v>
      </c>
      <c r="D3" s="31" t="s">
        <v>58</v>
      </c>
      <c r="E3" s="31" t="s">
        <v>81</v>
      </c>
      <c r="F3" s="31" t="s">
        <v>59</v>
      </c>
      <c r="G3" s="31" t="s">
        <v>60</v>
      </c>
      <c r="H3" s="31" t="s">
        <v>61</v>
      </c>
      <c r="I3" s="32" t="s">
        <v>82</v>
      </c>
      <c r="J3" s="2"/>
      <c r="K3" s="2"/>
      <c r="L3" s="2"/>
    </row>
    <row r="4" spans="1:13" ht="14.25" customHeight="1" x14ac:dyDescent="0.25">
      <c r="A4" s="33" t="s">
        <v>83</v>
      </c>
      <c r="B4" s="5"/>
      <c r="C4" s="34"/>
      <c r="D4" s="34"/>
      <c r="E4" s="34"/>
      <c r="F4" s="34"/>
      <c r="G4" s="34"/>
      <c r="H4" s="34"/>
      <c r="I4" s="34"/>
      <c r="J4" s="2"/>
      <c r="K4" s="54" t="s">
        <v>74</v>
      </c>
      <c r="L4" s="54"/>
      <c r="M4" s="20"/>
    </row>
    <row r="5" spans="1:13" ht="14.25" customHeight="1" x14ac:dyDescent="0.25">
      <c r="A5" s="34" t="s">
        <v>42</v>
      </c>
      <c r="B5" s="35" t="s">
        <v>4</v>
      </c>
      <c r="C5" s="5"/>
      <c r="D5" s="5"/>
      <c r="E5" s="5"/>
      <c r="F5" s="5"/>
      <c r="G5" s="5"/>
      <c r="H5" s="5"/>
      <c r="I5" s="5"/>
      <c r="J5" s="2"/>
      <c r="K5" s="21" t="s">
        <v>75</v>
      </c>
      <c r="L5" s="40">
        <v>65.709999999999994</v>
      </c>
      <c r="M5" s="41" t="s">
        <v>88</v>
      </c>
    </row>
    <row r="6" spans="1:13" ht="14.25" customHeight="1" x14ac:dyDescent="0.25">
      <c r="A6" s="34" t="s">
        <v>43</v>
      </c>
      <c r="B6" s="35" t="s">
        <v>4</v>
      </c>
      <c r="C6" s="5"/>
      <c r="D6" s="5"/>
      <c r="E6" s="5"/>
      <c r="F6" s="5"/>
      <c r="G6" s="5"/>
      <c r="H6" s="5"/>
      <c r="I6" s="5"/>
      <c r="J6" s="2"/>
      <c r="K6" s="21" t="s">
        <v>76</v>
      </c>
      <c r="L6" s="40">
        <v>48.75</v>
      </c>
      <c r="M6" s="20"/>
    </row>
    <row r="7" spans="1:13" ht="14.25" customHeight="1" x14ac:dyDescent="0.25">
      <c r="A7" s="34" t="s">
        <v>44</v>
      </c>
      <c r="B7" s="35" t="s">
        <v>4</v>
      </c>
      <c r="C7" s="5"/>
      <c r="D7" s="5"/>
      <c r="E7" s="5"/>
      <c r="F7" s="5"/>
      <c r="G7" s="5"/>
      <c r="H7" s="5"/>
      <c r="I7" s="5"/>
      <c r="J7" s="2"/>
      <c r="K7" s="21" t="s">
        <v>77</v>
      </c>
      <c r="L7" s="40">
        <v>26.38</v>
      </c>
      <c r="M7" s="20"/>
    </row>
    <row r="8" spans="1:13" ht="14.25" customHeight="1" x14ac:dyDescent="0.25">
      <c r="A8" s="34" t="s">
        <v>45</v>
      </c>
      <c r="B8" s="34"/>
      <c r="C8" s="34"/>
      <c r="D8" s="34"/>
      <c r="E8" s="34"/>
      <c r="F8" s="34"/>
      <c r="G8" s="34"/>
      <c r="H8" s="34"/>
      <c r="I8" s="34"/>
      <c r="J8" s="2"/>
      <c r="K8" s="2"/>
      <c r="L8" s="2"/>
    </row>
    <row r="9" spans="1:13" ht="14.25" customHeight="1" x14ac:dyDescent="0.25">
      <c r="A9" s="34" t="s">
        <v>46</v>
      </c>
      <c r="B9" s="35" t="s">
        <v>4</v>
      </c>
      <c r="C9" s="34"/>
      <c r="D9" s="34"/>
      <c r="E9" s="34"/>
      <c r="F9" s="34"/>
      <c r="G9" s="34"/>
      <c r="H9" s="34"/>
      <c r="I9" s="34"/>
      <c r="J9" s="2"/>
      <c r="K9" s="2"/>
      <c r="L9" s="2"/>
    </row>
    <row r="10" spans="1:13" ht="14.25" customHeight="1" x14ac:dyDescent="0.25">
      <c r="A10" s="34" t="s">
        <v>47</v>
      </c>
      <c r="B10" s="35" t="s">
        <v>4</v>
      </c>
      <c r="C10" s="34"/>
      <c r="D10" s="34"/>
      <c r="E10" s="34"/>
      <c r="F10" s="34"/>
      <c r="G10" s="34"/>
      <c r="H10" s="34"/>
      <c r="I10" s="34"/>
      <c r="J10" s="2"/>
      <c r="K10" s="2"/>
      <c r="L10" s="2"/>
    </row>
    <row r="11" spans="1:13" ht="14.25" customHeight="1" x14ac:dyDescent="0.25">
      <c r="A11" s="34" t="s">
        <v>48</v>
      </c>
      <c r="B11" s="35" t="s">
        <v>4</v>
      </c>
      <c r="C11" s="34"/>
      <c r="D11" s="34"/>
      <c r="E11" s="34"/>
      <c r="F11" s="34"/>
      <c r="G11" s="34"/>
      <c r="H11" s="34"/>
      <c r="I11" s="34"/>
      <c r="J11" s="2"/>
      <c r="K11" s="2"/>
      <c r="L11" s="2"/>
    </row>
    <row r="12" spans="1:13" ht="14.25" customHeight="1" x14ac:dyDescent="0.25">
      <c r="A12" s="34" t="s">
        <v>49</v>
      </c>
      <c r="B12" s="34"/>
      <c r="C12" s="34"/>
      <c r="D12" s="34"/>
      <c r="E12" s="34"/>
      <c r="F12" s="34"/>
      <c r="G12" s="34"/>
      <c r="H12" s="34"/>
      <c r="I12" s="34"/>
      <c r="J12" s="2"/>
      <c r="K12" s="2"/>
      <c r="L12" s="2"/>
    </row>
    <row r="13" spans="1:13" ht="14.25" customHeight="1" x14ac:dyDescent="0.25">
      <c r="A13" s="34" t="s">
        <v>46</v>
      </c>
      <c r="B13" s="35" t="s">
        <v>4</v>
      </c>
      <c r="C13" s="34"/>
      <c r="D13" s="34"/>
      <c r="E13" s="34"/>
      <c r="F13" s="34"/>
      <c r="G13" s="34"/>
      <c r="H13" s="34"/>
      <c r="I13" s="34"/>
      <c r="J13" s="2"/>
      <c r="K13" s="2"/>
      <c r="L13" s="2"/>
    </row>
    <row r="14" spans="1:13" ht="14.25" customHeight="1" x14ac:dyDescent="0.25">
      <c r="A14" s="34" t="s">
        <v>47</v>
      </c>
      <c r="B14" s="35" t="s">
        <v>4</v>
      </c>
      <c r="C14" s="34"/>
      <c r="D14" s="34"/>
      <c r="E14" s="34"/>
      <c r="F14" s="34"/>
      <c r="G14" s="34"/>
      <c r="H14" s="34"/>
      <c r="I14" s="34"/>
      <c r="J14" s="2"/>
      <c r="K14" s="2"/>
      <c r="L14" s="2"/>
    </row>
    <row r="15" spans="1:13" ht="14.25" customHeight="1" x14ac:dyDescent="0.25">
      <c r="A15" s="34" t="s">
        <v>48</v>
      </c>
      <c r="B15" s="35" t="s">
        <v>4</v>
      </c>
      <c r="C15" s="34"/>
      <c r="D15" s="34"/>
      <c r="E15" s="34"/>
      <c r="F15" s="34"/>
      <c r="G15" s="34"/>
      <c r="H15" s="34"/>
      <c r="I15" s="34"/>
      <c r="J15" s="2"/>
      <c r="K15" s="2"/>
      <c r="L15" s="2"/>
    </row>
    <row r="16" spans="1:13" ht="22.5" customHeight="1" x14ac:dyDescent="0.25">
      <c r="A16" s="34" t="s">
        <v>50</v>
      </c>
      <c r="B16" s="34"/>
      <c r="C16" s="34"/>
      <c r="D16" s="34"/>
      <c r="E16" s="34"/>
      <c r="F16" s="34"/>
      <c r="G16" s="34"/>
      <c r="H16" s="34"/>
      <c r="I16" s="34"/>
      <c r="J16" s="2"/>
      <c r="K16" s="2"/>
      <c r="L16" s="2"/>
    </row>
    <row r="17" spans="1:12" ht="14.25" customHeight="1" x14ac:dyDescent="0.25">
      <c r="A17" s="34" t="s">
        <v>46</v>
      </c>
      <c r="B17" s="35" t="s">
        <v>4</v>
      </c>
      <c r="C17" s="34"/>
      <c r="D17" s="34"/>
      <c r="E17" s="34"/>
      <c r="F17" s="34"/>
      <c r="G17" s="34"/>
      <c r="H17" s="34"/>
      <c r="I17" s="34"/>
      <c r="J17" s="2"/>
      <c r="K17" s="2"/>
      <c r="L17" s="2"/>
    </row>
    <row r="18" spans="1:12" ht="14.25" customHeight="1" x14ac:dyDescent="0.25">
      <c r="A18" s="34" t="s">
        <v>47</v>
      </c>
      <c r="B18" s="35" t="s">
        <v>4</v>
      </c>
      <c r="C18" s="34"/>
      <c r="D18" s="34"/>
      <c r="E18" s="34"/>
      <c r="F18" s="34"/>
      <c r="G18" s="34"/>
      <c r="H18" s="34"/>
      <c r="I18" s="34"/>
      <c r="J18" s="2"/>
      <c r="K18" s="2"/>
      <c r="L18" s="2"/>
    </row>
    <row r="19" spans="1:12" ht="14.25" customHeight="1" x14ac:dyDescent="0.25">
      <c r="A19" s="34" t="s">
        <v>48</v>
      </c>
      <c r="B19" s="35" t="s">
        <v>4</v>
      </c>
      <c r="C19" s="34"/>
      <c r="D19" s="34"/>
      <c r="E19" s="34"/>
      <c r="F19" s="34"/>
      <c r="G19" s="34"/>
      <c r="H19" s="34"/>
      <c r="I19" s="34"/>
      <c r="J19" s="2"/>
      <c r="K19" s="2"/>
      <c r="L19" s="2"/>
    </row>
    <row r="20" spans="1:12" ht="14.25" customHeight="1" x14ac:dyDescent="0.25">
      <c r="A20" s="34" t="s">
        <v>51</v>
      </c>
      <c r="B20" s="34"/>
      <c r="C20" s="34"/>
      <c r="D20" s="34"/>
      <c r="E20" s="34"/>
      <c r="F20" s="34"/>
      <c r="G20" s="34"/>
      <c r="H20" s="34"/>
      <c r="I20" s="34"/>
      <c r="J20" s="2"/>
      <c r="K20" s="2"/>
      <c r="L20" s="2"/>
    </row>
    <row r="21" spans="1:12" ht="14.25" customHeight="1" x14ac:dyDescent="0.25">
      <c r="A21" s="34" t="s">
        <v>46</v>
      </c>
      <c r="B21" s="35" t="s">
        <v>4</v>
      </c>
      <c r="C21" s="34"/>
      <c r="D21" s="34"/>
      <c r="E21" s="34"/>
      <c r="F21" s="34"/>
      <c r="G21" s="34"/>
      <c r="H21" s="34"/>
      <c r="I21" s="34"/>
      <c r="J21" s="2"/>
      <c r="K21" s="2"/>
      <c r="L21" s="2"/>
    </row>
    <row r="22" spans="1:12" ht="14.25" customHeight="1" x14ac:dyDescent="0.25">
      <c r="A22" s="34" t="s">
        <v>47</v>
      </c>
      <c r="B22" s="35" t="s">
        <v>4</v>
      </c>
      <c r="C22" s="34"/>
      <c r="D22" s="34"/>
      <c r="E22" s="34"/>
      <c r="F22" s="34"/>
      <c r="G22" s="34"/>
      <c r="H22" s="34"/>
      <c r="I22" s="34"/>
      <c r="J22" s="2"/>
      <c r="K22" s="2"/>
      <c r="L22" s="2"/>
    </row>
    <row r="23" spans="1:12" ht="14.25" customHeight="1" x14ac:dyDescent="0.25">
      <c r="A23" s="34" t="s">
        <v>84</v>
      </c>
      <c r="B23" s="35" t="s">
        <v>4</v>
      </c>
      <c r="C23" s="34"/>
      <c r="D23" s="34"/>
      <c r="E23" s="34"/>
      <c r="F23" s="34"/>
      <c r="G23" s="34"/>
      <c r="H23" s="34"/>
      <c r="I23" s="34"/>
      <c r="J23" s="2"/>
      <c r="K23" s="2"/>
      <c r="L23" s="2"/>
    </row>
    <row r="24" spans="1:12" ht="14.25" customHeight="1" x14ac:dyDescent="0.25">
      <c r="A24" s="34" t="s">
        <v>52</v>
      </c>
      <c r="B24" s="35">
        <v>1</v>
      </c>
      <c r="C24" s="35">
        <v>2</v>
      </c>
      <c r="D24" s="35">
        <f>B24*C24</f>
        <v>2</v>
      </c>
      <c r="E24" s="35">
        <v>460</v>
      </c>
      <c r="F24" s="35">
        <f>D24*E24</f>
        <v>920</v>
      </c>
      <c r="G24" s="35">
        <f>F24*0.05</f>
        <v>46</v>
      </c>
      <c r="H24" s="35">
        <f>F24*0.1</f>
        <v>92</v>
      </c>
      <c r="I24" s="36">
        <f>$L$6*F24+$L$5*G24+$L$7*H24</f>
        <v>50299.62</v>
      </c>
      <c r="J24" s="2"/>
      <c r="K24" s="2"/>
      <c r="L24" s="2"/>
    </row>
    <row r="25" spans="1:12" ht="24" customHeight="1" x14ac:dyDescent="0.25">
      <c r="A25" s="34" t="s">
        <v>53</v>
      </c>
      <c r="B25" s="34"/>
      <c r="C25" s="34"/>
      <c r="D25" s="34"/>
      <c r="E25" s="34"/>
      <c r="F25" s="35"/>
      <c r="G25" s="35"/>
      <c r="H25" s="35"/>
      <c r="I25" s="37"/>
      <c r="J25" s="2"/>
      <c r="K25" s="2"/>
      <c r="L25" s="2"/>
    </row>
    <row r="26" spans="1:12" ht="14.25" customHeight="1" x14ac:dyDescent="0.25">
      <c r="A26" s="34" t="s">
        <v>54</v>
      </c>
      <c r="B26" s="35">
        <v>2</v>
      </c>
      <c r="C26" s="35">
        <v>2</v>
      </c>
      <c r="D26" s="35">
        <f>B26*C26</f>
        <v>4</v>
      </c>
      <c r="E26" s="35">
        <v>133</v>
      </c>
      <c r="F26" s="35">
        <f>D26*E26</f>
        <v>532</v>
      </c>
      <c r="G26" s="35">
        <f>F26*0.05</f>
        <v>26.6</v>
      </c>
      <c r="H26" s="35">
        <f>F26*0.1</f>
        <v>53.2</v>
      </c>
      <c r="I26" s="36">
        <f>$L$6*F26+$L$5*G26+$L$7*H26</f>
        <v>29086.302</v>
      </c>
      <c r="J26" s="2"/>
      <c r="K26" s="2"/>
      <c r="L26" s="2"/>
    </row>
    <row r="27" spans="1:12" ht="14.25" customHeight="1" x14ac:dyDescent="0.25">
      <c r="A27" s="34" t="s">
        <v>55</v>
      </c>
      <c r="B27" s="35">
        <v>2</v>
      </c>
      <c r="C27" s="38">
        <v>2</v>
      </c>
      <c r="D27" s="35">
        <f>B27*C27</f>
        <v>4</v>
      </c>
      <c r="E27" s="38">
        <v>67</v>
      </c>
      <c r="F27" s="35">
        <f>D27*E27</f>
        <v>268</v>
      </c>
      <c r="G27" s="35">
        <f>F27*0.05</f>
        <v>13.4</v>
      </c>
      <c r="H27" s="35">
        <f>F27*0.1</f>
        <v>26.8</v>
      </c>
      <c r="I27" s="36">
        <f>$L$6*F27+$L$5*G27+$L$7*H27</f>
        <v>14652.498</v>
      </c>
      <c r="J27" s="2"/>
      <c r="K27" s="2"/>
      <c r="L27" s="2"/>
    </row>
    <row r="28" spans="1:12" ht="14.25" customHeight="1" x14ac:dyDescent="0.25">
      <c r="A28" s="34" t="s">
        <v>85</v>
      </c>
      <c r="B28" s="35" t="s">
        <v>4</v>
      </c>
      <c r="C28" s="34"/>
      <c r="D28" s="34"/>
      <c r="E28" s="34"/>
      <c r="F28" s="34"/>
      <c r="G28" s="35"/>
      <c r="H28" s="35"/>
      <c r="I28" s="5"/>
      <c r="J28" s="2"/>
      <c r="K28" s="2"/>
      <c r="L28" s="2"/>
    </row>
    <row r="29" spans="1:12" ht="18.75" customHeight="1" x14ac:dyDescent="0.25">
      <c r="A29" s="33" t="s">
        <v>86</v>
      </c>
      <c r="B29" s="34"/>
      <c r="C29" s="34"/>
      <c r="D29" s="34"/>
      <c r="E29" s="34"/>
      <c r="F29" s="55">
        <f>ROUND(SUM(F5:H28),-1)</f>
        <v>1980</v>
      </c>
      <c r="G29" s="55"/>
      <c r="H29" s="55"/>
      <c r="I29" s="39">
        <f>ROUND(SUM(I5:I28),-2)</f>
        <v>94000</v>
      </c>
      <c r="J29" s="2"/>
      <c r="K29" s="2"/>
      <c r="L29" s="2"/>
    </row>
    <row r="30" spans="1:12" x14ac:dyDescent="0.25">
      <c r="A30" s="2"/>
      <c r="B30" s="2"/>
      <c r="C30" s="2"/>
      <c r="D30" s="2"/>
      <c r="E30" s="2"/>
      <c r="F30" s="2"/>
      <c r="G30" s="2"/>
      <c r="H30" s="2"/>
      <c r="I30" s="2"/>
      <c r="J30" s="2"/>
      <c r="K30" s="2"/>
      <c r="L30" s="2"/>
    </row>
    <row r="31" spans="1:12" x14ac:dyDescent="0.25">
      <c r="A31" s="18" t="s">
        <v>64</v>
      </c>
      <c r="B31" s="2"/>
      <c r="C31" s="2"/>
      <c r="D31" s="2"/>
      <c r="E31" s="2"/>
      <c r="F31" s="2"/>
      <c r="G31" s="2"/>
      <c r="H31" s="2"/>
      <c r="I31" s="2"/>
      <c r="J31" s="2"/>
      <c r="K31" s="2"/>
      <c r="L31" s="2"/>
    </row>
    <row r="32" spans="1:12" ht="30.75" customHeight="1" x14ac:dyDescent="0.25">
      <c r="A32" s="56" t="s">
        <v>32</v>
      </c>
      <c r="B32" s="56"/>
      <c r="C32" s="56"/>
      <c r="D32" s="56"/>
      <c r="E32" s="56"/>
      <c r="F32" s="56"/>
      <c r="G32" s="56"/>
      <c r="H32" s="56"/>
      <c r="I32" s="56"/>
      <c r="J32" s="2"/>
      <c r="K32" s="2"/>
      <c r="L32" s="2"/>
    </row>
    <row r="33" spans="1:12" ht="56.25" customHeight="1" x14ac:dyDescent="0.25">
      <c r="A33" s="51" t="s">
        <v>78</v>
      </c>
      <c r="B33" s="51"/>
      <c r="C33" s="51"/>
      <c r="D33" s="51"/>
      <c r="E33" s="51"/>
      <c r="F33" s="51"/>
      <c r="G33" s="51"/>
      <c r="H33" s="51"/>
      <c r="I33" s="51"/>
      <c r="J33" s="2"/>
      <c r="K33" s="2"/>
      <c r="L33" s="2"/>
    </row>
    <row r="34" spans="1:12" ht="24.75" customHeight="1" x14ac:dyDescent="0.25">
      <c r="A34" s="51" t="s">
        <v>65</v>
      </c>
      <c r="B34" s="51"/>
      <c r="C34" s="51"/>
      <c r="D34" s="51"/>
      <c r="E34" s="51"/>
      <c r="F34" s="51"/>
      <c r="G34" s="51"/>
      <c r="H34" s="51"/>
      <c r="I34" s="51"/>
      <c r="J34" s="2"/>
      <c r="K34" s="2"/>
      <c r="L34" s="2"/>
    </row>
    <row r="35" spans="1:12" ht="29.25" customHeight="1" x14ac:dyDescent="0.25">
      <c r="A35" s="51" t="s">
        <v>66</v>
      </c>
      <c r="B35" s="51"/>
      <c r="C35" s="51"/>
      <c r="D35" s="51"/>
      <c r="E35" s="51"/>
      <c r="F35" s="51"/>
      <c r="G35" s="51"/>
      <c r="H35" s="51"/>
      <c r="I35" s="51"/>
      <c r="J35" s="2"/>
      <c r="K35" s="2"/>
      <c r="L35" s="2"/>
    </row>
    <row r="36" spans="1:12" ht="27.75" customHeight="1" x14ac:dyDescent="0.25">
      <c r="A36" s="51" t="s">
        <v>67</v>
      </c>
      <c r="B36" s="51"/>
      <c r="C36" s="51"/>
      <c r="D36" s="51"/>
      <c r="E36" s="51"/>
      <c r="F36" s="51"/>
      <c r="G36" s="51"/>
      <c r="H36" s="51"/>
      <c r="I36" s="51"/>
      <c r="J36" s="2"/>
      <c r="K36" s="2"/>
      <c r="L36" s="2"/>
    </row>
    <row r="37" spans="1:12" ht="16.5" x14ac:dyDescent="0.25">
      <c r="A37" s="43" t="s">
        <v>69</v>
      </c>
      <c r="B37" s="43"/>
      <c r="C37" s="43"/>
      <c r="D37" s="43"/>
      <c r="E37" s="43"/>
      <c r="F37" s="43"/>
      <c r="G37" s="43"/>
      <c r="H37" s="43"/>
      <c r="I37" s="43"/>
      <c r="J37" s="2"/>
      <c r="K37" s="2"/>
      <c r="L37" s="2"/>
    </row>
  </sheetData>
  <mergeCells count="8">
    <mergeCell ref="K4:L4"/>
    <mergeCell ref="A37:I37"/>
    <mergeCell ref="F29:H29"/>
    <mergeCell ref="A32:I32"/>
    <mergeCell ref="A33:I33"/>
    <mergeCell ref="A34:I34"/>
    <mergeCell ref="A36:I36"/>
    <mergeCell ref="A35:I3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2015-09-29T12:17:44Z</dcterms:created>
  <dcterms:modified xsi:type="dcterms:W3CDTF">2019-04-25T16:59:24Z</dcterms:modified>
</cp:coreProperties>
</file>