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S:\Amanda S\ICR Renewals - 041317\2018 Project Work\2046.09 Mercury Cell Chlor-Alkali Plants NESHAP\"/>
    </mc:Choice>
  </mc:AlternateContent>
  <xr:revisionPtr revIDLastSave="0" documentId="13_ncr:1_{CB7D822D-D9C2-45A8-871F-7D8D2EC9A2E2}" xr6:coauthVersionLast="41" xr6:coauthVersionMax="41" xr10:uidLastSave="{00000000-0000-0000-0000-000000000000}"/>
  <bookViews>
    <workbookView xWindow="-28920" yWindow="-120" windowWidth="29040" windowHeight="16440" xr2:uid="{00000000-000D-0000-FFFF-FFFF00000000}"/>
  </bookViews>
  <sheets>
    <sheet name="Table 1" sheetId="1" r:id="rId1"/>
    <sheet name="Table 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20" i="1" l="1"/>
  <c r="F29" i="1"/>
  <c r="F20" i="1"/>
  <c r="F28" i="1"/>
  <c r="I4" i="2" l="1"/>
  <c r="F4" i="2" l="1"/>
  <c r="D5" i="2"/>
  <c r="F5" i="2" s="1"/>
  <c r="H5" i="2" s="1"/>
  <c r="D6" i="2"/>
  <c r="F6" i="2" s="1"/>
  <c r="H6" i="2" s="1"/>
  <c r="D7" i="2"/>
  <c r="F7" i="2" s="1"/>
  <c r="H7" i="2" s="1"/>
  <c r="D8" i="2"/>
  <c r="F8" i="2" s="1"/>
  <c r="H8" i="2" s="1"/>
  <c r="D9" i="2"/>
  <c r="F9" i="2" s="1"/>
  <c r="H9" i="2" s="1"/>
  <c r="D4" i="2"/>
  <c r="G4" i="2" l="1"/>
  <c r="F10" i="2" s="1"/>
  <c r="H4" i="2"/>
  <c r="G5" i="2"/>
  <c r="I5" i="2" s="1"/>
  <c r="G6" i="2"/>
  <c r="I6" i="2" s="1"/>
  <c r="G7" i="2"/>
  <c r="I7" i="2" s="1"/>
  <c r="G8" i="2"/>
  <c r="I8" i="2" s="1"/>
  <c r="G9" i="2"/>
  <c r="I9" i="2" s="1"/>
  <c r="D6" i="1"/>
  <c r="F6" i="1" s="1"/>
  <c r="G6" i="1" s="1"/>
  <c r="D7" i="1"/>
  <c r="F7" i="1" s="1"/>
  <c r="G7" i="1" s="1"/>
  <c r="D8" i="1"/>
  <c r="F8" i="1" s="1"/>
  <c r="G8" i="1" s="1"/>
  <c r="D9" i="1"/>
  <c r="F9" i="1" s="1"/>
  <c r="G9" i="1" s="1"/>
  <c r="D10" i="1"/>
  <c r="F10" i="1" s="1"/>
  <c r="G10" i="1" s="1"/>
  <c r="D11" i="1"/>
  <c r="F11" i="1" s="1"/>
  <c r="G11" i="1" s="1"/>
  <c r="D12" i="1"/>
  <c r="F12" i="1" s="1"/>
  <c r="G12" i="1" s="1"/>
  <c r="D13" i="1"/>
  <c r="F13" i="1" s="1"/>
  <c r="G13" i="1" s="1"/>
  <c r="D14" i="1"/>
  <c r="F14" i="1" s="1"/>
  <c r="G14" i="1" s="1"/>
  <c r="D15" i="1"/>
  <c r="F15" i="1" s="1"/>
  <c r="G15" i="1" s="1"/>
  <c r="D16" i="1"/>
  <c r="F16" i="1" s="1"/>
  <c r="G16" i="1" s="1"/>
  <c r="D17" i="1"/>
  <c r="F17" i="1" s="1"/>
  <c r="G17" i="1" s="1"/>
  <c r="D18" i="1"/>
  <c r="F18" i="1" s="1"/>
  <c r="G18" i="1" s="1"/>
  <c r="D19" i="1"/>
  <c r="F19" i="1" s="1"/>
  <c r="G19" i="1" s="1"/>
  <c r="D23" i="1"/>
  <c r="F23" i="1" s="1"/>
  <c r="H23" i="1" s="1"/>
  <c r="D24" i="1"/>
  <c r="F24" i="1" s="1"/>
  <c r="G24" i="1" s="1"/>
  <c r="D25" i="1"/>
  <c r="F25" i="1" s="1"/>
  <c r="G25" i="1" s="1"/>
  <c r="D26" i="1"/>
  <c r="F26" i="1" s="1"/>
  <c r="G26" i="1" s="1"/>
  <c r="D27" i="1"/>
  <c r="F27" i="1" s="1"/>
  <c r="G27" i="1" s="1"/>
  <c r="D5" i="1"/>
  <c r="F5" i="1" s="1"/>
  <c r="G5" i="1" l="1"/>
  <c r="H5" i="1"/>
  <c r="I10" i="2"/>
  <c r="I5" i="1"/>
  <c r="I26" i="1"/>
  <c r="I25" i="1"/>
  <c r="H27" i="1"/>
  <c r="I27" i="1" s="1"/>
  <c r="H26" i="1"/>
  <c r="H25" i="1"/>
  <c r="H24" i="1"/>
  <c r="I24" i="1" s="1"/>
  <c r="G23" i="1"/>
  <c r="I23" i="1" s="1"/>
  <c r="H19" i="1"/>
  <c r="I19" i="1" s="1"/>
  <c r="H18" i="1"/>
  <c r="I18" i="1" s="1"/>
  <c r="H17" i="1"/>
  <c r="I17" i="1" s="1"/>
  <c r="H16" i="1"/>
  <c r="I16" i="1" s="1"/>
  <c r="H15" i="1"/>
  <c r="I15" i="1" s="1"/>
  <c r="H14" i="1"/>
  <c r="I14" i="1" s="1"/>
  <c r="H13" i="1"/>
  <c r="I13" i="1" s="1"/>
  <c r="H12" i="1"/>
  <c r="I12" i="1" s="1"/>
  <c r="H11" i="1"/>
  <c r="I11" i="1" s="1"/>
  <c r="H10" i="1"/>
  <c r="I10" i="1" s="1"/>
  <c r="H9" i="1"/>
  <c r="I9" i="1" s="1"/>
  <c r="H8" i="1"/>
  <c r="H7" i="1"/>
  <c r="I7" i="1" s="1"/>
  <c r="H6" i="1"/>
  <c r="I6" i="1" s="1"/>
  <c r="I8" i="1" l="1"/>
  <c r="M30" i="1"/>
  <c r="I28" i="1"/>
  <c r="I29" i="1" l="1"/>
  <c r="I31" i="1" s="1"/>
</calcChain>
</file>

<file path=xl/sharedStrings.xml><?xml version="1.0" encoding="utf-8"?>
<sst xmlns="http://schemas.openxmlformats.org/spreadsheetml/2006/main" count="74" uniqueCount="67">
  <si>
    <t>Table 1: Annual Respondent Burden and Cost – NESHAP for Mercury Cell Chlor-Alkali Plants (40 CFR Part 63, Subpart IIIII) (Renewal)</t>
  </si>
  <si>
    <t>Burden Item</t>
  </si>
  <si>
    <t>1. Reporting requirements</t>
  </si>
  <si>
    <t xml:space="preserve">   h. Perform vent mercury concentration CMS inspections and calibration checks and record results</t>
  </si>
  <si>
    <t xml:space="preserve">   k. Inspect pillars and beams for cracks, spalling, and other deficiencies and record information</t>
  </si>
  <si>
    <t xml:space="preserve">   m. Inspect equipment and piping in the hydrogen system from the header to the last control device for hydrogen and/or mercury vapor leaks and record information on these leaks</t>
  </si>
  <si>
    <t>Subtotal  for Reporting Requirements</t>
  </si>
  <si>
    <t>2. Recordkeeping requirements</t>
  </si>
  <si>
    <t xml:space="preserve">   e. Startup, shutdown, and malfunction</t>
  </si>
  <si>
    <t>Subtotal  for Recordkeeping Requirements</t>
  </si>
  <si>
    <t>(A) 
Technical person-hours per occurrence</t>
  </si>
  <si>
    <t>(B)
No. of occurrences per respondent per year</t>
  </si>
  <si>
    <t>(C) 
Technical person-hours per respondent per year
(C=AxB)</t>
  </si>
  <si>
    <t>(E)
Technical hours per year 
(E=CxD)</t>
  </si>
  <si>
    <t>(F)
Management hours per year
(F=Ex0.05)</t>
  </si>
  <si>
    <t>(G)
Clerical hours per year
(G=Ex0.10)</t>
  </si>
  <si>
    <t>See 1A</t>
  </si>
  <si>
    <t>Assumptions:</t>
  </si>
  <si>
    <t>Table 2: Average Annual EPA Burden and Cost – NESHAP for Mercury Cell Chlor-Alkali Plants (40 CFR Part 63, Subpart IIIII) (Renewal)</t>
  </si>
  <si>
    <t>(A)
Technical person-hours per occurrence</t>
  </si>
  <si>
    <t>(C)
Technical person-hours per respondent per year
(C=AxB)</t>
  </si>
  <si>
    <t>(E) 
Technical hours per year
(E=CxD)</t>
  </si>
  <si>
    <t>(G)
Clerical hours per year 
(G=Ex0.10)</t>
  </si>
  <si>
    <t>hrs per response</t>
  </si>
  <si>
    <r>
      <t xml:space="preserve">(D)
Respondents per year </t>
    </r>
    <r>
      <rPr>
        <b/>
        <vertAlign val="superscript"/>
        <sz val="10"/>
        <rFont val="Times New Roman"/>
        <family val="1"/>
      </rPr>
      <t>a</t>
    </r>
  </si>
  <si>
    <r>
      <t xml:space="preserve">(H)
Total cost per year ($) </t>
    </r>
    <r>
      <rPr>
        <b/>
        <vertAlign val="superscript"/>
        <sz val="10"/>
        <rFont val="Times New Roman"/>
        <family val="1"/>
      </rPr>
      <t>b</t>
    </r>
  </si>
  <si>
    <r>
      <t xml:space="preserve">a. Review Initial Notification </t>
    </r>
    <r>
      <rPr>
        <vertAlign val="superscript"/>
        <sz val="10"/>
        <rFont val="Times New Roman"/>
        <family val="1"/>
      </rPr>
      <t>c</t>
    </r>
  </si>
  <si>
    <r>
      <t xml:space="preserve">b. Review Notification of intent to conduct a performance test </t>
    </r>
    <r>
      <rPr>
        <vertAlign val="superscript"/>
        <sz val="10"/>
        <rFont val="Times New Roman"/>
        <family val="1"/>
      </rPr>
      <t>c</t>
    </r>
  </si>
  <si>
    <r>
      <t xml:space="preserve">c. Observe performance tests </t>
    </r>
    <r>
      <rPr>
        <vertAlign val="superscript"/>
        <sz val="10"/>
        <rFont val="Times New Roman"/>
        <family val="1"/>
      </rPr>
      <t>c</t>
    </r>
  </si>
  <si>
    <r>
      <t xml:space="preserve">d. Review Notification of Compliance Status (including site-specific monitoring plans and operation &amp; maintenance plans) </t>
    </r>
    <r>
      <rPr>
        <vertAlign val="superscript"/>
        <sz val="10"/>
        <rFont val="Times New Roman"/>
        <family val="1"/>
      </rPr>
      <t>c</t>
    </r>
  </si>
  <si>
    <r>
      <t xml:space="preserve">e. Review performance test reports </t>
    </r>
    <r>
      <rPr>
        <vertAlign val="superscript"/>
        <sz val="10"/>
        <rFont val="Times New Roman"/>
        <family val="1"/>
      </rPr>
      <t>c</t>
    </r>
  </si>
  <si>
    <r>
      <t xml:space="preserve">f. Review semiannual compliance reports </t>
    </r>
    <r>
      <rPr>
        <vertAlign val="superscript"/>
        <sz val="10"/>
        <rFont val="Times New Roman"/>
        <family val="1"/>
      </rPr>
      <t>d</t>
    </r>
  </si>
  <si>
    <r>
      <t xml:space="preserve">TOTAL ANNUAL BURDEN AND COST (rounded) </t>
    </r>
    <r>
      <rPr>
        <b/>
        <vertAlign val="superscript"/>
        <sz val="10"/>
        <rFont val="Times New Roman"/>
        <family val="1"/>
      </rPr>
      <t>e</t>
    </r>
  </si>
  <si>
    <r>
      <t>a</t>
    </r>
    <r>
      <rPr>
        <sz val="10"/>
        <rFont val="Times New Roman"/>
        <family val="1"/>
      </rPr>
      <t xml:space="preserve">  We have assumed that there are approximately 2 respondents subject to the rule, with no new sources expected over the next three-years of this ICR.  </t>
    </r>
  </si>
  <si>
    <r>
      <t>b</t>
    </r>
    <r>
      <rPr>
        <sz val="10"/>
        <rFont val="Times New Roman"/>
        <family val="1"/>
      </rPr>
      <t xml:space="preserve">  This cost is based on the average hourly labor rate as follows: Technical $48.75 (GS-12, Step 1, $30.47 + 60%); Managerial $65.71 (GS-13, Step 5, $41.07 + 60%); and Clerical $26.38 (GS-6, Step 3, $26.38 + 60%).  This ICR assumes that Managerial hours are 5 percent of Technical hours, and Clerical hours are 10 percent of Technical hours.  These rates are from the OPM, 2018 General Schedule, which excludes locality rates of pay.  The rates have been increased by 60 percent to account for the benefit packages available to government employees.</t>
    </r>
  </si>
  <si>
    <r>
      <t>c</t>
    </r>
    <r>
      <rPr>
        <sz val="10"/>
        <rFont val="Times New Roman"/>
        <family val="1"/>
      </rPr>
      <t xml:space="preserve">  We assume that this is a one-time only cost.</t>
    </r>
  </si>
  <si>
    <r>
      <t>d</t>
    </r>
    <r>
      <rPr>
        <sz val="10"/>
        <rFont val="Times New Roman"/>
        <family val="1"/>
      </rPr>
      <t xml:space="preserve">  We assume that it will take 12 hours two times per year to review the semiannual compliance reports.</t>
    </r>
  </si>
  <si>
    <r>
      <t xml:space="preserve">e  </t>
    </r>
    <r>
      <rPr>
        <sz val="10"/>
        <rFont val="Times New Roman"/>
        <family val="1"/>
      </rPr>
      <t xml:space="preserve">Totals have been rounded to 3 significant figures. Figures may not add exactly due to rounding. </t>
    </r>
  </si>
  <si>
    <r>
      <t xml:space="preserve">   a. Familiarize with regulatory requirements </t>
    </r>
    <r>
      <rPr>
        <vertAlign val="superscript"/>
        <sz val="10"/>
        <rFont val="Times New Roman"/>
        <family val="1"/>
      </rPr>
      <t>c</t>
    </r>
  </si>
  <si>
    <r>
      <t xml:space="preserve">   b. Prepare startup/shutdown/ malfunction plan </t>
    </r>
    <r>
      <rPr>
        <vertAlign val="superscript"/>
        <sz val="10"/>
        <rFont val="Times New Roman"/>
        <family val="1"/>
      </rPr>
      <t>d</t>
    </r>
  </si>
  <si>
    <r>
      <t xml:space="preserve">   c. Prepare washdown plan </t>
    </r>
    <r>
      <rPr>
        <vertAlign val="superscript"/>
        <sz val="10"/>
        <rFont val="Times New Roman"/>
        <family val="1"/>
      </rPr>
      <t>d</t>
    </r>
  </si>
  <si>
    <r>
      <t xml:space="preserve">   d. Prepare site-specific monitoring plan </t>
    </r>
    <r>
      <rPr>
        <vertAlign val="superscript"/>
        <sz val="10"/>
        <rFont val="Times New Roman"/>
        <family val="1"/>
      </rPr>
      <t>d</t>
    </r>
  </si>
  <si>
    <r>
      <t xml:space="preserve">   e. Record date/time of washdowns </t>
    </r>
    <r>
      <rPr>
        <vertAlign val="superscript"/>
        <sz val="10"/>
        <rFont val="Times New Roman"/>
        <family val="1"/>
      </rPr>
      <t>e</t>
    </r>
  </si>
  <si>
    <r>
      <t xml:space="preserve">   f. Measure cell room mercury vapor level and record data </t>
    </r>
    <r>
      <rPr>
        <vertAlign val="superscript"/>
        <sz val="10"/>
        <rFont val="Times New Roman"/>
        <family val="1"/>
      </rPr>
      <t>e</t>
    </r>
  </si>
  <si>
    <r>
      <t xml:space="preserve">   g. Monitor vent mercury concentration and record CMS data, daily averages, and deviations </t>
    </r>
    <r>
      <rPr>
        <vertAlign val="superscript"/>
        <sz val="10"/>
        <rFont val="Times New Roman"/>
        <family val="1"/>
      </rPr>
      <t>e</t>
    </r>
  </si>
  <si>
    <r>
      <t xml:space="preserve">   i. Perform twice daily inspections (for vessels and process equipment problems, hydrogen and/or mercury vapor leaks at decomposers and hydrogen piping up to the hydrogen header) and record information </t>
    </r>
    <r>
      <rPr>
        <vertAlign val="superscript"/>
        <sz val="10"/>
        <rFont val="Times New Roman"/>
        <family val="1"/>
      </rPr>
      <t>f</t>
    </r>
  </si>
  <si>
    <r>
      <t xml:space="preserve">   j. Inspect cell room floors for cracks, spalling, or other deficiencies and record information </t>
    </r>
    <r>
      <rPr>
        <vertAlign val="superscript"/>
        <sz val="10"/>
        <rFont val="Times New Roman"/>
        <family val="1"/>
      </rPr>
      <t>g</t>
    </r>
  </si>
  <si>
    <r>
      <t xml:space="preserve">   l. Perform daily cell room inspections (for caustic leaks in caustic system equipment and piping, liquid mercury spills or accumulations on floors and surfaces, for liquid mercury leaks from vessels, piping, and equipment in liquid mercury service) and record information </t>
    </r>
    <r>
      <rPr>
        <vertAlign val="superscript"/>
        <sz val="10"/>
        <rFont val="Times New Roman"/>
        <family val="1"/>
      </rPr>
      <t>e</t>
    </r>
  </si>
  <si>
    <r>
      <t xml:space="preserve">   n. Record information on handling and storage of mercury-containing waste </t>
    </r>
    <r>
      <rPr>
        <vertAlign val="superscript"/>
        <sz val="10"/>
        <rFont val="Times New Roman"/>
        <family val="1"/>
      </rPr>
      <t>e</t>
    </r>
  </si>
  <si>
    <r>
      <t xml:space="preserve">   o. Record the mass of virgin mercury added to cells </t>
    </r>
    <r>
      <rPr>
        <vertAlign val="superscript"/>
        <sz val="10"/>
        <rFont val="Times New Roman"/>
        <family val="1"/>
      </rPr>
      <t>i</t>
    </r>
  </si>
  <si>
    <r>
      <t xml:space="preserve">   b. Initial notifications </t>
    </r>
    <r>
      <rPr>
        <vertAlign val="superscript"/>
        <sz val="10"/>
        <rFont val="Times New Roman"/>
        <family val="1"/>
      </rPr>
      <t>d</t>
    </r>
  </si>
  <si>
    <r>
      <t xml:space="preserve">   c. Notification of intent to conduct a performance test </t>
    </r>
    <r>
      <rPr>
        <vertAlign val="superscript"/>
        <sz val="10"/>
        <rFont val="Times New Roman"/>
        <family val="1"/>
      </rPr>
      <t>d</t>
    </r>
  </si>
  <si>
    <r>
      <t xml:space="preserve">   d. Notification of compliance status </t>
    </r>
    <r>
      <rPr>
        <vertAlign val="superscript"/>
        <sz val="10"/>
        <rFont val="Times New Roman"/>
        <family val="1"/>
      </rPr>
      <t>d</t>
    </r>
  </si>
  <si>
    <r>
      <t xml:space="preserve">   f. Semiannual compliance reports </t>
    </r>
    <r>
      <rPr>
        <vertAlign val="superscript"/>
        <sz val="10"/>
        <rFont val="Times New Roman"/>
        <family val="1"/>
      </rPr>
      <t>i</t>
    </r>
  </si>
  <si>
    <r>
      <t>TOTAL ANNUAL BURDEN AND COST (rounded)</t>
    </r>
    <r>
      <rPr>
        <sz val="10"/>
        <rFont val="Times New Roman"/>
        <family val="1"/>
      </rPr>
      <t> </t>
    </r>
    <r>
      <rPr>
        <vertAlign val="superscript"/>
        <sz val="10"/>
        <rFont val="Times New Roman"/>
        <family val="1"/>
      </rPr>
      <t>j</t>
    </r>
  </si>
  <si>
    <r>
      <t xml:space="preserve">TOTAL CAPITAL AND O&amp;M COSTS (rounded) </t>
    </r>
    <r>
      <rPr>
        <b/>
        <vertAlign val="superscript"/>
        <sz val="10"/>
        <rFont val="Times New Roman"/>
        <family val="1"/>
      </rPr>
      <t>j</t>
    </r>
  </si>
  <si>
    <r>
      <t xml:space="preserve">GRAND TOTAL (rounded) </t>
    </r>
    <r>
      <rPr>
        <b/>
        <vertAlign val="superscript"/>
        <sz val="10"/>
        <rFont val="Times New Roman"/>
        <family val="1"/>
      </rPr>
      <t>j</t>
    </r>
  </si>
  <si>
    <r>
      <t>a</t>
    </r>
    <r>
      <rPr>
        <sz val="10"/>
        <rFont val="Times New Roman"/>
        <family val="1"/>
      </rPr>
      <t xml:space="preserve">  We have assumed that there are approximately 2 respondents subject to the rule, with no new sources expected over the next three-years of this ICR.</t>
    </r>
  </si>
  <si>
    <r>
      <t>b</t>
    </r>
    <r>
      <rPr>
        <sz val="10"/>
        <rFont val="Times New Roman"/>
        <family val="1"/>
      </rPr>
      <t xml:space="preserve">  This ICR uses the following labor rates: Technical $117.92 ($56.15 + 110%); Managerial $147.40 ($70.19 + 110%); and Clerical $57.02 ($27.15+ 110%).  These rates are from the United States Department of Labor, Bureau of Labor Statistics, June 2018, “Table 2. Civilian Workers, by occupational and industry group.”  The rates are from column 1, “Total compensation.”  The rates have been increased by 110 percent to account for the benefit packages available to those employed by private industry.  This ICR assumes that Managerial hours are 5 percent of Technical hours, and Clerical hours are 10 percent of Technical hours.</t>
    </r>
  </si>
  <si>
    <r>
      <t>c</t>
    </r>
    <r>
      <rPr>
        <sz val="10"/>
        <rFont val="Times New Roman"/>
        <family val="1"/>
      </rPr>
      <t xml:space="preserve">  We assume all respondents will have to familiarize themselves with regulatory requirements each year.</t>
    </r>
  </si>
  <si>
    <r>
      <t>d</t>
    </r>
    <r>
      <rPr>
        <sz val="10"/>
        <rFont val="Times New Roman"/>
        <family val="1"/>
      </rPr>
      <t xml:space="preserve">  We assume that this is a one-time only activity for new facilities.</t>
    </r>
  </si>
  <si>
    <r>
      <t>e</t>
    </r>
    <r>
      <rPr>
        <sz val="10"/>
        <rFont val="Times New Roman"/>
        <family val="1"/>
      </rPr>
      <t xml:space="preserve">  We have assume that information should be recorded 365 days per year.</t>
    </r>
  </si>
  <si>
    <r>
      <t>f</t>
    </r>
    <r>
      <rPr>
        <sz val="10"/>
        <rFont val="Times New Roman"/>
        <family val="1"/>
      </rPr>
      <t xml:space="preserve">  We have assumed that inspections should be performed two times per day for a total of 730 times per year.</t>
    </r>
  </si>
  <si>
    <r>
      <t>g</t>
    </r>
    <r>
      <rPr>
        <sz val="10"/>
        <rFont val="Times New Roman"/>
        <family val="1"/>
      </rPr>
      <t xml:space="preserve">  We have assumed that inspections should be done and recorded once per month.</t>
    </r>
  </si>
  <si>
    <r>
      <t>h</t>
    </r>
    <r>
      <rPr>
        <sz val="10"/>
        <rFont val="Times New Roman"/>
        <family val="1"/>
      </rPr>
      <t xml:space="preserve">  We have  assumed that it will take 0.25 hours two times per year to record information.</t>
    </r>
  </si>
  <si>
    <r>
      <t>i</t>
    </r>
    <r>
      <rPr>
        <sz val="10"/>
        <rFont val="Times New Roman"/>
        <family val="1"/>
      </rPr>
      <t xml:space="preserve">  We have assumed that it will take each respondent 16 hours to two times per year to complete semiannual compliance reports.</t>
    </r>
  </si>
  <si>
    <r>
      <t xml:space="preserve">j  </t>
    </r>
    <r>
      <rPr>
        <sz val="10"/>
        <rFont val="Times New Roman"/>
        <family val="1"/>
      </rPr>
      <t xml:space="preserve">Totals have been rounded to 3 significant figures. Figures may not add exactly due to rounding.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</si>
</sst>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0.0"/>
  </numFmts>
  <fonts count="7" x14ac:knownFonts="1">
    <font>
      <sz val="11"/>
      <color theme="1"/>
      <name val="Calibri"/>
      <family val="2"/>
      <scheme val="minor"/>
    </font>
    <font>
      <b/>
      <sz val="11"/>
      <color theme="1"/>
      <name val="Calibri"/>
      <family val="2"/>
      <scheme val="minor"/>
    </font>
    <font>
      <b/>
      <sz val="10"/>
      <name val="Times New Roman"/>
      <family val="1"/>
    </font>
    <font>
      <b/>
      <vertAlign val="superscript"/>
      <sz val="10"/>
      <name val="Times New Roman"/>
      <family val="1"/>
    </font>
    <font>
      <sz val="10"/>
      <name val="Times New Roman"/>
      <family val="1"/>
    </font>
    <font>
      <vertAlign val="superscript"/>
      <sz val="10"/>
      <name val="Times New Roman"/>
      <family val="1"/>
    </font>
    <font>
      <sz val="1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5">
    <xf numFmtId="0" fontId="0" fillId="0" borderId="0" xfId="0"/>
    <xf numFmtId="0" fontId="1" fillId="0" borderId="0" xfId="0" applyFont="1"/>
    <xf numFmtId="0" fontId="2" fillId="0" borderId="1" xfId="0" applyFont="1" applyBorder="1" applyAlignment="1">
      <alignment horizontal="center" vertical="center" wrapText="1"/>
    </xf>
    <xf numFmtId="0" fontId="4" fillId="0" borderId="1" xfId="0" applyFont="1" applyBorder="1" applyAlignment="1">
      <alignment vertical="center"/>
    </xf>
    <xf numFmtId="0" fontId="4" fillId="0" borderId="1" xfId="0" applyFont="1" applyBorder="1" applyAlignment="1">
      <alignment horizontal="center" vertical="center"/>
    </xf>
    <xf numFmtId="6" fontId="4" fillId="0" borderId="1" xfId="0" applyNumberFormat="1" applyFont="1" applyBorder="1" applyAlignment="1">
      <alignment horizontal="right" vertical="center"/>
    </xf>
    <xf numFmtId="0" fontId="4" fillId="0" borderId="1" xfId="0" applyFont="1" applyBorder="1" applyAlignment="1">
      <alignment vertical="center" wrapText="1"/>
    </xf>
    <xf numFmtId="8" fontId="4" fillId="0" borderId="1" xfId="0" applyNumberFormat="1" applyFont="1" applyBorder="1" applyAlignment="1">
      <alignment horizontal="right" vertical="center"/>
    </xf>
    <xf numFmtId="0" fontId="2" fillId="0" borderId="1" xfId="0" applyFont="1" applyBorder="1" applyAlignment="1">
      <alignment vertical="center" wrapText="1"/>
    </xf>
    <xf numFmtId="0" fontId="2" fillId="0" borderId="1" xfId="0" applyFont="1" applyBorder="1" applyAlignment="1">
      <alignment vertical="center"/>
    </xf>
    <xf numFmtId="1" fontId="2" fillId="0" borderId="1" xfId="0" applyNumberFormat="1" applyFont="1" applyBorder="1" applyAlignment="1">
      <alignment horizontal="center" vertical="center"/>
    </xf>
    <xf numFmtId="6" fontId="2" fillId="0" borderId="1" xfId="0" applyNumberFormat="1" applyFont="1" applyBorder="1" applyAlignment="1">
      <alignment horizontal="right" vertical="center"/>
    </xf>
    <xf numFmtId="0" fontId="6" fillId="0" borderId="0" xfId="0" applyFont="1"/>
    <xf numFmtId="0" fontId="2" fillId="0" borderId="0" xfId="0" applyFont="1" applyAlignment="1">
      <alignment vertical="center"/>
    </xf>
    <xf numFmtId="0" fontId="5" fillId="0" borderId="0" xfId="0" applyFont="1" applyAlignment="1">
      <alignment horizontal="left" vertical="center" wrapText="1"/>
    </xf>
    <xf numFmtId="0" fontId="2" fillId="0" borderId="1" xfId="0" applyFont="1" applyBorder="1" applyAlignment="1">
      <alignment horizontal="left" vertical="top" wrapText="1"/>
    </xf>
    <xf numFmtId="0" fontId="4" fillId="0" borderId="1" xfId="0" applyFont="1" applyBorder="1" applyAlignment="1">
      <alignment horizontal="left" vertical="top" wrapText="1"/>
    </xf>
    <xf numFmtId="3" fontId="4" fillId="0" borderId="1" xfId="0" applyNumberFormat="1" applyFont="1" applyBorder="1" applyAlignment="1">
      <alignment horizontal="center" vertical="center"/>
    </xf>
    <xf numFmtId="2" fontId="4" fillId="0" borderId="1" xfId="0" applyNumberFormat="1" applyFont="1" applyBorder="1" applyAlignment="1">
      <alignment horizontal="center" vertical="center"/>
    </xf>
    <xf numFmtId="164" fontId="4" fillId="0" borderId="1" xfId="0" applyNumberFormat="1" applyFont="1" applyBorder="1" applyAlignment="1">
      <alignment horizontal="center" vertical="center"/>
    </xf>
    <xf numFmtId="3" fontId="2" fillId="0" borderId="1" xfId="0" applyNumberFormat="1" applyFont="1" applyBorder="1" applyAlignment="1">
      <alignment horizontal="center" vertical="center"/>
    </xf>
    <xf numFmtId="0" fontId="4" fillId="0" borderId="1" xfId="0" applyFont="1" applyBorder="1" applyAlignment="1">
      <alignment horizontal="left" vertical="center" wrapText="1"/>
    </xf>
    <xf numFmtId="0" fontId="2" fillId="0" borderId="1" xfId="0" applyFont="1" applyBorder="1" applyAlignment="1">
      <alignment wrapText="1"/>
    </xf>
    <xf numFmtId="0" fontId="6" fillId="0" borderId="1" xfId="0" applyFont="1" applyBorder="1"/>
    <xf numFmtId="0" fontId="2" fillId="0" borderId="1"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4"/>
  <sheetViews>
    <sheetView tabSelected="1" zoomScaleNormal="100" workbookViewId="0">
      <selection activeCell="N32" sqref="N32"/>
    </sheetView>
  </sheetViews>
  <sheetFormatPr defaultRowHeight="15" x14ac:dyDescent="0.25"/>
  <cols>
    <col min="1" max="1" width="37" customWidth="1"/>
    <col min="2" max="2" width="11" customWidth="1"/>
    <col min="3" max="3" width="11.140625" customWidth="1"/>
    <col min="4" max="4" width="9.5703125" customWidth="1"/>
    <col min="5" max="5" width="12.28515625" bestFit="1" customWidth="1"/>
    <col min="7" max="7" width="10.85546875" customWidth="1"/>
    <col min="8" max="8" width="10.7109375" customWidth="1"/>
    <col min="9" max="9" width="12.7109375" bestFit="1" customWidth="1"/>
  </cols>
  <sheetData>
    <row r="1" spans="1:9" x14ac:dyDescent="0.25">
      <c r="A1" s="1" t="s">
        <v>0</v>
      </c>
    </row>
    <row r="2" spans="1:9" x14ac:dyDescent="0.25">
      <c r="F2">
        <v>117.92</v>
      </c>
      <c r="G2">
        <v>147.4</v>
      </c>
      <c r="H2">
        <v>57.02</v>
      </c>
    </row>
    <row r="3" spans="1:9" ht="98.25" customHeight="1" x14ac:dyDescent="0.25">
      <c r="A3" s="2" t="s">
        <v>1</v>
      </c>
      <c r="B3" s="2" t="s">
        <v>10</v>
      </c>
      <c r="C3" s="2" t="s">
        <v>11</v>
      </c>
      <c r="D3" s="2" t="s">
        <v>12</v>
      </c>
      <c r="E3" s="2" t="s">
        <v>24</v>
      </c>
      <c r="F3" s="2" t="s">
        <v>13</v>
      </c>
      <c r="G3" s="2" t="s">
        <v>14</v>
      </c>
      <c r="H3" s="2" t="s">
        <v>15</v>
      </c>
      <c r="I3" s="2" t="s">
        <v>25</v>
      </c>
    </row>
    <row r="4" spans="1:9" x14ac:dyDescent="0.25">
      <c r="A4" s="15" t="s">
        <v>2</v>
      </c>
      <c r="B4" s="8"/>
      <c r="C4" s="8"/>
      <c r="D4" s="8"/>
      <c r="E4" s="8"/>
      <c r="F4" s="8"/>
      <c r="G4" s="8"/>
      <c r="H4" s="8"/>
      <c r="I4" s="8"/>
    </row>
    <row r="5" spans="1:9" ht="15" customHeight="1" x14ac:dyDescent="0.25">
      <c r="A5" s="16" t="s">
        <v>38</v>
      </c>
      <c r="B5" s="4">
        <v>32</v>
      </c>
      <c r="C5" s="4">
        <v>1</v>
      </c>
      <c r="D5" s="4">
        <f>B5*C5</f>
        <v>32</v>
      </c>
      <c r="E5" s="4">
        <v>2</v>
      </c>
      <c r="F5" s="4">
        <f>D5*E5</f>
        <v>64</v>
      </c>
      <c r="G5" s="4">
        <f>F5*0.05</f>
        <v>3.2</v>
      </c>
      <c r="H5" s="4">
        <f>F5*0.1</f>
        <v>6.4</v>
      </c>
      <c r="I5" s="7">
        <f>$F$2*F5+$G$2*G5+$H$2*H5</f>
        <v>8383.4880000000012</v>
      </c>
    </row>
    <row r="6" spans="1:9" ht="28.5" x14ac:dyDescent="0.25">
      <c r="A6" s="16" t="s">
        <v>39</v>
      </c>
      <c r="B6" s="4">
        <v>32</v>
      </c>
      <c r="C6" s="4">
        <v>1</v>
      </c>
      <c r="D6" s="4">
        <f t="shared" ref="D6:D27" si="0">B6*C6</f>
        <v>32</v>
      </c>
      <c r="E6" s="4">
        <v>0</v>
      </c>
      <c r="F6" s="4">
        <f t="shared" ref="F6:F19" si="1">D6*E6</f>
        <v>0</v>
      </c>
      <c r="G6" s="4">
        <f t="shared" ref="G6:G19" si="2">F6*0.05</f>
        <v>0</v>
      </c>
      <c r="H6" s="4">
        <f t="shared" ref="H6:H19" si="3">F6*0.1</f>
        <v>0</v>
      </c>
      <c r="I6" s="5">
        <f t="shared" ref="I6:I19" si="4">$F$2*F6+$G$2*G6+$H$2*H6</f>
        <v>0</v>
      </c>
    </row>
    <row r="7" spans="1:9" ht="15.75" x14ac:dyDescent="0.25">
      <c r="A7" s="16" t="s">
        <v>40</v>
      </c>
      <c r="B7" s="4">
        <v>16</v>
      </c>
      <c r="C7" s="4">
        <v>1</v>
      </c>
      <c r="D7" s="4">
        <f t="shared" si="0"/>
        <v>16</v>
      </c>
      <c r="E7" s="4">
        <v>0</v>
      </c>
      <c r="F7" s="4">
        <f t="shared" si="1"/>
        <v>0</v>
      </c>
      <c r="G7" s="4">
        <f t="shared" si="2"/>
        <v>0</v>
      </c>
      <c r="H7" s="4">
        <f t="shared" si="3"/>
        <v>0</v>
      </c>
      <c r="I7" s="5">
        <f t="shared" si="4"/>
        <v>0</v>
      </c>
    </row>
    <row r="8" spans="1:9" ht="15.75" x14ac:dyDescent="0.25">
      <c r="A8" s="16" t="s">
        <v>41</v>
      </c>
      <c r="B8" s="4">
        <v>32</v>
      </c>
      <c r="C8" s="4">
        <v>1</v>
      </c>
      <c r="D8" s="4">
        <f t="shared" si="0"/>
        <v>32</v>
      </c>
      <c r="E8" s="4">
        <v>0</v>
      </c>
      <c r="F8" s="4">
        <f t="shared" si="1"/>
        <v>0</v>
      </c>
      <c r="G8" s="4">
        <f t="shared" si="2"/>
        <v>0</v>
      </c>
      <c r="H8" s="4">
        <f t="shared" si="3"/>
        <v>0</v>
      </c>
      <c r="I8" s="5">
        <f t="shared" si="4"/>
        <v>0</v>
      </c>
    </row>
    <row r="9" spans="1:9" ht="15.75" x14ac:dyDescent="0.25">
      <c r="A9" s="16" t="s">
        <v>42</v>
      </c>
      <c r="B9" s="4">
        <v>0.1</v>
      </c>
      <c r="C9" s="4">
        <v>365</v>
      </c>
      <c r="D9" s="4">
        <f t="shared" si="0"/>
        <v>36.5</v>
      </c>
      <c r="E9" s="4">
        <v>2</v>
      </c>
      <c r="F9" s="4">
        <f t="shared" si="1"/>
        <v>73</v>
      </c>
      <c r="G9" s="4">
        <f t="shared" si="2"/>
        <v>3.6500000000000004</v>
      </c>
      <c r="H9" s="4">
        <f t="shared" si="3"/>
        <v>7.3000000000000007</v>
      </c>
      <c r="I9" s="7">
        <f t="shared" si="4"/>
        <v>9562.4159999999993</v>
      </c>
    </row>
    <row r="10" spans="1:9" ht="28.5" x14ac:dyDescent="0.25">
      <c r="A10" s="16" t="s">
        <v>43</v>
      </c>
      <c r="B10" s="4">
        <v>0.5</v>
      </c>
      <c r="C10" s="4">
        <v>365</v>
      </c>
      <c r="D10" s="4">
        <f t="shared" si="0"/>
        <v>182.5</v>
      </c>
      <c r="E10" s="4">
        <v>2</v>
      </c>
      <c r="F10" s="4">
        <f t="shared" si="1"/>
        <v>365</v>
      </c>
      <c r="G10" s="4">
        <f t="shared" si="2"/>
        <v>18.25</v>
      </c>
      <c r="H10" s="4">
        <f t="shared" si="3"/>
        <v>36.5</v>
      </c>
      <c r="I10" s="7">
        <f t="shared" si="4"/>
        <v>47812.080000000009</v>
      </c>
    </row>
    <row r="11" spans="1:9" ht="41.25" x14ac:dyDescent="0.25">
      <c r="A11" s="16" t="s">
        <v>44</v>
      </c>
      <c r="B11" s="4">
        <v>0.5</v>
      </c>
      <c r="C11" s="4">
        <v>365</v>
      </c>
      <c r="D11" s="4">
        <f t="shared" si="0"/>
        <v>182.5</v>
      </c>
      <c r="E11" s="4">
        <v>2</v>
      </c>
      <c r="F11" s="4">
        <f t="shared" si="1"/>
        <v>365</v>
      </c>
      <c r="G11" s="4">
        <f t="shared" si="2"/>
        <v>18.25</v>
      </c>
      <c r="H11" s="4">
        <f t="shared" si="3"/>
        <v>36.5</v>
      </c>
      <c r="I11" s="7">
        <f t="shared" si="4"/>
        <v>47812.080000000009</v>
      </c>
    </row>
    <row r="12" spans="1:9" ht="38.25" x14ac:dyDescent="0.25">
      <c r="A12" s="16" t="s">
        <v>3</v>
      </c>
      <c r="B12" s="4">
        <v>8</v>
      </c>
      <c r="C12" s="4">
        <v>2</v>
      </c>
      <c r="D12" s="4">
        <f t="shared" si="0"/>
        <v>16</v>
      </c>
      <c r="E12" s="4">
        <v>2</v>
      </c>
      <c r="F12" s="4">
        <f t="shared" si="1"/>
        <v>32</v>
      </c>
      <c r="G12" s="4">
        <f t="shared" si="2"/>
        <v>1.6</v>
      </c>
      <c r="H12" s="4">
        <f t="shared" si="3"/>
        <v>3.2</v>
      </c>
      <c r="I12" s="7">
        <f t="shared" si="4"/>
        <v>4191.7440000000006</v>
      </c>
    </row>
    <row r="13" spans="1:9" ht="66.75" x14ac:dyDescent="0.25">
      <c r="A13" s="16" t="s">
        <v>45</v>
      </c>
      <c r="B13" s="4">
        <v>0.75</v>
      </c>
      <c r="C13" s="4">
        <v>730</v>
      </c>
      <c r="D13" s="4">
        <f t="shared" si="0"/>
        <v>547.5</v>
      </c>
      <c r="E13" s="4">
        <v>2</v>
      </c>
      <c r="F13" s="17">
        <f t="shared" si="1"/>
        <v>1095</v>
      </c>
      <c r="G13" s="4">
        <f t="shared" si="2"/>
        <v>54.75</v>
      </c>
      <c r="H13" s="4">
        <f t="shared" si="3"/>
        <v>109.5</v>
      </c>
      <c r="I13" s="7">
        <f t="shared" si="4"/>
        <v>143436.24000000002</v>
      </c>
    </row>
    <row r="14" spans="1:9" ht="41.25" x14ac:dyDescent="0.25">
      <c r="A14" s="16" t="s">
        <v>46</v>
      </c>
      <c r="B14" s="4">
        <v>2</v>
      </c>
      <c r="C14" s="4">
        <v>12</v>
      </c>
      <c r="D14" s="4">
        <f t="shared" si="0"/>
        <v>24</v>
      </c>
      <c r="E14" s="4">
        <v>2</v>
      </c>
      <c r="F14" s="4">
        <f t="shared" si="1"/>
        <v>48</v>
      </c>
      <c r="G14" s="4">
        <f t="shared" si="2"/>
        <v>2.4000000000000004</v>
      </c>
      <c r="H14" s="4">
        <f t="shared" si="3"/>
        <v>4.8000000000000007</v>
      </c>
      <c r="I14" s="7">
        <f t="shared" si="4"/>
        <v>6287.616</v>
      </c>
    </row>
    <row r="15" spans="1:9" ht="38.25" x14ac:dyDescent="0.25">
      <c r="A15" s="16" t="s">
        <v>4</v>
      </c>
      <c r="B15" s="4">
        <v>8</v>
      </c>
      <c r="C15" s="4">
        <v>2</v>
      </c>
      <c r="D15" s="4">
        <f t="shared" si="0"/>
        <v>16</v>
      </c>
      <c r="E15" s="4">
        <v>2</v>
      </c>
      <c r="F15" s="4">
        <f t="shared" si="1"/>
        <v>32</v>
      </c>
      <c r="G15" s="4">
        <f t="shared" si="2"/>
        <v>1.6</v>
      </c>
      <c r="H15" s="4">
        <f t="shared" si="3"/>
        <v>3.2</v>
      </c>
      <c r="I15" s="7">
        <f t="shared" si="4"/>
        <v>4191.7440000000006</v>
      </c>
    </row>
    <row r="16" spans="1:9" ht="84.75" customHeight="1" x14ac:dyDescent="0.25">
      <c r="A16" s="16" t="s">
        <v>47</v>
      </c>
      <c r="B16" s="4">
        <v>1.25</v>
      </c>
      <c r="C16" s="4">
        <v>365</v>
      </c>
      <c r="D16" s="4">
        <f t="shared" si="0"/>
        <v>456.25</v>
      </c>
      <c r="E16" s="4">
        <v>2</v>
      </c>
      <c r="F16" s="4">
        <f t="shared" si="1"/>
        <v>912.5</v>
      </c>
      <c r="G16" s="18">
        <f t="shared" si="2"/>
        <v>45.625</v>
      </c>
      <c r="H16" s="4">
        <f t="shared" si="3"/>
        <v>91.25</v>
      </c>
      <c r="I16" s="7">
        <f t="shared" si="4"/>
        <v>119530.2</v>
      </c>
    </row>
    <row r="17" spans="1:14" ht="63.75" x14ac:dyDescent="0.25">
      <c r="A17" s="16" t="s">
        <v>5</v>
      </c>
      <c r="B17" s="4">
        <v>4</v>
      </c>
      <c r="C17" s="4">
        <v>4</v>
      </c>
      <c r="D17" s="4">
        <f t="shared" si="0"/>
        <v>16</v>
      </c>
      <c r="E17" s="4">
        <v>2</v>
      </c>
      <c r="F17" s="4">
        <f t="shared" si="1"/>
        <v>32</v>
      </c>
      <c r="G17" s="4">
        <f t="shared" si="2"/>
        <v>1.6</v>
      </c>
      <c r="H17" s="4">
        <f t="shared" si="3"/>
        <v>3.2</v>
      </c>
      <c r="I17" s="7">
        <f t="shared" si="4"/>
        <v>4191.7440000000006</v>
      </c>
    </row>
    <row r="18" spans="1:14" ht="28.5" x14ac:dyDescent="0.25">
      <c r="A18" s="16" t="s">
        <v>48</v>
      </c>
      <c r="B18" s="4">
        <v>0.25</v>
      </c>
      <c r="C18" s="4">
        <v>365</v>
      </c>
      <c r="D18" s="4">
        <f t="shared" si="0"/>
        <v>91.25</v>
      </c>
      <c r="E18" s="4">
        <v>2</v>
      </c>
      <c r="F18" s="19">
        <f t="shared" si="1"/>
        <v>182.5</v>
      </c>
      <c r="G18" s="18">
        <f t="shared" si="2"/>
        <v>9.125</v>
      </c>
      <c r="H18" s="4">
        <f t="shared" si="3"/>
        <v>18.25</v>
      </c>
      <c r="I18" s="7">
        <f t="shared" si="4"/>
        <v>23906.040000000005</v>
      </c>
    </row>
    <row r="19" spans="1:14" ht="28.5" x14ac:dyDescent="0.25">
      <c r="A19" s="16" t="s">
        <v>49</v>
      </c>
      <c r="B19" s="4">
        <v>0.25</v>
      </c>
      <c r="C19" s="4">
        <v>2</v>
      </c>
      <c r="D19" s="4">
        <f t="shared" si="0"/>
        <v>0.5</v>
      </c>
      <c r="E19" s="4">
        <v>2</v>
      </c>
      <c r="F19" s="4">
        <f t="shared" si="1"/>
        <v>1</v>
      </c>
      <c r="G19" s="4">
        <f t="shared" si="2"/>
        <v>0.05</v>
      </c>
      <c r="H19" s="4">
        <f t="shared" si="3"/>
        <v>0.1</v>
      </c>
      <c r="I19" s="7">
        <f t="shared" si="4"/>
        <v>130.99200000000002</v>
      </c>
    </row>
    <row r="20" spans="1:14" x14ac:dyDescent="0.25">
      <c r="A20" s="15" t="s">
        <v>6</v>
      </c>
      <c r="B20" s="3"/>
      <c r="C20" s="3"/>
      <c r="D20" s="4"/>
      <c r="E20" s="3"/>
      <c r="F20" s="20">
        <f>SUM(F5:H19)</f>
        <v>3682.3</v>
      </c>
      <c r="G20" s="20"/>
      <c r="H20" s="20"/>
      <c r="I20" s="11">
        <f>SUM(I5:I19)</f>
        <v>419436.38400000008</v>
      </c>
    </row>
    <row r="21" spans="1:14" x14ac:dyDescent="0.25">
      <c r="A21" s="8" t="s">
        <v>7</v>
      </c>
      <c r="B21" s="8"/>
      <c r="C21" s="8"/>
      <c r="D21" s="4"/>
      <c r="E21" s="8"/>
      <c r="F21" s="8"/>
      <c r="G21" s="8"/>
      <c r="H21" s="8"/>
      <c r="I21" s="8"/>
    </row>
    <row r="22" spans="1:14" ht="15" customHeight="1" x14ac:dyDescent="0.25">
      <c r="A22" s="16" t="s">
        <v>38</v>
      </c>
      <c r="B22" s="4" t="s">
        <v>16</v>
      </c>
      <c r="C22" s="3"/>
      <c r="D22" s="4"/>
      <c r="E22" s="3"/>
      <c r="F22" s="3"/>
      <c r="G22" s="3"/>
      <c r="H22" s="3"/>
      <c r="I22" s="3"/>
    </row>
    <row r="23" spans="1:14" ht="15.75" x14ac:dyDescent="0.25">
      <c r="A23" s="6" t="s">
        <v>50</v>
      </c>
      <c r="B23" s="4">
        <v>6</v>
      </c>
      <c r="C23" s="4">
        <v>1</v>
      </c>
      <c r="D23" s="4">
        <f t="shared" si="0"/>
        <v>6</v>
      </c>
      <c r="E23" s="4">
        <v>0</v>
      </c>
      <c r="F23" s="4">
        <f t="shared" ref="F23" si="5">D23*E23</f>
        <v>0</v>
      </c>
      <c r="G23" s="4">
        <f t="shared" ref="G23:G27" si="6">F23*0.05</f>
        <v>0</v>
      </c>
      <c r="H23" s="4">
        <f t="shared" ref="H23" si="7">F23*0.1</f>
        <v>0</v>
      </c>
      <c r="I23" s="5">
        <f t="shared" ref="I23" si="8">$F$2*F23+$G$2*G23+$H$2*H23</f>
        <v>0</v>
      </c>
    </row>
    <row r="24" spans="1:14" ht="28.5" x14ac:dyDescent="0.25">
      <c r="A24" s="21" t="s">
        <v>51</v>
      </c>
      <c r="B24" s="4">
        <v>3</v>
      </c>
      <c r="C24" s="4">
        <v>1</v>
      </c>
      <c r="D24" s="4">
        <f t="shared" si="0"/>
        <v>3</v>
      </c>
      <c r="E24" s="4">
        <v>0</v>
      </c>
      <c r="F24" s="4">
        <f t="shared" ref="F24:F27" si="9">D24*E24</f>
        <v>0</v>
      </c>
      <c r="G24" s="4">
        <f t="shared" si="6"/>
        <v>0</v>
      </c>
      <c r="H24" s="4">
        <f t="shared" ref="H24:H27" si="10">F24*0.1</f>
        <v>0</v>
      </c>
      <c r="I24" s="5">
        <f t="shared" ref="I24:I27" si="11">$F$2*F24+$G$2*G24+$H$2*H24</f>
        <v>0</v>
      </c>
    </row>
    <row r="25" spans="1:14" ht="15.75" x14ac:dyDescent="0.25">
      <c r="A25" s="6" t="s">
        <v>52</v>
      </c>
      <c r="B25" s="4">
        <v>16</v>
      </c>
      <c r="C25" s="4">
        <v>1</v>
      </c>
      <c r="D25" s="4">
        <f t="shared" si="0"/>
        <v>16</v>
      </c>
      <c r="E25" s="4">
        <v>0</v>
      </c>
      <c r="F25" s="4">
        <f t="shared" si="9"/>
        <v>0</v>
      </c>
      <c r="G25" s="4">
        <f t="shared" si="6"/>
        <v>0</v>
      </c>
      <c r="H25" s="4">
        <f t="shared" si="10"/>
        <v>0</v>
      </c>
      <c r="I25" s="5">
        <f t="shared" si="11"/>
        <v>0</v>
      </c>
    </row>
    <row r="26" spans="1:14" x14ac:dyDescent="0.25">
      <c r="A26" s="6" t="s">
        <v>8</v>
      </c>
      <c r="B26" s="4">
        <v>16</v>
      </c>
      <c r="C26" s="4">
        <v>0</v>
      </c>
      <c r="D26" s="4">
        <f t="shared" si="0"/>
        <v>0</v>
      </c>
      <c r="E26" s="4">
        <v>0</v>
      </c>
      <c r="F26" s="4">
        <f t="shared" si="9"/>
        <v>0</v>
      </c>
      <c r="G26" s="4">
        <f t="shared" si="6"/>
        <v>0</v>
      </c>
      <c r="H26" s="4">
        <f t="shared" si="10"/>
        <v>0</v>
      </c>
      <c r="I26" s="5">
        <f t="shared" si="11"/>
        <v>0</v>
      </c>
    </row>
    <row r="27" spans="1:14" ht="15.75" x14ac:dyDescent="0.25">
      <c r="A27" s="21" t="s">
        <v>53</v>
      </c>
      <c r="B27" s="4">
        <v>16</v>
      </c>
      <c r="C27" s="4">
        <v>2</v>
      </c>
      <c r="D27" s="4">
        <f t="shared" si="0"/>
        <v>32</v>
      </c>
      <c r="E27" s="4">
        <v>2</v>
      </c>
      <c r="F27" s="4">
        <f t="shared" si="9"/>
        <v>64</v>
      </c>
      <c r="G27" s="4">
        <f t="shared" si="6"/>
        <v>3.2</v>
      </c>
      <c r="H27" s="4">
        <f t="shared" si="10"/>
        <v>6.4</v>
      </c>
      <c r="I27" s="7">
        <f t="shared" si="11"/>
        <v>8383.4880000000012</v>
      </c>
    </row>
    <row r="28" spans="1:14" ht="27.75" customHeight="1" x14ac:dyDescent="0.25">
      <c r="A28" s="8" t="s">
        <v>9</v>
      </c>
      <c r="B28" s="3"/>
      <c r="C28" s="3"/>
      <c r="D28" s="3"/>
      <c r="E28" s="3"/>
      <c r="F28" s="10">
        <f>SUM(F23:H27)</f>
        <v>73.600000000000009</v>
      </c>
      <c r="G28" s="10"/>
      <c r="H28" s="10"/>
      <c r="I28" s="11">
        <f>SUM(I23:I27)</f>
        <v>8383.4880000000012</v>
      </c>
    </row>
    <row r="29" spans="1:14" ht="28.5" x14ac:dyDescent="0.25">
      <c r="A29" s="8" t="s">
        <v>54</v>
      </c>
      <c r="B29" s="9"/>
      <c r="C29" s="9"/>
      <c r="D29" s="9"/>
      <c r="E29" s="9"/>
      <c r="F29" s="20">
        <f>ROUND(F20+F28,-1)</f>
        <v>3760</v>
      </c>
      <c r="G29" s="20"/>
      <c r="H29" s="20"/>
      <c r="I29" s="11">
        <f>ROUND(I20+I28, -3)</f>
        <v>428000</v>
      </c>
    </row>
    <row r="30" spans="1:14" ht="29.25" x14ac:dyDescent="0.25">
      <c r="A30" s="22" t="s">
        <v>55</v>
      </c>
      <c r="B30" s="23"/>
      <c r="C30" s="23"/>
      <c r="D30" s="23"/>
      <c r="E30" s="23"/>
      <c r="F30" s="23"/>
      <c r="G30" s="23"/>
      <c r="H30" s="23"/>
      <c r="I30" s="11">
        <v>16400</v>
      </c>
      <c r="M30">
        <f>F29/4</f>
        <v>940</v>
      </c>
      <c r="N30" t="s">
        <v>23</v>
      </c>
    </row>
    <row r="31" spans="1:14" ht="16.5" x14ac:dyDescent="0.25">
      <c r="A31" s="24" t="s">
        <v>56</v>
      </c>
      <c r="B31" s="23"/>
      <c r="C31" s="23"/>
      <c r="D31" s="23"/>
      <c r="E31" s="23"/>
      <c r="F31" s="23"/>
      <c r="G31" s="23"/>
      <c r="H31" s="23"/>
      <c r="I31" s="11">
        <f>ROUND(I29+I30,-3)</f>
        <v>444000</v>
      </c>
    </row>
    <row r="32" spans="1:14" x14ac:dyDescent="0.25">
      <c r="A32" s="12"/>
      <c r="B32" s="12"/>
      <c r="C32" s="12"/>
      <c r="D32" s="12"/>
      <c r="E32" s="12"/>
      <c r="F32" s="12"/>
      <c r="G32" s="12"/>
      <c r="H32" s="12"/>
      <c r="I32" s="12"/>
    </row>
    <row r="33" spans="1:9" x14ac:dyDescent="0.25">
      <c r="A33" s="13" t="s">
        <v>17</v>
      </c>
      <c r="B33" s="12"/>
      <c r="C33" s="12"/>
      <c r="D33" s="12"/>
      <c r="E33" s="12"/>
      <c r="F33" s="12"/>
      <c r="G33" s="12"/>
      <c r="H33" s="12"/>
      <c r="I33" s="12"/>
    </row>
    <row r="34" spans="1:9" ht="15.75" x14ac:dyDescent="0.25">
      <c r="A34" s="14" t="s">
        <v>57</v>
      </c>
      <c r="B34" s="14"/>
      <c r="C34" s="14"/>
      <c r="D34" s="14"/>
      <c r="E34" s="14"/>
      <c r="F34" s="14"/>
      <c r="G34" s="14"/>
      <c r="H34" s="14"/>
      <c r="I34" s="14"/>
    </row>
    <row r="35" spans="1:9" ht="60" customHeight="1" x14ac:dyDescent="0.25">
      <c r="A35" s="14" t="s">
        <v>58</v>
      </c>
      <c r="B35" s="14"/>
      <c r="C35" s="14"/>
      <c r="D35" s="14"/>
      <c r="E35" s="14"/>
      <c r="F35" s="14"/>
      <c r="G35" s="14"/>
      <c r="H35" s="14"/>
      <c r="I35" s="14"/>
    </row>
    <row r="36" spans="1:9" ht="15.75" x14ac:dyDescent="0.25">
      <c r="A36" s="14" t="s">
        <v>59</v>
      </c>
      <c r="B36" s="14"/>
      <c r="C36" s="14"/>
      <c r="D36" s="14"/>
      <c r="E36" s="14"/>
      <c r="F36" s="14"/>
      <c r="G36" s="14"/>
      <c r="H36" s="14"/>
      <c r="I36" s="14"/>
    </row>
    <row r="37" spans="1:9" ht="15.75" x14ac:dyDescent="0.25">
      <c r="A37" s="14" t="s">
        <v>60</v>
      </c>
      <c r="B37" s="14"/>
      <c r="C37" s="14"/>
      <c r="D37" s="14"/>
      <c r="E37" s="14"/>
      <c r="F37" s="14"/>
      <c r="G37" s="14"/>
      <c r="H37" s="14"/>
      <c r="I37" s="14"/>
    </row>
    <row r="38" spans="1:9" ht="15.75" x14ac:dyDescent="0.25">
      <c r="A38" s="14" t="s">
        <v>61</v>
      </c>
      <c r="B38" s="14"/>
      <c r="C38" s="14"/>
      <c r="D38" s="14"/>
      <c r="E38" s="14"/>
      <c r="F38" s="14"/>
      <c r="G38" s="14"/>
      <c r="H38" s="14"/>
      <c r="I38" s="14"/>
    </row>
    <row r="39" spans="1:9" ht="15.75" x14ac:dyDescent="0.25">
      <c r="A39" s="14" t="s">
        <v>62</v>
      </c>
      <c r="B39" s="14"/>
      <c r="C39" s="14"/>
      <c r="D39" s="14"/>
      <c r="E39" s="14"/>
      <c r="F39" s="14"/>
      <c r="G39" s="14"/>
      <c r="H39" s="14"/>
      <c r="I39" s="14"/>
    </row>
    <row r="40" spans="1:9" ht="15.75" x14ac:dyDescent="0.25">
      <c r="A40" s="14" t="s">
        <v>63</v>
      </c>
      <c r="B40" s="14"/>
      <c r="C40" s="14"/>
      <c r="D40" s="14"/>
      <c r="E40" s="14"/>
      <c r="F40" s="14"/>
      <c r="G40" s="14"/>
      <c r="H40" s="14"/>
      <c r="I40" s="14"/>
    </row>
    <row r="41" spans="1:9" ht="15.75" x14ac:dyDescent="0.25">
      <c r="A41" s="14" t="s">
        <v>64</v>
      </c>
      <c r="B41" s="14"/>
      <c r="C41" s="14"/>
      <c r="D41" s="14"/>
      <c r="E41" s="14"/>
      <c r="F41" s="14"/>
      <c r="G41" s="14"/>
      <c r="H41" s="14"/>
      <c r="I41" s="14"/>
    </row>
    <row r="42" spans="1:9" ht="15.75" x14ac:dyDescent="0.25">
      <c r="A42" s="14" t="s">
        <v>65</v>
      </c>
      <c r="B42" s="14"/>
      <c r="C42" s="14"/>
      <c r="D42" s="14"/>
      <c r="E42" s="14"/>
      <c r="F42" s="14"/>
      <c r="G42" s="14"/>
      <c r="H42" s="14"/>
      <c r="I42" s="14"/>
    </row>
    <row r="43" spans="1:9" ht="15.75" x14ac:dyDescent="0.25">
      <c r="A43" s="14" t="s">
        <v>66</v>
      </c>
      <c r="B43" s="14"/>
      <c r="C43" s="14"/>
      <c r="D43" s="14"/>
      <c r="E43" s="14"/>
      <c r="F43" s="14"/>
      <c r="G43" s="14"/>
      <c r="H43" s="14"/>
      <c r="I43" s="14"/>
    </row>
    <row r="44" spans="1:9" x14ac:dyDescent="0.25">
      <c r="A44" s="12"/>
      <c r="B44" s="12"/>
      <c r="C44" s="12"/>
      <c r="D44" s="12"/>
      <c r="E44" s="12"/>
      <c r="F44" s="12"/>
      <c r="G44" s="12"/>
      <c r="H44" s="12"/>
      <c r="I44" s="12"/>
    </row>
  </sheetData>
  <mergeCells count="13">
    <mergeCell ref="F28:H28"/>
    <mergeCell ref="F29:H29"/>
    <mergeCell ref="F20:H20"/>
    <mergeCell ref="A34:I34"/>
    <mergeCell ref="A35:I35"/>
    <mergeCell ref="A41:I41"/>
    <mergeCell ref="A42:I42"/>
    <mergeCell ref="A43:I43"/>
    <mergeCell ref="A36:I36"/>
    <mergeCell ref="A37:I37"/>
    <mergeCell ref="A38:I38"/>
    <mergeCell ref="A39:I39"/>
    <mergeCell ref="A40:I4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7"/>
  <sheetViews>
    <sheetView zoomScale="85" zoomScaleNormal="85" workbookViewId="0">
      <selection activeCell="A12" sqref="A12:I17"/>
    </sheetView>
  </sheetViews>
  <sheetFormatPr defaultRowHeight="15" x14ac:dyDescent="0.25"/>
  <cols>
    <col min="1" max="1" width="34.7109375" customWidth="1"/>
    <col min="2" max="2" width="10.42578125" customWidth="1"/>
    <col min="3" max="3" width="12" customWidth="1"/>
    <col min="4" max="4" width="11" customWidth="1"/>
    <col min="5" max="5" width="12.28515625" bestFit="1" customWidth="1"/>
    <col min="6" max="6" width="9.85546875" customWidth="1"/>
    <col min="7" max="7" width="12.7109375" customWidth="1"/>
    <col min="8" max="8" width="10.28515625" customWidth="1"/>
    <col min="9" max="9" width="9.85546875" bestFit="1" customWidth="1"/>
  </cols>
  <sheetData>
    <row r="1" spans="1:9" x14ac:dyDescent="0.25">
      <c r="A1" s="1" t="s">
        <v>18</v>
      </c>
    </row>
    <row r="2" spans="1:9" x14ac:dyDescent="0.25">
      <c r="F2">
        <v>48.75</v>
      </c>
      <c r="G2">
        <v>62.9</v>
      </c>
      <c r="H2">
        <v>25.25</v>
      </c>
    </row>
    <row r="3" spans="1:9" ht="89.25" x14ac:dyDescent="0.25">
      <c r="A3" s="2" t="s">
        <v>1</v>
      </c>
      <c r="B3" s="2" t="s">
        <v>19</v>
      </c>
      <c r="C3" s="2" t="s">
        <v>11</v>
      </c>
      <c r="D3" s="2" t="s">
        <v>20</v>
      </c>
      <c r="E3" s="2" t="s">
        <v>24</v>
      </c>
      <c r="F3" s="2" t="s">
        <v>21</v>
      </c>
      <c r="G3" s="2" t="s">
        <v>14</v>
      </c>
      <c r="H3" s="2" t="s">
        <v>22</v>
      </c>
      <c r="I3" s="2" t="s">
        <v>25</v>
      </c>
    </row>
    <row r="4" spans="1:9" ht="15.75" x14ac:dyDescent="0.25">
      <c r="A4" s="3" t="s">
        <v>26</v>
      </c>
      <c r="B4" s="4">
        <v>4</v>
      </c>
      <c r="C4" s="4">
        <v>1</v>
      </c>
      <c r="D4" s="4">
        <f>B4*C4</f>
        <v>4</v>
      </c>
      <c r="E4" s="4">
        <v>0</v>
      </c>
      <c r="F4" s="4">
        <f>D4*E4</f>
        <v>0</v>
      </c>
      <c r="G4" s="4">
        <f>F4*0.05</f>
        <v>0</v>
      </c>
      <c r="H4" s="4">
        <f>F4*0.1</f>
        <v>0</v>
      </c>
      <c r="I4" s="5">
        <f>$F$2*F4+$G$2*G4+$H$2*H4</f>
        <v>0</v>
      </c>
    </row>
    <row r="5" spans="1:9" ht="28.5" x14ac:dyDescent="0.25">
      <c r="A5" s="6" t="s">
        <v>27</v>
      </c>
      <c r="B5" s="4">
        <v>4</v>
      </c>
      <c r="C5" s="4">
        <v>3</v>
      </c>
      <c r="D5" s="4">
        <f t="shared" ref="D5:D9" si="0">B5*C5</f>
        <v>12</v>
      </c>
      <c r="E5" s="4">
        <v>0</v>
      </c>
      <c r="F5" s="4">
        <f t="shared" ref="F5:F9" si="1">D5*E5</f>
        <v>0</v>
      </c>
      <c r="G5" s="4">
        <f t="shared" ref="G5:G9" si="2">F5*0.05</f>
        <v>0</v>
      </c>
      <c r="H5" s="4">
        <f t="shared" ref="H5:H9" si="3">F5*0.1</f>
        <v>0</v>
      </c>
      <c r="I5" s="5">
        <f t="shared" ref="I5:I9" si="4">$F$2*F5+$G$2*G5+$H$2*H5</f>
        <v>0</v>
      </c>
    </row>
    <row r="6" spans="1:9" ht="15.75" x14ac:dyDescent="0.25">
      <c r="A6" s="6" t="s">
        <v>28</v>
      </c>
      <c r="B6" s="4">
        <v>16</v>
      </c>
      <c r="C6" s="4">
        <v>3</v>
      </c>
      <c r="D6" s="4">
        <f t="shared" si="0"/>
        <v>48</v>
      </c>
      <c r="E6" s="4">
        <v>0</v>
      </c>
      <c r="F6" s="4">
        <f t="shared" si="1"/>
        <v>0</v>
      </c>
      <c r="G6" s="4">
        <f t="shared" si="2"/>
        <v>0</v>
      </c>
      <c r="H6" s="4">
        <f t="shared" si="3"/>
        <v>0</v>
      </c>
      <c r="I6" s="5">
        <f t="shared" si="4"/>
        <v>0</v>
      </c>
    </row>
    <row r="7" spans="1:9" ht="54" x14ac:dyDescent="0.25">
      <c r="A7" s="6" t="s">
        <v>29</v>
      </c>
      <c r="B7" s="4">
        <v>32</v>
      </c>
      <c r="C7" s="4">
        <v>1</v>
      </c>
      <c r="D7" s="4">
        <f t="shared" si="0"/>
        <v>32</v>
      </c>
      <c r="E7" s="4">
        <v>0</v>
      </c>
      <c r="F7" s="4">
        <f t="shared" si="1"/>
        <v>0</v>
      </c>
      <c r="G7" s="4">
        <f t="shared" si="2"/>
        <v>0</v>
      </c>
      <c r="H7" s="4">
        <f t="shared" si="3"/>
        <v>0</v>
      </c>
      <c r="I7" s="5">
        <f t="shared" si="4"/>
        <v>0</v>
      </c>
    </row>
    <row r="8" spans="1:9" ht="15.75" x14ac:dyDescent="0.25">
      <c r="A8" s="6" t="s">
        <v>30</v>
      </c>
      <c r="B8" s="4">
        <v>8</v>
      </c>
      <c r="C8" s="4">
        <v>1</v>
      </c>
      <c r="D8" s="4">
        <f t="shared" si="0"/>
        <v>8</v>
      </c>
      <c r="E8" s="4">
        <v>0</v>
      </c>
      <c r="F8" s="4">
        <f t="shared" si="1"/>
        <v>0</v>
      </c>
      <c r="G8" s="4">
        <f t="shared" si="2"/>
        <v>0</v>
      </c>
      <c r="H8" s="4">
        <f t="shared" si="3"/>
        <v>0</v>
      </c>
      <c r="I8" s="5">
        <f t="shared" si="4"/>
        <v>0</v>
      </c>
    </row>
    <row r="9" spans="1:9" ht="15.75" x14ac:dyDescent="0.25">
      <c r="A9" s="3" t="s">
        <v>31</v>
      </c>
      <c r="B9" s="4">
        <v>12</v>
      </c>
      <c r="C9" s="4">
        <v>2</v>
      </c>
      <c r="D9" s="4">
        <f t="shared" si="0"/>
        <v>24</v>
      </c>
      <c r="E9" s="4">
        <v>2</v>
      </c>
      <c r="F9" s="4">
        <f t="shared" si="1"/>
        <v>48</v>
      </c>
      <c r="G9" s="4">
        <f t="shared" si="2"/>
        <v>2.4000000000000004</v>
      </c>
      <c r="H9" s="4">
        <f t="shared" si="3"/>
        <v>4.8000000000000007</v>
      </c>
      <c r="I9" s="7">
        <f t="shared" si="4"/>
        <v>2612.16</v>
      </c>
    </row>
    <row r="10" spans="1:9" ht="28.5" x14ac:dyDescent="0.25">
      <c r="A10" s="8" t="s">
        <v>32</v>
      </c>
      <c r="B10" s="9"/>
      <c r="C10" s="9"/>
      <c r="D10" s="9"/>
      <c r="E10" s="9"/>
      <c r="F10" s="10">
        <f>SUM(F4:H9)</f>
        <v>55.2</v>
      </c>
      <c r="G10" s="10"/>
      <c r="H10" s="10"/>
      <c r="I10" s="11">
        <f>ROUND(SUM(I4:I9), -1)</f>
        <v>2610</v>
      </c>
    </row>
    <row r="11" spans="1:9" x14ac:dyDescent="0.25">
      <c r="A11" s="12"/>
      <c r="B11" s="12"/>
      <c r="C11" s="12"/>
      <c r="D11" s="12"/>
      <c r="E11" s="12"/>
      <c r="F11" s="12"/>
      <c r="G11" s="12"/>
      <c r="H11" s="12"/>
      <c r="I11" s="12"/>
    </row>
    <row r="12" spans="1:9" x14ac:dyDescent="0.25">
      <c r="A12" s="13" t="s">
        <v>17</v>
      </c>
      <c r="B12" s="12"/>
      <c r="C12" s="12"/>
      <c r="D12" s="12"/>
      <c r="E12" s="12"/>
      <c r="F12" s="12"/>
      <c r="G12" s="12"/>
      <c r="H12" s="12"/>
      <c r="I12" s="12"/>
    </row>
    <row r="13" spans="1:9" ht="34.5" customHeight="1" x14ac:dyDescent="0.25">
      <c r="A13" s="14" t="s">
        <v>33</v>
      </c>
      <c r="B13" s="14"/>
      <c r="C13" s="14"/>
      <c r="D13" s="14"/>
      <c r="E13" s="14"/>
      <c r="F13" s="14"/>
      <c r="G13" s="14"/>
      <c r="H13" s="14"/>
      <c r="I13" s="14"/>
    </row>
    <row r="14" spans="1:9" ht="54.95" customHeight="1" x14ac:dyDescent="0.25">
      <c r="A14" s="14" t="s">
        <v>34</v>
      </c>
      <c r="B14" s="14"/>
      <c r="C14" s="14"/>
      <c r="D14" s="14"/>
      <c r="E14" s="14"/>
      <c r="F14" s="14"/>
      <c r="G14" s="14"/>
      <c r="H14" s="14"/>
      <c r="I14" s="14"/>
    </row>
    <row r="15" spans="1:9" ht="15.75" x14ac:dyDescent="0.25">
      <c r="A15" s="14" t="s">
        <v>35</v>
      </c>
      <c r="B15" s="14"/>
      <c r="C15" s="14"/>
      <c r="D15" s="14"/>
      <c r="E15" s="14"/>
      <c r="F15" s="14"/>
      <c r="G15" s="14"/>
      <c r="H15" s="14"/>
      <c r="I15" s="14"/>
    </row>
    <row r="16" spans="1:9" ht="15.75" x14ac:dyDescent="0.25">
      <c r="A16" s="14" t="s">
        <v>36</v>
      </c>
      <c r="B16" s="14"/>
      <c r="C16" s="14"/>
      <c r="D16" s="14"/>
      <c r="E16" s="14"/>
      <c r="F16" s="14"/>
      <c r="G16" s="14"/>
      <c r="H16" s="14"/>
      <c r="I16" s="14"/>
    </row>
    <row r="17" spans="1:9" ht="15.75" x14ac:dyDescent="0.25">
      <c r="A17" s="14" t="s">
        <v>37</v>
      </c>
      <c r="B17" s="14"/>
      <c r="C17" s="14"/>
      <c r="D17" s="14"/>
      <c r="E17" s="14"/>
      <c r="F17" s="14"/>
      <c r="G17" s="14"/>
      <c r="H17" s="14"/>
      <c r="I17" s="14"/>
    </row>
  </sheetData>
  <mergeCells count="6">
    <mergeCell ref="A17:I17"/>
    <mergeCell ref="A16:I16"/>
    <mergeCell ref="F10:H10"/>
    <mergeCell ref="A13:I13"/>
    <mergeCell ref="A14:I14"/>
    <mergeCell ref="A15:I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1</vt:lpstr>
      <vt:lpstr>Table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Noel Hilliard</cp:lastModifiedBy>
  <dcterms:created xsi:type="dcterms:W3CDTF">2015-12-08T12:50:03Z</dcterms:created>
  <dcterms:modified xsi:type="dcterms:W3CDTF">2019-03-15T13:18:21Z</dcterms:modified>
</cp:coreProperties>
</file>