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S:\Amanda S\ICR Renewals - 041317\2018 Project Work\1797.08 Storage Vessels for Petroleum Liquids NSPS\Draft Files\"/>
    </mc:Choice>
  </mc:AlternateContent>
  <xr:revisionPtr revIDLastSave="0" documentId="13_ncr:1_{08DDE3D4-506B-4276-AEE7-A64D387791C1}" xr6:coauthVersionLast="40" xr6:coauthVersionMax="40" xr10:uidLastSave="{00000000-0000-0000-0000-000000000000}"/>
  <bookViews>
    <workbookView xWindow="25080" yWindow="-120" windowWidth="25440" windowHeight="15990" xr2:uid="{00000000-000D-0000-FFFF-FFFF00000000}"/>
  </bookViews>
  <sheets>
    <sheet name="Table 1" sheetId="1" r:id="rId1"/>
    <sheet name="Table 2" sheetId="2" r:id="rId2"/>
  </sheets>
  <definedNames>
    <definedName name="_Hlk254864251" localSheetId="0">'Table 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8" i="1" l="1"/>
  <c r="F28" i="1"/>
  <c r="I27" i="1"/>
  <c r="I14" i="1"/>
  <c r="F14" i="1"/>
  <c r="F27" i="1"/>
  <c r="G21" i="1" l="1"/>
  <c r="I5" i="2"/>
  <c r="I6" i="2"/>
  <c r="G5" i="2"/>
  <c r="D5" i="2"/>
  <c r="D13" i="1"/>
  <c r="F5" i="2" l="1"/>
  <c r="D7" i="1"/>
  <c r="F7" i="1" s="1"/>
  <c r="F13" i="1"/>
  <c r="D21" i="1"/>
  <c r="F21" i="1" s="1"/>
  <c r="D22" i="1"/>
  <c r="F22" i="1" s="1"/>
  <c r="G22" i="1" s="1"/>
  <c r="D23" i="1"/>
  <c r="F23" i="1" s="1"/>
  <c r="G23" i="1" s="1"/>
  <c r="D24" i="1"/>
  <c r="F24" i="1" s="1"/>
  <c r="G24" i="1" s="1"/>
  <c r="H5" i="2" l="1"/>
  <c r="H13" i="1"/>
  <c r="G13" i="1"/>
  <c r="H24" i="1"/>
  <c r="I24" i="1" s="1"/>
  <c r="H23" i="1"/>
  <c r="I23" i="1" s="1"/>
  <c r="H22" i="1"/>
  <c r="I22" i="1" s="1"/>
  <c r="H21" i="1"/>
  <c r="H7" i="1"/>
  <c r="G7" i="1"/>
  <c r="F6" i="2" l="1"/>
  <c r="I7" i="1"/>
  <c r="I13" i="1"/>
  <c r="I21" i="1"/>
  <c r="I30" i="1" l="1"/>
</calcChain>
</file>

<file path=xl/sharedStrings.xml><?xml version="1.0" encoding="utf-8"?>
<sst xmlns="http://schemas.openxmlformats.org/spreadsheetml/2006/main" count="75" uniqueCount="55">
  <si>
    <t>Burden Item</t>
  </si>
  <si>
    <t>1.  Applications</t>
  </si>
  <si>
    <t>N/A</t>
  </si>
  <si>
    <t>2.  Surveys and studies</t>
  </si>
  <si>
    <t>3.  Reporting requirements</t>
  </si>
  <si>
    <t>B.  Required activities:</t>
  </si>
  <si>
    <t>Subtotal for Reporting Requirements</t>
  </si>
  <si>
    <t>4.  Recordkeeping requirements</t>
  </si>
  <si>
    <t>B.  Plan activities</t>
  </si>
  <si>
    <t>C.  Implement activities</t>
  </si>
  <si>
    <t>D.  Develop record system</t>
  </si>
  <si>
    <t xml:space="preserve">E.  Time to enter and transmit information:  </t>
  </si>
  <si>
    <t xml:space="preserve">      iii. Record of storage performance tests</t>
  </si>
  <si>
    <t>F.  Time to train personnel</t>
  </si>
  <si>
    <t>G.  Time for audits</t>
  </si>
  <si>
    <t>Subtotal for Recordkeeping Requirements</t>
  </si>
  <si>
    <t>Table 1: Annual Respondent Burden and Cost – NSPS for Storage Vessels for Petroleum Liquids for Which Construction, Reconstruction or Modification Commenced After June 11, 1973 and Prior to May 19, 1978 (40 CFR Part 60, Subpart K) (Renewal)</t>
  </si>
  <si>
    <t>(A)
Technical person-hours per occurrence</t>
  </si>
  <si>
    <t>(B)
No. of occurences per respondent per year</t>
  </si>
  <si>
    <t>(C)
Technical person-hours per respondent per year
(C=AxB)</t>
  </si>
  <si>
    <r>
      <t xml:space="preserve">(D)
Respondents per year </t>
    </r>
    <r>
      <rPr>
        <b/>
        <vertAlign val="superscript"/>
        <sz val="10"/>
        <color theme="1"/>
        <rFont val="Times New Roman"/>
        <family val="1"/>
      </rPr>
      <t>a</t>
    </r>
  </si>
  <si>
    <t>(E) 
Technical person hours per year
(E=CxD)</t>
  </si>
  <si>
    <t>(F)
Management hours per year
(F=Ex0.05)</t>
  </si>
  <si>
    <t>(G) 
Clerical hours per year
(G=Ex0.1)</t>
  </si>
  <si>
    <r>
      <t xml:space="preserve">(H) 
Total Cost per year ($) </t>
    </r>
    <r>
      <rPr>
        <b/>
        <vertAlign val="superscript"/>
        <sz val="10"/>
        <color theme="1"/>
        <rFont val="Times New Roman"/>
        <family val="1"/>
      </rPr>
      <t>b</t>
    </r>
  </si>
  <si>
    <t>See 3E</t>
  </si>
  <si>
    <r>
      <t xml:space="preserve">A.  Familiarize with regulatory requirements </t>
    </r>
    <r>
      <rPr>
        <vertAlign val="superscript"/>
        <sz val="10"/>
        <color theme="1"/>
        <rFont val="Times New Roman"/>
        <family val="1"/>
      </rPr>
      <t>c</t>
    </r>
  </si>
  <si>
    <r>
      <t xml:space="preserve">      i.  Monitoring of operations and emissions </t>
    </r>
    <r>
      <rPr>
        <vertAlign val="superscript"/>
        <sz val="10"/>
        <color theme="1"/>
        <rFont val="Times New Roman"/>
        <family val="1"/>
      </rPr>
      <t>d</t>
    </r>
  </si>
  <si>
    <t>See 3A</t>
  </si>
  <si>
    <t xml:space="preserve">      i.  Records of startup, shutdown, or malfunction</t>
  </si>
  <si>
    <t xml:space="preserve">      ii. Record petroleum liquid stored</t>
  </si>
  <si>
    <t xml:space="preserve">      iv. Record true vapor pressure of liquid stored</t>
  </si>
  <si>
    <t>C.  Gather existing information</t>
  </si>
  <si>
    <t>D.  Write notification</t>
  </si>
  <si>
    <t>See 3D</t>
  </si>
  <si>
    <t>See 3D and 4E</t>
  </si>
  <si>
    <t>Assumptions:</t>
  </si>
  <si>
    <r>
      <t xml:space="preserve">c  </t>
    </r>
    <r>
      <rPr>
        <sz val="10"/>
        <color theme="1"/>
        <rFont val="Times New Roman"/>
        <family val="1"/>
      </rPr>
      <t xml:space="preserve">This ICR assumes all respondents will take 1 hour to familiarize with regulatory requirements. </t>
    </r>
  </si>
  <si>
    <r>
      <t>d</t>
    </r>
    <r>
      <rPr>
        <sz val="10"/>
        <color theme="1"/>
        <rFont val="Times New Roman"/>
        <family val="1"/>
      </rPr>
      <t xml:space="preserve">  Monitoring and recordkeeping operations include maintaining records of the petroleum liquid stored, the period of storage, and the maximum true vapor pressure of that liquid during the respective storage period, unless the affected facility is equipped with a vapor recovery and return or disposal system in accordance with the requirements in 40 CFR 60.112, or stores liquid with a Reid vapor pressure of less than 6.9 kPa (1.0 psia), provided the true vapor pressure does not exceed that value.</t>
    </r>
  </si>
  <si>
    <t>Table 2: Average Annual EPA Burden and Cost – NSPS for Storage Vessels for Petroleum Liquids for Which Construction, Reconstruction or Modification Commenced After June 11, 1973 and Prior to May 19, 1978 (40 CFR Part 60, Subpart K) (Renewal)</t>
  </si>
  <si>
    <r>
      <t xml:space="preserve">TOTAL ANNUAL BURDEN AND COST (rounded) </t>
    </r>
    <r>
      <rPr>
        <b/>
        <vertAlign val="superscript"/>
        <sz val="10"/>
        <color theme="1"/>
        <rFont val="Times New Roman"/>
        <family val="1"/>
      </rPr>
      <t>f</t>
    </r>
  </si>
  <si>
    <r>
      <t xml:space="preserve">f  </t>
    </r>
    <r>
      <rPr>
        <sz val="10"/>
        <color theme="1"/>
        <rFont val="Times New Roman"/>
        <family val="1"/>
      </rPr>
      <t xml:space="preserve">Figures have been rounded 3 significant figures. Figures may not add exactly due to rounding. </t>
    </r>
  </si>
  <si>
    <r>
      <t xml:space="preserve">d  </t>
    </r>
    <r>
      <rPr>
        <sz val="10"/>
        <color theme="1"/>
        <rFont val="Times New Roman"/>
        <family val="1"/>
      </rPr>
      <t xml:space="preserve">Figures have been rounded 3 significant figures. Figures may not add exactly due to rounding. </t>
    </r>
  </si>
  <si>
    <r>
      <t xml:space="preserve">TOTAL ANNUAL BURDEN AND COST (rounded) </t>
    </r>
    <r>
      <rPr>
        <b/>
        <vertAlign val="superscript"/>
        <sz val="10"/>
        <color theme="1"/>
        <rFont val="Times New Roman"/>
        <family val="1"/>
      </rPr>
      <t>d</t>
    </r>
  </si>
  <si>
    <r>
      <t xml:space="preserve">      ii. Notification of physical or operational change </t>
    </r>
    <r>
      <rPr>
        <vertAlign val="superscript"/>
        <sz val="10"/>
        <color theme="1"/>
        <rFont val="Times New Roman"/>
        <family val="1"/>
      </rPr>
      <t>e</t>
    </r>
  </si>
  <si>
    <t xml:space="preserve">      i.  Notification of reconstruction/modification </t>
  </si>
  <si>
    <t>Notification of reconstruction/modification</t>
  </si>
  <si>
    <r>
      <t xml:space="preserve">Notification of physical or operational change </t>
    </r>
    <r>
      <rPr>
        <vertAlign val="superscript"/>
        <sz val="10"/>
        <color theme="1"/>
        <rFont val="Times New Roman"/>
        <family val="1"/>
      </rPr>
      <t>c</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</si>
  <si>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</si>
  <si>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</si>
  <si>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r>
      <t>b</t>
    </r>
    <r>
      <rPr>
        <sz val="10"/>
        <color theme="1"/>
        <rFont val="Times New Roman"/>
        <family val="1"/>
      </rPr>
      <t xml:space="preserve">  This ICR uses the following labor rates: $117.92 for technical, $147.40 for managerial, and $57.02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</si>
  <si>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ICR uses the following labor rates: $48.75 for technical, $65.71 for managerial, and $26.38 for clerical labor.  These rates are from the Office of Personnel Management (OPM), 2018 General Schedule, which excludes locality rates of pay.  The rates have been increased by 60 percent to account for the benefit packages available to government employees.</t>
    </r>
  </si>
  <si>
    <r>
      <t>a</t>
    </r>
    <r>
      <rPr>
        <sz val="10"/>
        <color theme="1"/>
        <rFont val="Times New Roman"/>
        <family val="1"/>
      </rPr>
      <t xml:space="preserve">  We assume there are approximately 69 sources currently subject to the standard, and that there will be no new sources over the three-year period of this ICR.</t>
    </r>
  </si>
  <si>
    <r>
      <t>e</t>
    </r>
    <r>
      <rPr>
        <sz val="10"/>
        <color theme="1"/>
        <rFont val="Times New Roman"/>
        <family val="1"/>
      </rPr>
      <t xml:space="preserve">  We assume only one percent of respondents (i.e., 0.01 of 69, or 0.69 respondents) will make physical or operational changes to their tanks in such way that will trigger reporting requirements under the standard.</t>
    </r>
  </si>
  <si>
    <r>
      <t>c</t>
    </r>
    <r>
      <rPr>
        <sz val="10"/>
        <color theme="1"/>
        <rFont val="Times New Roman"/>
        <family val="1"/>
      </rPr>
      <t xml:space="preserve">  We assume only one percent of respondents (i.e., 0.01 of 69, or 0.69 respondents) will make physical or operational changes to their tanks in such way that will trigger reporting requirements under the standard.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</si>
</sst>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6"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0" fillId="0" borderId="0" xfId="0" applyAlignment="1">
      <alignment horizontal="center"/>
    </xf>
    <xf numFmtId="6"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6" fontId="3" fillId="0" borderId="1" xfId="0" applyNumberFormat="1" applyFont="1" applyBorder="1" applyAlignment="1">
      <alignment wrapText="1"/>
    </xf>
    <xf numFmtId="0" fontId="5" fillId="0" borderId="0" xfId="0" applyFont="1" applyAlignment="1">
      <alignment vertical="center"/>
    </xf>
    <xf numFmtId="164" fontId="3" fillId="0" borderId="1" xfId="0" applyNumberFormat="1" applyFont="1" applyBorder="1" applyAlignment="1">
      <alignment horizontal="right" vertical="center" wrapText="1" indent="1"/>
    </xf>
    <xf numFmtId="165" fontId="2" fillId="0" borderId="1" xfId="0" applyNumberFormat="1" applyFont="1" applyBorder="1" applyAlignment="1">
      <alignment horizontal="right" vertical="center" wrapText="1" indent="1"/>
    </xf>
    <xf numFmtId="0" fontId="3" fillId="0" borderId="0" xfId="0" applyFont="1" applyAlignment="1">
      <alignment vertical="center"/>
    </xf>
    <xf numFmtId="0" fontId="0" fillId="0" borderId="1" xfId="0" applyBorder="1"/>
    <xf numFmtId="3"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workbookViewId="0">
      <selection activeCell="A32" sqref="A32"/>
    </sheetView>
  </sheetViews>
  <sheetFormatPr defaultRowHeight="15" x14ac:dyDescent="0.25"/>
  <cols>
    <col min="1" max="1" width="41.140625" customWidth="1"/>
    <col min="2" max="2" width="12" style="8" customWidth="1"/>
    <col min="3" max="3" width="10.140625" customWidth="1"/>
    <col min="4" max="4" width="9.5703125" customWidth="1"/>
    <col min="5" max="5" width="10.85546875" customWidth="1"/>
  </cols>
  <sheetData>
    <row r="1" spans="1:9" x14ac:dyDescent="0.25">
      <c r="A1" s="1" t="s">
        <v>16</v>
      </c>
    </row>
    <row r="2" spans="1:9" x14ac:dyDescent="0.25">
      <c r="F2">
        <v>117.92</v>
      </c>
      <c r="G2">
        <v>147.4</v>
      </c>
      <c r="H2">
        <v>57.02</v>
      </c>
    </row>
    <row r="3" spans="1:9" ht="89.25" x14ac:dyDescent="0.25">
      <c r="A3" s="2" t="s">
        <v>0</v>
      </c>
      <c r="B3" s="2" t="s">
        <v>17</v>
      </c>
      <c r="C3" s="2" t="s">
        <v>18</v>
      </c>
      <c r="D3" s="2" t="s">
        <v>19</v>
      </c>
      <c r="E3" s="2" t="s">
        <v>20</v>
      </c>
      <c r="F3" s="2" t="s">
        <v>21</v>
      </c>
      <c r="G3" s="2" t="s">
        <v>22</v>
      </c>
      <c r="H3" s="2" t="s">
        <v>23</v>
      </c>
      <c r="I3" s="2" t="s">
        <v>24</v>
      </c>
    </row>
    <row r="4" spans="1:9" x14ac:dyDescent="0.25">
      <c r="A4" s="3" t="s">
        <v>1</v>
      </c>
      <c r="B4" s="5" t="s">
        <v>2</v>
      </c>
      <c r="C4" s="5"/>
      <c r="D4" s="5"/>
      <c r="E4" s="5"/>
      <c r="F4" s="5"/>
      <c r="G4" s="5"/>
      <c r="H4" s="5"/>
      <c r="I4" s="3"/>
    </row>
    <row r="5" spans="1:9" x14ac:dyDescent="0.25">
      <c r="A5" s="3" t="s">
        <v>3</v>
      </c>
      <c r="B5" s="5" t="s">
        <v>2</v>
      </c>
      <c r="C5" s="5"/>
      <c r="D5" s="5"/>
      <c r="E5" s="5"/>
      <c r="F5" s="5"/>
      <c r="G5" s="5"/>
      <c r="H5" s="5"/>
      <c r="I5" s="3"/>
    </row>
    <row r="6" spans="1:9" x14ac:dyDescent="0.25">
      <c r="A6" s="3" t="s">
        <v>4</v>
      </c>
      <c r="B6" s="5"/>
      <c r="C6" s="5"/>
      <c r="D6" s="5"/>
      <c r="E6" s="5"/>
      <c r="F6" s="5"/>
      <c r="G6" s="5"/>
      <c r="H6" s="5"/>
      <c r="I6" s="3"/>
    </row>
    <row r="7" spans="1:9" ht="15.75" x14ac:dyDescent="0.25">
      <c r="A7" s="4" t="s">
        <v>26</v>
      </c>
      <c r="B7" s="5">
        <v>1</v>
      </c>
      <c r="C7" s="5">
        <v>1</v>
      </c>
      <c r="D7" s="5">
        <f>B7*C7</f>
        <v>1</v>
      </c>
      <c r="E7" s="5">
        <v>69</v>
      </c>
      <c r="F7" s="5">
        <f>D7*E7</f>
        <v>69</v>
      </c>
      <c r="G7" s="5">
        <f>F7*0.05</f>
        <v>3.45</v>
      </c>
      <c r="H7" s="5">
        <f>F7*0.1</f>
        <v>6.9</v>
      </c>
      <c r="I7" s="10">
        <f>$F$2*F7+$G$2*G7+$H$2*H7</f>
        <v>9038.4480000000003</v>
      </c>
    </row>
    <row r="8" spans="1:9" ht="15" customHeight="1" x14ac:dyDescent="0.25">
      <c r="A8" s="4" t="s">
        <v>5</v>
      </c>
      <c r="B8" s="5" t="s">
        <v>34</v>
      </c>
      <c r="C8" s="3"/>
      <c r="D8" s="5"/>
      <c r="E8" s="5"/>
      <c r="F8" s="5"/>
      <c r="G8" s="5"/>
      <c r="H8" s="5"/>
      <c r="I8" s="9"/>
    </row>
    <row r="9" spans="1:9" ht="15.75" customHeight="1" x14ac:dyDescent="0.25">
      <c r="A9" s="3" t="s">
        <v>27</v>
      </c>
      <c r="B9" s="5" t="s">
        <v>34</v>
      </c>
      <c r="C9" s="3"/>
      <c r="D9" s="5"/>
      <c r="E9" s="5"/>
      <c r="F9" s="5"/>
      <c r="G9" s="5"/>
      <c r="H9" s="5"/>
      <c r="I9" s="9"/>
    </row>
    <row r="10" spans="1:9" x14ac:dyDescent="0.25">
      <c r="A10" s="4" t="s">
        <v>32</v>
      </c>
      <c r="B10" s="5" t="s">
        <v>35</v>
      </c>
      <c r="C10" s="3"/>
      <c r="D10" s="5"/>
      <c r="E10" s="5"/>
      <c r="F10" s="5"/>
      <c r="G10" s="5"/>
      <c r="H10" s="5"/>
      <c r="I10" s="9"/>
    </row>
    <row r="11" spans="1:9" x14ac:dyDescent="0.25">
      <c r="A11" s="4" t="s">
        <v>33</v>
      </c>
      <c r="B11" s="5"/>
      <c r="C11" s="5"/>
      <c r="D11" s="5"/>
      <c r="E11" s="5"/>
      <c r="F11" s="5"/>
      <c r="G11" s="5"/>
      <c r="H11" s="5"/>
      <c r="I11" s="9"/>
    </row>
    <row r="12" spans="1:9" ht="15" customHeight="1" x14ac:dyDescent="0.25">
      <c r="A12" s="3" t="s">
        <v>45</v>
      </c>
      <c r="B12" s="5" t="s">
        <v>2</v>
      </c>
      <c r="C12" s="16"/>
      <c r="D12" s="16"/>
      <c r="E12" s="16"/>
      <c r="F12" s="16"/>
      <c r="G12" s="16"/>
      <c r="H12" s="16"/>
      <c r="I12" s="16"/>
    </row>
    <row r="13" spans="1:9" ht="15" customHeight="1" x14ac:dyDescent="0.25">
      <c r="A13" s="3" t="s">
        <v>44</v>
      </c>
      <c r="B13" s="5">
        <v>4</v>
      </c>
      <c r="C13" s="5">
        <v>1</v>
      </c>
      <c r="D13" s="5">
        <f>B13*C13</f>
        <v>4</v>
      </c>
      <c r="E13" s="5">
        <v>0.69</v>
      </c>
      <c r="F13" s="5">
        <f t="shared" ref="F13" si="0">D13*E13</f>
        <v>2.76</v>
      </c>
      <c r="G13" s="5">
        <f t="shared" ref="G13" si="1">F13*0.05</f>
        <v>0.13799999999999998</v>
      </c>
      <c r="H13" s="5">
        <f t="shared" ref="H13" si="2">F13*0.1</f>
        <v>0.27599999999999997</v>
      </c>
      <c r="I13" s="10">
        <f t="shared" ref="I13" si="3">$F$2*F13+$G$2*G13+$H$2*H13</f>
        <v>361.53791999999999</v>
      </c>
    </row>
    <row r="14" spans="1:9" x14ac:dyDescent="0.25">
      <c r="A14" s="6" t="s">
        <v>6</v>
      </c>
      <c r="B14" s="2"/>
      <c r="C14" s="2"/>
      <c r="D14" s="5"/>
      <c r="E14" s="2"/>
      <c r="F14" s="18">
        <f>SUM(F7:H13)</f>
        <v>82.524000000000015</v>
      </c>
      <c r="G14" s="18"/>
      <c r="H14" s="18"/>
      <c r="I14" s="7">
        <f>SUM(I7:I13)</f>
        <v>9399.985920000001</v>
      </c>
    </row>
    <row r="15" spans="1:9" x14ac:dyDescent="0.25">
      <c r="A15" s="3" t="s">
        <v>7</v>
      </c>
      <c r="B15" s="5"/>
      <c r="C15" s="5"/>
      <c r="D15" s="5"/>
      <c r="E15" s="5"/>
      <c r="F15" s="5"/>
      <c r="G15" s="5"/>
      <c r="H15" s="5"/>
      <c r="I15" s="9"/>
    </row>
    <row r="16" spans="1:9" ht="15.75" x14ac:dyDescent="0.25">
      <c r="A16" s="4" t="s">
        <v>26</v>
      </c>
      <c r="B16" s="5" t="s">
        <v>28</v>
      </c>
      <c r="C16" s="3"/>
      <c r="D16" s="5"/>
      <c r="E16" s="5"/>
      <c r="F16" s="5"/>
      <c r="G16" s="5"/>
      <c r="H16" s="5"/>
      <c r="I16" s="9"/>
    </row>
    <row r="17" spans="1:9" x14ac:dyDescent="0.25">
      <c r="A17" s="4" t="s">
        <v>8</v>
      </c>
      <c r="B17" s="5" t="s">
        <v>25</v>
      </c>
      <c r="C17" s="3"/>
      <c r="D17" s="5"/>
      <c r="E17" s="5"/>
      <c r="F17" s="5"/>
      <c r="G17" s="5"/>
      <c r="H17" s="5"/>
      <c r="I17" s="9"/>
    </row>
    <row r="18" spans="1:9" x14ac:dyDescent="0.25">
      <c r="A18" s="4" t="s">
        <v>9</v>
      </c>
      <c r="B18" s="5" t="s">
        <v>25</v>
      </c>
      <c r="C18" s="3"/>
      <c r="D18" s="5"/>
      <c r="E18" s="5"/>
      <c r="F18" s="5"/>
      <c r="G18" s="5"/>
      <c r="H18" s="5"/>
      <c r="I18" s="9"/>
    </row>
    <row r="19" spans="1:9" x14ac:dyDescent="0.25">
      <c r="A19" s="4" t="s">
        <v>10</v>
      </c>
      <c r="B19" s="5" t="s">
        <v>2</v>
      </c>
      <c r="C19" s="3"/>
      <c r="D19" s="5"/>
      <c r="E19" s="5"/>
      <c r="F19" s="5"/>
      <c r="G19" s="5"/>
      <c r="H19" s="5"/>
      <c r="I19" s="9"/>
    </row>
    <row r="20" spans="1:9" x14ac:dyDescent="0.25">
      <c r="A20" s="4" t="s">
        <v>11</v>
      </c>
      <c r="B20" s="5"/>
      <c r="C20" s="5"/>
      <c r="D20" s="5"/>
      <c r="E20" s="5"/>
      <c r="F20" s="5"/>
      <c r="G20" s="5"/>
      <c r="H20" s="5"/>
      <c r="I20" s="9"/>
    </row>
    <row r="21" spans="1:9" x14ac:dyDescent="0.25">
      <c r="A21" s="3" t="s">
        <v>29</v>
      </c>
      <c r="B21" s="5">
        <v>1</v>
      </c>
      <c r="C21" s="5">
        <v>1</v>
      </c>
      <c r="D21" s="5">
        <f t="shared" ref="D21:D24" si="4">B21*C21</f>
        <v>1</v>
      </c>
      <c r="E21" s="5">
        <v>69</v>
      </c>
      <c r="F21" s="5">
        <f t="shared" ref="F21" si="5">D21*E21</f>
        <v>69</v>
      </c>
      <c r="G21" s="5">
        <f>F21*0.05</f>
        <v>3.45</v>
      </c>
      <c r="H21" s="5">
        <f t="shared" ref="H21" si="6">F21*0.1</f>
        <v>6.9</v>
      </c>
      <c r="I21" s="10">
        <f t="shared" ref="I21" si="7">$F$2*F21+$G$2*G21+$H$2*H21</f>
        <v>9038.4480000000003</v>
      </c>
    </row>
    <row r="22" spans="1:9" x14ac:dyDescent="0.25">
      <c r="A22" s="3" t="s">
        <v>30</v>
      </c>
      <c r="B22" s="5">
        <v>0.5</v>
      </c>
      <c r="C22" s="5">
        <v>1</v>
      </c>
      <c r="D22" s="5">
        <f t="shared" si="4"/>
        <v>0.5</v>
      </c>
      <c r="E22" s="5">
        <v>69</v>
      </c>
      <c r="F22" s="5">
        <f t="shared" ref="F22:F24" si="8">D22*E22</f>
        <v>34.5</v>
      </c>
      <c r="G22" s="5">
        <f t="shared" ref="G22:G24" si="9">F22*0.05</f>
        <v>1.7250000000000001</v>
      </c>
      <c r="H22" s="5">
        <f t="shared" ref="H22:H24" si="10">F22*0.1</f>
        <v>3.45</v>
      </c>
      <c r="I22" s="10">
        <f t="shared" ref="I22:I24" si="11">$F$2*F22+$G$2*G22+$H$2*H22</f>
        <v>4519.2240000000002</v>
      </c>
    </row>
    <row r="23" spans="1:9" x14ac:dyDescent="0.25">
      <c r="A23" s="3" t="s">
        <v>12</v>
      </c>
      <c r="B23" s="5">
        <v>0.5</v>
      </c>
      <c r="C23" s="5">
        <v>1</v>
      </c>
      <c r="D23" s="5">
        <f t="shared" si="4"/>
        <v>0.5</v>
      </c>
      <c r="E23" s="5">
        <v>69</v>
      </c>
      <c r="F23" s="5">
        <f t="shared" si="8"/>
        <v>34.5</v>
      </c>
      <c r="G23" s="5">
        <f t="shared" si="9"/>
        <v>1.7250000000000001</v>
      </c>
      <c r="H23" s="5">
        <f t="shared" si="10"/>
        <v>3.45</v>
      </c>
      <c r="I23" s="10">
        <f t="shared" si="11"/>
        <v>4519.2240000000002</v>
      </c>
    </row>
    <row r="24" spans="1:9" x14ac:dyDescent="0.25">
      <c r="A24" s="3" t="s">
        <v>31</v>
      </c>
      <c r="B24" s="5">
        <v>1</v>
      </c>
      <c r="C24" s="5">
        <v>1</v>
      </c>
      <c r="D24" s="5">
        <f t="shared" si="4"/>
        <v>1</v>
      </c>
      <c r="E24" s="5">
        <v>69</v>
      </c>
      <c r="F24" s="5">
        <f t="shared" si="8"/>
        <v>69</v>
      </c>
      <c r="G24" s="5">
        <f t="shared" si="9"/>
        <v>3.45</v>
      </c>
      <c r="H24" s="5">
        <f t="shared" si="10"/>
        <v>6.9</v>
      </c>
      <c r="I24" s="10">
        <f t="shared" si="11"/>
        <v>9038.4480000000003</v>
      </c>
    </row>
    <row r="25" spans="1:9" x14ac:dyDescent="0.25">
      <c r="A25" s="4" t="s">
        <v>13</v>
      </c>
      <c r="B25" s="5" t="s">
        <v>2</v>
      </c>
      <c r="C25" s="5"/>
      <c r="D25" s="5"/>
      <c r="E25" s="5"/>
      <c r="F25" s="5"/>
      <c r="G25" s="5"/>
      <c r="H25" s="5"/>
      <c r="I25" s="3"/>
    </row>
    <row r="26" spans="1:9" x14ac:dyDescent="0.25">
      <c r="A26" s="4" t="s">
        <v>14</v>
      </c>
      <c r="B26" s="5" t="s">
        <v>2</v>
      </c>
      <c r="C26" s="5"/>
      <c r="D26" s="5"/>
      <c r="E26" s="5"/>
      <c r="F26" s="5"/>
      <c r="G26" s="5"/>
      <c r="H26" s="5"/>
      <c r="I26" s="3"/>
    </row>
    <row r="27" spans="1:9" x14ac:dyDescent="0.25">
      <c r="A27" s="6" t="s">
        <v>15</v>
      </c>
      <c r="B27" s="2"/>
      <c r="C27" s="2"/>
      <c r="D27" s="2"/>
      <c r="E27" s="2"/>
      <c r="F27" s="18">
        <f>SUM(F21:H26)</f>
        <v>238.04999999999998</v>
      </c>
      <c r="G27" s="18"/>
      <c r="H27" s="18"/>
      <c r="I27" s="11">
        <f>SUM(I21:I26)</f>
        <v>27115.344000000001</v>
      </c>
    </row>
    <row r="28" spans="1:9" ht="15" customHeight="1" x14ac:dyDescent="0.25">
      <c r="A28" s="6" t="s">
        <v>40</v>
      </c>
      <c r="B28" s="6"/>
      <c r="C28" s="6"/>
      <c r="D28" s="5"/>
      <c r="E28" s="5"/>
      <c r="F28" s="19">
        <f>ROUND(F14+F27,0)</f>
        <v>321</v>
      </c>
      <c r="G28" s="19"/>
      <c r="H28" s="19"/>
      <c r="I28" s="7">
        <f>ROUND(I14+I27,-2)</f>
        <v>36500</v>
      </c>
    </row>
    <row r="29" spans="1:9" ht="15" customHeight="1" x14ac:dyDescent="0.25">
      <c r="A29" s="6" t="s">
        <v>48</v>
      </c>
      <c r="B29" s="6"/>
      <c r="C29" s="6"/>
      <c r="D29" s="5"/>
      <c r="E29" s="5"/>
      <c r="F29" s="17"/>
      <c r="G29" s="17"/>
      <c r="H29" s="17"/>
      <c r="I29" s="7">
        <v>0</v>
      </c>
    </row>
    <row r="30" spans="1:9" ht="15" customHeight="1" x14ac:dyDescent="0.25">
      <c r="A30" s="6" t="s">
        <v>49</v>
      </c>
      <c r="B30" s="6"/>
      <c r="C30" s="6"/>
      <c r="D30" s="5"/>
      <c r="E30" s="5"/>
      <c r="F30" s="17"/>
      <c r="G30" s="17"/>
      <c r="H30" s="17"/>
      <c r="I30" s="7">
        <f>I28+I29</f>
        <v>36500</v>
      </c>
    </row>
    <row r="32" spans="1:9" x14ac:dyDescent="0.25">
      <c r="A32" s="15" t="s">
        <v>36</v>
      </c>
    </row>
    <row r="33" spans="1:10" ht="15.75" x14ac:dyDescent="0.25">
      <c r="A33" s="12" t="s">
        <v>52</v>
      </c>
    </row>
    <row r="34" spans="1:10" ht="39.75" customHeight="1" x14ac:dyDescent="0.25">
      <c r="A34" s="20" t="s">
        <v>50</v>
      </c>
      <c r="B34" s="20"/>
      <c r="C34" s="20"/>
      <c r="D34" s="20"/>
      <c r="E34" s="20"/>
      <c r="F34" s="20"/>
      <c r="G34" s="20"/>
      <c r="H34" s="20"/>
      <c r="I34" s="20"/>
      <c r="J34" s="20"/>
    </row>
    <row r="35" spans="1:10" ht="28.5" customHeight="1" x14ac:dyDescent="0.25">
      <c r="A35" s="20" t="s">
        <v>37</v>
      </c>
      <c r="B35" s="20"/>
      <c r="C35" s="20"/>
      <c r="D35" s="20"/>
      <c r="E35" s="20"/>
      <c r="F35" s="20"/>
      <c r="G35" s="20"/>
      <c r="H35" s="20"/>
      <c r="I35" s="20"/>
      <c r="J35" s="20"/>
    </row>
    <row r="36" spans="1:10" ht="48.75" customHeight="1" x14ac:dyDescent="0.25">
      <c r="A36" s="20" t="s">
        <v>38</v>
      </c>
      <c r="B36" s="20"/>
      <c r="C36" s="20"/>
      <c r="D36" s="20"/>
      <c r="E36" s="20"/>
      <c r="F36" s="20"/>
      <c r="G36" s="20"/>
      <c r="H36" s="20"/>
      <c r="I36" s="20"/>
      <c r="J36" s="20"/>
    </row>
    <row r="37" spans="1:10" ht="33" customHeight="1" x14ac:dyDescent="0.25">
      <c r="A37" s="20" t="s">
        <v>53</v>
      </c>
      <c r="B37" s="20"/>
      <c r="C37" s="20"/>
      <c r="D37" s="20"/>
      <c r="E37" s="20"/>
      <c r="F37" s="20"/>
      <c r="G37" s="20"/>
      <c r="H37" s="20"/>
      <c r="I37" s="20"/>
      <c r="J37" s="20"/>
    </row>
    <row r="38" spans="1:10" ht="28.5" customHeight="1" x14ac:dyDescent="0.25">
      <c r="A38" s="20" t="s">
        <v>41</v>
      </c>
      <c r="B38" s="20"/>
      <c r="C38" s="20"/>
      <c r="D38" s="20"/>
      <c r="E38" s="20"/>
      <c r="F38" s="20"/>
      <c r="G38" s="20"/>
      <c r="H38" s="20"/>
      <c r="I38" s="20"/>
      <c r="J38" s="20"/>
    </row>
  </sheetData>
  <mergeCells count="8">
    <mergeCell ref="A37:J37"/>
    <mergeCell ref="A38:J38"/>
    <mergeCell ref="A35:J35"/>
    <mergeCell ref="F27:H27"/>
    <mergeCell ref="F28:H28"/>
    <mergeCell ref="F14:H14"/>
    <mergeCell ref="A34:J34"/>
    <mergeCell ref="A36:J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00" workbookViewId="0">
      <selection activeCell="A12" sqref="A12:J12"/>
    </sheetView>
  </sheetViews>
  <sheetFormatPr defaultRowHeight="15" x14ac:dyDescent="0.25"/>
  <cols>
    <col min="1" max="1" width="35" customWidth="1"/>
    <col min="2" max="2" width="9.5703125" customWidth="1"/>
    <col min="3" max="3" width="9.7109375" customWidth="1"/>
    <col min="4" max="4" width="9.42578125" customWidth="1"/>
    <col min="5" max="5" width="10.85546875" customWidth="1"/>
    <col min="7" max="7" width="10.85546875" customWidth="1"/>
    <col min="9" max="9" width="11.140625" customWidth="1"/>
  </cols>
  <sheetData>
    <row r="1" spans="1:10" x14ac:dyDescent="0.25">
      <c r="A1" s="1" t="s">
        <v>39</v>
      </c>
    </row>
    <row r="2" spans="1:10" x14ac:dyDescent="0.25">
      <c r="F2">
        <v>48.75</v>
      </c>
      <c r="G2">
        <v>65.709999999999994</v>
      </c>
      <c r="H2">
        <v>26.38</v>
      </c>
    </row>
    <row r="3" spans="1:10" ht="89.25" x14ac:dyDescent="0.25">
      <c r="A3" s="2" t="s">
        <v>0</v>
      </c>
      <c r="B3" s="2" t="s">
        <v>17</v>
      </c>
      <c r="C3" s="2" t="s">
        <v>18</v>
      </c>
      <c r="D3" s="2" t="s">
        <v>19</v>
      </c>
      <c r="E3" s="2" t="s">
        <v>20</v>
      </c>
      <c r="F3" s="2" t="s">
        <v>21</v>
      </c>
      <c r="G3" s="2" t="s">
        <v>22</v>
      </c>
      <c r="H3" s="2" t="s">
        <v>23</v>
      </c>
      <c r="I3" s="2" t="s">
        <v>24</v>
      </c>
    </row>
    <row r="4" spans="1:10" ht="15" customHeight="1" x14ac:dyDescent="0.25">
      <c r="A4" s="3" t="s">
        <v>46</v>
      </c>
      <c r="B4" s="16" t="s">
        <v>2</v>
      </c>
      <c r="C4" s="16"/>
      <c r="D4" s="16"/>
      <c r="E4" s="16"/>
      <c r="F4" s="16"/>
      <c r="G4" s="16"/>
      <c r="H4" s="16"/>
      <c r="I4" s="16"/>
    </row>
    <row r="5" spans="1:10" ht="28.5" x14ac:dyDescent="0.25">
      <c r="A5" s="3" t="s">
        <v>47</v>
      </c>
      <c r="B5" s="5">
        <v>2</v>
      </c>
      <c r="C5" s="5">
        <v>1</v>
      </c>
      <c r="D5" s="5">
        <f>B5*C5</f>
        <v>2</v>
      </c>
      <c r="E5" s="5">
        <v>0.69</v>
      </c>
      <c r="F5" s="5">
        <f>D5*E5</f>
        <v>1.38</v>
      </c>
      <c r="G5" s="5">
        <f>F5*0.05</f>
        <v>6.8999999999999992E-2</v>
      </c>
      <c r="H5" s="5">
        <f>F5*0.1</f>
        <v>0.13799999999999998</v>
      </c>
      <c r="I5" s="14">
        <f>$F$2*F5+$G$2*G5+$H$2*H5</f>
        <v>75.449429999999992</v>
      </c>
    </row>
    <row r="6" spans="1:10" ht="26.25" customHeight="1" x14ac:dyDescent="0.25">
      <c r="A6" s="6" t="s">
        <v>43</v>
      </c>
      <c r="B6" s="6"/>
      <c r="C6" s="6"/>
      <c r="D6" s="3"/>
      <c r="E6" s="3"/>
      <c r="F6" s="18">
        <f>SUM(F5:H5)</f>
        <v>1.5869999999999997</v>
      </c>
      <c r="G6" s="18"/>
      <c r="H6" s="18"/>
      <c r="I6" s="13">
        <f>I5</f>
        <v>75.449429999999992</v>
      </c>
    </row>
    <row r="8" spans="1:10" x14ac:dyDescent="0.25">
      <c r="A8" s="15" t="s">
        <v>36</v>
      </c>
    </row>
    <row r="9" spans="1:10" ht="15.75" x14ac:dyDescent="0.25">
      <c r="A9" s="12" t="s">
        <v>52</v>
      </c>
    </row>
    <row r="10" spans="1:10" ht="15.75" x14ac:dyDescent="0.25">
      <c r="A10" s="20" t="s">
        <v>51</v>
      </c>
      <c r="B10" s="20"/>
      <c r="C10" s="20"/>
      <c r="D10" s="20"/>
      <c r="E10" s="20"/>
      <c r="F10" s="20"/>
      <c r="G10" s="20"/>
      <c r="H10" s="20"/>
      <c r="I10" s="20"/>
      <c r="J10" s="20"/>
    </row>
    <row r="11" spans="1:10" ht="15.75" x14ac:dyDescent="0.25">
      <c r="A11" s="20" t="s">
        <v>54</v>
      </c>
      <c r="B11" s="20"/>
      <c r="C11" s="20"/>
      <c r="D11" s="20"/>
      <c r="E11" s="20"/>
      <c r="F11" s="20"/>
      <c r="G11" s="20"/>
      <c r="H11" s="20"/>
      <c r="I11" s="20"/>
      <c r="J11" s="20"/>
    </row>
    <row r="12" spans="1:10" ht="15.75" x14ac:dyDescent="0.25">
      <c r="A12" s="20" t="s">
        <v>42</v>
      </c>
      <c r="B12" s="20"/>
      <c r="C12" s="20"/>
      <c r="D12" s="20"/>
      <c r="E12" s="20"/>
      <c r="F12" s="20"/>
      <c r="G12" s="20"/>
      <c r="H12" s="20"/>
      <c r="I12" s="20"/>
      <c r="J12" s="20"/>
    </row>
  </sheetData>
  <mergeCells count="4">
    <mergeCell ref="F6:H6"/>
    <mergeCell ref="A10:J10"/>
    <mergeCell ref="A11:J11"/>
    <mergeCell ref="A12:J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1'!_Hlk254864251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2015-11-30T18:10:12Z</dcterms:created>
  <dcterms:modified xsi:type="dcterms:W3CDTF">2019-03-07T19:47:54Z</dcterms:modified>
</cp:coreProperties>
</file>