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1F288879-23AE-47F9-8AAC-9CDB196881CC}" xr6:coauthVersionLast="31" xr6:coauthVersionMax="31" xr10:uidLastSave="{00000000-0000-0000-0000-000000000000}"/>
  <bookViews>
    <workbookView xWindow="0" yWindow="0" windowWidth="19200" windowHeight="7965" xr2:uid="{00000000-000D-0000-FFFF-FFFF00000000}"/>
  </bookViews>
  <sheets>
    <sheet name="Industry" sheetId="1" r:id="rId1"/>
    <sheet name="Agency" sheetId="2" r:id="rId2"/>
  </sheets>
  <definedNames>
    <definedName name="_GoBack" localSheetId="0">Industry!$N$25</definedName>
  </definedNames>
  <calcPr calcId="179017"/>
</workbook>
</file>

<file path=xl/calcChain.xml><?xml version="1.0" encoding="utf-8"?>
<calcChain xmlns="http://schemas.openxmlformats.org/spreadsheetml/2006/main">
  <c r="I49" i="1" l="1"/>
  <c r="I24" i="2"/>
  <c r="I48" i="1"/>
  <c r="I47" i="1"/>
  <c r="I46" i="1"/>
  <c r="I34" i="1"/>
  <c r="D15" i="1" l="1"/>
  <c r="F15" i="1" s="1"/>
  <c r="G15" i="1" l="1"/>
  <c r="H15" i="1"/>
  <c r="D19" i="1"/>
  <c r="F19" i="1" s="1"/>
  <c r="D18" i="1"/>
  <c r="F18" i="1" s="1"/>
  <c r="D17" i="1"/>
  <c r="F17" i="1" s="1"/>
  <c r="D14" i="1"/>
  <c r="F14" i="1" s="1"/>
  <c r="I15" i="1" l="1"/>
  <c r="H14" i="1"/>
  <c r="G17" i="1"/>
  <c r="G18" i="1"/>
  <c r="G19" i="1"/>
  <c r="H18" i="1"/>
  <c r="H17" i="1"/>
  <c r="H19" i="1"/>
  <c r="G14" i="1"/>
  <c r="I14" i="1" l="1"/>
  <c r="I17" i="1"/>
  <c r="I18" i="1"/>
  <c r="I19" i="1"/>
  <c r="I18" i="2" l="1"/>
  <c r="I16" i="2"/>
  <c r="I15" i="2"/>
  <c r="I14" i="2"/>
  <c r="I13" i="2"/>
  <c r="I12" i="2"/>
  <c r="I11" i="2"/>
  <c r="I9" i="2"/>
  <c r="I8" i="2"/>
  <c r="D23" i="2"/>
  <c r="F23" i="2" s="1"/>
  <c r="D22" i="2"/>
  <c r="F22" i="2" s="1"/>
  <c r="D21" i="2"/>
  <c r="F21" i="2" s="1"/>
  <c r="D20" i="2"/>
  <c r="F20" i="2" s="1"/>
  <c r="D18" i="2"/>
  <c r="D17" i="2"/>
  <c r="F17" i="2" s="1"/>
  <c r="D16" i="2"/>
  <c r="D15" i="2"/>
  <c r="D14" i="2"/>
  <c r="D13" i="2"/>
  <c r="D12" i="2"/>
  <c r="D11" i="2"/>
  <c r="D9" i="2"/>
  <c r="D8" i="2"/>
  <c r="D6" i="2"/>
  <c r="F6" i="2" s="1"/>
  <c r="H23" i="2" l="1"/>
  <c r="G23" i="2"/>
  <c r="I23" i="2" s="1"/>
  <c r="H20" i="2"/>
  <c r="G20" i="2"/>
  <c r="G17" i="2"/>
  <c r="H17" i="2"/>
  <c r="H21" i="2"/>
  <c r="G21" i="2"/>
  <c r="H22" i="2"/>
  <c r="G22" i="2"/>
  <c r="H6" i="2"/>
  <c r="G6" i="2"/>
  <c r="F24" i="2" s="1"/>
  <c r="D44" i="1"/>
  <c r="F44" i="1" s="1"/>
  <c r="G44" i="1" s="1"/>
  <c r="D42" i="1"/>
  <c r="F42" i="1" s="1"/>
  <c r="D41" i="1"/>
  <c r="F41" i="1" s="1"/>
  <c r="D33" i="1"/>
  <c r="F33" i="1" s="1"/>
  <c r="D32" i="1"/>
  <c r="F32" i="1" s="1"/>
  <c r="G32" i="1" s="1"/>
  <c r="D31" i="1"/>
  <c r="F31" i="1" s="1"/>
  <c r="D30" i="1"/>
  <c r="F30" i="1" s="1"/>
  <c r="G30" i="1" s="1"/>
  <c r="D29" i="1"/>
  <c r="F29" i="1" s="1"/>
  <c r="D28" i="1"/>
  <c r="F28" i="1" s="1"/>
  <c r="G28" i="1" s="1"/>
  <c r="D27" i="1"/>
  <c r="F27" i="1" s="1"/>
  <c r="D26" i="1"/>
  <c r="F26" i="1" s="1"/>
  <c r="G26" i="1" s="1"/>
  <c r="D25" i="1"/>
  <c r="F25" i="1" s="1"/>
  <c r="D24" i="1"/>
  <c r="F24" i="1" s="1"/>
  <c r="G24" i="1" s="1"/>
  <c r="D23" i="1"/>
  <c r="F23" i="1" s="1"/>
  <c r="D13" i="1"/>
  <c r="F13" i="1" s="1"/>
  <c r="D12" i="1"/>
  <c r="F12" i="1" s="1"/>
  <c r="G12" i="1" s="1"/>
  <c r="D10" i="1"/>
  <c r="F10" i="1" s="1"/>
  <c r="I17" i="2" l="1"/>
  <c r="I22" i="2"/>
  <c r="I20" i="2"/>
  <c r="I21" i="2"/>
  <c r="I6" i="2"/>
  <c r="H13" i="1"/>
  <c r="G13" i="1"/>
  <c r="G41" i="1"/>
  <c r="F46" i="1" s="1"/>
  <c r="H41" i="1"/>
  <c r="G25" i="1"/>
  <c r="G31" i="1"/>
  <c r="H25" i="1"/>
  <c r="H31" i="1"/>
  <c r="G33" i="1"/>
  <c r="H33" i="1"/>
  <c r="G23" i="1"/>
  <c r="H23" i="1"/>
  <c r="G29" i="1"/>
  <c r="H29" i="1"/>
  <c r="G10" i="1"/>
  <c r="F34" i="1" s="1"/>
  <c r="H10" i="1"/>
  <c r="G42" i="1"/>
  <c r="H42" i="1"/>
  <c r="G27" i="1"/>
  <c r="H27" i="1"/>
  <c r="H12" i="1"/>
  <c r="I12" i="1" s="1"/>
  <c r="H44" i="1"/>
  <c r="I44" i="1" s="1"/>
  <c r="H24" i="1"/>
  <c r="I24" i="1" s="1"/>
  <c r="H26" i="1"/>
  <c r="I26" i="1" s="1"/>
  <c r="H28" i="1"/>
  <c r="I28" i="1" s="1"/>
  <c r="H30" i="1"/>
  <c r="I30" i="1" s="1"/>
  <c r="H32" i="1"/>
  <c r="I32" i="1" s="1"/>
  <c r="F47" i="1" l="1"/>
  <c r="K49" i="1" s="1"/>
  <c r="I29" i="1"/>
  <c r="I13" i="1"/>
  <c r="I31" i="1"/>
  <c r="I41" i="1"/>
  <c r="I25" i="1"/>
  <c r="I27" i="1"/>
  <c r="I33" i="1"/>
  <c r="I23" i="1"/>
  <c r="I42" i="1"/>
  <c r="I10" i="1"/>
</calcChain>
</file>

<file path=xl/sharedStrings.xml><?xml version="1.0" encoding="utf-8"?>
<sst xmlns="http://schemas.openxmlformats.org/spreadsheetml/2006/main" count="135" uniqueCount="114">
  <si>
    <t>Burden item</t>
  </si>
  <si>
    <t>(A)</t>
  </si>
  <si>
    <t>Person-hours per occurrence</t>
  </si>
  <si>
    <t>(B)</t>
  </si>
  <si>
    <t>No. of occurrences per respondent per year</t>
  </si>
  <si>
    <t>(C)</t>
  </si>
  <si>
    <t xml:space="preserve"> Person-hours per respondent per year (C=AxB)</t>
  </si>
  <si>
    <t>(D)</t>
  </si>
  <si>
    <r>
      <t xml:space="preserve">Respondents per year  </t>
    </r>
    <r>
      <rPr>
        <b/>
        <vertAlign val="superscript"/>
        <sz val="10"/>
        <color rgb="FF000000"/>
        <rFont val="Times New Roman"/>
        <family val="1"/>
      </rPr>
      <t>a</t>
    </r>
  </si>
  <si>
    <t>(E)</t>
  </si>
  <si>
    <t>Technical person-hours per year (E=CxD)</t>
  </si>
  <si>
    <t>(F)</t>
  </si>
  <si>
    <t>(G)</t>
  </si>
  <si>
    <t>(H)</t>
  </si>
  <si>
    <r>
      <t xml:space="preserve">Cost, $  </t>
    </r>
    <r>
      <rPr>
        <b/>
        <vertAlign val="superscript"/>
        <sz val="10"/>
        <color rgb="FF000000"/>
        <rFont val="Times New Roman"/>
        <family val="1"/>
      </rPr>
      <t>b</t>
    </r>
  </si>
  <si>
    <t>1.  Applications</t>
  </si>
  <si>
    <t>N/A</t>
  </si>
  <si>
    <t>2.  Survey and Studies</t>
  </si>
  <si>
    <t>3.  Reporting Requirements</t>
  </si>
  <si>
    <t>B.  Required activities</t>
  </si>
  <si>
    <t>C.  Create information</t>
  </si>
  <si>
    <t>See 3B</t>
  </si>
  <si>
    <t>D.  Gather existing information</t>
  </si>
  <si>
    <t>E.   Write report</t>
  </si>
  <si>
    <t>Notification of applicability</t>
  </si>
  <si>
    <t xml:space="preserve">Notification of anticipated startup </t>
  </si>
  <si>
    <t>Notification of actual startup</t>
  </si>
  <si>
    <t xml:space="preserve">Notification of performance test </t>
  </si>
  <si>
    <t xml:space="preserve">Notification of compliance status </t>
  </si>
  <si>
    <t>Subtotal for Reporting Requirements</t>
  </si>
  <si>
    <t>4.  Recordkeeping Requirements</t>
  </si>
  <si>
    <t>B.  Plan activities</t>
  </si>
  <si>
    <t>See 4E</t>
  </si>
  <si>
    <t xml:space="preserve">C.  Implement activities </t>
  </si>
  <si>
    <t>D.  Develop record system</t>
  </si>
  <si>
    <t xml:space="preserve"> </t>
  </si>
  <si>
    <t>E.  Time to enter information</t>
  </si>
  <si>
    <t>F.  Time to train personnel</t>
  </si>
  <si>
    <t xml:space="preserve">I. Time for audits </t>
  </si>
  <si>
    <t>Subtotal for  Recordkeeping Requirements</t>
  </si>
  <si>
    <t>Assumptions:</t>
  </si>
  <si>
    <t>Activity</t>
  </si>
  <si>
    <t>EPA person-hours per occurrence</t>
  </si>
  <si>
    <t>No. of occurrences per plant per year</t>
  </si>
  <si>
    <t>EPA person-hours per plant per year (C=AxB)</t>
  </si>
  <si>
    <r>
      <t xml:space="preserve">Plants per year  </t>
    </r>
    <r>
      <rPr>
        <b/>
        <vertAlign val="superscript"/>
        <sz val="10"/>
        <color rgb="FF000000"/>
        <rFont val="Times New Roman"/>
        <family val="1"/>
      </rPr>
      <t>a</t>
    </r>
  </si>
  <si>
    <t>Management person-hours per year (Ex0.05)</t>
  </si>
  <si>
    <t>Clerical person-hours per year (Ex0.1)</t>
  </si>
  <si>
    <r>
      <t xml:space="preserve">Cost, $ </t>
    </r>
    <r>
      <rPr>
        <b/>
        <vertAlign val="superscript"/>
        <sz val="10"/>
        <color rgb="FF000000"/>
        <rFont val="Times New Roman"/>
        <family val="1"/>
      </rPr>
      <t>b</t>
    </r>
  </si>
  <si>
    <t>Attend initial performance test</t>
  </si>
  <si>
    <t>Attend repeat performance test</t>
  </si>
  <si>
    <t>Retesting preparation</t>
  </si>
  <si>
    <t>Retesting</t>
  </si>
  <si>
    <t>Report Review</t>
  </si>
  <si>
    <t>Notification of construction/reconstruction</t>
  </si>
  <si>
    <t>Notification of anticipated startup</t>
  </si>
  <si>
    <t>Notification of initial performance test</t>
  </si>
  <si>
    <t xml:space="preserve">Notification of compliance status     </t>
  </si>
  <si>
    <r>
      <t xml:space="preserve">Notification of intent to use alternative fuel </t>
    </r>
    <r>
      <rPr>
        <vertAlign val="superscript"/>
        <sz val="12"/>
        <color rgb="FF000000"/>
        <rFont val="Times New Roman"/>
        <family val="1"/>
      </rPr>
      <t>c</t>
    </r>
  </si>
  <si>
    <t xml:space="preserve">Repeat performance test report </t>
  </si>
  <si>
    <t>Semiannual compliance reports</t>
  </si>
  <si>
    <r>
      <t xml:space="preserve">Deviation </t>
    </r>
    <r>
      <rPr>
        <vertAlign val="superscript"/>
        <sz val="12"/>
        <color rgb="FF000000"/>
        <rFont val="Times New Roman"/>
        <family val="1"/>
      </rPr>
      <t>d</t>
    </r>
  </si>
  <si>
    <r>
      <t xml:space="preserve">No Deviation </t>
    </r>
    <r>
      <rPr>
        <vertAlign val="superscript"/>
        <sz val="12"/>
        <color rgb="FF000000"/>
        <rFont val="Times New Roman"/>
        <family val="1"/>
      </rPr>
      <t>e</t>
    </r>
  </si>
  <si>
    <r>
      <t xml:space="preserve">Startup, shutdown, malfunction report </t>
    </r>
    <r>
      <rPr>
        <vertAlign val="superscript"/>
        <sz val="12"/>
        <color rgb="FF000000"/>
        <rFont val="Times New Roman"/>
        <family val="1"/>
      </rPr>
      <t>f</t>
    </r>
  </si>
  <si>
    <r>
      <t xml:space="preserve">Notification of alternative fuel use </t>
    </r>
    <r>
      <rPr>
        <vertAlign val="superscript"/>
        <sz val="12"/>
        <color rgb="FF000000"/>
        <rFont val="Times New Roman"/>
        <family val="1"/>
      </rPr>
      <t>g</t>
    </r>
  </si>
  <si>
    <r>
      <t xml:space="preserve">a </t>
    </r>
    <r>
      <rPr>
        <sz val="10"/>
        <color theme="1"/>
        <rFont val="Times New Roman"/>
        <family val="1"/>
      </rPr>
      <t xml:space="preserve"> We have assumed that the average number of respondents that will be subject to the rule will be eight.  There will be no additional new source per year that will become subject to the rule over the three-year period of this ICR.</t>
    </r>
  </si>
  <si>
    <t xml:space="preserve">G. Time to adjust existing ways to comply with previously applicable requirements           </t>
  </si>
  <si>
    <t>Table 1: Annual Respondent Burden and Cost – NESHAP for Refractory Products Manufacturing (40 CFR Part 63, Subpart SSSSS) (Renewal)</t>
  </si>
  <si>
    <t>Table 2: Average Annual EPA Burden and Cost – NESHAP for Refractory Products Manufacturing (40 CFR Part 63, Subpart SSSSS) (Renewal)</t>
  </si>
  <si>
    <t>hr/resp</t>
  </si>
  <si>
    <r>
      <t xml:space="preserve">TOTAL ANNUAL BURDEN AND COST (rounded) </t>
    </r>
    <r>
      <rPr>
        <b/>
        <vertAlign val="superscript"/>
        <sz val="10"/>
        <color rgb="FF000000"/>
        <rFont val="Times New Roman"/>
        <family val="1"/>
      </rPr>
      <t>h</t>
    </r>
  </si>
  <si>
    <t>A.  Familiarization with rule requirements</t>
  </si>
  <si>
    <t>Initial performance tests and reports</t>
  </si>
  <si>
    <t xml:space="preserve">             a)  RATA audit (one per year) </t>
  </si>
  <si>
    <t xml:space="preserve">             b)  RAA audit (three per year) </t>
  </si>
  <si>
    <t xml:space="preserve">             c)  Daily calibration and operation</t>
  </si>
  <si>
    <r>
      <t>a</t>
    </r>
    <r>
      <rPr>
        <sz val="10"/>
        <rFont val="Times New Roman"/>
        <family val="1"/>
      </rPr>
      <t xml:space="preserve">  We have assumed that the average number of respondents that will be subject to the rule will be eight.  There will be no additional new source per year that will become subject to the rule over the three-year period of this ICR. </t>
    </r>
  </si>
  <si>
    <r>
      <t xml:space="preserve">c  </t>
    </r>
    <r>
      <rPr>
        <sz val="10"/>
        <rFont val="Times New Roman"/>
        <family val="1"/>
      </rPr>
      <t>We have assumed that there are no existing respondents required to comply using THC CEMS.</t>
    </r>
  </si>
  <si>
    <r>
      <t>c</t>
    </r>
    <r>
      <rPr>
        <sz val="10"/>
        <rFont val="Times New Roman"/>
        <family val="1"/>
      </rPr>
      <t xml:space="preserve">  We have assumed that three respondents will use alternative fuel once per year and will have to submit notification of intent to use alternative fuel.</t>
    </r>
  </si>
  <si>
    <r>
      <t xml:space="preserve">g </t>
    </r>
    <r>
      <rPr>
        <sz val="10"/>
        <rFont val="Times New Roman"/>
        <family val="1"/>
      </rPr>
      <t xml:space="preserve"> We have assumed that three respondents will report on alternative fuel usage once a year.</t>
    </r>
  </si>
  <si>
    <t xml:space="preserve">A.  Familiarization with rule requirements </t>
  </si>
  <si>
    <t>See 3A</t>
  </si>
  <si>
    <t>Develop a startup, shutdown, malfunction plan</t>
  </si>
  <si>
    <r>
      <t>Develop an operation, maintenance, monitoring plan</t>
    </r>
    <r>
      <rPr>
        <vertAlign val="superscript"/>
        <sz val="12"/>
        <rFont val="Times New Roman"/>
        <family val="1"/>
      </rPr>
      <t xml:space="preserve"> </t>
    </r>
  </si>
  <si>
    <r>
      <t xml:space="preserve">Initial CEMS demonstration </t>
    </r>
    <r>
      <rPr>
        <vertAlign val="superscript"/>
        <sz val="10"/>
        <rFont val="Times New Roman"/>
        <family val="1"/>
      </rPr>
      <t>c</t>
    </r>
  </si>
  <si>
    <r>
      <t xml:space="preserve">   Quarterly Appendix F audits of CEMS (THC) </t>
    </r>
    <r>
      <rPr>
        <vertAlign val="superscript"/>
        <sz val="10"/>
        <rFont val="Times New Roman"/>
        <family val="1"/>
      </rPr>
      <t>c</t>
    </r>
  </si>
  <si>
    <r>
      <t>h</t>
    </r>
    <r>
      <rPr>
        <sz val="10"/>
        <rFont val="Times New Roman"/>
        <family val="1"/>
      </rPr>
      <t xml:space="preserve">  Totals have been rounded to 3 significant values.  Figures may not add exactly due to rounding.</t>
    </r>
  </si>
  <si>
    <t>&lt;-- Note to EPA: New line, hours are based on OSWI NSPS/EG values</t>
  </si>
  <si>
    <t>&lt;-- Note to EPA: Added costing for CEMS, but the assumption is that no one is using CEMS and no new sources at this time.</t>
  </si>
  <si>
    <t>&lt;-- Note to EPA: Added costing for CEMS, but the assumption is that no one is using CEMS, required for only a very narrow set of sources complying with a non-standard CD or invoking process changes.</t>
  </si>
  <si>
    <r>
      <t>d</t>
    </r>
    <r>
      <rPr>
        <sz val="10"/>
        <rFont val="Times New Roman"/>
        <family val="1"/>
      </rPr>
      <t xml:space="preserve"> We have assumed that three respondents will use alternative fuel once per year and will have to submit notification of intent to use alternative fuel.</t>
    </r>
  </si>
  <si>
    <r>
      <t xml:space="preserve">Notification of intent to use alternative fuel </t>
    </r>
    <r>
      <rPr>
        <vertAlign val="superscript"/>
        <sz val="10"/>
        <color rgb="FF000000"/>
        <rFont val="Times New Roman"/>
        <family val="1"/>
      </rPr>
      <t>d</t>
    </r>
    <r>
      <rPr>
        <sz val="10"/>
        <color rgb="FF000000"/>
        <rFont val="Times New Roman"/>
        <family val="1"/>
      </rPr>
      <t xml:space="preserve">                    </t>
    </r>
  </si>
  <si>
    <r>
      <t>e</t>
    </r>
    <r>
      <rPr>
        <sz val="10"/>
        <rFont val="Times New Roman"/>
        <family val="1"/>
      </rPr>
      <t xml:space="preserve">  We have assumed that one respondent will report a deviation once a year.</t>
    </r>
  </si>
  <si>
    <r>
      <t xml:space="preserve">Report of deviations </t>
    </r>
    <r>
      <rPr>
        <vertAlign val="superscript"/>
        <sz val="12"/>
        <color rgb="FF000000"/>
        <rFont val="Times New Roman"/>
        <family val="1"/>
      </rPr>
      <t>e</t>
    </r>
  </si>
  <si>
    <r>
      <t>f</t>
    </r>
    <r>
      <rPr>
        <sz val="10"/>
        <rFont val="Times New Roman"/>
        <family val="1"/>
      </rPr>
      <t xml:space="preserve">  We have assumed that seven respondents will report no deviations on a semiannual basis.</t>
    </r>
  </si>
  <si>
    <r>
      <t xml:space="preserve">Report of no deviations </t>
    </r>
    <r>
      <rPr>
        <vertAlign val="superscript"/>
        <sz val="12"/>
        <color rgb="FF000000"/>
        <rFont val="Times New Roman"/>
        <family val="1"/>
      </rPr>
      <t>f</t>
    </r>
  </si>
  <si>
    <r>
      <t xml:space="preserve">Startup, shutdown, malfunction report </t>
    </r>
    <r>
      <rPr>
        <vertAlign val="superscript"/>
        <sz val="10"/>
        <color rgb="FF000000"/>
        <rFont val="Times New Roman"/>
        <family val="1"/>
      </rPr>
      <t>g</t>
    </r>
    <r>
      <rPr>
        <sz val="10"/>
        <color rgb="FF000000"/>
        <rFont val="Times New Roman"/>
        <family val="1"/>
      </rPr>
      <t xml:space="preserve">                </t>
    </r>
  </si>
  <si>
    <r>
      <t>h</t>
    </r>
    <r>
      <rPr>
        <sz val="10"/>
        <rFont val="Times New Roman"/>
        <family val="1"/>
      </rPr>
      <t xml:space="preserve"> We have assumed that three respondents will report on alternative fuel usage once a year.</t>
    </r>
  </si>
  <si>
    <r>
      <t xml:space="preserve">Report of alternative fuel use </t>
    </r>
    <r>
      <rPr>
        <vertAlign val="superscript"/>
        <sz val="12"/>
        <color rgb="FF000000"/>
        <rFont val="Times New Roman"/>
        <family val="1"/>
      </rPr>
      <t>h</t>
    </r>
  </si>
  <si>
    <r>
      <rPr>
        <vertAlign val="superscript"/>
        <sz val="10"/>
        <rFont val="Times New Roman"/>
        <family val="1"/>
      </rPr>
      <t>i</t>
    </r>
    <r>
      <rPr>
        <sz val="10"/>
        <rFont val="Times New Roman"/>
        <family val="1"/>
      </rPr>
      <t xml:space="preserve">  We have assumed that  information will be recorded once per week for 52 weeks per year.</t>
    </r>
  </si>
  <si>
    <r>
      <t>Records of all information required by standards</t>
    </r>
    <r>
      <rPr>
        <vertAlign val="superscript"/>
        <sz val="10"/>
        <color rgb="FF000000"/>
        <rFont val="Times New Roman"/>
        <family val="1"/>
      </rPr>
      <t xml:space="preserve"> i</t>
    </r>
  </si>
  <si>
    <r>
      <t xml:space="preserve">H. Time to transmit or disclose information </t>
    </r>
    <r>
      <rPr>
        <vertAlign val="superscript"/>
        <sz val="10"/>
        <color rgb="FF000000"/>
        <rFont val="Times New Roman"/>
        <family val="1"/>
      </rPr>
      <t>j</t>
    </r>
    <r>
      <rPr>
        <sz val="10"/>
        <color rgb="FF000000"/>
        <rFont val="Times New Roman"/>
        <family val="1"/>
      </rPr>
      <t xml:space="preserve">                    </t>
    </r>
  </si>
  <si>
    <r>
      <t xml:space="preserve">TOTAL ANNUAL BURDEN AND COSTS (rounded): </t>
    </r>
    <r>
      <rPr>
        <b/>
        <vertAlign val="superscript"/>
        <sz val="8"/>
        <rFont val="Times New Roman"/>
        <family val="1"/>
      </rPr>
      <t>k</t>
    </r>
  </si>
  <si>
    <r>
      <t xml:space="preserve">GRAND TOTAL (rounded): </t>
    </r>
    <r>
      <rPr>
        <b/>
        <vertAlign val="superscript"/>
        <sz val="8"/>
        <rFont val="Times New Roman"/>
        <family val="1"/>
      </rPr>
      <t>k</t>
    </r>
  </si>
  <si>
    <r>
      <t xml:space="preserve">TOTAL CAPITAL/O&amp;M COST (rounded): </t>
    </r>
    <r>
      <rPr>
        <b/>
        <vertAlign val="superscript"/>
        <sz val="8"/>
        <rFont val="Times New Roman"/>
        <family val="1"/>
      </rPr>
      <t>k</t>
    </r>
  </si>
  <si>
    <r>
      <t>d</t>
    </r>
    <r>
      <rPr>
        <sz val="10"/>
        <rFont val="Times New Roman"/>
        <family val="1"/>
      </rPr>
      <t xml:space="preserve">  We have assumed that one respondent will report deviations once a year.</t>
    </r>
  </si>
  <si>
    <r>
      <t>e</t>
    </r>
    <r>
      <rPr>
        <sz val="10"/>
        <rFont val="Times New Roman"/>
        <family val="1"/>
      </rPr>
      <t xml:space="preserve">  We have assumed that seven respondents will report no deviation on a semiannual basis.</t>
    </r>
  </si>
  <si>
    <r>
      <t>f</t>
    </r>
    <r>
      <rPr>
        <sz val="10"/>
        <rFont val="Times New Roman"/>
        <family val="1"/>
      </rPr>
      <t xml:space="preserve">  It is assumed that one respondents will have a startup, shutdown, malfunction occur.</t>
    </r>
  </si>
  <si>
    <r>
      <rPr>
        <vertAlign val="superscript"/>
        <sz val="10"/>
        <rFont val="Times New Roman"/>
        <family val="1"/>
      </rPr>
      <t>k</t>
    </r>
    <r>
      <rPr>
        <sz val="10"/>
        <rFont val="Times New Roman"/>
        <family val="1"/>
      </rPr>
      <t xml:space="preserve">  Totals have been rounded to 3 significant values.  Figures may not add exactly due to rounding.</t>
    </r>
  </si>
  <si>
    <r>
      <rPr>
        <vertAlign val="superscript"/>
        <sz val="10"/>
        <rFont val="Times New Roman"/>
        <family val="1"/>
      </rPr>
      <t>j</t>
    </r>
    <r>
      <rPr>
        <sz val="10"/>
        <rFont val="Times New Roman"/>
        <family val="1"/>
      </rPr>
      <t xml:space="preserve">  We have assumed that it will take 0.25 hours for information to be transmitted or disclosed.</t>
    </r>
  </si>
  <si>
    <r>
      <t>g</t>
    </r>
    <r>
      <rPr>
        <sz val="10"/>
        <rFont val="Times New Roman"/>
        <family val="1"/>
      </rPr>
      <t xml:space="preserve">  It is assumed that one respondent will have a startup, shutdown, malfunction (SSM) occur and be required to submit an immediate SSM report.</t>
    </r>
  </si>
  <si>
    <r>
      <t xml:space="preserve">b </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x 1.6), Technical rate of $48.75 (GS-12, Step 1, $30.47 x 1.6), and Clerical rate of $26.38 (GS-6, Step 3, $16.49 x 1.6).  These rates are from the Office of Personnel Management (OPM) “201</t>
    </r>
    <r>
      <rPr>
        <sz val="10"/>
        <rFont val="Times New Roman"/>
        <family val="1"/>
      </rPr>
      <t>8</t>
    </r>
    <r>
      <rPr>
        <sz val="10"/>
        <color theme="1"/>
        <rFont val="Times New Roman"/>
        <family val="1"/>
      </rPr>
      <t xml:space="preserve"> General Schedule” which excludes locality rates of pay.</t>
    </r>
  </si>
  <si>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</si>
  <si>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t xml:space="preserve">&lt;-- Note: The previous ICR included 4 hours of burden per occurance here, and doublecounted/overestimated the burden already included in 3A.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</si>
</sst>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27" x14ac:knownFonts="1">
    <font>
      <sz val="11"/>
      <color theme="1"/>
      <name val="Calibri"/>
      <family val="2"/>
      <scheme val="minor"/>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theme="1"/>
      <name val="Times New Roman"/>
      <family val="1"/>
    </font>
    <font>
      <vertAlign val="superscript"/>
      <sz val="12"/>
      <color rgb="FF000000"/>
      <name val="Times New Roman"/>
      <family val="1"/>
    </font>
    <font>
      <vertAlign val="superscript"/>
      <sz val="10"/>
      <color rgb="FF000000"/>
      <name val="Times New Roman"/>
      <family val="1"/>
    </font>
    <font>
      <b/>
      <sz val="10"/>
      <color theme="1"/>
      <name val="Times New Roman"/>
      <family val="1"/>
    </font>
    <font>
      <sz val="10"/>
      <color theme="1"/>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i/>
      <sz val="10"/>
      <color rgb="FF000000"/>
      <name val="Times New Roman"/>
      <family val="1"/>
    </font>
    <font>
      <b/>
      <i/>
      <sz val="10"/>
      <color theme="1"/>
      <name val="Times New Roman"/>
      <family val="1"/>
    </font>
    <font>
      <b/>
      <i/>
      <sz val="11"/>
      <color theme="1"/>
      <name val="Calibri"/>
      <family val="2"/>
      <scheme val="minor"/>
    </font>
    <font>
      <b/>
      <sz val="8"/>
      <name val="Times New Roman"/>
      <family val="1"/>
    </font>
    <font>
      <b/>
      <sz val="11"/>
      <name val="Calibri"/>
      <family val="2"/>
      <scheme val="minor"/>
    </font>
    <font>
      <b/>
      <sz val="10"/>
      <name val="Times New Roman"/>
      <family val="1"/>
    </font>
    <font>
      <b/>
      <sz val="12"/>
      <name val="Times New Roman"/>
      <family val="1"/>
    </font>
    <font>
      <b/>
      <vertAlign val="superscript"/>
      <sz val="8"/>
      <name val="Times New Roman"/>
      <family val="1"/>
    </font>
    <font>
      <sz val="11"/>
      <color rgb="FFFF0000"/>
      <name val="Calibri"/>
      <family val="2"/>
      <scheme val="minor"/>
    </font>
    <font>
      <strike/>
      <sz val="10"/>
      <color rgb="FFFF0000"/>
      <name val="Times New Roman"/>
      <family val="1"/>
    </font>
    <font>
      <vertAlign val="superscript"/>
      <sz val="12"/>
      <name val="Times New Roman"/>
      <family val="1"/>
    </font>
    <font>
      <sz val="10"/>
      <name val="Times New Roman"/>
      <family val="1"/>
    </font>
    <font>
      <sz val="11"/>
      <name val="Calibri"/>
      <family val="2"/>
      <scheme val="minor"/>
    </font>
    <font>
      <vertAlign val="superscript"/>
      <sz val="1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0" fillId="0" borderId="0" xfId="0" applyAlignment="1">
      <alignment wrapText="1"/>
    </xf>
    <xf numFmtId="0" fontId="0" fillId="0" borderId="1" xfId="0" applyBorder="1" applyAlignment="1">
      <alignment wrapText="1"/>
    </xf>
    <xf numFmtId="0" fontId="3" fillId="0" borderId="1" xfId="0" applyFont="1" applyBorder="1" applyAlignment="1">
      <alignment horizontal="left"/>
    </xf>
    <xf numFmtId="0" fontId="3" fillId="0" borderId="1" xfId="0" applyFont="1" applyBorder="1" applyAlignment="1">
      <alignment horizontal="center" wrapText="1"/>
    </xf>
    <xf numFmtId="0" fontId="3" fillId="0" borderId="1" xfId="0" applyFont="1" applyBorder="1" applyAlignment="1">
      <alignment horizontal="right" wrapText="1"/>
    </xf>
    <xf numFmtId="6" fontId="3" fillId="0" borderId="1" xfId="0" applyNumberFormat="1" applyFont="1" applyBorder="1" applyAlignment="1">
      <alignment horizontal="right" wrapText="1"/>
    </xf>
    <xf numFmtId="0" fontId="1" fillId="0" borderId="1" xfId="0" applyFont="1" applyBorder="1" applyAlignment="1">
      <alignment horizontal="left"/>
    </xf>
    <xf numFmtId="0" fontId="7" fillId="0" borderId="0" xfId="0" applyFont="1"/>
    <xf numFmtId="0" fontId="4" fillId="0" borderId="0" xfId="0" applyFont="1"/>
    <xf numFmtId="0" fontId="3" fillId="0" borderId="1" xfId="0" applyFont="1" applyBorder="1" applyAlignment="1">
      <alignment horizontal="center"/>
    </xf>
    <xf numFmtId="6" fontId="3" fillId="0" borderId="1" xfId="0" applyNumberFormat="1" applyFont="1" applyBorder="1" applyAlignment="1">
      <alignment horizontal="right"/>
    </xf>
    <xf numFmtId="0" fontId="0" fillId="0" borderId="1" xfId="0" applyBorder="1" applyAlignment="1"/>
    <xf numFmtId="0" fontId="3" fillId="0" borderId="1" xfId="0" applyFont="1" applyBorder="1" applyAlignment="1">
      <alignment horizontal="right"/>
    </xf>
    <xf numFmtId="8" fontId="3" fillId="0" borderId="1" xfId="0" applyNumberFormat="1" applyFont="1" applyBorder="1" applyAlignment="1">
      <alignment horizontal="right"/>
    </xf>
    <xf numFmtId="6" fontId="1" fillId="0" borderId="1" xfId="0" applyNumberFormat="1" applyFont="1" applyBorder="1" applyAlignment="1">
      <alignment horizontal="right"/>
    </xf>
    <xf numFmtId="0" fontId="1" fillId="0" borderId="3" xfId="0" applyFont="1" applyBorder="1" applyAlignment="1"/>
    <xf numFmtId="0" fontId="1" fillId="0" borderId="4" xfId="0" applyFont="1" applyBorder="1" applyAlignment="1">
      <alignment wrapText="1"/>
    </xf>
    <xf numFmtId="0" fontId="9" fillId="0" borderId="0" xfId="0" applyFont="1"/>
    <xf numFmtId="164" fontId="3" fillId="0" borderId="1" xfId="0" applyNumberFormat="1" applyFont="1" applyBorder="1" applyAlignment="1">
      <alignment horizontal="right" wrapText="1"/>
    </xf>
    <xf numFmtId="0" fontId="13" fillId="0" borderId="1" xfId="0" applyFont="1" applyBorder="1" applyAlignment="1">
      <alignment horizontal="left"/>
    </xf>
    <xf numFmtId="0" fontId="14" fillId="0" borderId="1" xfId="0" applyFont="1" applyBorder="1" applyAlignment="1">
      <alignment wrapText="1"/>
    </xf>
    <xf numFmtId="0" fontId="15" fillId="0" borderId="1" xfId="0" applyFont="1" applyBorder="1" applyAlignment="1">
      <alignment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1" xfId="0" applyFont="1" applyBorder="1"/>
    <xf numFmtId="0" fontId="17" fillId="0" borderId="1" xfId="0" applyFont="1" applyBorder="1"/>
    <xf numFmtId="0" fontId="16" fillId="0" borderId="2" xfId="0" applyFont="1" applyBorder="1"/>
    <xf numFmtId="0" fontId="19" fillId="0" borderId="0" xfId="0" applyFont="1"/>
    <xf numFmtId="165" fontId="18" fillId="0" borderId="1" xfId="0" applyNumberFormat="1" applyFont="1" applyBorder="1"/>
    <xf numFmtId="1" fontId="0" fillId="0" borderId="0" xfId="0" applyNumberFormat="1"/>
    <xf numFmtId="8" fontId="3" fillId="0" borderId="1" xfId="0" applyNumberFormat="1" applyFont="1" applyBorder="1" applyAlignment="1">
      <alignment horizontal="right" wrapText="1"/>
    </xf>
    <xf numFmtId="15" fontId="0" fillId="0" borderId="0" xfId="0" applyNumberFormat="1"/>
    <xf numFmtId="0" fontId="1" fillId="0" borderId="3" xfId="0" applyFont="1" applyBorder="1" applyAlignment="1">
      <alignment wrapText="1"/>
    </xf>
    <xf numFmtId="0" fontId="1" fillId="0" borderId="3" xfId="0" applyFont="1" applyBorder="1" applyAlignment="1">
      <alignment horizontal="center" wrapText="1"/>
    </xf>
    <xf numFmtId="0" fontId="1" fillId="0" borderId="4" xfId="0" applyFont="1" applyBorder="1" applyAlignment="1">
      <alignment horizontal="center" vertical="center" wrapText="1"/>
    </xf>
    <xf numFmtId="0" fontId="1" fillId="0" borderId="3" xfId="0" applyFont="1" applyBorder="1" applyAlignment="1">
      <alignment horizontal="center"/>
    </xf>
    <xf numFmtId="0" fontId="9" fillId="0" borderId="0" xfId="0" applyFont="1" applyBorder="1"/>
    <xf numFmtId="0" fontId="10" fillId="0" borderId="0" xfId="0" applyFont="1" applyBorder="1" applyAlignment="1">
      <alignment horizontal="left" indent="5"/>
    </xf>
    <xf numFmtId="0" fontId="11" fillId="0" borderId="0" xfId="0" applyFont="1" applyBorder="1"/>
    <xf numFmtId="0" fontId="12" fillId="0" borderId="0" xfId="0" applyFont="1" applyBorder="1"/>
    <xf numFmtId="165" fontId="14" fillId="0" borderId="1" xfId="0" applyNumberFormat="1" applyFont="1" applyBorder="1" applyAlignment="1">
      <alignment wrapText="1"/>
    </xf>
    <xf numFmtId="165" fontId="1" fillId="0" borderId="1" xfId="0" applyNumberFormat="1" applyFont="1" applyBorder="1" applyAlignment="1">
      <alignment horizontal="right" wrapText="1"/>
    </xf>
    <xf numFmtId="0" fontId="21" fillId="0" borderId="0" xfId="0" applyFont="1"/>
    <xf numFmtId="0" fontId="3" fillId="0" borderId="1" xfId="0" applyFont="1" applyFill="1" applyBorder="1" applyAlignment="1">
      <alignment horizontal="left"/>
    </xf>
    <xf numFmtId="0" fontId="22" fillId="0" borderId="1" xfId="0" applyFont="1" applyFill="1" applyBorder="1" applyAlignment="1">
      <alignment horizontal="center" wrapText="1"/>
    </xf>
    <xf numFmtId="164" fontId="22" fillId="0" borderId="1" xfId="0" applyNumberFormat="1" applyFont="1" applyFill="1" applyBorder="1" applyAlignment="1">
      <alignment horizontal="right" wrapText="1"/>
    </xf>
    <xf numFmtId="0" fontId="23" fillId="0" borderId="0" xfId="0" applyFont="1"/>
    <xf numFmtId="0" fontId="23" fillId="0" borderId="0" xfId="0" applyFont="1" applyFill="1"/>
    <xf numFmtId="0" fontId="24" fillId="0" borderId="0" xfId="0" applyFont="1"/>
    <xf numFmtId="0" fontId="24" fillId="0" borderId="1" xfId="0" applyFont="1" applyFill="1" applyBorder="1" applyAlignment="1">
      <alignment horizontal="center" wrapText="1"/>
    </xf>
    <xf numFmtId="0" fontId="24" fillId="0" borderId="1" xfId="0" applyFont="1" applyBorder="1" applyAlignment="1">
      <alignment horizontal="left"/>
    </xf>
    <xf numFmtId="0" fontId="24" fillId="0" borderId="1" xfId="0" applyFont="1" applyBorder="1" applyAlignment="1">
      <alignment horizontal="center" wrapText="1"/>
    </xf>
    <xf numFmtId="0" fontId="25" fillId="0" borderId="1" xfId="0" applyFont="1" applyBorder="1" applyAlignment="1">
      <alignment horizontal="left" wrapText="1"/>
    </xf>
    <xf numFmtId="0" fontId="25" fillId="0" borderId="1" xfId="0" applyFont="1" applyBorder="1" applyAlignment="1">
      <alignment wrapText="1"/>
    </xf>
    <xf numFmtId="0" fontId="24" fillId="0" borderId="1" xfId="0" applyFont="1" applyBorder="1" applyAlignment="1">
      <alignment horizontal="right" wrapText="1"/>
    </xf>
    <xf numFmtId="0" fontId="24" fillId="0" borderId="1" xfId="0" applyFont="1" applyBorder="1" applyAlignment="1">
      <alignment horizontal="center" vertical="center" wrapText="1"/>
    </xf>
    <xf numFmtId="8" fontId="24" fillId="0" borderId="1" xfId="0" applyNumberFormat="1" applyFont="1" applyBorder="1" applyAlignment="1">
      <alignment horizontal="right" wrapText="1"/>
    </xf>
    <xf numFmtId="0" fontId="24" fillId="0" borderId="1" xfId="0" applyFont="1" applyBorder="1" applyAlignment="1">
      <alignment horizontal="left" indent="2"/>
    </xf>
    <xf numFmtId="6" fontId="24" fillId="0" borderId="1" xfId="0" applyNumberFormat="1" applyFont="1" applyBorder="1" applyAlignment="1">
      <alignment horizontal="right" wrapText="1"/>
    </xf>
    <xf numFmtId="0" fontId="24" fillId="0" borderId="1" xfId="0" applyFont="1" applyBorder="1" applyAlignment="1">
      <alignment horizontal="left" vertical="center" wrapText="1" indent="1"/>
    </xf>
    <xf numFmtId="0" fontId="25" fillId="0" borderId="1" xfId="0" applyFont="1" applyFill="1" applyBorder="1" applyAlignment="1">
      <alignment wrapText="1"/>
    </xf>
    <xf numFmtId="0" fontId="25" fillId="0" borderId="1" xfId="0" applyFont="1" applyFill="1" applyBorder="1" applyAlignment="1">
      <alignment horizontal="left" wrapText="1"/>
    </xf>
    <xf numFmtId="0" fontId="24" fillId="0" borderId="1" xfId="0" applyFont="1" applyFill="1" applyBorder="1" applyAlignment="1">
      <alignment horizontal="right" wrapText="1"/>
    </xf>
    <xf numFmtId="0" fontId="24" fillId="0" borderId="1" xfId="0" applyFont="1" applyFill="1" applyBorder="1" applyAlignment="1">
      <alignment horizontal="center" vertical="center" wrapText="1"/>
    </xf>
    <xf numFmtId="0" fontId="0" fillId="0" borderId="1" xfId="0" applyFill="1" applyBorder="1" applyAlignment="1">
      <alignment wrapText="1"/>
    </xf>
    <xf numFmtId="164" fontId="3" fillId="0" borderId="1" xfId="0" applyNumberFormat="1" applyFont="1" applyFill="1" applyBorder="1" applyAlignment="1">
      <alignment horizontal="right" wrapText="1"/>
    </xf>
    <xf numFmtId="1" fontId="1" fillId="0" borderId="5" xfId="0" applyNumberFormat="1" applyFont="1" applyBorder="1" applyAlignment="1">
      <alignment horizontal="center" wrapText="1"/>
    </xf>
    <xf numFmtId="1" fontId="1" fillId="0" borderId="6" xfId="0" applyNumberFormat="1" applyFont="1" applyBorder="1" applyAlignment="1">
      <alignment horizontal="center" wrapText="1"/>
    </xf>
    <xf numFmtId="1" fontId="1" fillId="0" borderId="7" xfId="0" applyNumberFormat="1" applyFont="1" applyBorder="1" applyAlignment="1">
      <alignment horizontal="center" wrapText="1"/>
    </xf>
    <xf numFmtId="1" fontId="13" fillId="0" borderId="5" xfId="0" applyNumberFormat="1" applyFont="1" applyBorder="1" applyAlignment="1">
      <alignment horizontal="center" wrapText="1"/>
    </xf>
    <xf numFmtId="1" fontId="13" fillId="0" borderId="6" xfId="0" applyNumberFormat="1" applyFont="1" applyBorder="1" applyAlignment="1">
      <alignment horizontal="center" wrapText="1"/>
    </xf>
    <xf numFmtId="1" fontId="13" fillId="0" borderId="7" xfId="0" applyNumberFormat="1" applyFont="1" applyBorder="1" applyAlignment="1">
      <alignment horizont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7" xfId="0" applyFont="1" applyBorder="1" applyAlignment="1">
      <alignment horizontal="center" wrapText="1"/>
    </xf>
    <xf numFmtId="1" fontId="1" fillId="0" borderId="5" xfId="0" applyNumberFormat="1" applyFont="1" applyBorder="1" applyAlignment="1">
      <alignment horizontal="center"/>
    </xf>
    <xf numFmtId="1" fontId="1" fillId="0" borderId="6" xfId="0" applyNumberFormat="1" applyFont="1" applyBorder="1" applyAlignment="1">
      <alignment horizontal="center"/>
    </xf>
    <xf numFmtId="1" fontId="1" fillId="0" borderId="7" xfId="0" applyNumberFormat="1" applyFont="1" applyBorder="1" applyAlignment="1">
      <alignment horizontal="center"/>
    </xf>
    <xf numFmtId="0" fontId="4"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
  <sheetViews>
    <sheetView tabSelected="1" topLeftCell="A22" zoomScaleNormal="100" workbookViewId="0">
      <selection activeCell="J37" sqref="J37"/>
    </sheetView>
  </sheetViews>
  <sheetFormatPr defaultRowHeight="15" x14ac:dyDescent="0.25"/>
  <cols>
    <col min="1" max="1" width="52.7109375" customWidth="1"/>
    <col min="2" max="9" width="12.5703125" customWidth="1"/>
  </cols>
  <sheetData>
    <row r="1" spans="1:14" ht="15.75" x14ac:dyDescent="0.25">
      <c r="A1" s="28" t="s">
        <v>67</v>
      </c>
    </row>
    <row r="4" spans="1:14" x14ac:dyDescent="0.25">
      <c r="F4">
        <v>117.92</v>
      </c>
      <c r="G4">
        <v>147.4</v>
      </c>
      <c r="H4">
        <v>57.02</v>
      </c>
    </row>
    <row r="5" spans="1:14" s="1" customFormat="1" ht="15.75" x14ac:dyDescent="0.25">
      <c r="A5" s="33" t="s">
        <v>0</v>
      </c>
      <c r="B5" s="34" t="s">
        <v>1</v>
      </c>
      <c r="C5" s="34" t="s">
        <v>3</v>
      </c>
      <c r="D5" s="34" t="s">
        <v>5</v>
      </c>
      <c r="E5" s="34" t="s">
        <v>7</v>
      </c>
      <c r="F5" s="34" t="s">
        <v>9</v>
      </c>
      <c r="G5" s="34" t="s">
        <v>11</v>
      </c>
      <c r="H5" s="34" t="s">
        <v>12</v>
      </c>
      <c r="I5" s="34" t="s">
        <v>13</v>
      </c>
      <c r="N5" s="18"/>
    </row>
    <row r="6" spans="1:14" s="1" customFormat="1" ht="51" x14ac:dyDescent="0.25">
      <c r="A6" s="17"/>
      <c r="B6" s="35" t="s">
        <v>2</v>
      </c>
      <c r="C6" s="35" t="s">
        <v>4</v>
      </c>
      <c r="D6" s="35" t="s">
        <v>6</v>
      </c>
      <c r="E6" s="35" t="s">
        <v>8</v>
      </c>
      <c r="F6" s="35" t="s">
        <v>10</v>
      </c>
      <c r="G6" s="35" t="s">
        <v>46</v>
      </c>
      <c r="H6" s="35" t="s">
        <v>47</v>
      </c>
      <c r="I6" s="35" t="s">
        <v>14</v>
      </c>
      <c r="N6" s="18"/>
    </row>
    <row r="7" spans="1:14" ht="15.75" x14ac:dyDescent="0.25">
      <c r="A7" s="51" t="s">
        <v>15</v>
      </c>
      <c r="B7" s="52" t="s">
        <v>16</v>
      </c>
      <c r="C7" s="53"/>
      <c r="D7" s="54"/>
      <c r="E7" s="54"/>
      <c r="F7" s="54"/>
      <c r="G7" s="54"/>
      <c r="H7" s="54"/>
      <c r="I7" s="55"/>
      <c r="N7" s="18"/>
    </row>
    <row r="8" spans="1:14" ht="15.75" x14ac:dyDescent="0.25">
      <c r="A8" s="51" t="s">
        <v>17</v>
      </c>
      <c r="B8" s="52" t="s">
        <v>16</v>
      </c>
      <c r="C8" s="53"/>
      <c r="D8" s="54"/>
      <c r="E8" s="54"/>
      <c r="F8" s="54"/>
      <c r="G8" s="54"/>
      <c r="H8" s="54"/>
      <c r="I8" s="55"/>
      <c r="N8" s="37"/>
    </row>
    <row r="9" spans="1:14" ht="15.75" x14ac:dyDescent="0.25">
      <c r="A9" s="51" t="s">
        <v>18</v>
      </c>
      <c r="B9" s="61"/>
      <c r="C9" s="62"/>
      <c r="D9" s="61"/>
      <c r="E9" s="61"/>
      <c r="F9" s="61"/>
      <c r="G9" s="61"/>
      <c r="H9" s="61"/>
      <c r="I9" s="63"/>
      <c r="N9" s="38"/>
    </row>
    <row r="10" spans="1:14" ht="15.75" x14ac:dyDescent="0.25">
      <c r="A10" s="51" t="s">
        <v>71</v>
      </c>
      <c r="B10" s="52">
        <v>0.5</v>
      </c>
      <c r="C10" s="52">
        <v>1</v>
      </c>
      <c r="D10" s="52">
        <f>B10*C10</f>
        <v>0.5</v>
      </c>
      <c r="E10" s="56">
        <v>8</v>
      </c>
      <c r="F10" s="52">
        <f>D10*E10</f>
        <v>4</v>
      </c>
      <c r="G10" s="52">
        <f>F10*0.05</f>
        <v>0.2</v>
      </c>
      <c r="H10" s="52">
        <f>F10*0.1</f>
        <v>0.4</v>
      </c>
      <c r="I10" s="57">
        <f>F10*F$4+G10*G$4+H10*H$4</f>
        <v>523.96800000000007</v>
      </c>
      <c r="N10" s="38"/>
    </row>
    <row r="11" spans="1:14" ht="15.75" x14ac:dyDescent="0.25">
      <c r="A11" s="51" t="s">
        <v>19</v>
      </c>
      <c r="B11" s="61"/>
      <c r="C11" s="61"/>
      <c r="D11" s="61"/>
      <c r="E11" s="64"/>
      <c r="F11" s="61"/>
      <c r="G11" s="61"/>
      <c r="H11" s="61"/>
      <c r="I11" s="63"/>
      <c r="N11" s="37"/>
    </row>
    <row r="12" spans="1:14" ht="15.75" x14ac:dyDescent="0.25">
      <c r="A12" s="58" t="s">
        <v>82</v>
      </c>
      <c r="B12" s="52">
        <v>32</v>
      </c>
      <c r="C12" s="52">
        <v>1</v>
      </c>
      <c r="D12" s="52">
        <f>B12*C12</f>
        <v>32</v>
      </c>
      <c r="E12" s="56">
        <v>0</v>
      </c>
      <c r="F12" s="52">
        <f t="shared" ref="F12:F13" si="0">D12*E12</f>
        <v>0</v>
      </c>
      <c r="G12" s="52">
        <f t="shared" ref="G12:G13" si="1">F12*0.05</f>
        <v>0</v>
      </c>
      <c r="H12" s="52">
        <f t="shared" ref="H12:H13" si="2">F12*0.1</f>
        <v>0</v>
      </c>
      <c r="I12" s="59">
        <f t="shared" ref="I12:I15" si="3">F12*F$4+G12*G$4+H12*H$4</f>
        <v>0</v>
      </c>
      <c r="N12" s="37"/>
    </row>
    <row r="13" spans="1:14" ht="18.75" x14ac:dyDescent="0.25">
      <c r="A13" s="58" t="s">
        <v>83</v>
      </c>
      <c r="B13" s="52">
        <v>32</v>
      </c>
      <c r="C13" s="52">
        <v>1</v>
      </c>
      <c r="D13" s="52">
        <f>B13*C13</f>
        <v>32</v>
      </c>
      <c r="E13" s="56">
        <v>0</v>
      </c>
      <c r="F13" s="52">
        <f t="shared" si="0"/>
        <v>0</v>
      </c>
      <c r="G13" s="52">
        <f t="shared" si="1"/>
        <v>0</v>
      </c>
      <c r="H13" s="52">
        <f t="shared" si="2"/>
        <v>0</v>
      </c>
      <c r="I13" s="59">
        <f t="shared" si="3"/>
        <v>0</v>
      </c>
      <c r="N13" s="39"/>
    </row>
    <row r="14" spans="1:14" x14ac:dyDescent="0.25">
      <c r="A14" s="58" t="s">
        <v>72</v>
      </c>
      <c r="B14" s="52">
        <v>24</v>
      </c>
      <c r="C14" s="52">
        <v>1</v>
      </c>
      <c r="D14" s="52">
        <f>B14*C14</f>
        <v>24</v>
      </c>
      <c r="E14" s="56">
        <v>0</v>
      </c>
      <c r="F14" s="52">
        <f t="shared" ref="F14:F15" si="4">D14*E14</f>
        <v>0</v>
      </c>
      <c r="G14" s="52">
        <f t="shared" ref="G14:G15" si="5">F14*0.05</f>
        <v>0</v>
      </c>
      <c r="H14" s="52">
        <f t="shared" ref="H14:H15" si="6">F14*0.1</f>
        <v>0</v>
      </c>
      <c r="I14" s="59">
        <f t="shared" si="3"/>
        <v>0</v>
      </c>
      <c r="J14" s="43" t="s">
        <v>87</v>
      </c>
      <c r="N14" s="39"/>
    </row>
    <row r="15" spans="1:14" ht="16.5" x14ac:dyDescent="0.25">
      <c r="A15" s="58" t="s">
        <v>84</v>
      </c>
      <c r="B15" s="52">
        <v>229</v>
      </c>
      <c r="C15" s="52">
        <v>1</v>
      </c>
      <c r="D15" s="52">
        <f>B15*C15</f>
        <v>229</v>
      </c>
      <c r="E15" s="56">
        <v>0</v>
      </c>
      <c r="F15" s="52">
        <f t="shared" si="4"/>
        <v>0</v>
      </c>
      <c r="G15" s="52">
        <f t="shared" si="5"/>
        <v>0</v>
      </c>
      <c r="H15" s="52">
        <f t="shared" si="6"/>
        <v>0</v>
      </c>
      <c r="I15" s="59">
        <f t="shared" si="3"/>
        <v>0</v>
      </c>
      <c r="J15" s="43" t="s">
        <v>88</v>
      </c>
      <c r="N15" s="39"/>
    </row>
    <row r="16" spans="1:14" ht="15.75" x14ac:dyDescent="0.25">
      <c r="A16" s="60" t="s">
        <v>85</v>
      </c>
      <c r="B16" s="52"/>
      <c r="C16" s="52"/>
      <c r="D16" s="52"/>
      <c r="E16" s="56"/>
      <c r="F16" s="52"/>
      <c r="G16" s="52"/>
      <c r="H16" s="52"/>
      <c r="I16" s="59"/>
      <c r="N16" s="39"/>
    </row>
    <row r="17" spans="1:14" x14ac:dyDescent="0.25">
      <c r="A17" s="60" t="s">
        <v>73</v>
      </c>
      <c r="B17" s="56">
        <v>4</v>
      </c>
      <c r="C17" s="56">
        <v>1</v>
      </c>
      <c r="D17" s="52">
        <f t="shared" ref="D17:D19" si="7">B17*C17</f>
        <v>4</v>
      </c>
      <c r="E17" s="56">
        <v>0</v>
      </c>
      <c r="F17" s="52">
        <f t="shared" ref="F17:F19" si="8">D17*E17</f>
        <v>0</v>
      </c>
      <c r="G17" s="52">
        <f t="shared" ref="G17:G19" si="9">F17*0.05</f>
        <v>0</v>
      </c>
      <c r="H17" s="52">
        <f t="shared" ref="H17:H19" si="10">F17*0.1</f>
        <v>0</v>
      </c>
      <c r="I17" s="59">
        <f t="shared" ref="I17:I19" si="11">F17*F$4+G17*G$4+H17*H$4</f>
        <v>0</v>
      </c>
      <c r="J17" s="43" t="s">
        <v>89</v>
      </c>
      <c r="N17" s="39"/>
    </row>
    <row r="18" spans="1:14" x14ac:dyDescent="0.25">
      <c r="A18" s="60" t="s">
        <v>74</v>
      </c>
      <c r="B18" s="56">
        <v>4</v>
      </c>
      <c r="C18" s="56">
        <v>3</v>
      </c>
      <c r="D18" s="52">
        <f t="shared" si="7"/>
        <v>12</v>
      </c>
      <c r="E18" s="56">
        <v>0</v>
      </c>
      <c r="F18" s="52">
        <f t="shared" si="8"/>
        <v>0</v>
      </c>
      <c r="G18" s="52">
        <f t="shared" si="9"/>
        <v>0</v>
      </c>
      <c r="H18" s="52">
        <f t="shared" si="10"/>
        <v>0</v>
      </c>
      <c r="I18" s="59">
        <f t="shared" si="11"/>
        <v>0</v>
      </c>
      <c r="N18" s="39"/>
    </row>
    <row r="19" spans="1:14" x14ac:dyDescent="0.25">
      <c r="A19" s="60" t="s">
        <v>75</v>
      </c>
      <c r="B19" s="56">
        <v>1</v>
      </c>
      <c r="C19" s="56">
        <v>365</v>
      </c>
      <c r="D19" s="52">
        <f t="shared" si="7"/>
        <v>365</v>
      </c>
      <c r="E19" s="56">
        <v>0</v>
      </c>
      <c r="F19" s="52">
        <f t="shared" si="8"/>
        <v>0</v>
      </c>
      <c r="G19" s="52">
        <f t="shared" si="9"/>
        <v>0</v>
      </c>
      <c r="H19" s="52">
        <f t="shared" si="10"/>
        <v>0</v>
      </c>
      <c r="I19" s="59">
        <f t="shared" si="11"/>
        <v>0</v>
      </c>
      <c r="N19" s="39"/>
    </row>
    <row r="20" spans="1:14" x14ac:dyDescent="0.25">
      <c r="A20" s="51" t="s">
        <v>20</v>
      </c>
      <c r="B20" s="52" t="s">
        <v>21</v>
      </c>
      <c r="C20" s="54"/>
      <c r="D20" s="54"/>
      <c r="E20" s="56"/>
      <c r="F20" s="54"/>
      <c r="G20" s="54"/>
      <c r="H20" s="54"/>
      <c r="I20" s="55"/>
      <c r="N20" s="40"/>
    </row>
    <row r="21" spans="1:14" x14ac:dyDescent="0.25">
      <c r="A21" s="51" t="s">
        <v>22</v>
      </c>
      <c r="B21" s="52" t="s">
        <v>21</v>
      </c>
      <c r="C21" s="54"/>
      <c r="D21" s="54"/>
      <c r="E21" s="56"/>
      <c r="F21" s="54"/>
      <c r="G21" s="54"/>
      <c r="H21" s="54"/>
      <c r="I21" s="55"/>
      <c r="N21" s="40"/>
    </row>
    <row r="22" spans="1:14" x14ac:dyDescent="0.25">
      <c r="A22" s="51" t="s">
        <v>23</v>
      </c>
      <c r="B22" s="61"/>
      <c r="C22" s="61"/>
      <c r="D22" s="61"/>
      <c r="E22" s="64"/>
      <c r="F22" s="61"/>
      <c r="G22" s="61"/>
      <c r="H22" s="61"/>
      <c r="I22" s="63"/>
      <c r="N22" s="40"/>
    </row>
    <row r="23" spans="1:14" x14ac:dyDescent="0.25">
      <c r="A23" s="51" t="s">
        <v>24</v>
      </c>
      <c r="B23" s="52">
        <v>2</v>
      </c>
      <c r="C23" s="52">
        <v>1</v>
      </c>
      <c r="D23" s="52">
        <f t="shared" ref="D23:D33" si="12">B23*C23</f>
        <v>2</v>
      </c>
      <c r="E23" s="56">
        <v>0</v>
      </c>
      <c r="F23" s="52">
        <f t="shared" ref="F23:F33" si="13">D23*E23</f>
        <v>0</v>
      </c>
      <c r="G23" s="52">
        <f t="shared" ref="G23:G33" si="14">F23*0.05</f>
        <v>0</v>
      </c>
      <c r="H23" s="52">
        <f t="shared" ref="H23:H33" si="15">F23*0.1</f>
        <v>0</v>
      </c>
      <c r="I23" s="59">
        <f t="shared" ref="I23:I33" si="16">F23*F$4+G23*G$4+H23*H$4</f>
        <v>0</v>
      </c>
      <c r="N23" s="40"/>
    </row>
    <row r="24" spans="1:14" ht="15.75" x14ac:dyDescent="0.25">
      <c r="A24" s="51" t="s">
        <v>54</v>
      </c>
      <c r="B24" s="52">
        <v>2</v>
      </c>
      <c r="C24" s="52">
        <v>1</v>
      </c>
      <c r="D24" s="52">
        <f t="shared" si="12"/>
        <v>2</v>
      </c>
      <c r="E24" s="56">
        <v>0</v>
      </c>
      <c r="F24" s="52">
        <f t="shared" si="13"/>
        <v>0</v>
      </c>
      <c r="G24" s="52">
        <f t="shared" si="14"/>
        <v>0</v>
      </c>
      <c r="H24" s="52">
        <f t="shared" si="15"/>
        <v>0</v>
      </c>
      <c r="I24" s="59">
        <f t="shared" si="16"/>
        <v>0</v>
      </c>
      <c r="N24" s="37"/>
    </row>
    <row r="25" spans="1:14" ht="15.75" x14ac:dyDescent="0.25">
      <c r="A25" s="51" t="s">
        <v>25</v>
      </c>
      <c r="B25" s="52">
        <v>2</v>
      </c>
      <c r="C25" s="52">
        <v>1</v>
      </c>
      <c r="D25" s="52">
        <f t="shared" si="12"/>
        <v>2</v>
      </c>
      <c r="E25" s="56">
        <v>0</v>
      </c>
      <c r="F25" s="52">
        <f t="shared" si="13"/>
        <v>0</v>
      </c>
      <c r="G25" s="52">
        <f t="shared" si="14"/>
        <v>0</v>
      </c>
      <c r="H25" s="52">
        <f t="shared" si="15"/>
        <v>0</v>
      </c>
      <c r="I25" s="59">
        <f t="shared" si="16"/>
        <v>0</v>
      </c>
      <c r="N25" s="37"/>
    </row>
    <row r="26" spans="1:14" ht="15.75" x14ac:dyDescent="0.25">
      <c r="A26" s="51" t="s">
        <v>26</v>
      </c>
      <c r="B26" s="52">
        <v>2</v>
      </c>
      <c r="C26" s="52">
        <v>1</v>
      </c>
      <c r="D26" s="52">
        <f t="shared" si="12"/>
        <v>2</v>
      </c>
      <c r="E26" s="56">
        <v>0</v>
      </c>
      <c r="F26" s="52">
        <f t="shared" si="13"/>
        <v>0</v>
      </c>
      <c r="G26" s="52">
        <f t="shared" si="14"/>
        <v>0</v>
      </c>
      <c r="H26" s="52">
        <f t="shared" si="15"/>
        <v>0</v>
      </c>
      <c r="I26" s="59">
        <f t="shared" si="16"/>
        <v>0</v>
      </c>
      <c r="N26" s="37"/>
    </row>
    <row r="27" spans="1:14" ht="15.75" x14ac:dyDescent="0.25">
      <c r="A27" s="3" t="s">
        <v>27</v>
      </c>
      <c r="B27" s="4">
        <v>2</v>
      </c>
      <c r="C27" s="4">
        <v>1</v>
      </c>
      <c r="D27" s="4">
        <f t="shared" si="12"/>
        <v>2</v>
      </c>
      <c r="E27" s="24">
        <v>0</v>
      </c>
      <c r="F27" s="4">
        <f t="shared" si="13"/>
        <v>0</v>
      </c>
      <c r="G27" s="4">
        <f t="shared" si="14"/>
        <v>0</v>
      </c>
      <c r="H27" s="4">
        <f t="shared" si="15"/>
        <v>0</v>
      </c>
      <c r="I27" s="6">
        <f t="shared" si="16"/>
        <v>0</v>
      </c>
      <c r="N27" s="37"/>
    </row>
    <row r="28" spans="1:14" ht="15.75" x14ac:dyDescent="0.25">
      <c r="A28" s="3" t="s">
        <v>28</v>
      </c>
      <c r="B28" s="4">
        <v>16</v>
      </c>
      <c r="C28" s="4">
        <v>1</v>
      </c>
      <c r="D28" s="4">
        <f t="shared" si="12"/>
        <v>16</v>
      </c>
      <c r="E28" s="24">
        <v>0</v>
      </c>
      <c r="F28" s="4">
        <f t="shared" si="13"/>
        <v>0</v>
      </c>
      <c r="G28" s="4">
        <f t="shared" si="14"/>
        <v>0</v>
      </c>
      <c r="H28" s="4">
        <f t="shared" si="15"/>
        <v>0</v>
      </c>
      <c r="I28" s="6">
        <f t="shared" si="16"/>
        <v>0</v>
      </c>
      <c r="N28" s="37"/>
    </row>
    <row r="29" spans="1:14" ht="16.5" x14ac:dyDescent="0.25">
      <c r="A29" s="3" t="s">
        <v>91</v>
      </c>
      <c r="B29" s="4">
        <v>2</v>
      </c>
      <c r="C29" s="4">
        <v>1</v>
      </c>
      <c r="D29" s="4">
        <f t="shared" si="12"/>
        <v>2</v>
      </c>
      <c r="E29" s="23">
        <v>3</v>
      </c>
      <c r="F29" s="4">
        <f t="shared" si="13"/>
        <v>6</v>
      </c>
      <c r="G29" s="4">
        <f t="shared" si="14"/>
        <v>0.30000000000000004</v>
      </c>
      <c r="H29" s="4">
        <f t="shared" si="15"/>
        <v>0.60000000000000009</v>
      </c>
      <c r="I29" s="19">
        <f t="shared" si="16"/>
        <v>785.952</v>
      </c>
      <c r="N29" s="37"/>
    </row>
    <row r="30" spans="1:14" ht="18.75" x14ac:dyDescent="0.25">
      <c r="A30" s="3" t="s">
        <v>93</v>
      </c>
      <c r="B30" s="4">
        <v>16</v>
      </c>
      <c r="C30" s="4">
        <v>1</v>
      </c>
      <c r="D30" s="4">
        <f t="shared" si="12"/>
        <v>16</v>
      </c>
      <c r="E30" s="23">
        <v>1</v>
      </c>
      <c r="F30" s="4">
        <f t="shared" si="13"/>
        <v>16</v>
      </c>
      <c r="G30" s="4">
        <f t="shared" si="14"/>
        <v>0.8</v>
      </c>
      <c r="H30" s="4">
        <f t="shared" si="15"/>
        <v>1.6</v>
      </c>
      <c r="I30" s="19">
        <f t="shared" si="16"/>
        <v>2095.8720000000003</v>
      </c>
      <c r="N30" s="37"/>
    </row>
    <row r="31" spans="1:14" ht="18.75" x14ac:dyDescent="0.25">
      <c r="A31" s="3" t="s">
        <v>95</v>
      </c>
      <c r="B31" s="4">
        <v>8</v>
      </c>
      <c r="C31" s="4">
        <v>2</v>
      </c>
      <c r="D31" s="4">
        <f t="shared" si="12"/>
        <v>16</v>
      </c>
      <c r="E31" s="23">
        <v>7</v>
      </c>
      <c r="F31" s="4">
        <f>D31*E31</f>
        <v>112</v>
      </c>
      <c r="G31" s="4">
        <f t="shared" si="14"/>
        <v>5.6000000000000005</v>
      </c>
      <c r="H31" s="4">
        <f t="shared" si="15"/>
        <v>11.200000000000001</v>
      </c>
      <c r="I31" s="19">
        <f t="shared" si="16"/>
        <v>14671.104000000001</v>
      </c>
      <c r="N31" s="37"/>
    </row>
    <row r="32" spans="1:14" ht="16.5" x14ac:dyDescent="0.25">
      <c r="A32" s="3" t="s">
        <v>96</v>
      </c>
      <c r="B32" s="4">
        <v>8</v>
      </c>
      <c r="C32" s="4">
        <v>1</v>
      </c>
      <c r="D32" s="4">
        <f t="shared" si="12"/>
        <v>8</v>
      </c>
      <c r="E32" s="4">
        <v>1</v>
      </c>
      <c r="F32" s="4">
        <f t="shared" si="13"/>
        <v>8</v>
      </c>
      <c r="G32" s="4">
        <f t="shared" si="14"/>
        <v>0.4</v>
      </c>
      <c r="H32" s="4">
        <f t="shared" si="15"/>
        <v>0.8</v>
      </c>
      <c r="I32" s="19">
        <f t="shared" si="16"/>
        <v>1047.9360000000001</v>
      </c>
    </row>
    <row r="33" spans="1:10" ht="18.75" x14ac:dyDescent="0.25">
      <c r="A33" s="3" t="s">
        <v>98</v>
      </c>
      <c r="B33" s="4">
        <v>4</v>
      </c>
      <c r="C33" s="4">
        <v>1</v>
      </c>
      <c r="D33" s="4">
        <f t="shared" si="12"/>
        <v>4</v>
      </c>
      <c r="E33" s="4">
        <v>3</v>
      </c>
      <c r="F33" s="4">
        <f t="shared" si="13"/>
        <v>12</v>
      </c>
      <c r="G33" s="4">
        <f t="shared" si="14"/>
        <v>0.60000000000000009</v>
      </c>
      <c r="H33" s="4">
        <f t="shared" si="15"/>
        <v>1.2000000000000002</v>
      </c>
      <c r="I33" s="19">
        <f t="shared" si="16"/>
        <v>1571.904</v>
      </c>
    </row>
    <row r="34" spans="1:10" x14ac:dyDescent="0.25">
      <c r="A34" s="20" t="s">
        <v>29</v>
      </c>
      <c r="B34" s="22"/>
      <c r="C34" s="22"/>
      <c r="D34" s="22"/>
      <c r="E34" s="22"/>
      <c r="F34" s="70">
        <f>SUM(F7:H33)</f>
        <v>181.7</v>
      </c>
      <c r="G34" s="71"/>
      <c r="H34" s="72"/>
      <c r="I34" s="41">
        <f>SUM(I7:I33)</f>
        <v>20696.736000000001</v>
      </c>
    </row>
    <row r="35" spans="1:10" x14ac:dyDescent="0.25">
      <c r="A35" s="3" t="s">
        <v>30</v>
      </c>
      <c r="B35" s="65"/>
      <c r="C35" s="65"/>
      <c r="D35" s="65"/>
      <c r="E35" s="65"/>
      <c r="F35" s="65"/>
      <c r="G35" s="65"/>
      <c r="H35" s="65"/>
      <c r="I35" s="66"/>
    </row>
    <row r="36" spans="1:10" x14ac:dyDescent="0.25">
      <c r="A36" s="44" t="s">
        <v>80</v>
      </c>
      <c r="B36" s="50" t="s">
        <v>81</v>
      </c>
      <c r="C36" s="45"/>
      <c r="D36" s="45"/>
      <c r="E36" s="45"/>
      <c r="F36" s="45"/>
      <c r="G36" s="45"/>
      <c r="H36" s="45"/>
      <c r="I36" s="46"/>
      <c r="J36" s="43" t="s">
        <v>113</v>
      </c>
    </row>
    <row r="37" spans="1:10" x14ac:dyDescent="0.25">
      <c r="A37" s="3" t="s">
        <v>31</v>
      </c>
      <c r="B37" s="4" t="s">
        <v>32</v>
      </c>
      <c r="C37" s="2"/>
      <c r="D37" s="2"/>
      <c r="E37" s="2"/>
      <c r="F37" s="2"/>
      <c r="G37" s="2"/>
      <c r="H37" s="2"/>
      <c r="I37" s="19"/>
    </row>
    <row r="38" spans="1:10" x14ac:dyDescent="0.25">
      <c r="A38" s="3" t="s">
        <v>33</v>
      </c>
      <c r="B38" s="4" t="s">
        <v>32</v>
      </c>
      <c r="C38" s="2"/>
      <c r="D38" s="2"/>
      <c r="E38" s="2"/>
      <c r="F38" s="2"/>
      <c r="G38" s="2"/>
      <c r="H38" s="2"/>
      <c r="I38" s="19"/>
    </row>
    <row r="39" spans="1:10" x14ac:dyDescent="0.25">
      <c r="A39" s="3" t="s">
        <v>34</v>
      </c>
      <c r="B39" s="4" t="s">
        <v>32</v>
      </c>
      <c r="C39" s="2"/>
      <c r="D39" s="2"/>
      <c r="E39" s="2"/>
      <c r="F39" s="2"/>
      <c r="G39" s="2"/>
      <c r="H39" s="2"/>
      <c r="I39" s="19" t="s">
        <v>35</v>
      </c>
    </row>
    <row r="40" spans="1:10" x14ac:dyDescent="0.25">
      <c r="A40" s="3" t="s">
        <v>36</v>
      </c>
      <c r="B40" s="2"/>
      <c r="C40" s="2"/>
      <c r="D40" s="2"/>
      <c r="E40" s="2"/>
      <c r="F40" s="2"/>
      <c r="G40" s="2"/>
      <c r="H40" s="2"/>
      <c r="I40" s="19"/>
    </row>
    <row r="41" spans="1:10" ht="16.5" x14ac:dyDescent="0.25">
      <c r="A41" s="3" t="s">
        <v>100</v>
      </c>
      <c r="B41" s="4">
        <v>0.25</v>
      </c>
      <c r="C41" s="4">
        <v>52</v>
      </c>
      <c r="D41" s="4">
        <f t="shared" ref="D41:D42" si="17">B41*C41</f>
        <v>13</v>
      </c>
      <c r="E41" s="4">
        <v>8</v>
      </c>
      <c r="F41" s="4">
        <f t="shared" ref="F41:F42" si="18">D41*E41</f>
        <v>104</v>
      </c>
      <c r="G41" s="4">
        <f t="shared" ref="G41:G42" si="19">F41*0.05</f>
        <v>5.2</v>
      </c>
      <c r="H41" s="4">
        <f t="shared" ref="H41:H42" si="20">F41*0.1</f>
        <v>10.4</v>
      </c>
      <c r="I41" s="19">
        <f t="shared" ref="I41:I42" si="21">F41*F$4+G41*G$4+H41*H$4</f>
        <v>13623.168</v>
      </c>
    </row>
    <row r="42" spans="1:10" x14ac:dyDescent="0.25">
      <c r="A42" s="3" t="s">
        <v>37</v>
      </c>
      <c r="B42" s="4">
        <v>20</v>
      </c>
      <c r="C42" s="4">
        <v>1</v>
      </c>
      <c r="D42" s="4">
        <f t="shared" si="17"/>
        <v>20</v>
      </c>
      <c r="E42" s="4">
        <v>0</v>
      </c>
      <c r="F42" s="4">
        <f t="shared" si="18"/>
        <v>0</v>
      </c>
      <c r="G42" s="4">
        <f t="shared" si="19"/>
        <v>0</v>
      </c>
      <c r="H42" s="4">
        <f t="shared" si="20"/>
        <v>0</v>
      </c>
      <c r="I42" s="6">
        <f t="shared" si="21"/>
        <v>0</v>
      </c>
    </row>
    <row r="43" spans="1:10" x14ac:dyDescent="0.25">
      <c r="A43" s="3" t="s">
        <v>66</v>
      </c>
      <c r="B43" s="4" t="s">
        <v>16</v>
      </c>
      <c r="C43" s="2"/>
      <c r="D43" s="2"/>
      <c r="E43" s="2"/>
      <c r="F43" s="2"/>
      <c r="G43" s="2"/>
      <c r="H43" s="2"/>
      <c r="I43" s="5"/>
    </row>
    <row r="44" spans="1:10" ht="16.5" x14ac:dyDescent="0.25">
      <c r="A44" s="3" t="s">
        <v>101</v>
      </c>
      <c r="B44" s="4">
        <v>0.25</v>
      </c>
      <c r="C44" s="4">
        <v>2</v>
      </c>
      <c r="D44" s="4">
        <f>B44*C44</f>
        <v>0.5</v>
      </c>
      <c r="E44" s="4">
        <v>8</v>
      </c>
      <c r="F44" s="4">
        <f>D44*E44</f>
        <v>4</v>
      </c>
      <c r="G44" s="4">
        <f>F44*0.05</f>
        <v>0.2</v>
      </c>
      <c r="H44" s="4">
        <f>F44*0.1</f>
        <v>0.4</v>
      </c>
      <c r="I44" s="31">
        <f>F44*F$4+G44*G$4+H44*H$4</f>
        <v>523.96800000000007</v>
      </c>
    </row>
    <row r="45" spans="1:10" x14ac:dyDescent="0.25">
      <c r="A45" s="3" t="s">
        <v>38</v>
      </c>
      <c r="B45" s="4" t="s">
        <v>16</v>
      </c>
      <c r="C45" s="2"/>
      <c r="D45" s="2"/>
      <c r="E45" s="2"/>
      <c r="F45" s="2"/>
      <c r="G45" s="2"/>
      <c r="H45" s="2"/>
      <c r="I45" s="5"/>
    </row>
    <row r="46" spans="1:10" x14ac:dyDescent="0.25">
      <c r="A46" s="20" t="s">
        <v>39</v>
      </c>
      <c r="B46" s="21"/>
      <c r="C46" s="21"/>
      <c r="D46" s="21"/>
      <c r="E46" s="21"/>
      <c r="F46" s="73">
        <f>ROUND(SUM(F36:H45),0)</f>
        <v>124</v>
      </c>
      <c r="G46" s="74"/>
      <c r="H46" s="75"/>
      <c r="I46" s="41">
        <f>SUM(I36:I45)</f>
        <v>14147.136</v>
      </c>
    </row>
    <row r="47" spans="1:10" x14ac:dyDescent="0.25">
      <c r="A47" s="27" t="s">
        <v>102</v>
      </c>
      <c r="B47" s="2"/>
      <c r="C47" s="2"/>
      <c r="D47" s="2"/>
      <c r="E47" s="2"/>
      <c r="F47" s="67">
        <f>F46+F34</f>
        <v>305.7</v>
      </c>
      <c r="G47" s="68"/>
      <c r="H47" s="69"/>
      <c r="I47" s="42">
        <f>ROUND(I46+I34,-2)</f>
        <v>34800</v>
      </c>
    </row>
    <row r="48" spans="1:10" x14ac:dyDescent="0.25">
      <c r="A48" s="25" t="s">
        <v>104</v>
      </c>
      <c r="B48" s="26"/>
      <c r="C48" s="26"/>
      <c r="D48" s="26"/>
      <c r="E48" s="26"/>
      <c r="F48" s="26"/>
      <c r="G48" s="26"/>
      <c r="H48" s="26"/>
      <c r="I48" s="29">
        <f>ROUND(380*8,-1)</f>
        <v>3040</v>
      </c>
    </row>
    <row r="49" spans="1:12" x14ac:dyDescent="0.25">
      <c r="A49" s="25" t="s">
        <v>103</v>
      </c>
      <c r="B49" s="26"/>
      <c r="C49" s="26"/>
      <c r="D49" s="26"/>
      <c r="E49" s="26"/>
      <c r="F49" s="26"/>
      <c r="G49" s="26"/>
      <c r="H49" s="26"/>
      <c r="I49" s="29">
        <f>ROUND(I48+I47,-2)</f>
        <v>37800</v>
      </c>
      <c r="K49" s="30">
        <f>F47/22</f>
        <v>13.895454545454545</v>
      </c>
      <c r="L49" t="s">
        <v>69</v>
      </c>
    </row>
    <row r="52" spans="1:12" x14ac:dyDescent="0.25">
      <c r="A52" s="8" t="s">
        <v>40</v>
      </c>
    </row>
    <row r="53" spans="1:12" ht="18.75" x14ac:dyDescent="0.25">
      <c r="A53" s="47" t="s">
        <v>76</v>
      </c>
    </row>
    <row r="54" spans="1:12" ht="18.75" x14ac:dyDescent="0.25">
      <c r="A54" s="47" t="s">
        <v>112</v>
      </c>
    </row>
    <row r="55" spans="1:12" ht="18.75" x14ac:dyDescent="0.25">
      <c r="A55" s="48" t="s">
        <v>77</v>
      </c>
      <c r="D55" s="43"/>
    </row>
    <row r="56" spans="1:12" ht="18.75" x14ac:dyDescent="0.25">
      <c r="A56" s="47" t="s">
        <v>90</v>
      </c>
    </row>
    <row r="57" spans="1:12" ht="18.75" x14ac:dyDescent="0.25">
      <c r="A57" s="47" t="s">
        <v>92</v>
      </c>
    </row>
    <row r="58" spans="1:12" ht="18.75" x14ac:dyDescent="0.25">
      <c r="A58" s="47" t="s">
        <v>94</v>
      </c>
    </row>
    <row r="59" spans="1:12" ht="18.75" x14ac:dyDescent="0.25">
      <c r="A59" s="47" t="s">
        <v>110</v>
      </c>
    </row>
    <row r="60" spans="1:12" ht="18.75" x14ac:dyDescent="0.25">
      <c r="A60" s="47" t="s">
        <v>97</v>
      </c>
      <c r="F60" s="32"/>
    </row>
    <row r="61" spans="1:12" ht="16.5" x14ac:dyDescent="0.25">
      <c r="A61" s="49" t="s">
        <v>99</v>
      </c>
    </row>
    <row r="62" spans="1:12" ht="16.5" x14ac:dyDescent="0.25">
      <c r="A62" s="49" t="s">
        <v>109</v>
      </c>
    </row>
    <row r="63" spans="1:12" ht="16.5" x14ac:dyDescent="0.25">
      <c r="A63" s="49" t="s">
        <v>108</v>
      </c>
    </row>
  </sheetData>
  <mergeCells count="3">
    <mergeCell ref="F47:H47"/>
    <mergeCell ref="F34:H34"/>
    <mergeCell ref="F46:H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13" workbookViewId="0">
      <selection activeCell="I25" sqref="I25"/>
    </sheetView>
  </sheetViews>
  <sheetFormatPr defaultRowHeight="15" x14ac:dyDescent="0.25"/>
  <cols>
    <col min="1" max="1" width="53.5703125" customWidth="1"/>
  </cols>
  <sheetData>
    <row r="1" spans="1:9" ht="15.75" x14ac:dyDescent="0.25">
      <c r="A1" s="28" t="s">
        <v>68</v>
      </c>
    </row>
    <row r="3" spans="1:9" x14ac:dyDescent="0.25">
      <c r="F3">
        <v>48.75</v>
      </c>
      <c r="G3">
        <v>65.709999999999994</v>
      </c>
      <c r="H3">
        <v>26.38</v>
      </c>
    </row>
    <row r="4" spans="1:9" x14ac:dyDescent="0.25">
      <c r="A4" s="16" t="s">
        <v>41</v>
      </c>
      <c r="B4" s="36" t="s">
        <v>1</v>
      </c>
      <c r="C4" s="36" t="s">
        <v>3</v>
      </c>
      <c r="D4" s="36" t="s">
        <v>5</v>
      </c>
      <c r="E4" s="36" t="s">
        <v>7</v>
      </c>
      <c r="F4" s="36" t="s">
        <v>9</v>
      </c>
      <c r="G4" s="36" t="s">
        <v>11</v>
      </c>
      <c r="H4" s="36" t="s">
        <v>12</v>
      </c>
      <c r="I4" s="36" t="s">
        <v>13</v>
      </c>
    </row>
    <row r="5" spans="1:9" s="1" customFormat="1" ht="76.5" x14ac:dyDescent="0.25">
      <c r="A5" s="17"/>
      <c r="B5" s="35" t="s">
        <v>42</v>
      </c>
      <c r="C5" s="35" t="s">
        <v>43</v>
      </c>
      <c r="D5" s="35" t="s">
        <v>44</v>
      </c>
      <c r="E5" s="35" t="s">
        <v>45</v>
      </c>
      <c r="F5" s="35" t="s">
        <v>10</v>
      </c>
      <c r="G5" s="35" t="s">
        <v>46</v>
      </c>
      <c r="H5" s="35" t="s">
        <v>47</v>
      </c>
      <c r="I5" s="35" t="s">
        <v>48</v>
      </c>
    </row>
    <row r="6" spans="1:9" x14ac:dyDescent="0.25">
      <c r="A6" s="3" t="s">
        <v>49</v>
      </c>
      <c r="B6" s="10">
        <v>40</v>
      </c>
      <c r="C6" s="10">
        <v>1</v>
      </c>
      <c r="D6" s="10">
        <f>B6*C6</f>
        <v>40</v>
      </c>
      <c r="E6" s="10">
        <v>0</v>
      </c>
      <c r="F6" s="10">
        <f>D6*E6</f>
        <v>0</v>
      </c>
      <c r="G6" s="10">
        <f>F6*0.05</f>
        <v>0</v>
      </c>
      <c r="H6" s="10">
        <f>F6*0.1</f>
        <v>0</v>
      </c>
      <c r="I6" s="11">
        <f>F6*F$3+G6*G$3+H6*H$3</f>
        <v>0</v>
      </c>
    </row>
    <row r="7" spans="1:9" x14ac:dyDescent="0.25">
      <c r="A7" s="3" t="s">
        <v>50</v>
      </c>
      <c r="B7" s="12"/>
      <c r="C7" s="12"/>
      <c r="D7" s="12"/>
      <c r="E7" s="12"/>
      <c r="F7" s="12"/>
      <c r="G7" s="12"/>
      <c r="H7" s="12"/>
      <c r="I7" s="13"/>
    </row>
    <row r="8" spans="1:9" x14ac:dyDescent="0.25">
      <c r="A8" s="3" t="s">
        <v>51</v>
      </c>
      <c r="B8" s="10">
        <v>8</v>
      </c>
      <c r="C8" s="10">
        <v>1</v>
      </c>
      <c r="D8" s="10">
        <f t="shared" ref="D8:D9" si="0">B8*C8</f>
        <v>8</v>
      </c>
      <c r="E8" s="10">
        <v>0</v>
      </c>
      <c r="F8" s="10">
        <v>0</v>
      </c>
      <c r="G8" s="10">
        <v>0</v>
      </c>
      <c r="H8" s="10">
        <v>0</v>
      </c>
      <c r="I8" s="11">
        <f t="shared" ref="I8:I9" si="1">F8*F$3+G8*G$3+H8*H$3</f>
        <v>0</v>
      </c>
    </row>
    <row r="9" spans="1:9" x14ac:dyDescent="0.25">
      <c r="A9" s="3" t="s">
        <v>52</v>
      </c>
      <c r="B9" s="10">
        <v>40</v>
      </c>
      <c r="C9" s="10">
        <v>1</v>
      </c>
      <c r="D9" s="10">
        <f t="shared" si="0"/>
        <v>40</v>
      </c>
      <c r="E9" s="10">
        <v>0</v>
      </c>
      <c r="F9" s="10">
        <v>0</v>
      </c>
      <c r="G9" s="10">
        <v>0</v>
      </c>
      <c r="H9" s="10">
        <v>0</v>
      </c>
      <c r="I9" s="11">
        <f t="shared" si="1"/>
        <v>0</v>
      </c>
    </row>
    <row r="10" spans="1:9" x14ac:dyDescent="0.25">
      <c r="A10" s="3" t="s">
        <v>53</v>
      </c>
      <c r="B10" s="12"/>
      <c r="C10" s="12"/>
      <c r="D10" s="12"/>
      <c r="E10" s="12"/>
      <c r="F10" s="12"/>
      <c r="G10" s="12"/>
      <c r="H10" s="12"/>
      <c r="I10" s="13"/>
    </row>
    <row r="11" spans="1:9" x14ac:dyDescent="0.25">
      <c r="A11" s="3" t="s">
        <v>24</v>
      </c>
      <c r="B11" s="10">
        <v>2</v>
      </c>
      <c r="C11" s="10">
        <v>1</v>
      </c>
      <c r="D11" s="10">
        <f t="shared" ref="D11:D18" si="2">B11*C11</f>
        <v>2</v>
      </c>
      <c r="E11" s="10">
        <v>0</v>
      </c>
      <c r="F11" s="10">
        <v>0</v>
      </c>
      <c r="G11" s="10">
        <v>0</v>
      </c>
      <c r="H11" s="10">
        <v>0</v>
      </c>
      <c r="I11" s="11">
        <f t="shared" ref="I11:I18" si="3">F11*F$3+G11*G$3+H11*H$3</f>
        <v>0</v>
      </c>
    </row>
    <row r="12" spans="1:9" x14ac:dyDescent="0.25">
      <c r="A12" s="3" t="s">
        <v>54</v>
      </c>
      <c r="B12" s="10">
        <v>2</v>
      </c>
      <c r="C12" s="10">
        <v>1</v>
      </c>
      <c r="D12" s="10">
        <f t="shared" si="2"/>
        <v>2</v>
      </c>
      <c r="E12" s="10">
        <v>0</v>
      </c>
      <c r="F12" s="10">
        <v>0</v>
      </c>
      <c r="G12" s="10">
        <v>0</v>
      </c>
      <c r="H12" s="10">
        <v>0</v>
      </c>
      <c r="I12" s="11">
        <f t="shared" si="3"/>
        <v>0</v>
      </c>
    </row>
    <row r="13" spans="1:9" x14ac:dyDescent="0.25">
      <c r="A13" s="3" t="s">
        <v>55</v>
      </c>
      <c r="B13" s="10">
        <v>2</v>
      </c>
      <c r="C13" s="10">
        <v>1</v>
      </c>
      <c r="D13" s="10">
        <f t="shared" si="2"/>
        <v>2</v>
      </c>
      <c r="E13" s="10">
        <v>0</v>
      </c>
      <c r="F13" s="10">
        <v>0</v>
      </c>
      <c r="G13" s="10">
        <v>0</v>
      </c>
      <c r="H13" s="10">
        <v>0</v>
      </c>
      <c r="I13" s="11">
        <f t="shared" si="3"/>
        <v>0</v>
      </c>
    </row>
    <row r="14" spans="1:9" x14ac:dyDescent="0.25">
      <c r="A14" s="3" t="s">
        <v>26</v>
      </c>
      <c r="B14" s="10">
        <v>2</v>
      </c>
      <c r="C14" s="10">
        <v>1</v>
      </c>
      <c r="D14" s="10">
        <f t="shared" si="2"/>
        <v>2</v>
      </c>
      <c r="E14" s="10">
        <v>0</v>
      </c>
      <c r="F14" s="10">
        <v>0</v>
      </c>
      <c r="G14" s="10">
        <v>0</v>
      </c>
      <c r="H14" s="10">
        <v>0</v>
      </c>
      <c r="I14" s="11">
        <f t="shared" si="3"/>
        <v>0</v>
      </c>
    </row>
    <row r="15" spans="1:9" x14ac:dyDescent="0.25">
      <c r="A15" s="3" t="s">
        <v>56</v>
      </c>
      <c r="B15" s="10">
        <v>2</v>
      </c>
      <c r="C15" s="10">
        <v>1</v>
      </c>
      <c r="D15" s="10">
        <f t="shared" si="2"/>
        <v>2</v>
      </c>
      <c r="E15" s="10">
        <v>0</v>
      </c>
      <c r="F15" s="10">
        <v>0</v>
      </c>
      <c r="G15" s="10">
        <v>0</v>
      </c>
      <c r="H15" s="10">
        <v>0</v>
      </c>
      <c r="I15" s="11">
        <f t="shared" si="3"/>
        <v>0</v>
      </c>
    </row>
    <row r="16" spans="1:9" x14ac:dyDescent="0.25">
      <c r="A16" s="3" t="s">
        <v>57</v>
      </c>
      <c r="B16" s="10">
        <v>2</v>
      </c>
      <c r="C16" s="10">
        <v>1</v>
      </c>
      <c r="D16" s="10">
        <f t="shared" si="2"/>
        <v>2</v>
      </c>
      <c r="E16" s="10">
        <v>0</v>
      </c>
      <c r="F16" s="10">
        <v>0</v>
      </c>
      <c r="G16" s="10">
        <v>0</v>
      </c>
      <c r="H16" s="10">
        <v>0</v>
      </c>
      <c r="I16" s="11">
        <f t="shared" si="3"/>
        <v>0</v>
      </c>
    </row>
    <row r="17" spans="1:14" ht="18.75" x14ac:dyDescent="0.25">
      <c r="A17" s="3" t="s">
        <v>58</v>
      </c>
      <c r="B17" s="10">
        <v>2</v>
      </c>
      <c r="C17" s="10">
        <v>1</v>
      </c>
      <c r="D17" s="10">
        <f t="shared" si="2"/>
        <v>2</v>
      </c>
      <c r="E17" s="10">
        <v>3</v>
      </c>
      <c r="F17" s="10">
        <f>D17*E17</f>
        <v>6</v>
      </c>
      <c r="G17" s="10">
        <f>F17*0.05</f>
        <v>0.30000000000000004</v>
      </c>
      <c r="H17" s="10">
        <f>F17*0.1</f>
        <v>0.60000000000000009</v>
      </c>
      <c r="I17" s="14">
        <f t="shared" si="3"/>
        <v>328.041</v>
      </c>
    </row>
    <row r="18" spans="1:14" x14ac:dyDescent="0.25">
      <c r="A18" s="3" t="s">
        <v>59</v>
      </c>
      <c r="B18" s="10">
        <v>40</v>
      </c>
      <c r="C18" s="10">
        <v>1</v>
      </c>
      <c r="D18" s="10">
        <f t="shared" si="2"/>
        <v>40</v>
      </c>
      <c r="E18" s="10">
        <v>0</v>
      </c>
      <c r="F18" s="10">
        <v>0</v>
      </c>
      <c r="G18" s="10">
        <v>0</v>
      </c>
      <c r="H18" s="10">
        <v>0</v>
      </c>
      <c r="I18" s="11">
        <f t="shared" si="3"/>
        <v>0</v>
      </c>
    </row>
    <row r="19" spans="1:14" x14ac:dyDescent="0.25">
      <c r="A19" s="3" t="s">
        <v>60</v>
      </c>
      <c r="B19" s="12"/>
      <c r="C19" s="12"/>
      <c r="D19" s="12"/>
      <c r="E19" s="12"/>
      <c r="F19" s="12"/>
      <c r="G19" s="12"/>
      <c r="H19" s="12"/>
      <c r="I19" s="13"/>
    </row>
    <row r="20" spans="1:14" ht="18.75" x14ac:dyDescent="0.25">
      <c r="A20" s="3" t="s">
        <v>61</v>
      </c>
      <c r="B20" s="10">
        <v>16</v>
      </c>
      <c r="C20" s="10">
        <v>1</v>
      </c>
      <c r="D20" s="10">
        <f t="shared" ref="D20:D23" si="4">B20*C20</f>
        <v>16</v>
      </c>
      <c r="E20" s="10">
        <v>1</v>
      </c>
      <c r="F20" s="10">
        <f>D20*E20</f>
        <v>16</v>
      </c>
      <c r="G20" s="10">
        <f>F20*0.05</f>
        <v>0.8</v>
      </c>
      <c r="H20" s="10">
        <f>F20*0.1</f>
        <v>1.6</v>
      </c>
      <c r="I20" s="14">
        <f t="shared" ref="I20:I23" si="5">F20*F$3+G20*G$3+H20*H$3</f>
        <v>874.77599999999995</v>
      </c>
    </row>
    <row r="21" spans="1:14" ht="18.75" x14ac:dyDescent="0.25">
      <c r="A21" s="3" t="s">
        <v>62</v>
      </c>
      <c r="B21" s="10">
        <v>8</v>
      </c>
      <c r="C21" s="10">
        <v>2</v>
      </c>
      <c r="D21" s="10">
        <f t="shared" si="4"/>
        <v>16</v>
      </c>
      <c r="E21" s="10">
        <v>7</v>
      </c>
      <c r="F21" s="10">
        <f t="shared" ref="F21:F23" si="6">D21*E21</f>
        <v>112</v>
      </c>
      <c r="G21" s="10">
        <f t="shared" ref="G21:G23" si="7">F21*0.05</f>
        <v>5.6000000000000005</v>
      </c>
      <c r="H21" s="10">
        <f t="shared" ref="H21:H23" si="8">F21*0.1</f>
        <v>11.200000000000001</v>
      </c>
      <c r="I21" s="14">
        <f t="shared" si="5"/>
        <v>6123.4319999999998</v>
      </c>
    </row>
    <row r="22" spans="1:14" ht="18.75" x14ac:dyDescent="0.25">
      <c r="A22" s="3" t="s">
        <v>63</v>
      </c>
      <c r="B22" s="10">
        <v>16</v>
      </c>
      <c r="C22" s="10">
        <v>1</v>
      </c>
      <c r="D22" s="10">
        <f t="shared" si="4"/>
        <v>16</v>
      </c>
      <c r="E22" s="10">
        <v>1</v>
      </c>
      <c r="F22" s="10">
        <f t="shared" si="6"/>
        <v>16</v>
      </c>
      <c r="G22" s="10">
        <f t="shared" si="7"/>
        <v>0.8</v>
      </c>
      <c r="H22" s="10">
        <f t="shared" si="8"/>
        <v>1.6</v>
      </c>
      <c r="I22" s="14">
        <f t="shared" si="5"/>
        <v>874.77599999999995</v>
      </c>
    </row>
    <row r="23" spans="1:14" ht="18.75" x14ac:dyDescent="0.25">
      <c r="A23" s="3" t="s">
        <v>64</v>
      </c>
      <c r="B23" s="10">
        <v>2</v>
      </c>
      <c r="C23" s="10">
        <v>1</v>
      </c>
      <c r="D23" s="10">
        <f t="shared" si="4"/>
        <v>2</v>
      </c>
      <c r="E23" s="10">
        <v>3</v>
      </c>
      <c r="F23" s="10">
        <f t="shared" si="6"/>
        <v>6</v>
      </c>
      <c r="G23" s="10">
        <f t="shared" si="7"/>
        <v>0.30000000000000004</v>
      </c>
      <c r="H23" s="10">
        <f t="shared" si="8"/>
        <v>0.60000000000000009</v>
      </c>
      <c r="I23" s="14">
        <f t="shared" si="5"/>
        <v>328.041</v>
      </c>
    </row>
    <row r="24" spans="1:14" ht="16.5" x14ac:dyDescent="0.25">
      <c r="A24" s="7" t="s">
        <v>70</v>
      </c>
      <c r="B24" s="12"/>
      <c r="C24" s="12"/>
      <c r="D24" s="12"/>
      <c r="E24" s="12"/>
      <c r="F24" s="76">
        <f>SUM(F6:H23)</f>
        <v>179.4</v>
      </c>
      <c r="G24" s="77"/>
      <c r="H24" s="78"/>
      <c r="I24" s="15">
        <f>ROUND(SUM(I6:I23),-1)</f>
        <v>8530</v>
      </c>
    </row>
    <row r="29" spans="1:14" x14ac:dyDescent="0.25">
      <c r="A29" s="8" t="s">
        <v>40</v>
      </c>
    </row>
    <row r="30" spans="1:14" ht="18.75" x14ac:dyDescent="0.25">
      <c r="A30" s="9" t="s">
        <v>65</v>
      </c>
    </row>
    <row r="31" spans="1:14" ht="33.75" customHeight="1" x14ac:dyDescent="0.25">
      <c r="A31" s="79" t="s">
        <v>111</v>
      </c>
      <c r="B31" s="79"/>
      <c r="C31" s="79"/>
      <c r="D31" s="79"/>
      <c r="E31" s="79"/>
      <c r="F31" s="79"/>
      <c r="G31" s="79"/>
      <c r="H31" s="79"/>
      <c r="I31" s="79"/>
      <c r="J31" s="79"/>
      <c r="K31" s="79"/>
      <c r="L31" s="79"/>
      <c r="M31" s="79"/>
      <c r="N31" s="79"/>
    </row>
    <row r="32" spans="1:14" ht="18.75" x14ac:dyDescent="0.25">
      <c r="A32" s="47" t="s">
        <v>78</v>
      </c>
    </row>
    <row r="33" spans="1:1" ht="18.75" x14ac:dyDescent="0.25">
      <c r="A33" s="47" t="s">
        <v>105</v>
      </c>
    </row>
    <row r="34" spans="1:1" ht="18.75" x14ac:dyDescent="0.25">
      <c r="A34" s="47" t="s">
        <v>106</v>
      </c>
    </row>
    <row r="35" spans="1:1" ht="18.75" x14ac:dyDescent="0.25">
      <c r="A35" s="47" t="s">
        <v>107</v>
      </c>
    </row>
    <row r="36" spans="1:1" ht="18.75" x14ac:dyDescent="0.25">
      <c r="A36" s="47" t="s">
        <v>79</v>
      </c>
    </row>
    <row r="37" spans="1:1" ht="18.75" x14ac:dyDescent="0.25">
      <c r="A37" s="47" t="s">
        <v>86</v>
      </c>
    </row>
  </sheetData>
  <mergeCells count="2">
    <mergeCell ref="F24:H24"/>
    <mergeCell ref="A31:N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Industry</vt:lpstr>
      <vt:lpstr>Agency</vt:lpstr>
      <vt:lpstr>Industry!_GoBack</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2015-03-31T15:02:34Z</dcterms:created>
  <dcterms:modified xsi:type="dcterms:W3CDTF">2019-02-21T14:22:34Z</dcterms:modified>
</cp:coreProperties>
</file>