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40I\Desktop\CMMI - PPG - Projects\1. Delivery System Reform\1 APM measurement\00. 2020 APM Measurement Package\OSORA Package\"/>
    </mc:Choice>
  </mc:AlternateContent>
  <bookViews>
    <workbookView xWindow="0" yWindow="0" windowWidth="28800" windowHeight="12300" tabRatio="643" firstSheet="9"/>
  </bookViews>
  <sheets>
    <sheet name="Introduction" sheetId="21" r:id="rId1"/>
    <sheet name="General Info" sheetId="15" r:id="rId2"/>
    <sheet name="Payment Model Selection" sheetId="31" r:id="rId3"/>
    <sheet name="Commercial" sheetId="6" r:id="rId4"/>
    <sheet name="Commercial Category 2" sheetId="8" state="hidden" r:id="rId5"/>
    <sheet name="Commercial Category 3" sheetId="9" state="hidden" r:id="rId6"/>
    <sheet name="Commercial Category 4" sheetId="10" state="hidden" r:id="rId7"/>
    <sheet name="Commerical Aggregated" sheetId="11" state="hidden" r:id="rId8"/>
    <sheet name="Commercial Other" sheetId="12" state="hidden" r:id="rId9"/>
    <sheet name="MA" sheetId="28" r:id="rId10"/>
    <sheet name="Medicaid" sheetId="29" r:id="rId11"/>
    <sheet name="Cross-Checking" sheetId="14" r:id="rId12"/>
    <sheet name="Nominal Risk Introduction" sheetId="33" r:id="rId13"/>
    <sheet name="Nominal Risk Example" sheetId="34" r:id="rId14"/>
    <sheet name="Nominal Risk Worksheet" sheetId="35" r:id="rId15"/>
    <sheet name="Informational Questions" sheetId="30" r:id="rId16"/>
    <sheet name="Definitions" sheetId="20" r:id="rId17"/>
  </sheets>
  <externalReferences>
    <externalReference r:id="rId18"/>
  </externalReferences>
  <definedNames>
    <definedName name="Contract">'Nominal Risk Example'!$D$4:$D$15</definedName>
    <definedName name="Contract2">'Nominal Risk Worksheet'!$D$4:$D$53</definedName>
    <definedName name="LOB">'Nominal Risk Example'!$C$4:$C$15</definedName>
    <definedName name="LOB_2">'Nominal Risk Worksheet'!$C$4:$C$53</definedName>
    <definedName name="_xlnm.Print_Area" localSheetId="7">'Commerical Aggregated'!$A$1:$I$5</definedName>
    <definedName name="Qualify">'Nominal Risk Example'!$J$4:$J$15</definedName>
    <definedName name="Qualify2">'Nominal Risk Worksheet'!$J$4:$J$53</definedName>
    <definedName name="Tot_Dollars">'Nominal Risk Example'!$I$4:$I$15</definedName>
    <definedName name="Tot_dollars2">'Nominal Risk Worksheet'!$I$4:$I$53</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35" l="1"/>
  <c r="J4" i="35" s="1"/>
  <c r="H5" i="35"/>
  <c r="J5" i="35" s="1"/>
  <c r="H6" i="35"/>
  <c r="J6" i="35"/>
  <c r="H7" i="35"/>
  <c r="J7" i="35" s="1"/>
  <c r="H8" i="35"/>
  <c r="J8" i="35" s="1"/>
  <c r="H9" i="35"/>
  <c r="J9" i="35" s="1"/>
  <c r="H10" i="35"/>
  <c r="J10" i="35" s="1"/>
  <c r="H11" i="35"/>
  <c r="J11" i="35" s="1"/>
  <c r="H12" i="35"/>
  <c r="J12" i="35" s="1"/>
  <c r="H13" i="35"/>
  <c r="J13" i="35" s="1"/>
  <c r="H14" i="35"/>
  <c r="J14" i="35" s="1"/>
  <c r="H15" i="35"/>
  <c r="J15" i="35" s="1"/>
  <c r="H16" i="35"/>
  <c r="J16" i="35"/>
  <c r="H17" i="35"/>
  <c r="J17" i="35" s="1"/>
  <c r="H18" i="35"/>
  <c r="J18" i="35" s="1"/>
  <c r="H19" i="35"/>
  <c r="J19" i="35" s="1"/>
  <c r="H20" i="35"/>
  <c r="J20" i="35"/>
  <c r="H21" i="35"/>
  <c r="J21" i="35" s="1"/>
  <c r="H22" i="35"/>
  <c r="J22" i="35" s="1"/>
  <c r="H23" i="35"/>
  <c r="J23" i="35" s="1"/>
  <c r="H24" i="35"/>
  <c r="J24" i="35"/>
  <c r="H25" i="35"/>
  <c r="J25" i="35" s="1"/>
  <c r="H26" i="35"/>
  <c r="J26" i="35" s="1"/>
  <c r="H27" i="35"/>
  <c r="J27" i="35" s="1"/>
  <c r="H28" i="35"/>
  <c r="J28" i="35"/>
  <c r="H29" i="35"/>
  <c r="J29" i="35" s="1"/>
  <c r="H30" i="35"/>
  <c r="J30" i="35" s="1"/>
  <c r="H31" i="35"/>
  <c r="J31" i="35" s="1"/>
  <c r="H32" i="35"/>
  <c r="J32" i="35"/>
  <c r="H33" i="35"/>
  <c r="J33" i="35" s="1"/>
  <c r="H34" i="35"/>
  <c r="J34" i="35" s="1"/>
  <c r="H35" i="35"/>
  <c r="J35" i="35" s="1"/>
  <c r="H36" i="35"/>
  <c r="J36" i="35"/>
  <c r="H37" i="35"/>
  <c r="J37" i="35" s="1"/>
  <c r="H38" i="35"/>
  <c r="J38" i="35" s="1"/>
  <c r="H39" i="35"/>
  <c r="J39" i="35" s="1"/>
  <c r="H40" i="35"/>
  <c r="J40" i="35"/>
  <c r="H41" i="35"/>
  <c r="J41" i="35" s="1"/>
  <c r="H42" i="35"/>
  <c r="J42" i="35" s="1"/>
  <c r="H43" i="35"/>
  <c r="J43" i="35" s="1"/>
  <c r="H44" i="35"/>
  <c r="J44" i="35"/>
  <c r="H45" i="35"/>
  <c r="J45" i="35" s="1"/>
  <c r="H46" i="35"/>
  <c r="J46" i="35" s="1"/>
  <c r="H47" i="35"/>
  <c r="J47" i="35" s="1"/>
  <c r="H48" i="35"/>
  <c r="J48" i="35"/>
  <c r="H49" i="35"/>
  <c r="J49" i="35" s="1"/>
  <c r="H50" i="35"/>
  <c r="J50" i="35" s="1"/>
  <c r="H51" i="35"/>
  <c r="J51" i="35" s="1"/>
  <c r="H52" i="35"/>
  <c r="J52" i="35"/>
  <c r="H53" i="35"/>
  <c r="J53" i="35"/>
  <c r="I55" i="35"/>
  <c r="I56" i="35"/>
  <c r="I57" i="35"/>
  <c r="C71" i="35"/>
  <c r="D71" i="35" s="1"/>
  <c r="E71" i="35"/>
  <c r="F71" i="35" s="1"/>
  <c r="C72" i="35"/>
  <c r="D72" i="35" s="1"/>
  <c r="E72" i="35"/>
  <c r="G72" i="35" s="1"/>
  <c r="C73" i="35"/>
  <c r="E73" i="35"/>
  <c r="F73" i="35"/>
  <c r="E74" i="35"/>
  <c r="F74" i="35" s="1"/>
  <c r="H4" i="34"/>
  <c r="J4" i="34"/>
  <c r="E34" i="34" s="1"/>
  <c r="F34" i="34" s="1"/>
  <c r="H5" i="34"/>
  <c r="J5" i="34"/>
  <c r="C33" i="34" s="1"/>
  <c r="D33" i="34" s="1"/>
  <c r="H6" i="34"/>
  <c r="J6" i="34"/>
  <c r="H7" i="34"/>
  <c r="J7" i="34"/>
  <c r="H8" i="34"/>
  <c r="J8" i="34"/>
  <c r="H9" i="34"/>
  <c r="J9" i="34"/>
  <c r="H10" i="34"/>
  <c r="J10" i="34"/>
  <c r="H11" i="34"/>
  <c r="J11" i="34"/>
  <c r="H12" i="34"/>
  <c r="J12" i="34"/>
  <c r="H13" i="34"/>
  <c r="J13" i="34"/>
  <c r="C35" i="34" s="1"/>
  <c r="D35" i="34" s="1"/>
  <c r="H14" i="34"/>
  <c r="J14" i="34"/>
  <c r="H15" i="34"/>
  <c r="J15" i="34"/>
  <c r="J16" i="34"/>
  <c r="I17" i="34"/>
  <c r="I18" i="34"/>
  <c r="I19" i="34"/>
  <c r="I26" i="34"/>
  <c r="E33" i="34"/>
  <c r="F33" i="34" s="1"/>
  <c r="C34" i="34"/>
  <c r="D34" i="34" s="1"/>
  <c r="E35" i="34"/>
  <c r="F35" i="34" s="1"/>
  <c r="C9" i="14"/>
  <c r="C10" i="14"/>
  <c r="C8" i="14"/>
  <c r="C74" i="35" l="1"/>
  <c r="D74" i="35" s="1"/>
  <c r="F72" i="35"/>
  <c r="G71" i="35"/>
  <c r="H71" i="35" s="1"/>
  <c r="G73" i="35"/>
  <c r="H73" i="35" s="1"/>
  <c r="D73" i="35"/>
  <c r="I58" i="35"/>
  <c r="H72" i="35"/>
  <c r="I20" i="34"/>
  <c r="E36" i="34"/>
  <c r="F36" i="34" s="1"/>
  <c r="G35" i="34"/>
  <c r="H35" i="34" s="1"/>
  <c r="G33" i="34"/>
  <c r="C36" i="34"/>
  <c r="D36" i="34" s="1"/>
  <c r="G34" i="34"/>
  <c r="H34" i="34" s="1"/>
  <c r="C23" i="29"/>
  <c r="C30" i="29"/>
  <c r="C30" i="28"/>
  <c r="C23" i="28"/>
  <c r="E23" i="28" s="1"/>
  <c r="E22" i="6"/>
  <c r="E25" i="6"/>
  <c r="E26" i="6"/>
  <c r="E27" i="6"/>
  <c r="E28" i="6"/>
  <c r="E29" i="6"/>
  <c r="C30" i="6"/>
  <c r="C23" i="6"/>
  <c r="E23" i="6" s="1"/>
  <c r="G74" i="35" l="1"/>
  <c r="H74" i="35" s="1"/>
  <c r="G36" i="34"/>
  <c r="H36" i="34" s="1"/>
  <c r="H33" i="34"/>
  <c r="E29" i="29"/>
  <c r="E29" i="28"/>
  <c r="C17" i="29"/>
  <c r="C32" i="29"/>
  <c r="E32" i="29" s="1"/>
  <c r="E30" i="29"/>
  <c r="E28" i="29"/>
  <c r="E26" i="29"/>
  <c r="E25" i="29"/>
  <c r="E27" i="29"/>
  <c r="E22" i="29"/>
  <c r="E21" i="29"/>
  <c r="E20" i="29"/>
  <c r="E19" i="29"/>
  <c r="E16" i="29"/>
  <c r="E15" i="29"/>
  <c r="E13" i="29"/>
  <c r="E30" i="28"/>
  <c r="C17" i="28"/>
  <c r="C32" i="28"/>
  <c r="E32" i="28" s="1"/>
  <c r="E28" i="28"/>
  <c r="E26" i="28"/>
  <c r="E25" i="28"/>
  <c r="E27" i="28"/>
  <c r="E22" i="28"/>
  <c r="E21" i="28"/>
  <c r="E20" i="28"/>
  <c r="E19" i="28"/>
  <c r="E16" i="28"/>
  <c r="E15" i="28"/>
  <c r="E13" i="28"/>
  <c r="E20" i="6"/>
  <c r="C17" i="6"/>
  <c r="C32" i="6"/>
  <c r="E32" i="6" s="1"/>
  <c r="E30" i="6"/>
  <c r="E21" i="6"/>
  <c r="E19" i="6"/>
  <c r="E16" i="6"/>
  <c r="E15" i="6"/>
  <c r="E13" i="6"/>
  <c r="E5" i="11"/>
  <c r="E4" i="11"/>
  <c r="E3" i="11"/>
  <c r="E3" i="10"/>
  <c r="H3" i="10" s="1"/>
  <c r="E7" i="10"/>
  <c r="E6" i="10"/>
  <c r="H6" i="10" s="1"/>
  <c r="E5" i="10"/>
  <c r="H5" i="10" s="1"/>
  <c r="E4" i="10"/>
  <c r="H4" i="10" s="1"/>
  <c r="E7" i="9"/>
  <c r="H7" i="9" s="1"/>
  <c r="E6" i="9"/>
  <c r="H6" i="9" s="1"/>
  <c r="E5" i="9"/>
  <c r="H5" i="9" s="1"/>
  <c r="E4" i="9"/>
  <c r="H4" i="9" s="1"/>
  <c r="E3" i="9"/>
  <c r="H3" i="9" s="1"/>
  <c r="E4" i="8"/>
  <c r="H4" i="8" s="1"/>
  <c r="E3" i="8"/>
  <c r="H3" i="8" s="1"/>
  <c r="E5" i="8"/>
  <c r="E8" i="9"/>
  <c r="C8" i="9"/>
  <c r="C7" i="10"/>
  <c r="H8" i="12"/>
  <c r="H3" i="12"/>
  <c r="C5" i="8"/>
  <c r="E17" i="6" l="1"/>
  <c r="B8" i="14"/>
  <c r="E17" i="29"/>
  <c r="B10" i="14"/>
  <c r="H5" i="8"/>
  <c r="E17" i="28"/>
  <c r="B9" i="14"/>
  <c r="H7" i="10"/>
  <c r="H8" i="9"/>
  <c r="C33" i="6"/>
  <c r="E33" i="6" s="1"/>
  <c r="C34" i="6"/>
  <c r="E34" i="6" s="1"/>
  <c r="C33" i="28"/>
  <c r="E33" i="28" s="1"/>
  <c r="C34" i="28"/>
  <c r="E34" i="28"/>
  <c r="E23" i="29"/>
  <c r="C33" i="29"/>
  <c r="E33" i="29" s="1"/>
  <c r="C34" i="29"/>
  <c r="E34" i="29" s="1"/>
</calcChain>
</file>

<file path=xl/sharedStrings.xml><?xml version="1.0" encoding="utf-8"?>
<sst xmlns="http://schemas.openxmlformats.org/spreadsheetml/2006/main" count="690" uniqueCount="413">
  <si>
    <t>#</t>
  </si>
  <si>
    <t>Numerator</t>
  </si>
  <si>
    <t>Denominator</t>
  </si>
  <si>
    <t>Method for Calculating and Reporting the Metric</t>
  </si>
  <si>
    <t>Metric</t>
  </si>
  <si>
    <t>Single metric displayed as a percentage (numerator divided by denominator).</t>
  </si>
  <si>
    <t xml:space="preserve">Single metric displayed as a percentage (numerator divided by denominator). </t>
  </si>
  <si>
    <t>Roll-up metric based upon the distribution of payment reform models.</t>
  </si>
  <si>
    <t xml:space="preserve">Number of observed acute readmissions for any diagnosis within 30 days, for members 18 years of age and older. </t>
  </si>
  <si>
    <t xml:space="preserve">Total number of acute inpatient stays during the measurement year. </t>
  </si>
  <si>
    <t xml:space="preserve">Number of commercial, in-network health plan members enrolled in CY 2015 or most recent 12 months. </t>
  </si>
  <si>
    <t>Single metric displayed as a percentage.</t>
  </si>
  <si>
    <t>Payment Reform Penetration - Attributed Plan Members: Percent of commercial, in-network plan members attributed to a provider participating in a payment reform contract in CY 2015 or most recent 12 months.</t>
  </si>
  <si>
    <r>
      <t xml:space="preserve">Benchmarks for Trend: All Cause Readmissions </t>
    </r>
    <r>
      <rPr>
        <sz val="12"/>
        <rFont val="Calibri"/>
        <family val="2"/>
        <scheme val="minor"/>
      </rPr>
      <t>(Historic CPR Metric)</t>
    </r>
  </si>
  <si>
    <r>
      <t xml:space="preserve">Attributed Consumers </t>
    </r>
    <r>
      <rPr>
        <sz val="12"/>
        <rFont val="Calibri"/>
        <family val="2"/>
        <scheme val="minor"/>
      </rPr>
      <t>(Historic CPR Metric)</t>
    </r>
  </si>
  <si>
    <t xml:space="preserve">Provider Participation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</si>
  <si>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</si>
  <si>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r>
      <t xml:space="preserve">Alternative Payment Model Framework - Category 4 </t>
    </r>
    <r>
      <rPr>
        <sz val="12"/>
        <rFont val="Calibri"/>
        <family val="2"/>
        <scheme val="minor"/>
      </rPr>
      <t>(All methods below are linked to quality)</t>
    </r>
  </si>
  <si>
    <r>
      <t>Alternative Payment Model Framework - Category 2</t>
    </r>
    <r>
      <rPr>
        <sz val="12"/>
        <rFont val="Calibri"/>
        <family val="2"/>
        <scheme val="minor"/>
      </rPr>
      <t xml:space="preserve"> (All methods below are linked to quality).</t>
    </r>
  </si>
  <si>
    <r>
      <t>Alternative Payment Model Framework - Category 3</t>
    </r>
    <r>
      <rPr>
        <sz val="12"/>
        <rFont val="Calibri"/>
        <family val="2"/>
        <scheme val="minor"/>
      </rPr>
      <t xml:space="preserve"> (All methods below are linked to quality)</t>
    </r>
  </si>
  <si>
    <t xml:space="preserve">Roll-up metric showing the percentage of payments in Category 4. </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</si>
  <si>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</si>
  <si>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t>Total dollars paid in Category 4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</si>
  <si>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</si>
  <si>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</si>
  <si>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</si>
  <si>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</si>
  <si>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t xml:space="preserve">Roll-up metric showing the percentage of payments in Category 2. </t>
  </si>
  <si>
    <t>Total dollars paid in Category 2 in CY 2015 or most recent 12 months.</t>
  </si>
  <si>
    <t>Total dollars paid to providers for commercial members in CY 2015 or most recent 12 months.</t>
  </si>
  <si>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</si>
  <si>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Foundational spending  to improve care: Percent of dollars paid for foundational spending to improve care in CY 2015 or most recent 12 months.</t>
  </si>
  <si>
    <r>
      <t xml:space="preserve">Total </t>
    </r>
    <r>
      <rPr>
        <sz val="12"/>
        <rFont val="Calibri"/>
        <family val="2"/>
        <scheme val="minor"/>
      </rPr>
      <t>dollars paid to providers for commercial members in CY 2015 or most recent 12 months.</t>
    </r>
  </si>
  <si>
    <r>
      <t>Total</t>
    </r>
    <r>
      <rPr>
        <sz val="12"/>
        <rFont val="Calibri"/>
        <family val="2"/>
        <scheme val="minor"/>
      </rPr>
      <t xml:space="preserve"> dollars paid to providers for commercial members in CY 2015 or most recent 12 months.</t>
    </r>
  </si>
  <si>
    <r>
      <t>Aggregated Metrics</t>
    </r>
    <r>
      <rPr>
        <sz val="12"/>
        <rFont val="Calibri"/>
        <family val="2"/>
        <scheme val="minor"/>
      </rPr>
      <t xml:space="preserve"> (Comparison between Category 1 and Categories 2-4)</t>
    </r>
  </si>
  <si>
    <t>Questions</t>
  </si>
  <si>
    <t>Responses</t>
  </si>
  <si>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</si>
  <si>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</si>
  <si>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Dollars in full or percent of premium population-based payment programs (linked to quality): Percent of total dollars paid through full or percent of premium population-based payments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</si>
  <si>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</si>
  <si>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</si>
  <si>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</si>
  <si>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</si>
  <si>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Total dollars paid to providers through payment reforms in Categories 2-4 in CY 2015 or most recent 12 months.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</si>
  <si>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</si>
  <si>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</si>
  <si>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Payment Reform Penetration - Dollars in Categories 3 and 4: Percent of total dollars paid through payment reforms in Categories 3 and 4 in CY 2015 or most recent 12 months.</t>
  </si>
  <si>
    <t>Roll-up metric showing the percentage of payments that are still based on legacy payments.</t>
  </si>
  <si>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</si>
  <si>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Metric Calculation</t>
  </si>
  <si>
    <t>Numerator Value</t>
  </si>
  <si>
    <t>Denominator Value</t>
  </si>
  <si>
    <t>Category 1, Q2, Cell C4</t>
  </si>
  <si>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</si>
  <si>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</si>
  <si>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</si>
  <si>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</si>
  <si>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</si>
  <si>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</si>
  <si>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</si>
  <si>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</si>
  <si>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t>Population-based payments for conditions (linked to quality): Percent of total dollars paid through condition-specific population-based payments linked to quality in CY 2015 or most recent 12 months.</t>
  </si>
  <si>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</si>
  <si>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</si>
  <si>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condition-specific bundled/episode payment programs (linked to quality): Percent of total dollars paid through condition-specific bundled/episode-based payments linked to quality in CY 2015 or most recent 12 months.</t>
  </si>
  <si>
    <t>Dollars in procedure-based bundled/episode  payments (linked to quality) programs: Percent of total dollars paid through bundled/episode payments in CY 2015 or most recent 12 months.</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</si>
  <si>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</si>
  <si>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</si>
  <si>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Please list any assumptions, qualifications, considerations, or other limitations of the data</t>
  </si>
  <si>
    <t xml:space="preserve">Please list other assumptions, qualifications, considerations, or limitations related to the data submission. </t>
  </si>
  <si>
    <t>Enter value here</t>
  </si>
  <si>
    <t>Provide percent of plan's contracted providers who have at least one APM contract in Categories 3 or 4.</t>
  </si>
  <si>
    <t xml:space="preserve">
Category 3, Q11, cell C8 +
Category 4, Q16, cell C7</t>
  </si>
  <si>
    <t xml:space="preserve">
Category 2, Q5, cell C5 +
Category 3, Q11, cell C8 +
Category 4, Q16, cell C7 </t>
  </si>
  <si>
    <t>Terms</t>
  </si>
  <si>
    <t>Definitions</t>
  </si>
  <si>
    <t>Category 1</t>
  </si>
  <si>
    <t>Category 2</t>
  </si>
  <si>
    <t>Category 3</t>
  </si>
  <si>
    <t>Category 4</t>
  </si>
  <si>
    <t>Alternative Payment Model (APM)</t>
  </si>
  <si>
    <t>Legacy payments</t>
  </si>
  <si>
    <t>Fee-for-service</t>
  </si>
  <si>
    <t>Foundational spending</t>
  </si>
  <si>
    <t>Linked to quality</t>
  </si>
  <si>
    <t>Condition-specific bundled/episode payments</t>
  </si>
  <si>
    <t>Full or percent of premium population-based payments</t>
  </si>
  <si>
    <t>Procedure-based bundled/episode payment</t>
  </si>
  <si>
    <t xml:space="preserve">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 </t>
  </si>
  <si>
    <t>NA</t>
  </si>
  <si>
    <r>
      <t>Alternative Payment Model Framework - Category 1  (</t>
    </r>
    <r>
      <rPr>
        <sz val="14"/>
        <color theme="0"/>
        <rFont val="Calibri"/>
        <family val="2"/>
        <scheme val="minor"/>
      </rPr>
      <t xml:space="preserve">Metrics below apply to total dollars paid for commercial members.  Metrics are NOT linked to quality)  </t>
    </r>
  </si>
  <si>
    <r>
      <t>Aggregated Metrics</t>
    </r>
    <r>
      <rPr>
        <sz val="14"/>
        <color theme="0"/>
        <rFont val="Calibri"/>
        <family val="2"/>
        <scheme val="minor"/>
      </rPr>
      <t xml:space="preserve"> (Comparison between Category 1 and Categories 2-4)</t>
    </r>
  </si>
  <si>
    <t>Metrics</t>
  </si>
  <si>
    <t>Denominator to inform the metrics below</t>
  </si>
  <si>
    <t xml:space="preserve">Diagnosis-related groups (DRGs)
</t>
  </si>
  <si>
    <t>Provider</t>
  </si>
  <si>
    <t xml:space="preserve">Health care payment methods that use financial incentives to promote or leverage greater value - including higher quality care at lower costs -  for patients, purchasers, payers and providers. This definition is specific to this exercise. If you are interested in MACRA's definition, please reference MACRA for more details. </t>
  </si>
  <si>
    <t>MACRA Website</t>
  </si>
  <si>
    <t>Comm</t>
  </si>
  <si>
    <t>MA</t>
  </si>
  <si>
    <t xml:space="preserve">Name </t>
  </si>
  <si>
    <t>Email</t>
  </si>
  <si>
    <t>Phone</t>
  </si>
  <si>
    <r>
      <t>Alternative Payment Model Framework - Category 1  (</t>
    </r>
    <r>
      <rPr>
        <sz val="14"/>
        <color theme="0"/>
        <rFont val="Calibri"/>
        <family val="2"/>
        <scheme val="minor"/>
      </rPr>
      <t xml:space="preserve">Metrics below apply to total dollars paid for Medicaid beneficiaries.  Metrics are NOT linked to quality)  </t>
    </r>
  </si>
  <si>
    <r>
      <rPr>
        <b/>
        <sz val="14"/>
        <color rgb="FF004080"/>
        <rFont val="Calibri"/>
        <family val="2"/>
        <scheme val="minor"/>
      </rPr>
      <t>Methods</t>
    </r>
    <r>
      <rPr>
        <sz val="14"/>
        <color theme="1"/>
        <rFont val="Calibri"/>
        <family val="2"/>
        <scheme val="minor"/>
      </rPr>
      <t xml:space="preserve"> </t>
    </r>
  </si>
  <si>
    <t>Commercial members/ 
Medicare Advantage members/ 
Medicaid beneficiaries</t>
  </si>
  <si>
    <t>Introduction</t>
  </si>
  <si>
    <t>General Information</t>
  </si>
  <si>
    <t>Cross-Checking</t>
  </si>
  <si>
    <t>Contents</t>
  </si>
  <si>
    <t>Tab 2</t>
  </si>
  <si>
    <t>Commercial Metrics</t>
  </si>
  <si>
    <t>Medicare Advantage Metrics</t>
  </si>
  <si>
    <t>Medicaid Metrics</t>
  </si>
  <si>
    <t>Tab 3</t>
  </si>
  <si>
    <t>Tab 4</t>
  </si>
  <si>
    <t>Tab 5</t>
  </si>
  <si>
    <t>Tab 6</t>
  </si>
  <si>
    <t>Tab 7</t>
  </si>
  <si>
    <t>Defines key terms</t>
  </si>
  <si>
    <t xml:space="preserve">How many hours did it take your organization to complete this survey by line of business?  Please report your response in hours. </t>
  </si>
  <si>
    <t>Refreshed APM Framework Overview</t>
  </si>
  <si>
    <t>Dollar Value</t>
  </si>
  <si>
    <t>Description of Metric</t>
  </si>
  <si>
    <r>
      <t>Alternative Payment Model Framework - Category 2</t>
    </r>
    <r>
      <rPr>
        <sz val="14"/>
        <color theme="0"/>
        <rFont val="Calibri"/>
        <family val="2"/>
        <scheme val="minor"/>
      </rPr>
      <t xml:space="preserve"> (Metrics below apply to total dollars paid for commercial members. Metrics are linked to quality).</t>
    </r>
  </si>
  <si>
    <r>
      <t>Alternative Payment Model Framework - Category 3</t>
    </r>
    <r>
      <rPr>
        <sz val="14"/>
        <color theme="0"/>
        <rFont val="Calibri"/>
        <family val="2"/>
        <scheme val="minor"/>
      </rPr>
      <t xml:space="preserve"> (Metrics below apply to total dollars paid for commercial members. Metrics are linked to quality)</t>
    </r>
  </si>
  <si>
    <r>
      <t xml:space="preserve">Alternative Payment Model Framework - Category 4 </t>
    </r>
    <r>
      <rPr>
        <sz val="14"/>
        <color theme="0"/>
        <rFont val="Calibri"/>
        <family val="2"/>
        <scheme val="minor"/>
      </rPr>
      <t>(Metrics below apply to total dollars paid for commercial members. Metrics are linked to quality)</t>
    </r>
  </si>
  <si>
    <t>Numerator/Denominator</t>
  </si>
  <si>
    <t>Tab 1</t>
  </si>
  <si>
    <r>
      <t>Alternative Payment Model Framework - Category 1  (</t>
    </r>
    <r>
      <rPr>
        <sz val="14"/>
        <color theme="0"/>
        <rFont val="Calibri"/>
        <family val="2"/>
        <scheme val="minor"/>
      </rPr>
      <t xml:space="preserve">Metrics below apply to total dollars paid for MA members.  Metrics are NOT linked to quality)  </t>
    </r>
  </si>
  <si>
    <t>Alternative Payment Model Framework - Category 2 (Metrics below apply to total dollars paid for MA members. Metrics are linked to quality).</t>
  </si>
  <si>
    <r>
      <t>Alternative Payment Model Framework - Category 3</t>
    </r>
    <r>
      <rPr>
        <sz val="14"/>
        <color theme="0"/>
        <rFont val="Calibri"/>
        <family val="2"/>
        <scheme val="minor"/>
      </rPr>
      <t xml:space="preserve"> (Metrics below apply to total dollars paid for MA members. Metrics are linked to quality)</t>
    </r>
  </si>
  <si>
    <r>
      <t xml:space="preserve">Alternative Payment Model Framework - Category 4 </t>
    </r>
    <r>
      <rPr>
        <sz val="14"/>
        <color theme="0"/>
        <rFont val="Calibri"/>
        <family val="2"/>
        <scheme val="minor"/>
      </rPr>
      <t>(Metrics below apply to total dollars paid for MA members. Metrics are linked to quality)</t>
    </r>
  </si>
  <si>
    <t>Alternative Payment Model Framework - Category 2 (Metrics below apply to total dollars paid for Medicaid beneficiaries. Metrics are linked to quality).</t>
  </si>
  <si>
    <r>
      <t>Alternative Payment Model Framework - Category 3</t>
    </r>
    <r>
      <rPr>
        <sz val="14"/>
        <color theme="0"/>
        <rFont val="Calibri"/>
        <family val="2"/>
        <scheme val="minor"/>
      </rPr>
      <t xml:space="preserve"> (Metrics below apply to total dollars paid for Medicaid beneficiaries. Metrics are linked to quality)</t>
    </r>
  </si>
  <si>
    <r>
      <t xml:space="preserve">Alternative Payment Model Framework - Category 4 </t>
    </r>
    <r>
      <rPr>
        <sz val="14"/>
        <color theme="0"/>
        <rFont val="Calibri"/>
        <family val="2"/>
        <scheme val="minor"/>
      </rPr>
      <t>(Metrics below apply to total dollars paid for Medicaid beneficiaries. Metrics are linked to quality)</t>
    </r>
  </si>
  <si>
    <t>Refreshed APM Framework White Paper</t>
  </si>
  <si>
    <t>Fee-for-service with no link to quality. These payments utilize traditional FFS payments (i.e., payments made for units of service) that are adjusted to account for neither infrastructure investments, nor provider reporting of quality data, nor provider performance on cost and quality metrics. Additionally, it is important to note that diagnosis related groups (DRGs) that are not linked to quality and value are classified in Category 1.</t>
  </si>
  <si>
    <t>Fee-for-service linked to quality. These payments  utilize traditional FFS payments (i.e., payments made for units of service), but these payments are subsequently adjusted based on infrastructure investments to improve care or clinical services, whether providers report quality data, or how well providers perform on cost and quality metrics.</t>
  </si>
  <si>
    <t>Alternative payment methods (APMs) built on fee-for-service architecture. These payments are based on FFS architecture, while providing mechanisms for effective management of a set of procedures, an episode of care, or all health services provided for individuals. In addition to taking quality considerations into account, payments are based on cost (and occasionally utilization) performance against a target, irrespective of how the financial or utilization benchmark is established, updated, or adjusted.  Providers that who meet their quality, and cost or utilization targets are eligible to share in savings, and those who do not may be held financially accountable.  Category 3 APMs must hold providers financially accountable for performance on appropriate care measures. See definition of “appropriate care measures” for a description and examples.</t>
  </si>
  <si>
    <t>Pay-for-performance</t>
  </si>
  <si>
    <t xml:space="preserve">Conditions-specific population-based payment </t>
  </si>
  <si>
    <t>Population-based payments that are NOT condition-specific</t>
  </si>
  <si>
    <t xml:space="preserve">A payment arrangement that allows providers to share in a portion of any savings they generate as compared to a pre-established set target for spending, as long as they meet quality targets.  Traditional shared savings provides an upside only financial incentive for providers or provider entities to reduce unnecessary spending for a defined population of patients or an episode of care, and to meet quality targets.  </t>
  </si>
  <si>
    <t>Payments that are set or adjusted based on evidence that providers meet quality standards or improve care or clinical services, including for providers who report quality data, or providers who meet a threshold on cost and quality metrics. The APM Framework does not specify which quality measures qualify for a payment method to be "linked to quality" in Category 2.  In order to qualify as a Category 3 or 4 APM, the link to quality must include “appropriate care measures.”  See definition of “appropriate care measures” for a description and examples.</t>
  </si>
  <si>
    <t>Appropriate care measures</t>
  </si>
  <si>
    <t>Appropriate care measures are metrics that are based on evidence based guidelines and comparative effective research.  Such measures assess how well providers avoid unnecessarily costly, harmful, and unnecessary procedures. These measures also address patients’ goals, prognoses, and needs; and they reflect the outcome of shared decision-making among patients, caregivers, and clinicians (e.g. Choosing Wisely measures).  Some examples of appropriate care measures include, but are not limited to: unnecessary –readmissions, preventable admissions, unnecessary imaging, appropriate medication use.
Measures of appropriate care are required in order for a payment method to qualify as a Category 3 or 4 APM to ensure providers are incentivized to reduce/eliminate care that is wasteful and potentially harmful to patients.  Appropriate care measures also ensure providers do not withhold necessary care and are incentivized to provide necessary care.</t>
  </si>
  <si>
    <t xml:space="preserve">For the purposes of this workbook, provider includes all providers for which there is health care spending.  For the purposes of reporting APMs, this includes medical, behavioral, pharmacy, and DME spending to the greatest extent possible, and excludes dental and vision. </t>
  </si>
  <si>
    <t>Population-based payment. These payments are structured in a manner that encourages providers to deliver well-coordinated, high quality, person-centered care within a defined scope of practice, a comprehensive collection of care or a highly integrated finance and delivery system. These models hold providers accountable for meeting quality and, increasingly, person-centered care goals for a population of patients or members. Payments are intended to cover a wide range of preventive health, health maintenance, and health improvement services, as well as acute and chronic care services. These payments will likely require care delivery systems to establish teams of health professionals to provide enhanced access and coordinated care. Category 4 APMs require accountability for appropriate care measures as a safeguard against incentives to limit necessary care.</t>
  </si>
  <si>
    <t xml:space="preserve">A payment arrangement that allows providers to share in a portion of any savings they generate due to meeting quality and utilization targets that produce savings (e.g. Medicare CPC+ Track 1 program).  There are no financial targets in these arrangements; instead there are utilization targets that impact a significant portion of the total cost of care.  Examples of utilization measures include, but are not limited to: emergency department utilization, inpatient admissions, and readmissions. Utilization-based shared savings provides an upside only financial incentive for providers or provider entities to reduce unnecessary care or utilization for a defined population of patients or an episode of care, and to meet quality targets.  </t>
  </si>
  <si>
    <t>Commercial Market</t>
  </si>
  <si>
    <t>Health plan enrollees or plan participants. See Frequently Asked Questions for more information.</t>
  </si>
  <si>
    <t>A per member per month (PMPM) payment to providers for inpatient and outpatient care that a patient population may receive for a particular condition in a given time period, such as a month or year, including inpatient care and facility fees. See Frequently Asked Questions for more information. [APM Framework Category 4A]</t>
  </si>
  <si>
    <t>Integrated finance and delivery system payments</t>
  </si>
  <si>
    <t>Medicaid Market</t>
  </si>
  <si>
    <t>Medicare Advantage Market</t>
  </si>
  <si>
    <t>Traditional shared savings</t>
  </si>
  <si>
    <t>Utilization-based shared savings</t>
  </si>
  <si>
    <t>Informational Questions</t>
  </si>
  <si>
    <t>Not sure</t>
  </si>
  <si>
    <t>APM activity will decrease</t>
  </si>
  <si>
    <t>APM activity will increase</t>
  </si>
  <si>
    <t>[To those who answered APM activity will increase] Which APM subcategory do you think will increase the most in activity over the next 24 months?</t>
  </si>
  <si>
    <t>Integrated finance and delivery system payments(4C)</t>
  </si>
  <si>
    <t>Fee-for-service-based shared risk, procedure-based bundled/episode payments (3B)</t>
  </si>
  <si>
    <t>Traditional shared savings, utilization-based shared savings (3A)</t>
  </si>
  <si>
    <t>[To those who answered APM activity will decrease] Which APM subcategory do you think will decrease the most in activity over the next 24 months?</t>
  </si>
  <si>
    <t>Other (please list)</t>
  </si>
  <si>
    <t>Provider interest/readiness</t>
  </si>
  <si>
    <t>Health plan interest/readiness</t>
  </si>
  <si>
    <t>Purchaser interest/readiness</t>
  </si>
  <si>
    <t>Government influence</t>
  </si>
  <si>
    <t>Provider ability to operationalize</t>
  </si>
  <si>
    <t>Health plan ability to operationalize</t>
  </si>
  <si>
    <t xml:space="preserve">Interoperability </t>
  </si>
  <si>
    <t>Provider willingness to take on financial risk</t>
  </si>
  <si>
    <t>Market factors</t>
  </si>
  <si>
    <t>Better quality care (strongly disagree, disagree, agree, strongly agree, not sure)</t>
  </si>
  <si>
    <t>More affordable care (strongly disagree, disagree, agree, strongly agree, not sure)</t>
  </si>
  <si>
    <t xml:space="preserve"> APM activity will stay the same</t>
  </si>
  <si>
    <t xml:space="preserve"> Condition-specific population-based payments, condition-specific bundled/episode payments (4A)</t>
  </si>
  <si>
    <t xml:space="preserve"> Full or percent of premium population-based payments, population-based payments that are not condition-specific (4B)</t>
  </si>
  <si>
    <t>  Improved care coordination (strongly disagree, disagree, agree, strongly agree, not sure)</t>
  </si>
  <si>
    <t xml:space="preserve"> More consolidation among health care providers (strongly disagree, disagree, agree, strongly agree, not sure)</t>
  </si>
  <si>
    <t>Tab 8</t>
  </si>
  <si>
    <t xml:space="preserve">The Health Care Payment Learning and Action Network's (LAN) goal is to bring together private payers, providers, employers, state partners, consumer groups, individual consumers, and other stakeholders to accelerate the transition to alternative payment models (APMs). 
To measure the nation's progress, the LAN launched the National APM Data Collection Effort in 2016. This workbook is used to help health plan prepare their data in order to submit their response to the online survey. The APM Measurement Effort categorizes APM adoption according to the Refreshed APM Framework, which was revised in January 2017, and by line of business to be aggregated with other plan responses.  </t>
  </si>
  <si>
    <t>Medicaid</t>
  </si>
  <si>
    <t>Please note that the dollars paid through the various APMs (numerator) are actual dollars paid to providers CY 2019 or most recent 12 months unless another method, such as annualizing, is used. Numerators should not be calculated based on members attributed to APMs unless the provider is held responsible for all care (in network, out of network, inpatient, outpatient, behavioral health, pharmacy) the patient receives.</t>
  </si>
  <si>
    <t>Total dollars paid to providers (in and out of network) for commercial members in CY 2019 or most recent 12 months.</t>
  </si>
  <si>
    <t>Total dollars paid to providers through legacy payments (including fee-for-service, diagnosis-related groups, or capitation without quality components) in CY 2019 or most recent 12 months.</t>
  </si>
  <si>
    <t>Dollars under legacy payments (including Fee-for-Service, Diagnosis-Related Groups, or capitation without quality components): Percent of total dollars paid through legacy payments in CY 2019 or most recent 12 months.</t>
  </si>
  <si>
    <t>Dollars paid for foundational spending to improve care (linked to quality) in CY 2019 or most recent 12 months.</t>
  </si>
  <si>
    <t>Foundational spending to improve care: Percent of dollars paid for foundational spending to improve care in CY 2019 or most recent 12 months.</t>
  </si>
  <si>
    <t>Total dollars paid to providers through fee-for-Service plus pay-for-performance payments (linked to quality) in CY 2019 or most recent 12 months.</t>
  </si>
  <si>
    <t xml:space="preserve">Dollars in P4P programs: Percent of total dollars paid through FFS plus P4P (linked to quality) payments in CY 2019 or most recent 12 months.
* CPR historic metric - trend. </t>
  </si>
  <si>
    <t>Total dollars paid in Category 2 in CY 2019 or most recent 12 months.</t>
  </si>
  <si>
    <t>Total dollars paid to providers through traditional shared-savings (linked to quality) payments in CY 2019 or most recent 12 months.</t>
  </si>
  <si>
    <t>Dollars in traditional shared-savings (linked to quality) programs: Percent of total dollars paid through traditional shared-savings payments in CY 2019 or most recent 12 months.</t>
  </si>
  <si>
    <t>Total dollars paid to providers through utilization-based shared-savings (linked to quality) payments in CY 2019 or most recent 12 months.</t>
  </si>
  <si>
    <t>Dollars in utilization-based shared-savings (linked to quality) programs: Percent of total dollars paid through utilization-based shared-savings payments in CY 2019 or most recent 12 months.</t>
  </si>
  <si>
    <t>Total dollars paid to providers through fee-for-service-based shared-risk (linked to quality) payments in CY 2019 or most recent 12 months.</t>
  </si>
  <si>
    <t>Dollars in FFS-based shared-risk programs: Percent of total dollars paid through FFS-based shared-risk (linked to quality) payments in CY 2019 or most recent 12 months.</t>
  </si>
  <si>
    <t>Total dollars paid to providers through procedure-based bundled/episode payments (linked to quality) programs in CY 2019 or most recent 12 months.</t>
  </si>
  <si>
    <t>Dollars in procedure-based bundled/episode  payments (linked to quality) programs: Percent of total dollars paid through procedure-based bundled/episode payments in CY 2019 or most recent 12 months.</t>
  </si>
  <si>
    <t>Total dollars paid in Category 3 in CY 2019 or most recent 12 months.</t>
  </si>
  <si>
    <t>Total dollars paid to providers through condition-specific, population-based payments (linked to quality) in CY 2019 or most recent 12 months.</t>
  </si>
  <si>
    <t>Dollars in condition-specific, population-based payments (linked to quality): Percent of total dollars paid through condition-specific population-based payments linked to quality in CY 2019 or most recent 12 months.</t>
  </si>
  <si>
    <t>Total dollars paid to providers through population-based payments that are NOT condition-specific  (linked to quality) in CY 2019 or most recent 12 months.</t>
  </si>
  <si>
    <t>Population-based payments to providers that are not condition-specific and linked to quality: Percent of total dollars paid through population-based (linked to quality) payments that are not condition-specific in CY 2019 or most recent 12 months.</t>
  </si>
  <si>
    <t>Total dollars paid to providers through condition-specific, bundled/episode payments (linked to quality) in CY 2019 or most recent 12 months.</t>
  </si>
  <si>
    <t>Dollars in condition-specific bundled/episode payment programs (linked to quality): Percent of total dollars paid through condition-specific bundled/episode-based payments linked to quality in CY 2019 or most recent 12 months.</t>
  </si>
  <si>
    <t>Total dollars paid to providers through full or percent of premium population-based payments (linked to quality) in CY 2019 or most recent 12 months.</t>
  </si>
  <si>
    <t>Dollars in full or percent of premium population-based payment programs (linked to quality): Percent of total dollars paid through full or percent of premium population-based payments in CY 2019 or most recent 12 months.</t>
  </si>
  <si>
    <t>Total dollars paid to providers through integrated finance and delivery system programs (linked to quality) in CY 2019 or most recent 12 months.</t>
  </si>
  <si>
    <t>Dollars through integrated finance and delivery programs (linked to quality): Percent of total dollars paid through integrated finance and delivery programs in CY 2019 or most recent 12 months.</t>
  </si>
  <si>
    <t>Total dollars paid in Category 4 in CY 2019 or most recent 12 months.</t>
  </si>
  <si>
    <t>Total dollars paid to providers through legacy payments in CY 2019 or most recent 12 months.</t>
  </si>
  <si>
    <t>Total dollars paid to providers through payment reforms in Categories 2-4 in CY 2019 or most recent 12 months.</t>
  </si>
  <si>
    <t>Payment Reform Penetration - Dollars in Categories 2-4: Percent of total dollars paid through payment reforms in Categories 2-4 in CY 2019 or most recent 12 months.</t>
  </si>
  <si>
    <t xml:space="preserve">Total dollars paid to providers through payment reforms in Categories 3 and 4 in CY 2019 or most recent 12 months. </t>
  </si>
  <si>
    <t>Payment Reform Penetration - Dollars in Categories 3 and 4: Percent of total dollars paid through payment reforms in Categories 3 and 4 in CY 2019 or most recent 12 months.</t>
  </si>
  <si>
    <t>Total dollars paid to providers (in and out of network) for Medicare Advantage members in CY 2019 or most recent 12 months.</t>
  </si>
  <si>
    <t>Total dollars paid to providers through integrated finance and delivery system  programs (linked to quality) in CY 2019 or most recent 12 months.</t>
  </si>
  <si>
    <t>Please note that the dollars paid through the various APMs (numerator) are actual dollars paid to providers CY 2019 or most recent 12 months unless another method, such as annualizing, is used. Numerators should not be calculated based on beneficiaries attributed to APMs unless the provider is held responsible for all care (in network, out of network, inpatient, outpatient, behavioral health, pharmacy) the patient receives.</t>
  </si>
  <si>
    <t>Total dollars paid to providers (in and out of network) for Medicaid beneficiaries in CY 2019 or most recent 12 months.</t>
  </si>
  <si>
    <t>For the purposes of this survey, the commercial market segment includes individual, small group, large group, fully insured, self-funded and exchange business. To the extent a health plan provides benefits for the Federal Employee Health Benefit (FEHB) program, state active employee programs, and/or an exchange, this business should be considered commercial and included in the survey.  Responses to the survey will reflect dollars paid for medical, behavioral health, and pharmacy benefits (to the extent possible) in CY 2019 or the most recent 12-month period for which data is available. Spending for dental and vision services are excluded.  See “General Information” tab in the Excel workbook for more information.</t>
  </si>
  <si>
    <t>CY 2019 or most recent 12 months</t>
  </si>
  <si>
    <t xml:space="preserve">Calendar year 2019 or the most current 12-month period for which the health plan can report payment information. This is the 12 month reporting period for which the health plan should report all of its "actual" spend data - a retrospective "look back." </t>
  </si>
  <si>
    <t>For the purposes of this survey, the Medicare Advantage market segment includes a type of Medicare health plan offered by a private company that contracts with Medicare to provide all Part A and Part B benefits. Medicare Advantage Plans include Health Maintenance Organizations, Preferred Provider Organizations, Private Fee-for-Service Plans, and Special Needs Plans. To the extent the Medicare Advantage plan has Part D or drug spending under its operations, it should include this information in its response. Responses to the survey will reflect dollars paid for Medicare Advantage beneficiaries’ (including dual eligible beneficiaries) medical, behavioral health, and pharmacy benefits (to the extent possible) in CY 2019 or the most recent 12-month period for which data is available.  Dental and vision services are excluded. See “General Information” tab in the Excel workbook for more information.</t>
  </si>
  <si>
    <t xml:space="preserve">The total estimated in- and out-of-network health care spend (e.g. annual payment amount) made to providers in calendar year (CY) 2019 or most recent 12 months.  </t>
  </si>
  <si>
    <t>For the purposes of this survey, the Medicaid market segment includes both business with a state to provide health benefits to Medicaid eligible individuals and state-run programs themselves.  Data submitted for this survey should exclude the following: health care spending for dual-eligible beneficiaries, health care spending for long-term services and supports (LTSS), spending for dental and vision services. Responses to the survey will reflect dollars paid for medical, behavioral health, and pharmacy benefits (to the extent possible) in CY 2019 or the most recent 12-month period for which data is available. See “General Information” tab in the Excel workbook for more information.</t>
  </si>
  <si>
    <t>Organization Name</t>
  </si>
  <si>
    <t>Provide contact name, email and phone for the respondent.</t>
  </si>
  <si>
    <t xml:space="preserve"> Higher unit prices for discrete services (strongly disagree, disagree, agree, strongly agree, not sure)</t>
  </si>
  <si>
    <t>Please select the lines of business in which your organization operated in 2019. (Select all that apply)</t>
  </si>
  <si>
    <t xml:space="preserve">What is the total number of members covered by the payer by line of business? </t>
  </si>
  <si>
    <t>Payment Model Selection</t>
  </si>
  <si>
    <t>Commercial</t>
  </si>
  <si>
    <t>Medicare Advantage (MA)</t>
  </si>
  <si>
    <t xml:space="preserve">Commercial </t>
  </si>
  <si>
    <r>
      <t xml:space="preserve">Metrics to report Medicaid dollars flowing through APMs </t>
    </r>
    <r>
      <rPr>
        <sz val="12"/>
        <color theme="1"/>
        <rFont val="Calibri (Body)"/>
      </rPr>
      <t>(for either health plans serving the Medicaid sector or state agencies managing health care coverage for state Medicaid enrollees)</t>
    </r>
  </si>
  <si>
    <t>Tab 9</t>
  </si>
  <si>
    <t>Cat 1: Legacy Payments</t>
  </si>
  <si>
    <t>Cat 2A: Foundational spending to improve care</t>
  </si>
  <si>
    <t>Cat 2C: FFS plus Pay for Performance</t>
  </si>
  <si>
    <t>Cat 3A: Traditional Shared Savings</t>
  </si>
  <si>
    <t>Cat 3A: Utilization-based Shared Savings</t>
  </si>
  <si>
    <t>Cat 3B: FFS-based Shared Risk</t>
  </si>
  <si>
    <t>Cat 3B: Procedure-based Bundled/Episode Payments</t>
  </si>
  <si>
    <t xml:space="preserve">Cat 4A: Condition-specific Population-based Payments </t>
  </si>
  <si>
    <t>Cat 4A: Condition-Specific Bundled/Episode Payments</t>
  </si>
  <si>
    <t>Cat 4B: Population-based Payments that are NOT condition-specific</t>
  </si>
  <si>
    <t>Cat 4B: Full or Percent of Premium Population-based Payment</t>
  </si>
  <si>
    <t>Cat 4C: Integrated Finance and Delivery System Programs</t>
  </si>
  <si>
    <r>
      <t xml:space="preserve">The metrics should report actual dollars paid through APMs CY 2019 or during the specified time period. For example, if a provider is paid $120,000 for the entire year, but entered a shared savings contract with the plan on July 1, 2019, the payments the provider received from January 1, 2019 through June 31, 2019 ($60,000) would be reported as fee-for-service and the payments the provider received from July 1, 2019 through December 31, 2019 ($60,000) would be reported as shared savings, if the reporting period is for CY 2019. An acceptable approach is annualizing dollars paid in APMs based on a point in time, e.g., on a single day such as December 31, 2019, only if the APM contract existed for the full 12-month period.  For example, a provider in a shared savings arrangement received $300 (a combination of $285 base payment plus $15 in shared savings), which, if multiplied by 365 (annualized), would be reported as $109,500 in shared savings CY 2019. An unacceptable approach is counting all of the dollars paid to the provider as being in APMs for the entire year, regardless of when the contract was executed (e.g. considering the first example,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the base payment plus any incentive, such as fee-for-service with a bonus for performance (P4P), fee-for-service and savings that were shared with providers, etc.   
To the extent payment to a provider includes multiple APMs, the plans should put the dollars in the dominant APM, meaning the most advanced method.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r>
    <r>
      <rPr>
        <b/>
        <sz val="12"/>
        <color theme="1"/>
        <rFont val="Calibri"/>
        <family val="2"/>
        <scheme val="minor"/>
      </rPr>
      <t xml:space="preserve">Plans only need to report dollars for the payment models identified in Tab 3 (Payment Model Selection). Accordingly, the online survey uses display logic to only display the payment models selected as "in effect" by the plan respondent. </t>
    </r>
  </si>
  <si>
    <r>
      <t xml:space="preserve">The metrics should report actual dollars paid through APMs CY 2019 or during the specified time period. For example, if a provider is paid $120,000 for the entire year, but entered a shared savings contract with the plan on July 1, 2019, the payments the provider received from January 1, 2019 through June 31, 2019 ($60,000) would be reported as fee-for-service and the payments the provider received from July 1, 2019 through December 31, 2019 ($60,000) would be reported as shared savings, if the reporting period is for CY 2019. An acceptable approach is annualizing dollars paid in APMs based on a point in time, e.g., on a single day such as December 31, 2019, only if the APM contract existed for the full 12-month period.  For example, a provider in a shared savings arrangement received $300 (a combination of $285 base payment plus $15 in shared savings), which, if multiplied by 365 (annualized), would be reported as $109,500 in shared savings CY 2019. An unacceptable approach is counting all of the dollars paid to the provider as being in APMs for the entire year, regardless of when the contract was executed (e.g. considering the first example,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the base payment plus any incentive, such as fee-for-service with a bonus for performance (P4P), fee-for-service and savings that were shared with providers, etc.   
To the extent payment to a provider includes multiple APMs, the plans should put the dollars in the dominant APM, meaning the most advanced method.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r>
    <r>
      <rPr>
        <b/>
        <sz val="12"/>
        <color theme="1"/>
        <rFont val="Calibri"/>
        <family val="2"/>
        <scheme val="minor"/>
      </rPr>
      <t xml:space="preserve">
Plans only need to report dollars for the payment models identified in Tab 3 (Payment Model Selection). Accordingly, the online survey uses display logic to only display the payment models selected as "in effect" by the plan respondent.</t>
    </r>
    <r>
      <rPr>
        <sz val="12"/>
        <color theme="1"/>
        <rFont val="Calibri"/>
        <family val="2"/>
        <scheme val="minor"/>
      </rPr>
      <t xml:space="preserve"> </t>
    </r>
  </si>
  <si>
    <r>
      <t xml:space="preserve">The metrics should report actual dollars paid through APMs CY 2019 or during the specified time period. For example, if a provider is paid $120,000 for the entire year, but entered a shared savings contract with the plan on July 1, 2019, the payments the provider received from January 1, 2019 through June 31, 2019 ($60,000) would be reported as fee-for-service and the payments the provider received from July 1, 2019 through December 31, 2019 ($60,000) would be reported as shared savings, if the reporting period is for CY 2019. An acceptable approach is annualizing dollars paid in APMs based on a point in time, e.g., on a single day such as December 31, 2019, only if the APM contract existed for the full 12-month period.  For example, a provider in a shared savings arrangement received $300 (a combination of $285 base payment plus $15 in shared savings), which, if multiplied by 365 (annualized), would be reported as $109,500 in shared savings CY 2019. An unacceptable approach is counting all of the dollars paid to the provider as being in APMs for the entire year, regardless of when the contract was executed (e.g. considering the first example,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the base payment plus any incentive, such as fee-for-service with a bonus for performance (P4P), fee-for-service and savings that were shared with providers, etc.   
To the extent payment to a provider includes multiple APMs, the plans should put the dollars in the dominant APM, meaning the most advanced method.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r>
    <r>
      <rPr>
        <b/>
        <sz val="12"/>
        <color theme="1"/>
        <rFont val="Calibri"/>
        <family val="2"/>
        <scheme val="minor"/>
      </rPr>
      <t xml:space="preserve">
Plans only need to report dollars for the payment models identified in Tab 3 (Payment Model Selection). Accordingly, the online survey uses display logic to only display the payment models selected as "in effect" by the plan respondent. </t>
    </r>
  </si>
  <si>
    <t>Please take a moment to review your data entry. 
The sum of the dollars listed for each payment model (the numerators) should account for exactly 100% of the total dollars paid to providers in 2019 (the denominator). If the sum of the numerators does not equal the denominator, the LAN Measurement Team will email you to identify where dollars are missing or are double counted.</t>
  </si>
  <si>
    <t>Line of Business</t>
  </si>
  <si>
    <t>Sum of Numerators</t>
  </si>
  <si>
    <t>Yes or No</t>
  </si>
  <si>
    <t>Medicare Advantage</t>
  </si>
  <si>
    <t>From health plan’s perspective, what do you think will be the trend in APMs over the next 24 months?.</t>
  </si>
  <si>
    <t>The following questions ask about the current and future state of payment reform from the health plan’s perspective. 
For the purposes of this survey, health plan refers to any type of health insurance company, third party administrator, or health care purchaser paying for health care provisions on behalf of a population (e.g. state Medicaid agency).</t>
  </si>
  <si>
    <t>From health plan’s perspective, what are the top barriers to APM adoption?  (Select up to 3)</t>
  </si>
  <si>
    <t>From health plan’s perspective, what are the top facilitators to APM adoption?  (Select up to 3)</t>
  </si>
  <si>
    <t>[For payers who operated in more than one LOB] Given that your organization operated in more than one line of business in 2019, do the answers provided to the informational questions vary according to line of business?</t>
  </si>
  <si>
    <t>Yes</t>
  </si>
  <si>
    <t>No</t>
  </si>
  <si>
    <t xml:space="preserve">From health plan's perspective, please indicate to what extent you agree, disagree that APM adoption will result in each of the following outcomes: 
Please respond to each statement listed. </t>
  </si>
  <si>
    <t>Review: Is the denominator equal to the sum of the numerators?</t>
  </si>
  <si>
    <r>
      <t xml:space="preserve">
Common issues for why the sum of the numerators is not equal to the denominator: 
</t>
    </r>
    <r>
      <rPr>
        <b/>
        <sz val="12"/>
        <color theme="1"/>
        <rFont val="Calibri"/>
        <family val="2"/>
        <scheme val="minor"/>
      </rPr>
      <t>If the sum of the numerators is greater than the denominator:</t>
    </r>
    <r>
      <rPr>
        <sz val="12"/>
        <color theme="1"/>
        <rFont val="Calibri"/>
        <family val="2"/>
        <scheme val="minor"/>
      </rPr>
      <t xml:space="preserve">
Double counting of APM dollars: When a provider arrangement includes more than one type of payment method, all dollars flowing through that arrangement should be categorized today in the most advanced or "dominant" APM. 
</t>
    </r>
    <r>
      <rPr>
        <b/>
        <sz val="12"/>
        <color theme="1"/>
        <rFont val="Calibri"/>
        <family val="2"/>
        <scheme val="minor"/>
      </rPr>
      <t>If the sum of the numerators is less than the denominator:</t>
    </r>
    <r>
      <rPr>
        <sz val="12"/>
        <color theme="1"/>
        <rFont val="Calibri"/>
        <family val="2"/>
        <scheme val="minor"/>
      </rPr>
      <t xml:space="preserve">
Not accounting for the underlying fee-for-service payments: Dollars categorized as an APM Categories 2 and 3 rely on a fee-for-service architecture. Payments classified as APMs should include the underlying fee-for-service payments in addition to any incentives, bonuses, or savings shared with the provider.
If you are able to resolve the issue, please edit your responses. If you have questions on how to categorize dollars, please contact Andréa Caballero at acaballero@catalyze.org.</t>
    </r>
  </si>
  <si>
    <t>Informational questions</t>
  </si>
  <si>
    <r>
      <t xml:space="preserve">If you have any questions, please view the Frequently Asked Questions (https://hcp-lan.org/workproducts/2020-APM-Measurement-FAQ.pdf)  or email Andrea Caballero at </t>
    </r>
    <r>
      <rPr>
        <u/>
        <sz val="12"/>
        <color theme="1"/>
        <rFont val="Calibri"/>
        <family val="2"/>
        <scheme val="minor"/>
      </rPr>
      <t>acaballero@catalyze.org</t>
    </r>
  </si>
  <si>
    <t>A total cost of care contract holds providers accountable for all costs incurred by their attributed patient population, including professional, pharmacy, hospital, ancillary care and administrative payments.  The contracted provider group is responsible for costs regardless of who furnished the patients' care.</t>
  </si>
  <si>
    <t>Contract Type - Percent Revenue</t>
  </si>
  <si>
    <t>LAN Nominal Risk Threshold</t>
  </si>
  <si>
    <t>For the purpose of the LAN, a contract must meet 3 criteria to qualify as having Nominal Risk: A risk minimum &lt;=4%; Provider Risk Share of &gt;=30%, and Net Risk of 3% for a TCOC contract or 8% for a % Revenue contract</t>
  </si>
  <si>
    <t xml:space="preserve">Net risk combines the risk maximum with risk share to assess the provider's total liability.  Net Risk is calculated by multiplying Risk Cap*Net Risk.  For example, a contract with a risk cap of 10% and a shared risk of 60% has a net risk score of 6%.  </t>
  </si>
  <si>
    <t>Recoupment</t>
  </si>
  <si>
    <t>The mechanism by which the health plan recovers the provider’s share of incurred losses (e.g. withholding payment, reducing payment rates, requiring direct payments back to the payer or carrying the loss forward into the next payment period)</t>
  </si>
  <si>
    <t xml:space="preserve">Reinsurance </t>
  </si>
  <si>
    <t>In this context, a reimbursement system that protects providers from losses incurred from very high claims. A health plan can offer reinsurance to providers in two-sided risk contracts, or providers may purchaser reinsurance from a third party. See also “Stop Loss Insurance”</t>
  </si>
  <si>
    <t xml:space="preserve">The Risk Minimum establishes a minimum level of loss (or gain) that must be realized before risk sharing (or shared savings) is applied.  The Risk Minimum is a mechanism designed to ensure the statistical likelihood that calculated losses are actual losses, and not due to random variation.    For example, if a provider group has a PMPM cost target of $200 and a risk minimum of 3%, they would not incur any penalties unless they exceeded their cost target by &gt;$206.  </t>
  </si>
  <si>
    <t>Risk Minimum aka Minimum Loss Rate, or Risk Corridor</t>
  </si>
  <si>
    <t>Fee-For Service Based Shared risk</t>
  </si>
  <si>
    <t xml:space="preserve">The Provider Risk Share indicates the proportional liability the provider is accountable for, viz. the health plan or payer.  For example, if a provider exceeds their cost target by $50, and is a 60/40 risk share agreement, they are only liable for $30 of loss.  </t>
  </si>
  <si>
    <t>Shared Risk (Provider) aka Marginal Risk</t>
  </si>
  <si>
    <t>Stop Loss Insurance</t>
  </si>
  <si>
    <t>Stop loss insurance (also known as excess insurance) is a product that offers providers protection against catastrophic or unpredictable losses.  See also “Reinsurance.”</t>
  </si>
  <si>
    <t>Total dollars (Plan-Level)</t>
  </si>
  <si>
    <t>Total Dollars</t>
  </si>
  <si>
    <t>The total dollars flowing through a particular contract - i.e. total costs for attributed members in TCOC contracts, total provider revenue for providers in % revenue contracts, or total costs pertaining to an episode of care</t>
  </si>
  <si>
    <t>Total Dollars (Contract Level)</t>
  </si>
  <si>
    <r>
      <t xml:space="preserve">Contract Type - Total Cost of Care (TCOC) aka </t>
    </r>
    <r>
      <rPr>
        <b/>
        <i/>
        <sz val="12"/>
        <color rgb="FF000000"/>
        <rFont val="Calibri (Body)"/>
      </rPr>
      <t>Benchmark-based</t>
    </r>
  </si>
  <si>
    <r>
      <t xml:space="preserve">Net Risk aka </t>
    </r>
    <r>
      <rPr>
        <b/>
        <i/>
        <sz val="12"/>
        <color theme="1"/>
        <rFont val="Calibri (Body)"/>
      </rPr>
      <t>Total Risk</t>
    </r>
  </si>
  <si>
    <r>
      <t xml:space="preserve">A single payment to providers and/or health 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t>
    </r>
    <r>
      <rPr>
        <b/>
        <sz val="12"/>
        <rFont val="Calibri (Body)"/>
      </rPr>
      <t>4A]</t>
    </r>
  </si>
  <si>
    <r>
      <t xml:space="preserve">A percent revenue contract holds provider accountable for professional and facility costs furnished by the </t>
    </r>
    <r>
      <rPr>
        <i/>
        <sz val="12"/>
        <color rgb="FF000000"/>
        <rFont val="Calibri (Body)"/>
      </rPr>
      <t>accountable provider organization</t>
    </r>
    <r>
      <rPr>
        <sz val="12"/>
        <color rgb="FF000000"/>
        <rFont val="Calibri (Body)"/>
      </rPr>
      <t xml:space="preserve"> only.</t>
    </r>
  </si>
  <si>
    <r>
      <t xml:space="preserve">Providers receive a negotiated or payer-specified payment rate for every unit of service they deliver without regard to quality, outcomes or efficiency.  [APM Framework Category </t>
    </r>
    <r>
      <rPr>
        <b/>
        <sz val="12"/>
        <rFont val="Calibri (Body)"/>
      </rPr>
      <t>1</t>
    </r>
    <r>
      <rPr>
        <sz val="12"/>
        <rFont val="Calibri (Body)"/>
      </rPr>
      <t>]</t>
    </r>
  </si>
  <si>
    <r>
      <t>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 [APM Framework</t>
    </r>
    <r>
      <rPr>
        <b/>
        <sz val="12"/>
        <rFont val="Calibri (Body)"/>
      </rPr>
      <t xml:space="preserve"> 3B</t>
    </r>
    <r>
      <rPr>
        <sz val="12"/>
        <rFont val="Calibri (Body)"/>
      </rPr>
      <t>]</t>
    </r>
  </si>
  <si>
    <r>
      <t xml:space="preserve">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Body)"/>
      </rPr>
      <t>2A</t>
    </r>
    <r>
      <rPr>
        <sz val="12"/>
        <rFont val="Calibri (Body)"/>
      </rPr>
      <t xml:space="preserve">] </t>
    </r>
  </si>
  <si>
    <r>
      <t>A fixed dollar payment to providers for all the care that a patient population may receive in a given time period, such as a month or year,</t>
    </r>
    <r>
      <rPr>
        <b/>
        <sz val="12"/>
        <rFont val="Calibri (Body)"/>
      </rPr>
      <t xml:space="preserve"> </t>
    </r>
    <r>
      <rPr>
        <sz val="12"/>
        <rFont val="Calibri (Body)"/>
      </rPr>
      <t>(e.g. inpatient, outpatient, specialists, out-of-network, etc.) with payment adjustments based on measured performance and patient risk. [APM Framework Category</t>
    </r>
    <r>
      <rPr>
        <b/>
        <sz val="12"/>
        <rFont val="Calibri (Body)"/>
      </rPr>
      <t xml:space="preserve"> 4B]</t>
    </r>
  </si>
  <si>
    <r>
      <t xml:space="preserve">Payments in which the delivery system is integrated with the finance system and delivers comprehensive care. These integrated arrangements consist of either insurance companies that own provider networks, or delivery systems that offer their own insurance products, or payer and provider organizations that share a common governance structure, or payer and provider organizations that are engaged in mutually exclusive relationships. See Frequently Asked Questions for more information. [APM Framework Category </t>
    </r>
    <r>
      <rPr>
        <b/>
        <sz val="12"/>
        <rFont val="Calibri (Body)"/>
      </rPr>
      <t>4C</t>
    </r>
    <r>
      <rPr>
        <sz val="12"/>
        <rFont val="Calibri (Body)"/>
      </rPr>
      <t>]</t>
    </r>
  </si>
  <si>
    <r>
      <t xml:space="preserve">Payments that utilize traditional payments and are not adjusted to account for infrastructure investments, provider reporting of quality data, or for provider performance on cost and quality metrics. This can include fee-for-service, diagnosis-related groups (DRGs) and per diems.  [APM Framework Category </t>
    </r>
    <r>
      <rPr>
        <b/>
        <sz val="12"/>
        <rFont val="Calibri (Body)"/>
      </rPr>
      <t>1</t>
    </r>
    <r>
      <rPr>
        <sz val="12"/>
        <rFont val="Calibri (Body)"/>
      </rPr>
      <t>].</t>
    </r>
  </si>
  <si>
    <r>
      <t xml:space="preserve">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 of care targets, their base payment is adjusted downward the subsequent year. [APM Framework Categories </t>
    </r>
    <r>
      <rPr>
        <b/>
        <sz val="12"/>
        <rFont val="Calibri (Body)"/>
      </rPr>
      <t>2C</t>
    </r>
    <r>
      <rPr>
        <sz val="12"/>
        <rFont val="Calibri (Body)"/>
      </rPr>
      <t>].</t>
    </r>
  </si>
  <si>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cover primary, acute and post-acute care that is not specific to any particular condition. [APM Framework Category </t>
    </r>
    <r>
      <rPr>
        <b/>
        <sz val="12"/>
        <rFont val="Calibri (Body)"/>
      </rPr>
      <t>4B</t>
    </r>
    <r>
      <rPr>
        <sz val="12"/>
        <rFont val="Calibri (Body)"/>
      </rPr>
      <t>]</t>
    </r>
  </si>
  <si>
    <r>
      <t xml:space="preserve">Setting a single price for all services to providers and/or health 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Body)"/>
      </rPr>
      <t>3B</t>
    </r>
    <r>
      <rPr>
        <sz val="12"/>
        <rFont val="Calibri (Body)"/>
      </rPr>
      <t>].</t>
    </r>
  </si>
  <si>
    <t>Instructions</t>
  </si>
  <si>
    <t>Total</t>
  </si>
  <si>
    <t>Medicare</t>
  </si>
  <si>
    <t>% Total Spend</t>
  </si>
  <si>
    <t>Dollars</t>
  </si>
  <si>
    <t>DOES NOT MEET LAN Nominal Risk Threshold</t>
  </si>
  <si>
    <t>MEETS LAN Nominal Risk Threshold</t>
  </si>
  <si>
    <t>Grand Total - All LOBs</t>
  </si>
  <si>
    <t>Total Medicaid Spend</t>
  </si>
  <si>
    <t xml:space="preserve">Total Medicare Spend </t>
  </si>
  <si>
    <t>Total Commercial Spend</t>
  </si>
  <si>
    <t>Total Spend - all categories</t>
  </si>
  <si>
    <t>Total DSR All LOB</t>
  </si>
  <si>
    <t xml:space="preserve">DSR Medicaid Spend </t>
  </si>
  <si>
    <t xml:space="preserve">DSR Medicare Spend </t>
  </si>
  <si>
    <t xml:space="preserve">DSR Commercial Spend </t>
  </si>
  <si>
    <t>TCOC</t>
  </si>
  <si>
    <t>Contract 12</t>
  </si>
  <si>
    <t>Contract 11</t>
  </si>
  <si>
    <t>Contract 10</t>
  </si>
  <si>
    <t>Contract 9</t>
  </si>
  <si>
    <t>Contract 8</t>
  </si>
  <si>
    <t>Contract 7</t>
  </si>
  <si>
    <t>% Revenue</t>
  </si>
  <si>
    <t>Contract 6</t>
  </si>
  <si>
    <t>Contract 5</t>
  </si>
  <si>
    <t>Contract 4</t>
  </si>
  <si>
    <t>Contract 2</t>
  </si>
  <si>
    <t>Contract 3</t>
  </si>
  <si>
    <t>Contract 1</t>
  </si>
  <si>
    <t>Meets LAN Nominal Risk Threshold?</t>
  </si>
  <si>
    <t>% Net Risk</t>
  </si>
  <si>
    <t>Shared Risk (Provider)</t>
  </si>
  <si>
    <t>% Risk Max</t>
  </si>
  <si>
    <t>% Risk Min</t>
  </si>
  <si>
    <t>Contract Type (Select TCOC or % Revenue)</t>
  </si>
  <si>
    <t>Enter Data here ---------------------------------------------&gt;</t>
  </si>
  <si>
    <t xml:space="preserve">Total DSR All LOB </t>
  </si>
  <si>
    <t>Contract 50</t>
  </si>
  <si>
    <t>Contract 49</t>
  </si>
  <si>
    <t>Contract 48</t>
  </si>
  <si>
    <t>Contract 47</t>
  </si>
  <si>
    <t>Contract 46</t>
  </si>
  <si>
    <t>Contract 45</t>
  </si>
  <si>
    <t>Contract 44</t>
  </si>
  <si>
    <t>Contract 43</t>
  </si>
  <si>
    <t>Contract 42</t>
  </si>
  <si>
    <t>Contract 41</t>
  </si>
  <si>
    <t>Contract 40</t>
  </si>
  <si>
    <t>Contract 39</t>
  </si>
  <si>
    <t>Contract 38</t>
  </si>
  <si>
    <t>Contract 37</t>
  </si>
  <si>
    <t>Contract 36</t>
  </si>
  <si>
    <t>Contract 35</t>
  </si>
  <si>
    <t>Contract 34</t>
  </si>
  <si>
    <t>Contract 33</t>
  </si>
  <si>
    <t>Contract 32</t>
  </si>
  <si>
    <t>Contract 31</t>
  </si>
  <si>
    <t>Contract 30</t>
  </si>
  <si>
    <t>Contract 29</t>
  </si>
  <si>
    <t>Contract 28</t>
  </si>
  <si>
    <t>Contract 27</t>
  </si>
  <si>
    <t>Contract 26</t>
  </si>
  <si>
    <t>Contract 25</t>
  </si>
  <si>
    <t>Contract 24</t>
  </si>
  <si>
    <t>Contract 23</t>
  </si>
  <si>
    <t>Contract 22</t>
  </si>
  <si>
    <t>Contract 21</t>
  </si>
  <si>
    <t>Contract 20</t>
  </si>
  <si>
    <t>Contract 19</t>
  </si>
  <si>
    <t>Contract 18</t>
  </si>
  <si>
    <t>Contract 17</t>
  </si>
  <si>
    <t>Contract 16</t>
  </si>
  <si>
    <t>Contract 15</t>
  </si>
  <si>
    <t>Contract 14</t>
  </si>
  <si>
    <t>Contract 13</t>
  </si>
  <si>
    <t>Contract Options</t>
  </si>
  <si>
    <t>LAN Nominal Risk Qualifying?</t>
  </si>
  <si>
    <t>Contract Type 
(Select TCOC or % Revenue)</t>
  </si>
  <si>
    <t>Line of Business (Select Commercial, Medicare, Medicaid)</t>
  </si>
  <si>
    <t xml:space="preserve">If you have any questions, please email Andrea Caballero at acaballero@catalyze.org and Julianne McGarry at jmcgarry@catalyze.org
Defined terms related to calculating the nominal risk threshold can be found in the Definitions tab. </t>
  </si>
  <si>
    <t>Nominal Risk Calculation - Example</t>
  </si>
  <si>
    <r>
      <t xml:space="preserve">Nominal Risk Calculation 
</t>
    </r>
    <r>
      <rPr>
        <b/>
        <sz val="14"/>
        <color theme="0"/>
        <rFont val="Calibri (Body)"/>
      </rPr>
      <t>Last Updated: February 19, 2020</t>
    </r>
  </si>
  <si>
    <t xml:space="preserve">Questions to identify whether data entries in Tabs 4-6 need correction </t>
  </si>
  <si>
    <t>Tab 10</t>
  </si>
  <si>
    <t>Tab 11</t>
  </si>
  <si>
    <t>Tab 12</t>
  </si>
  <si>
    <t>Nominal Risk Introduction</t>
  </si>
  <si>
    <t>Nominal Risk Example</t>
  </si>
  <si>
    <t>Nominal Risk Worksheet</t>
  </si>
  <si>
    <t xml:space="preserve">Introduction and instructions for applying the nominal risk calculation to dollars flowing through 3B FFS-Based Shared Risk </t>
  </si>
  <si>
    <t xml:space="preserve">Illustrative example of applying the nominal risk calculation to dollars flowing through 3B FFS-Based Shared Risk </t>
  </si>
  <si>
    <t>Questions to identify which payment models were in effect in reporting period</t>
  </si>
  <si>
    <t>Please describe how the answers to the questions above vary by line of business.</t>
  </si>
  <si>
    <t>What payment models were in effect in CY 2019? Please specify the line of business.</t>
  </si>
  <si>
    <t xml:space="preserve">The LAN is interested in measuring whether dollars flowing through payment methods with provider two-sided risk would meet the LAN’s “nominal risk” specifications. Please note that the LAN nominal risk specifications partly align with the "nominal risk" specifications outlined in the QPP, but are not identical. To explore the possibility of incorporating this analysis into future Measurement Efforts, the LAN engaged AHIP, BCBSA, CMMI, and approximately 15 national, regional, and public state payers in a workgroup tasked with developing a parsimonious set of metrics to measure the levels of two-sided risk in APM categories 3B, 4A, 4B, and 4C in all market segments (commercial, Medicaid, Medicare Advantage, Medicare FFS). This metric represents the output of this workgroup process.
Currently, the nominal risk standard applies only to FFS-based Shared Risk in Category 3B, even though this payment model is one of many that include two-sided risk.  Population-based models in Category 4 are designed to confer full risk to the provider and therefore automatically meet any threshold of nominal risk. Procedure-based episode payments (3B) and condition-specific episode payments (4A) are classified differently in the framework, but for the purposes of classifying nominal risk, the LAN ultimately decided to classify all bundled payment contracts as automatically meeting the nominal risk threshold. </t>
  </si>
  <si>
    <t xml:space="preserve">1.	All dollars in procedure-based episode payments (3B), and 4A, 4B and 4C are assumed to meet the nominal risk threshold. The plan does not need to take any further action. 
2.	Any fee-for-service- based shared-risk dollars (3B) must meet the following 3 criteria (for definition of terms, please refer to the Definitions tab):
•	Risk Minimum &lt;= 4% of total cost of care target
•	Provider Risk Share &gt;= 30% of any incurred losses
•	Net Risk &gt;= 3% for Benchmark-based risk contracts, and &gt;=8% for Percent of Revenue-based risk contracts
3.	For any dollars in shared-risk (3B), plans are asked to provide the portion of the dollars in this subcategory that meet the nominal risk threshold (see definitions). 
•	Plans have the option to:
            i.	Attest to the fact that all their shared-risk spending meets or exceeds either the benchmark-based or percent of revenue-based net risk thresholds; or 
            ii.	Use the Worksheet tab to assist the plan in determining the total dollars in 3B that meet the nominal risk threshold. 
•	Plans do not need to consider the type or recoupment mechanism in the shared-risk contract.  Any recoupment method (e.g., withholding payment, reducing payment rates, requiring direct payments back to the payer or carrying the loss forward into the next payment period) is allowed in the LAN’s determination of calculating nominal risk. 
c.	Plans do not need to consider any protections the provider might take to protect itself from financial loss (e.g., reinsurance or stop-loss insurance) in the plan’s calculation of nominal risk.  The plan only needs to consider the dollars it pays through the contract. </t>
  </si>
  <si>
    <t xml:space="preserve">Worksheet to allow respondents to apply the nominal risk calculation to dollars flowing through 3B FFS-Based Shared Risk </t>
  </si>
  <si>
    <t>This workbook is intended for internal use by Measurement Effort participants. To submit APM data to the LAN, please use the online Qualtrics survey.</t>
  </si>
  <si>
    <t>Introducing the workbook and providing important instructions</t>
  </si>
  <si>
    <t>Background description about health plan data submission</t>
  </si>
  <si>
    <t>Metrics to report commercial dollars flowing through APMs</t>
  </si>
  <si>
    <t>Metrics to report Medicare Advantage dollars flowing through APMs</t>
  </si>
  <si>
    <t>Goal/Purpose = Track total dollars paid through legacy payments and alternative payment models (APMs) in calendar year (CY) 2019 or most recent 12 months, as specified. 
The goal is NOT to gather information on a projection or estimation of where the plan would be if their contracts were in place the entire calendar year. Rather it is based on what the plan actually paid in claims for the specified time period.</t>
  </si>
  <si>
    <t>Goal/Purpose = Track total dollars paid through legacy payments and alternative payment models (APMs) in calendar year (CY) 2019 or most recent 12 months, as specified. 
The goal is NOT to gather information on a projection or estimation of where the plan would be if their contracts were in place the entire calendar year. Rather it is based on what the plan or state agency actually paid in claims for the specified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</si>
</sst>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quot;$&quot;#,##0.00"/>
    <numFmt numFmtId="165" formatCode="0.0%"/>
    <numFmt numFmtId="166" formatCode="_(&quot;$&quot;* #,##0_);_(&quot;$&quot;* \(#,##0\);_(&quot;$&quot;* &quot;-&quot;??_);_(@_)"/>
    <numFmt numFmtId="167" formatCode="_(* #,##0_);_(* \(#,##0\);_(* &quot;-&quot;??_);_(@_)"/>
  </numFmts>
  <fonts count="62">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2"/>
      <color rgb="FFFFFFFF"/>
      <name val="Calibri"/>
      <family val="2"/>
    </font>
    <font>
      <sz val="12"/>
      <color theme="1"/>
      <name val="Calibri"/>
      <family val="2"/>
    </font>
    <font>
      <sz val="12"/>
      <name val="Calibri"/>
      <family val="2"/>
    </font>
    <font>
      <sz val="11"/>
      <color theme="1"/>
      <name val="Calibri"/>
      <family val="2"/>
      <scheme val="minor"/>
    </font>
    <font>
      <b/>
      <sz val="14"/>
      <color theme="0"/>
      <name val="Calibri"/>
      <family val="2"/>
      <scheme val="minor"/>
    </font>
    <font>
      <sz val="14"/>
      <color theme="0"/>
      <name val="Calibri"/>
      <family val="2"/>
      <scheme val="minor"/>
    </font>
    <font>
      <sz val="12"/>
      <color rgb="FF000000"/>
      <name val="Calibri"/>
      <family val="2"/>
      <scheme val="minor"/>
    </font>
    <font>
      <b/>
      <sz val="12"/>
      <color theme="1"/>
      <name val="Calibri"/>
      <family val="2"/>
      <scheme val="minor"/>
    </font>
    <font>
      <b/>
      <sz val="14"/>
      <color rgb="FF004080"/>
      <name val="Calibri"/>
      <family val="2"/>
      <scheme val="minor"/>
    </font>
    <font>
      <u/>
      <sz val="12"/>
      <color theme="10"/>
      <name val="Calibri"/>
      <family val="2"/>
      <scheme val="minor"/>
    </font>
    <font>
      <sz val="14"/>
      <color theme="1"/>
      <name val="Calibri"/>
      <family val="2"/>
      <scheme val="minor"/>
    </font>
    <font>
      <b/>
      <sz val="22"/>
      <color theme="0"/>
      <name val="Calibri"/>
      <family val="2"/>
      <scheme val="minor"/>
    </font>
    <font>
      <sz val="22"/>
      <color theme="0"/>
      <name val="Calibri"/>
      <family val="2"/>
      <scheme val="minor"/>
    </font>
    <font>
      <strike/>
      <sz val="12"/>
      <color rgb="FFFF0000"/>
      <name val="Calibri"/>
      <family val="2"/>
      <scheme val="minor"/>
    </font>
    <font>
      <b/>
      <sz val="11"/>
      <color theme="1"/>
      <name val="Calibri"/>
      <family val="2"/>
      <scheme val="minor"/>
    </font>
    <font>
      <b/>
      <sz val="11"/>
      <name val="Calibri"/>
      <family val="2"/>
    </font>
    <font>
      <b/>
      <sz val="11"/>
      <color theme="1"/>
      <name val="Calibri"/>
      <family val="2"/>
    </font>
    <font>
      <b/>
      <i/>
      <sz val="12"/>
      <color rgb="FFC00000"/>
      <name val="Calibri"/>
      <family val="2"/>
      <scheme val="minor"/>
    </font>
    <font>
      <b/>
      <sz val="11"/>
      <name val="Arial"/>
      <family val="2"/>
    </font>
    <font>
      <sz val="11"/>
      <name val="Arial"/>
      <family val="2"/>
    </font>
    <font>
      <sz val="11"/>
      <color rgb="FF000000"/>
      <name val="Arial"/>
      <family val="2"/>
    </font>
    <font>
      <sz val="11"/>
      <color theme="1"/>
      <name val="Arial"/>
      <family val="2"/>
    </font>
    <font>
      <sz val="12"/>
      <color theme="1"/>
      <name val="Calibri (Body)"/>
    </font>
    <font>
      <u/>
      <sz val="12"/>
      <color theme="1"/>
      <name val="Calibri"/>
      <family val="2"/>
      <scheme val="minor"/>
    </font>
    <font>
      <b/>
      <sz val="12"/>
      <color theme="1"/>
      <name val="Calibri (Body)"/>
    </font>
    <font>
      <b/>
      <sz val="12"/>
      <color rgb="FFFFFFFF"/>
      <name val="Calibri (Body)"/>
    </font>
    <font>
      <b/>
      <sz val="12"/>
      <name val="Calibri (Body)"/>
    </font>
    <font>
      <b/>
      <sz val="12"/>
      <color rgb="FF000000"/>
      <name val="Calibri (Body)"/>
    </font>
    <font>
      <b/>
      <i/>
      <sz val="12"/>
      <color rgb="FF000000"/>
      <name val="Calibri (Body)"/>
    </font>
    <font>
      <b/>
      <i/>
      <sz val="12"/>
      <color theme="1"/>
      <name val="Calibri (Body)"/>
    </font>
    <font>
      <sz val="12"/>
      <name val="Calibri (Body)"/>
    </font>
    <font>
      <u/>
      <sz val="12"/>
      <color theme="10"/>
      <name val="Calibri (Body)"/>
    </font>
    <font>
      <sz val="12"/>
      <color rgb="FF000000"/>
      <name val="Calibri (Body)"/>
    </font>
    <font>
      <i/>
      <sz val="12"/>
      <color rgb="FF000000"/>
      <name val="Calibri (Body)"/>
    </font>
    <font>
      <b/>
      <sz val="11"/>
      <name val="Calibri"/>
      <family val="2"/>
      <scheme val="minor"/>
    </font>
    <font>
      <b/>
      <sz val="11"/>
      <color theme="0"/>
      <name val="Calibri"/>
      <family val="2"/>
      <scheme val="minor"/>
    </font>
    <font>
      <b/>
      <sz val="11"/>
      <color rgb="FFFF0000"/>
      <name val="Calibri"/>
      <family val="2"/>
      <scheme val="minor"/>
    </font>
    <font>
      <sz val="11"/>
      <color rgb="FFFF0000"/>
      <name val="Calibri"/>
      <family val="2"/>
      <scheme val="minor"/>
    </font>
    <font>
      <sz val="11"/>
      <name val="Calibri"/>
      <family val="2"/>
      <scheme val="minor"/>
    </font>
    <font>
      <sz val="11"/>
      <color theme="0"/>
      <name val="Calibri"/>
      <family val="2"/>
      <scheme val="minor"/>
    </font>
    <font>
      <b/>
      <sz val="14"/>
      <color theme="0"/>
      <name val="Calibri (Body)"/>
    </font>
    <font>
      <b/>
      <strike/>
      <sz val="12"/>
      <color rgb="FFFF000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
      <patternFill patternType="solid">
        <fgColor theme="1"/>
        <bgColor indexed="64"/>
      </patternFill>
    </fill>
    <fill>
      <patternFill patternType="solid">
        <fgColor rgb="FFFFFF0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02">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9" fillId="0" borderId="0"/>
    <xf numFmtId="0" fontId="18" fillId="0" borderId="0" applyNumberFormat="0" applyFill="0" applyBorder="0" applyAlignment="0" applyProtection="0"/>
    <xf numFmtId="0" fontId="19" fillId="0" borderId="0" applyNumberFormat="0" applyFill="0" applyBorder="0" applyAlignment="0" applyProtection="0"/>
    <xf numFmtId="0" fontId="23"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376">
    <xf numFmtId="0" fontId="0" fillId="0" borderId="0" xfId="0"/>
    <xf numFmtId="0" fontId="11" fillId="5" borderId="1" xfId="0" applyFont="1" applyFill="1" applyBorder="1" applyAlignment="1">
      <alignment horizontal="center" vertical="center" wrapText="1"/>
    </xf>
    <xf numFmtId="0" fontId="12" fillId="0" borderId="0" xfId="0" applyFont="1"/>
    <xf numFmtId="0" fontId="15"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5" fillId="3" borderId="1"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2" fillId="0" borderId="1" xfId="0" applyFont="1" applyBorder="1"/>
    <xf numFmtId="0" fontId="15" fillId="3" borderId="6" xfId="0" applyFont="1" applyFill="1" applyBorder="1" applyAlignment="1">
      <alignment vertical="center" wrapText="1"/>
    </xf>
    <xf numFmtId="0" fontId="15" fillId="3" borderId="6"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5" fillId="3" borderId="2" xfId="0" applyFont="1" applyFill="1" applyBorder="1" applyAlignment="1">
      <alignment vertical="center" wrapText="1"/>
    </xf>
    <xf numFmtId="0" fontId="15" fillId="3" borderId="7" xfId="0" applyFont="1" applyFill="1" applyBorder="1" applyAlignment="1">
      <alignment horizontal="left" vertical="center" wrapText="1"/>
    </xf>
    <xf numFmtId="0" fontId="15" fillId="3" borderId="7" xfId="0" applyFont="1" applyFill="1" applyBorder="1" applyAlignment="1">
      <alignment vertical="center" wrapText="1"/>
    </xf>
    <xf numFmtId="0" fontId="15" fillId="0" borderId="1" xfId="0" applyFont="1" applyBorder="1" applyAlignment="1">
      <alignment horizontal="left" vertical="top" wrapText="1"/>
    </xf>
    <xf numFmtId="0" fontId="15" fillId="0" borderId="1" xfId="0" applyFont="1" applyBorder="1"/>
    <xf numFmtId="0" fontId="12" fillId="0" borderId="0" xfId="0" applyFont="1" applyBorder="1"/>
    <xf numFmtId="0" fontId="15" fillId="0" borderId="1" xfId="0" applyFont="1" applyBorder="1" applyAlignment="1">
      <alignment wrapText="1"/>
    </xf>
    <xf numFmtId="0" fontId="15" fillId="0" borderId="1" xfId="0" applyFont="1" applyBorder="1" applyAlignment="1">
      <alignment horizontal="center" vertical="center"/>
    </xf>
    <xf numFmtId="0" fontId="15" fillId="0" borderId="1" xfId="0" applyFont="1" applyBorder="1" applyAlignment="1">
      <alignment horizontal="left"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2" fillId="0" borderId="1" xfId="0" applyFont="1" applyBorder="1" applyAlignment="1">
      <alignment vertical="center" wrapText="1"/>
    </xf>
    <xf numFmtId="10" fontId="15" fillId="3" borderId="2" xfId="0" applyNumberFormat="1" applyFont="1" applyFill="1" applyBorder="1" applyAlignment="1">
      <alignment vertical="center" wrapText="1"/>
    </xf>
    <xf numFmtId="10" fontId="11" fillId="5" borderId="2" xfId="0" applyNumberFormat="1" applyFont="1" applyFill="1" applyBorder="1" applyAlignment="1">
      <alignment horizontal="center" vertical="center" wrapText="1"/>
    </xf>
    <xf numFmtId="10" fontId="15" fillId="3" borderId="1" xfId="0" applyNumberFormat="1" applyFont="1" applyFill="1" applyBorder="1" applyAlignment="1">
      <alignment vertical="center" wrapText="1"/>
    </xf>
    <xf numFmtId="10" fontId="12" fillId="0" borderId="0" xfId="0" applyNumberFormat="1" applyFont="1"/>
    <xf numFmtId="10" fontId="15" fillId="3" borderId="1" xfId="0" applyNumberFormat="1" applyFont="1" applyFill="1" applyBorder="1" applyAlignment="1">
      <alignment horizontal="left" vertical="center" wrapText="1"/>
    </xf>
    <xf numFmtId="10" fontId="15" fillId="3" borderId="7" xfId="0" applyNumberFormat="1" applyFont="1" applyFill="1" applyBorder="1" applyAlignment="1">
      <alignment horizontal="left" vertical="center" wrapText="1"/>
    </xf>
    <xf numFmtId="10" fontId="15" fillId="3" borderId="7" xfId="0" applyNumberFormat="1" applyFont="1" applyFill="1" applyBorder="1" applyAlignment="1">
      <alignment vertical="center" wrapText="1"/>
    </xf>
    <xf numFmtId="10" fontId="12" fillId="0" borderId="0" xfId="0" applyNumberFormat="1" applyFont="1" applyBorder="1"/>
    <xf numFmtId="164" fontId="11" fillId="5" borderId="1" xfId="0" applyNumberFormat="1" applyFont="1" applyFill="1" applyBorder="1" applyAlignment="1">
      <alignment horizontal="center" vertical="center" wrapText="1"/>
    </xf>
    <xf numFmtId="164" fontId="15" fillId="3" borderId="1" xfId="0" applyNumberFormat="1" applyFont="1" applyFill="1" applyBorder="1" applyAlignment="1">
      <alignment vertical="center" wrapText="1"/>
    </xf>
    <xf numFmtId="164" fontId="12" fillId="0" borderId="0" xfId="0" applyNumberFormat="1" applyFont="1"/>
    <xf numFmtId="164" fontId="15" fillId="3" borderId="6" xfId="0" applyNumberFormat="1" applyFont="1" applyFill="1" applyBorder="1" applyAlignment="1">
      <alignment vertical="center" wrapText="1"/>
    </xf>
    <xf numFmtId="4" fontId="11" fillId="5" borderId="1" xfId="0" applyNumberFormat="1" applyFont="1" applyFill="1" applyBorder="1" applyAlignment="1">
      <alignment horizontal="center" vertical="center" wrapText="1"/>
    </xf>
    <xf numFmtId="4" fontId="12" fillId="0" borderId="0" xfId="0" applyNumberFormat="1" applyFont="1"/>
    <xf numFmtId="164" fontId="15" fillId="3" borderId="1" xfId="0" applyNumberFormat="1" applyFont="1" applyFill="1" applyBorder="1" applyAlignment="1">
      <alignment horizontal="right" vertical="center" wrapText="1"/>
    </xf>
    <xf numFmtId="164" fontId="15" fillId="3" borderId="6" xfId="0" applyNumberFormat="1" applyFont="1" applyFill="1" applyBorder="1" applyAlignment="1">
      <alignment horizontal="right" vertical="center" wrapText="1"/>
    </xf>
    <xf numFmtId="10" fontId="15" fillId="3" borderId="7" xfId="0" applyNumberFormat="1" applyFont="1" applyFill="1" applyBorder="1" applyAlignment="1">
      <alignment horizontal="center" vertical="center" wrapText="1"/>
    </xf>
    <xf numFmtId="0" fontId="21" fillId="0" borderId="1" xfId="0" applyFont="1" applyBorder="1" applyAlignment="1">
      <alignment vertical="top" wrapText="1"/>
    </xf>
    <xf numFmtId="0" fontId="22" fillId="0" borderId="1" xfId="0" applyFont="1" applyBorder="1" applyAlignment="1">
      <alignment vertical="top"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left" vertical="center" wrapText="1"/>
    </xf>
    <xf numFmtId="164" fontId="15" fillId="3" borderId="1" xfId="0" applyNumberFormat="1" applyFont="1" applyFill="1" applyBorder="1" applyAlignment="1">
      <alignment wrapText="1"/>
    </xf>
    <xf numFmtId="0" fontId="15" fillId="0" borderId="1" xfId="0" applyFont="1" applyFill="1" applyBorder="1" applyAlignment="1">
      <alignment horizontal="left" vertical="center" wrapText="1"/>
    </xf>
    <xf numFmtId="0" fontId="10" fillId="0" borderId="0" xfId="0" applyFont="1"/>
    <xf numFmtId="0" fontId="15" fillId="0" borderId="1" xfId="0" applyFont="1" applyBorder="1" applyAlignment="1">
      <alignment vertical="center" wrapText="1"/>
    </xf>
    <xf numFmtId="0" fontId="11" fillId="5" borderId="1" xfId="0" applyFont="1" applyFill="1" applyBorder="1" applyAlignment="1">
      <alignment horizontal="center" wrapText="1"/>
    </xf>
    <xf numFmtId="0" fontId="10" fillId="0" borderId="1" xfId="0" applyFont="1" applyBorder="1" applyAlignment="1">
      <alignment vertical="center" wrapText="1"/>
    </xf>
    <xf numFmtId="0" fontId="11" fillId="6"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0" fontId="10" fillId="0" borderId="0" xfId="0" applyFont="1" applyFill="1"/>
    <xf numFmtId="0" fontId="20" fillId="6" borderId="1" xfId="0" applyFont="1" applyFill="1" applyBorder="1" applyAlignment="1">
      <alignment vertical="top" wrapText="1"/>
    </xf>
    <xf numFmtId="0" fontId="15" fillId="3" borderId="2" xfId="0" applyFont="1" applyFill="1" applyBorder="1" applyAlignment="1">
      <alignmen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10" fontId="15" fillId="3" borderId="1" xfId="0" applyNumberFormat="1" applyFont="1" applyFill="1" applyBorder="1" applyAlignment="1">
      <alignment horizontal="center" vertical="center" wrapText="1"/>
    </xf>
    <xf numFmtId="10" fontId="11" fillId="6" borderId="1" xfId="0" applyNumberFormat="1" applyFont="1" applyFill="1" applyBorder="1" applyAlignment="1">
      <alignment horizontal="center" vertical="center" wrapText="1"/>
    </xf>
    <xf numFmtId="0" fontId="30" fillId="3" borderId="0" xfId="0" applyFont="1" applyFill="1" applyBorder="1" applyAlignment="1">
      <alignment vertical="center" wrapText="1"/>
    </xf>
    <xf numFmtId="0" fontId="28" fillId="3" borderId="0" xfId="0" applyFont="1" applyFill="1" applyBorder="1" applyAlignment="1">
      <alignment vertical="center" wrapText="1"/>
    </xf>
    <xf numFmtId="0" fontId="9" fillId="3" borderId="0" xfId="0" applyFont="1" applyFill="1" applyBorder="1" applyAlignment="1"/>
    <xf numFmtId="0" fontId="12" fillId="6" borderId="0" xfId="0" applyFont="1" applyFill="1"/>
    <xf numFmtId="164" fontId="12" fillId="6" borderId="0" xfId="0" applyNumberFormat="1" applyFont="1" applyFill="1"/>
    <xf numFmtId="10" fontId="12" fillId="6" borderId="0" xfId="0" applyNumberFormat="1" applyFont="1" applyFill="1"/>
    <xf numFmtId="0" fontId="0" fillId="0" borderId="0" xfId="0" applyAlignment="1">
      <alignment wrapText="1"/>
    </xf>
    <xf numFmtId="0" fontId="10" fillId="6" borderId="0" xfId="0" applyFont="1" applyFill="1"/>
    <xf numFmtId="0" fontId="20" fillId="6" borderId="1" xfId="0" applyFont="1" applyFill="1" applyBorder="1" applyAlignment="1">
      <alignment horizontal="center" vertical="top" wrapText="1"/>
    </xf>
    <xf numFmtId="0" fontId="15" fillId="3" borderId="1" xfId="0" applyFont="1" applyFill="1" applyBorder="1" applyAlignment="1">
      <alignment horizontal="center" vertical="center" wrapText="1"/>
    </xf>
    <xf numFmtId="10" fontId="15" fillId="3"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64" fontId="15" fillId="0" borderId="1" xfId="0" applyNumberFormat="1" applyFont="1" applyFill="1" applyBorder="1" applyAlignment="1">
      <alignment vertical="center" wrapText="1"/>
    </xf>
    <xf numFmtId="0" fontId="7" fillId="0" borderId="1" xfId="149" applyFont="1" applyFill="1" applyBorder="1" applyAlignment="1">
      <alignment vertical="center" wrapText="1"/>
    </xf>
    <xf numFmtId="10" fontId="15" fillId="0" borderId="1" xfId="0" applyNumberFormat="1" applyFont="1" applyFill="1" applyBorder="1" applyAlignment="1">
      <alignment vertical="center" wrapText="1"/>
    </xf>
    <xf numFmtId="0" fontId="33" fillId="0" borderId="0" xfId="0" applyFont="1" applyFill="1" applyBorder="1"/>
    <xf numFmtId="164" fontId="33" fillId="0" borderId="0" xfId="0" applyNumberFormat="1" applyFont="1" applyFill="1" applyBorder="1"/>
    <xf numFmtId="10" fontId="33" fillId="0" borderId="0" xfId="0" applyNumberFormat="1" applyFont="1" applyFill="1" applyBorder="1"/>
    <xf numFmtId="0" fontId="12" fillId="0" borderId="0" xfId="0" applyFont="1" applyFill="1" applyBorder="1"/>
    <xf numFmtId="164" fontId="12" fillId="0" borderId="0" xfId="0" applyNumberFormat="1" applyFont="1" applyFill="1" applyBorder="1"/>
    <xf numFmtId="10" fontId="12" fillId="0" borderId="0" xfId="0" applyNumberFormat="1" applyFont="1" applyFill="1" applyBorder="1"/>
    <xf numFmtId="0" fontId="33" fillId="0" borderId="0" xfId="0" applyFont="1" applyFill="1" applyBorder="1" applyAlignment="1">
      <alignment horizontal="left" vertical="center" wrapText="1"/>
    </xf>
    <xf numFmtId="0" fontId="15" fillId="3" borderId="1" xfId="0" applyFont="1" applyFill="1" applyBorder="1" applyAlignment="1">
      <alignment vertical="center" wrapText="1"/>
    </xf>
    <xf numFmtId="0" fontId="11" fillId="6" borderId="1" xfId="0" applyFont="1" applyFill="1" applyBorder="1" applyAlignment="1">
      <alignment horizontal="center" vertical="center" wrapText="1"/>
    </xf>
    <xf numFmtId="0" fontId="15" fillId="0" borderId="1" xfId="0" applyFont="1" applyFill="1" applyBorder="1" applyAlignment="1">
      <alignment vertical="center" wrapText="1"/>
    </xf>
    <xf numFmtId="0" fontId="22" fillId="0" borderId="1" xfId="0" applyFont="1" applyBorder="1" applyAlignment="1">
      <alignment horizontal="left" vertical="top" wrapText="1"/>
    </xf>
    <xf numFmtId="10" fontId="15" fillId="7" borderId="1" xfId="0" applyNumberFormat="1" applyFont="1" applyFill="1" applyBorder="1" applyAlignment="1">
      <alignment vertical="center" wrapText="1"/>
    </xf>
    <xf numFmtId="0" fontId="15" fillId="0" borderId="6" xfId="0" applyFont="1" applyFill="1" applyBorder="1" applyAlignment="1">
      <alignment vertical="center" wrapText="1"/>
    </xf>
    <xf numFmtId="164" fontId="15" fillId="0" borderId="6" xfId="0" applyNumberFormat="1" applyFont="1" applyFill="1" applyBorder="1" applyAlignment="1">
      <alignment vertical="center" wrapText="1"/>
    </xf>
    <xf numFmtId="0" fontId="15" fillId="0" borderId="6" xfId="0" applyFont="1" applyFill="1" applyBorder="1" applyAlignment="1">
      <alignment horizontal="left" vertical="center" wrapText="1"/>
    </xf>
    <xf numFmtId="10" fontId="15" fillId="0" borderId="6" xfId="0" applyNumberFormat="1" applyFont="1" applyFill="1" applyBorder="1" applyAlignment="1">
      <alignment horizontal="center" vertical="center" wrapText="1"/>
    </xf>
    <xf numFmtId="0" fontId="15" fillId="3" borderId="16" xfId="0" applyFont="1" applyFill="1" applyBorder="1" applyAlignment="1">
      <alignment vertical="center" wrapText="1"/>
    </xf>
    <xf numFmtId="164" fontId="15" fillId="3" borderId="16" xfId="0" applyNumberFormat="1" applyFont="1" applyFill="1" applyBorder="1" applyAlignment="1">
      <alignment vertical="center" wrapText="1"/>
    </xf>
    <xf numFmtId="10" fontId="15" fillId="3" borderId="16" xfId="0" applyNumberFormat="1" applyFont="1" applyFill="1" applyBorder="1" applyAlignment="1">
      <alignment vertical="center" wrapText="1"/>
    </xf>
    <xf numFmtId="0" fontId="15" fillId="0" borderId="6" xfId="0" applyFont="1" applyFill="1" applyBorder="1" applyAlignment="1">
      <alignment horizontal="center" vertical="center" wrapText="1"/>
    </xf>
    <xf numFmtId="0" fontId="15" fillId="3" borderId="16" xfId="0" applyFont="1" applyFill="1" applyBorder="1" applyAlignment="1">
      <alignment horizontal="center" vertical="center" wrapText="1"/>
    </xf>
    <xf numFmtId="164" fontId="15" fillId="3" borderId="16" xfId="0" applyNumberFormat="1" applyFont="1" applyFill="1" applyBorder="1" applyAlignment="1">
      <alignment horizontal="right" vertical="center" wrapText="1"/>
    </xf>
    <xf numFmtId="0" fontId="15" fillId="3" borderId="17" xfId="0" applyFont="1" applyFill="1" applyBorder="1" applyAlignment="1">
      <alignment horizontal="center" vertical="center" wrapText="1"/>
    </xf>
    <xf numFmtId="0" fontId="21" fillId="7" borderId="1" xfId="0" applyFont="1" applyFill="1" applyBorder="1" applyAlignment="1">
      <alignment vertical="top" wrapText="1"/>
    </xf>
    <xf numFmtId="0" fontId="35" fillId="0" borderId="8" xfId="0" applyFont="1" applyBorder="1" applyAlignment="1">
      <alignment horizontal="center" vertical="top" wrapText="1"/>
    </xf>
    <xf numFmtId="0" fontId="36" fillId="0" borderId="2" xfId="0" applyFont="1" applyBorder="1" applyAlignment="1">
      <alignment horizontal="center" vertical="top" wrapText="1"/>
    </xf>
    <xf numFmtId="0" fontId="15" fillId="0" borderId="17" xfId="0" applyFont="1" applyFill="1" applyBorder="1" applyAlignment="1">
      <alignment vertical="center" wrapText="1"/>
    </xf>
    <xf numFmtId="164" fontId="15" fillId="0" borderId="17" xfId="0" applyNumberFormat="1" applyFont="1" applyFill="1" applyBorder="1" applyAlignment="1">
      <alignment vertical="center" wrapText="1"/>
    </xf>
    <xf numFmtId="10" fontId="15" fillId="0" borderId="17" xfId="0" applyNumberFormat="1" applyFont="1" applyFill="1" applyBorder="1" applyAlignment="1">
      <alignment vertical="center" wrapText="1"/>
    </xf>
    <xf numFmtId="0" fontId="12" fillId="0" borderId="0" xfId="0" applyFont="1" applyFill="1"/>
    <xf numFmtId="0" fontId="15" fillId="0" borderId="17" xfId="0" applyFont="1" applyFill="1" applyBorder="1" applyAlignment="1">
      <alignment horizontal="center" vertical="center" wrapText="1"/>
    </xf>
    <xf numFmtId="0" fontId="22" fillId="0" borderId="1" xfId="0" applyFont="1" applyFill="1" applyBorder="1" applyAlignment="1">
      <alignment horizontal="left" vertical="top" wrapText="1"/>
    </xf>
    <xf numFmtId="0" fontId="21" fillId="0" borderId="1" xfId="0" applyFont="1" applyFill="1" applyBorder="1" applyAlignment="1">
      <alignment vertical="top" wrapText="1"/>
    </xf>
    <xf numFmtId="0" fontId="21" fillId="0" borderId="2" xfId="0" applyFont="1" applyFill="1" applyBorder="1" applyAlignment="1">
      <alignment vertical="top" wrapText="1"/>
    </xf>
    <xf numFmtId="0" fontId="5" fillId="0" borderId="0" xfId="152" applyFont="1"/>
    <xf numFmtId="0" fontId="5" fillId="0" borderId="0" xfId="152" applyFont="1" applyFill="1"/>
    <xf numFmtId="0" fontId="22" fillId="7" borderId="15" xfId="0" applyFont="1" applyFill="1" applyBorder="1" applyAlignment="1">
      <alignment horizontal="left" vertical="top" wrapText="1"/>
    </xf>
    <xf numFmtId="0" fontId="22" fillId="7" borderId="8" xfId="0" applyFont="1" applyFill="1" applyBorder="1" applyAlignment="1">
      <alignment horizontal="left" vertical="top" wrapText="1"/>
    </xf>
    <xf numFmtId="0" fontId="26" fillId="7" borderId="2" xfId="0" applyFont="1" applyFill="1" applyBorder="1" applyAlignment="1">
      <alignment vertical="top" wrapText="1"/>
    </xf>
    <xf numFmtId="0" fontId="4" fillId="7" borderId="0" xfId="0" applyFont="1" applyFill="1"/>
    <xf numFmtId="0" fontId="38" fillId="7" borderId="8" xfId="0" applyFont="1" applyFill="1" applyBorder="1" applyAlignment="1">
      <alignment horizontal="center" vertical="top" wrapText="1"/>
    </xf>
    <xf numFmtId="0" fontId="39" fillId="0" borderId="1" xfId="0" applyFont="1" applyBorder="1" applyAlignment="1">
      <alignment horizontal="left" vertical="top" wrapText="1"/>
    </xf>
    <xf numFmtId="0" fontId="39" fillId="0" borderId="1" xfId="0" applyFont="1" applyFill="1" applyBorder="1" applyAlignment="1">
      <alignment horizontal="left" vertical="top" wrapText="1"/>
    </xf>
    <xf numFmtId="0" fontId="41" fillId="7" borderId="1" xfId="0" applyFont="1" applyFill="1" applyBorder="1" applyAlignment="1">
      <alignment vertical="top" wrapText="1"/>
    </xf>
    <xf numFmtId="0" fontId="39" fillId="2" borderId="1" xfId="0" applyFont="1" applyFill="1" applyBorder="1" applyAlignment="1">
      <alignment horizontal="left" vertical="top" wrapText="1"/>
    </xf>
    <xf numFmtId="0" fontId="40" fillId="2" borderId="1" xfId="0" applyFont="1" applyFill="1" applyBorder="1" applyAlignment="1">
      <alignment vertical="center" wrapText="1"/>
    </xf>
    <xf numFmtId="0" fontId="39" fillId="3" borderId="1" xfId="0" applyFont="1" applyFill="1" applyBorder="1" applyAlignment="1">
      <alignment horizontal="left" vertical="top" wrapText="1"/>
    </xf>
    <xf numFmtId="0" fontId="40" fillId="0" borderId="1" xfId="0" applyFont="1" applyBorder="1" applyAlignment="1">
      <alignment vertical="center" wrapText="1"/>
    </xf>
    <xf numFmtId="0" fontId="40" fillId="0" borderId="1" xfId="0" applyFont="1" applyBorder="1" applyAlignment="1">
      <alignment wrapText="1"/>
    </xf>
    <xf numFmtId="0" fontId="39" fillId="7" borderId="9" xfId="0" applyFont="1" applyFill="1" applyBorder="1" applyAlignment="1">
      <alignment vertical="top" wrapText="1"/>
    </xf>
    <xf numFmtId="0" fontId="39" fillId="7" borderId="11" xfId="0" applyFont="1" applyFill="1" applyBorder="1" applyAlignment="1">
      <alignment vertical="top" wrapText="1"/>
    </xf>
    <xf numFmtId="0" fontId="39" fillId="7" borderId="8" xfId="0" applyFont="1" applyFill="1" applyBorder="1" applyAlignment="1">
      <alignment horizontal="left" vertical="top" wrapText="1"/>
    </xf>
    <xf numFmtId="0" fontId="39" fillId="7" borderId="15" xfId="0" applyFont="1" applyFill="1" applyBorder="1" applyAlignment="1">
      <alignment horizontal="left" vertical="top" wrapText="1"/>
    </xf>
    <xf numFmtId="0" fontId="41" fillId="7" borderId="0" xfId="0" applyFont="1" applyFill="1" applyAlignment="1">
      <alignment wrapText="1"/>
    </xf>
    <xf numFmtId="0" fontId="40" fillId="7" borderId="1" xfId="0" applyFont="1" applyFill="1" applyBorder="1" applyAlignment="1">
      <alignment wrapText="1"/>
    </xf>
    <xf numFmtId="0" fontId="40" fillId="2" borderId="1" xfId="0" applyFont="1" applyFill="1" applyBorder="1" applyAlignment="1">
      <alignment wrapText="1"/>
    </xf>
    <xf numFmtId="0" fontId="38" fillId="2" borderId="8" xfId="0" applyFont="1" applyFill="1" applyBorder="1" applyAlignment="1">
      <alignment horizontal="center" vertical="top" wrapText="1"/>
    </xf>
    <xf numFmtId="0" fontId="39" fillId="2" borderId="2" xfId="0" applyFont="1" applyFill="1" applyBorder="1" applyAlignment="1">
      <alignment horizontal="left" vertical="top" wrapText="1"/>
    </xf>
    <xf numFmtId="0" fontId="4" fillId="7" borderId="5" xfId="0" applyFont="1" applyFill="1" applyBorder="1" applyAlignment="1">
      <alignment wrapText="1"/>
    </xf>
    <xf numFmtId="0" fontId="4" fillId="7" borderId="8" xfId="0" applyFont="1" applyFill="1" applyBorder="1"/>
    <xf numFmtId="0" fontId="4" fillId="7" borderId="2" xfId="0" applyFont="1" applyFill="1" applyBorder="1"/>
    <xf numFmtId="0" fontId="14" fillId="0" borderId="0" xfId="0" applyFont="1" applyAlignment="1">
      <alignment wrapText="1"/>
    </xf>
    <xf numFmtId="0" fontId="14" fillId="0" borderId="0" xfId="0" applyFont="1" applyAlignment="1">
      <alignment vertical="top" wrapText="1"/>
    </xf>
    <xf numFmtId="0" fontId="42" fillId="0" borderId="1" xfId="0" applyFont="1" applyBorder="1" applyAlignment="1">
      <alignment vertical="center" wrapText="1"/>
    </xf>
    <xf numFmtId="0" fontId="42" fillId="0" borderId="3" xfId="0" applyFont="1" applyBorder="1" applyAlignment="1">
      <alignment vertical="center" wrapText="1"/>
    </xf>
    <xf numFmtId="0" fontId="42" fillId="2" borderId="1" xfId="0" applyFont="1" applyFill="1" applyBorder="1" applyAlignment="1">
      <alignment vertical="center" wrapText="1"/>
    </xf>
    <xf numFmtId="0" fontId="42" fillId="0" borderId="1" xfId="0" applyFont="1" applyFill="1" applyBorder="1" applyAlignment="1">
      <alignment wrapText="1"/>
    </xf>
    <xf numFmtId="0" fontId="42" fillId="2" borderId="1" xfId="0" applyFont="1" applyFill="1" applyBorder="1" applyAlignment="1">
      <alignment vertical="center"/>
    </xf>
    <xf numFmtId="0" fontId="42" fillId="2" borderId="3" xfId="0" applyFont="1" applyFill="1" applyBorder="1" applyAlignment="1">
      <alignment vertical="center"/>
    </xf>
    <xf numFmtId="0" fontId="22" fillId="0" borderId="2" xfId="0" applyFont="1" applyFill="1" applyBorder="1" applyAlignment="1">
      <alignment horizontal="left" vertical="top" wrapText="1"/>
    </xf>
    <xf numFmtId="0" fontId="3" fillId="0" borderId="0" xfId="0" applyFont="1"/>
    <xf numFmtId="0" fontId="3" fillId="0" borderId="0" xfId="0" applyFont="1" applyFill="1"/>
    <xf numFmtId="0" fontId="27" fillId="0" borderId="0" xfId="0" applyFont="1"/>
    <xf numFmtId="0" fontId="27" fillId="0" borderId="0" xfId="0" applyFont="1" applyFill="1"/>
    <xf numFmtId="0" fontId="3" fillId="0" borderId="1" xfId="0" applyFont="1" applyFill="1" applyBorder="1" applyAlignment="1">
      <alignment horizontal="left"/>
    </xf>
    <xf numFmtId="0" fontId="3" fillId="0" borderId="1" xfId="0" applyFont="1" applyBorder="1"/>
    <xf numFmtId="0" fontId="34" fillId="0" borderId="0" xfId="0" applyFont="1"/>
    <xf numFmtId="0" fontId="44" fillId="6" borderId="0" xfId="152" applyFont="1" applyFill="1" applyAlignment="1">
      <alignment vertical="center" wrapText="1"/>
    </xf>
    <xf numFmtId="0" fontId="45" fillId="6" borderId="1" xfId="152" applyFont="1" applyFill="1" applyBorder="1" applyAlignment="1">
      <alignment vertical="center" wrapText="1"/>
    </xf>
    <xf numFmtId="0" fontId="44" fillId="0" borderId="1" xfId="152" applyFont="1" applyFill="1" applyBorder="1" applyAlignment="1">
      <alignment horizontal="left" vertical="center" wrapText="1"/>
    </xf>
    <xf numFmtId="0" fontId="46" fillId="0" borderId="1" xfId="152" applyFont="1" applyFill="1" applyBorder="1" applyAlignment="1">
      <alignment vertical="center" wrapText="1"/>
    </xf>
    <xf numFmtId="0" fontId="47" fillId="0" borderId="1" xfId="0" applyFont="1" applyBorder="1" applyAlignment="1">
      <alignment vertical="center" wrapText="1"/>
    </xf>
    <xf numFmtId="0" fontId="44" fillId="0" borderId="1" xfId="0" applyFont="1" applyBorder="1" applyAlignment="1">
      <alignment vertical="center" wrapText="1"/>
    </xf>
    <xf numFmtId="0" fontId="44" fillId="0" borderId="19" xfId="0" applyFont="1" applyBorder="1" applyAlignment="1">
      <alignment vertical="center" wrapText="1"/>
    </xf>
    <xf numFmtId="0" fontId="44" fillId="0" borderId="0" xfId="152" applyFont="1" applyAlignment="1">
      <alignment vertical="center" wrapText="1"/>
    </xf>
    <xf numFmtId="0" fontId="42" fillId="6" borderId="0" xfId="152" applyFont="1" applyFill="1" applyAlignment="1">
      <alignment vertical="center" wrapText="1"/>
    </xf>
    <xf numFmtId="0" fontId="45" fillId="6" borderId="5" xfId="152" applyFont="1" applyFill="1" applyBorder="1" applyAlignment="1">
      <alignment vertical="center" wrapText="1"/>
    </xf>
    <xf numFmtId="0" fontId="50" fillId="3" borderId="5" xfId="152" applyFont="1" applyFill="1" applyBorder="1" applyAlignment="1">
      <alignment vertical="center" wrapText="1"/>
    </xf>
    <xf numFmtId="0" fontId="51" fillId="3" borderId="9" xfId="173" applyFont="1" applyFill="1" applyBorder="1" applyAlignment="1">
      <alignment vertical="center" wrapText="1"/>
    </xf>
    <xf numFmtId="0" fontId="51" fillId="3" borderId="6" xfId="173" applyFont="1" applyFill="1" applyBorder="1" applyAlignment="1">
      <alignment vertical="center" wrapText="1"/>
    </xf>
    <xf numFmtId="0" fontId="50" fillId="0" borderId="6" xfId="152" applyFont="1" applyFill="1" applyBorder="1" applyAlignment="1">
      <alignment vertical="center" wrapText="1"/>
    </xf>
    <xf numFmtId="0" fontId="50" fillId="0" borderId="1" xfId="152" applyFont="1" applyFill="1" applyBorder="1" applyAlignment="1">
      <alignment vertical="center" wrapText="1"/>
    </xf>
    <xf numFmtId="0" fontId="42" fillId="0" borderId="1" xfId="152" applyFont="1" applyFill="1" applyBorder="1" applyAlignment="1">
      <alignment vertical="center" wrapText="1"/>
    </xf>
    <xf numFmtId="0" fontId="52" fillId="9" borderId="1" xfId="0" applyFont="1" applyFill="1" applyBorder="1" applyAlignment="1">
      <alignment vertical="center" wrapText="1"/>
    </xf>
    <xf numFmtId="0" fontId="52" fillId="0" borderId="18" xfId="0" applyFont="1" applyBorder="1" applyAlignment="1">
      <alignment vertical="center" wrapText="1"/>
    </xf>
    <xf numFmtId="0" fontId="42" fillId="0" borderId="0" xfId="152" applyFont="1" applyAlignment="1">
      <alignment vertical="center" wrapText="1"/>
    </xf>
    <xf numFmtId="0" fontId="33" fillId="0" borderId="0" xfId="0" applyFont="1" applyAlignment="1">
      <alignment horizontal="left" vertical="center" wrapText="1"/>
    </xf>
    <xf numFmtId="0" fontId="0" fillId="0" borderId="0" xfId="0" applyAlignment="1">
      <alignment horizontal="left" indent="1"/>
    </xf>
    <xf numFmtId="165" fontId="34" fillId="10" borderId="1" xfId="201" applyNumberFormat="1" applyFont="1" applyFill="1" applyBorder="1" applyAlignment="1">
      <alignment horizontal="right"/>
    </xf>
    <xf numFmtId="166" fontId="34" fillId="10" borderId="3" xfId="0" applyNumberFormat="1" applyFont="1" applyFill="1" applyBorder="1" applyAlignment="1">
      <alignment horizontal="left" indent="1"/>
    </xf>
    <xf numFmtId="0" fontId="34" fillId="10" borderId="1" xfId="0" applyFont="1" applyFill="1" applyBorder="1"/>
    <xf numFmtId="165" fontId="34" fillId="4" borderId="1" xfId="201" applyNumberFormat="1" applyFont="1" applyFill="1" applyBorder="1"/>
    <xf numFmtId="166" fontId="0" fillId="0" borderId="3" xfId="200" applyNumberFormat="1" applyFont="1" applyFill="1" applyBorder="1" applyAlignment="1">
      <alignment horizontal="left" indent="1"/>
    </xf>
    <xf numFmtId="0" fontId="54" fillId="4" borderId="1" xfId="0" applyFont="1" applyFill="1" applyBorder="1" applyAlignment="1">
      <alignment horizontal="left"/>
    </xf>
    <xf numFmtId="0" fontId="34" fillId="4" borderId="1" xfId="0" applyFont="1" applyFill="1" applyBorder="1" applyAlignment="1">
      <alignment horizontal="left"/>
    </xf>
    <xf numFmtId="0" fontId="55" fillId="11" borderId="1" xfId="0" applyFont="1" applyFill="1" applyBorder="1" applyAlignment="1">
      <alignment horizontal="center"/>
    </xf>
    <xf numFmtId="0" fontId="55" fillId="11" borderId="1" xfId="0" applyFont="1" applyFill="1" applyBorder="1"/>
    <xf numFmtId="0" fontId="34" fillId="0" borderId="0" xfId="0" applyFont="1" applyAlignment="1">
      <alignment horizontal="left" indent="1"/>
    </xf>
    <xf numFmtId="167" fontId="34" fillId="0" borderId="3" xfId="199" applyNumberFormat="1" applyFont="1" applyBorder="1"/>
    <xf numFmtId="0" fontId="0" fillId="0" borderId="4" xfId="0" applyBorder="1"/>
    <xf numFmtId="167" fontId="0" fillId="0" borderId="4" xfId="199" applyNumberFormat="1" applyFont="1" applyBorder="1"/>
    <xf numFmtId="9" fontId="0" fillId="0" borderId="4" xfId="0" applyNumberFormat="1" applyBorder="1"/>
    <xf numFmtId="0" fontId="0" fillId="0" borderId="2" xfId="0" applyBorder="1" applyAlignment="1">
      <alignment horizontal="left" indent="1"/>
    </xf>
    <xf numFmtId="0" fontId="34" fillId="0" borderId="1" xfId="0" applyFont="1" applyBorder="1" applyAlignment="1">
      <alignment horizontal="left" indent="1"/>
    </xf>
    <xf numFmtId="0" fontId="34" fillId="0" borderId="4" xfId="0" applyFont="1" applyBorder="1"/>
    <xf numFmtId="167" fontId="34" fillId="0" borderId="0" xfId="199" applyNumberFormat="1" applyFont="1" applyBorder="1"/>
    <xf numFmtId="9" fontId="0" fillId="0" borderId="0" xfId="0" applyNumberFormat="1"/>
    <xf numFmtId="0" fontId="0" fillId="3" borderId="0" xfId="0" applyFill="1" applyAlignment="1">
      <alignment horizontal="center"/>
    </xf>
    <xf numFmtId="9" fontId="0" fillId="7" borderId="4" xfId="0" applyNumberFormat="1" applyFill="1" applyBorder="1"/>
    <xf numFmtId="0" fontId="34" fillId="7" borderId="4" xfId="0" applyFont="1" applyFill="1" applyBorder="1"/>
    <xf numFmtId="0" fontId="0" fillId="7" borderId="2" xfId="0" applyFill="1" applyBorder="1" applyAlignment="1">
      <alignment horizontal="left" indent="1"/>
    </xf>
    <xf numFmtId="167" fontId="0" fillId="0" borderId="0" xfId="199" applyNumberFormat="1" applyFont="1"/>
    <xf numFmtId="0" fontId="0" fillId="3" borderId="1" xfId="0" applyFill="1" applyBorder="1" applyAlignment="1">
      <alignment horizontal="center"/>
    </xf>
    <xf numFmtId="167" fontId="0" fillId="3" borderId="1" xfId="199" applyNumberFormat="1" applyFont="1" applyFill="1" applyBorder="1"/>
    <xf numFmtId="165" fontId="0" fillId="3" borderId="1" xfId="0" applyNumberFormat="1" applyFill="1" applyBorder="1"/>
    <xf numFmtId="9" fontId="0" fillId="3" borderId="1" xfId="0" applyNumberFormat="1" applyFill="1" applyBorder="1"/>
    <xf numFmtId="9" fontId="0" fillId="3" borderId="1" xfId="0" applyNumberFormat="1" applyFill="1" applyBorder="1" applyAlignment="1">
      <alignment horizontal="center"/>
    </xf>
    <xf numFmtId="0" fontId="0" fillId="3" borderId="1" xfId="0" applyFill="1" applyBorder="1"/>
    <xf numFmtId="0" fontId="56" fillId="3" borderId="1" xfId="0" applyFont="1" applyFill="1" applyBorder="1" applyAlignment="1">
      <alignment horizontal="center"/>
    </xf>
    <xf numFmtId="167" fontId="57" fillId="3" borderId="1" xfId="199" applyNumberFormat="1" applyFont="1" applyFill="1" applyBorder="1"/>
    <xf numFmtId="165" fontId="57" fillId="8" borderId="1" xfId="0" applyNumberFormat="1" applyFont="1" applyFill="1" applyBorder="1"/>
    <xf numFmtId="9" fontId="57" fillId="8" borderId="1" xfId="0" applyNumberFormat="1" applyFont="1" applyFill="1" applyBorder="1"/>
    <xf numFmtId="9" fontId="57" fillId="3" borderId="1" xfId="0" applyNumberFormat="1" applyFont="1" applyFill="1" applyBorder="1"/>
    <xf numFmtId="9" fontId="57" fillId="0" borderId="1" xfId="0" applyNumberFormat="1" applyFont="1" applyBorder="1" applyAlignment="1">
      <alignment horizontal="center"/>
    </xf>
    <xf numFmtId="0" fontId="57" fillId="3" borderId="1" xfId="0" applyFont="1" applyFill="1" applyBorder="1"/>
    <xf numFmtId="0" fontId="56" fillId="0" borderId="1" xfId="0" applyFont="1" applyBorder="1" applyAlignment="1">
      <alignment horizontal="center"/>
    </xf>
    <xf numFmtId="165" fontId="57" fillId="0" borderId="1" xfId="0" applyNumberFormat="1" applyFont="1" applyBorder="1"/>
    <xf numFmtId="9" fontId="57" fillId="8" borderId="1" xfId="0" applyNumberFormat="1" applyFont="1" applyFill="1" applyBorder="1" applyAlignment="1">
      <alignment horizontal="center"/>
    </xf>
    <xf numFmtId="165" fontId="57" fillId="3" borderId="1" xfId="0" applyNumberFormat="1" applyFont="1" applyFill="1" applyBorder="1"/>
    <xf numFmtId="9" fontId="57" fillId="3" borderId="1" xfId="0" applyNumberFormat="1" applyFont="1" applyFill="1" applyBorder="1" applyAlignment="1">
      <alignment horizontal="center"/>
    </xf>
    <xf numFmtId="0" fontId="34" fillId="0" borderId="0" xfId="0" applyFont="1" applyAlignment="1">
      <alignment horizontal="center" wrapText="1"/>
    </xf>
    <xf numFmtId="0" fontId="34" fillId="0" borderId="0" xfId="0" applyFont="1" applyAlignment="1">
      <alignment horizontal="center"/>
    </xf>
    <xf numFmtId="0" fontId="34" fillId="0" borderId="0" xfId="0" applyFont="1" applyAlignment="1" applyProtection="1">
      <alignment wrapText="1"/>
      <protection locked="0"/>
    </xf>
    <xf numFmtId="0" fontId="0" fillId="0" borderId="0" xfId="0" applyProtection="1">
      <protection locked="0"/>
    </xf>
    <xf numFmtId="0" fontId="0" fillId="0" borderId="0" xfId="0" applyAlignment="1" applyProtection="1">
      <alignment horizontal="left" indent="1"/>
      <protection locked="0"/>
    </xf>
    <xf numFmtId="165" fontId="34" fillId="10" borderId="1" xfId="201" applyNumberFormat="1" applyFont="1" applyFill="1" applyBorder="1" applyAlignment="1" applyProtection="1">
      <alignment horizontal="right"/>
    </xf>
    <xf numFmtId="0" fontId="34" fillId="10" borderId="1" xfId="0" applyFont="1" applyFill="1" applyBorder="1" applyProtection="1">
      <protection locked="0"/>
    </xf>
    <xf numFmtId="165" fontId="34" fillId="4" borderId="1" xfId="201" applyNumberFormat="1" applyFont="1" applyFill="1" applyBorder="1" applyProtection="1"/>
    <xf numFmtId="166" fontId="0" fillId="4" borderId="3" xfId="200" applyNumberFormat="1" applyFont="1" applyFill="1" applyBorder="1" applyAlignment="1" applyProtection="1">
      <alignment horizontal="left" indent="1"/>
    </xf>
    <xf numFmtId="0" fontId="54" fillId="4" borderId="1" xfId="0" applyFont="1" applyFill="1" applyBorder="1" applyAlignment="1" applyProtection="1">
      <alignment horizontal="left"/>
      <protection locked="0"/>
    </xf>
    <xf numFmtId="0" fontId="34" fillId="4" borderId="1" xfId="0" applyFont="1" applyFill="1" applyBorder="1" applyAlignment="1" applyProtection="1">
      <alignment horizontal="left"/>
      <protection locked="0"/>
    </xf>
    <xf numFmtId="0" fontId="55" fillId="11" borderId="1" xfId="0" applyFont="1" applyFill="1" applyBorder="1" applyAlignment="1" applyProtection="1">
      <alignment horizontal="center"/>
      <protection locked="0"/>
    </xf>
    <xf numFmtId="0" fontId="55" fillId="11" borderId="1" xfId="0" applyFont="1" applyFill="1" applyBorder="1" applyProtection="1">
      <protection locked="0"/>
    </xf>
    <xf numFmtId="0" fontId="34" fillId="0" borderId="0" xfId="0" applyFont="1" applyAlignment="1" applyProtection="1">
      <alignment horizontal="left" indent="1"/>
      <protection locked="0"/>
    </xf>
    <xf numFmtId="167" fontId="34" fillId="4" borderId="1" xfId="199" applyNumberFormat="1" applyFont="1" applyFill="1" applyBorder="1" applyProtection="1"/>
    <xf numFmtId="0" fontId="0" fillId="0" borderId="4" xfId="0" applyBorder="1" applyProtection="1">
      <protection locked="0"/>
    </xf>
    <xf numFmtId="167" fontId="0" fillId="0" borderId="4" xfId="199" applyNumberFormat="1" applyFont="1" applyBorder="1" applyProtection="1">
      <protection locked="0"/>
    </xf>
    <xf numFmtId="0" fontId="34" fillId="0" borderId="4" xfId="0" applyFont="1" applyBorder="1" applyProtection="1">
      <protection locked="0"/>
    </xf>
    <xf numFmtId="9" fontId="0" fillId="0" borderId="4" xfId="0" applyNumberFormat="1" applyBorder="1" applyProtection="1">
      <protection locked="0"/>
    </xf>
    <xf numFmtId="0" fontId="0" fillId="0" borderId="2" xfId="0" applyBorder="1" applyAlignment="1" applyProtection="1">
      <alignment horizontal="left" indent="1"/>
      <protection locked="0"/>
    </xf>
    <xf numFmtId="0" fontId="34" fillId="0" borderId="1" xfId="0" applyFont="1" applyBorder="1" applyAlignment="1" applyProtection="1">
      <alignment horizontal="left" indent="1"/>
      <protection locked="0"/>
    </xf>
    <xf numFmtId="167" fontId="34" fillId="0" borderId="1" xfId="199" applyNumberFormat="1" applyFont="1" applyBorder="1" applyProtection="1">
      <protection locked="0"/>
    </xf>
    <xf numFmtId="167" fontId="34" fillId="0" borderId="0" xfId="199" applyNumberFormat="1" applyFont="1" applyBorder="1" applyProtection="1">
      <protection locked="0"/>
    </xf>
    <xf numFmtId="9" fontId="0" fillId="0" borderId="0" xfId="0" applyNumberFormat="1" applyProtection="1">
      <protection locked="0"/>
    </xf>
    <xf numFmtId="0" fontId="34" fillId="0" borderId="0" xfId="0" applyFont="1" applyProtection="1">
      <protection locked="0"/>
    </xf>
    <xf numFmtId="0" fontId="0" fillId="3" borderId="0" xfId="0" applyFill="1" applyAlignment="1" applyProtection="1">
      <alignment horizontal="center"/>
      <protection locked="0"/>
    </xf>
    <xf numFmtId="9" fontId="0" fillId="7" borderId="4" xfId="0" applyNumberFormat="1" applyFill="1" applyBorder="1" applyProtection="1">
      <protection locked="0"/>
    </xf>
    <xf numFmtId="0" fontId="34" fillId="7" borderId="4" xfId="0" applyFont="1" applyFill="1" applyBorder="1" applyProtection="1">
      <protection locked="0"/>
    </xf>
    <xf numFmtId="0" fontId="0" fillId="7" borderId="2" xfId="0" applyFill="1" applyBorder="1" applyAlignment="1" applyProtection="1">
      <alignment horizontal="left" indent="1"/>
      <protection locked="0"/>
    </xf>
    <xf numFmtId="167" fontId="0" fillId="0" borderId="0" xfId="199" applyNumberFormat="1" applyFont="1" applyProtection="1">
      <protection locked="0"/>
    </xf>
    <xf numFmtId="0" fontId="58" fillId="4" borderId="1" xfId="0" applyFont="1" applyFill="1" applyBorder="1" applyAlignment="1">
      <alignment horizontal="center"/>
    </xf>
    <xf numFmtId="167" fontId="58" fillId="0" borderId="1" xfId="199" applyNumberFormat="1" applyFont="1" applyFill="1" applyBorder="1" applyProtection="1">
      <protection locked="0"/>
    </xf>
    <xf numFmtId="165" fontId="58" fillId="4" borderId="1" xfId="0" applyNumberFormat="1" applyFont="1" applyFill="1" applyBorder="1"/>
    <xf numFmtId="9" fontId="58" fillId="0" borderId="1" xfId="0" applyNumberFormat="1" applyFont="1" applyBorder="1" applyProtection="1">
      <protection locked="0"/>
    </xf>
    <xf numFmtId="9" fontId="58" fillId="0" borderId="1" xfId="0" applyNumberFormat="1" applyFont="1" applyBorder="1" applyAlignment="1" applyProtection="1">
      <alignment horizontal="center"/>
      <protection locked="0"/>
    </xf>
    <xf numFmtId="0" fontId="58" fillId="3" borderId="1" xfId="0" applyFont="1" applyFill="1" applyBorder="1" applyProtection="1">
      <protection locked="0"/>
    </xf>
    <xf numFmtId="0" fontId="59" fillId="0" borderId="0" xfId="0" applyFont="1" applyProtection="1">
      <protection locked="0"/>
    </xf>
    <xf numFmtId="0" fontId="34" fillId="0" borderId="0" xfId="0" applyFont="1" applyAlignment="1" applyProtection="1">
      <alignment horizontal="center" wrapText="1"/>
      <protection locked="0"/>
    </xf>
    <xf numFmtId="0" fontId="34" fillId="0" borderId="0" xfId="0" applyFont="1" applyAlignment="1" applyProtection="1">
      <alignment horizontal="center"/>
      <protection locked="0"/>
    </xf>
    <xf numFmtId="0" fontId="0" fillId="0" borderId="0" xfId="0" applyFont="1"/>
    <xf numFmtId="0" fontId="3" fillId="0" borderId="1" xfId="0" applyFont="1" applyFill="1" applyBorder="1" applyAlignment="1">
      <alignment horizontal="left" wrapText="1"/>
    </xf>
    <xf numFmtId="0" fontId="3" fillId="3" borderId="0" xfId="0" applyFont="1" applyFill="1" applyBorder="1" applyAlignment="1">
      <alignment horizontal="left" wrapText="1"/>
    </xf>
    <xf numFmtId="0" fontId="3" fillId="3" borderId="15" xfId="0" applyFont="1" applyFill="1" applyBorder="1" applyAlignment="1">
      <alignment horizontal="left" wrapText="1"/>
    </xf>
    <xf numFmtId="0" fontId="3" fillId="3" borderId="14" xfId="0" applyFont="1" applyFill="1" applyBorder="1" applyAlignment="1">
      <alignment horizontal="left" wrapText="1"/>
    </xf>
    <xf numFmtId="0" fontId="1" fillId="3" borderId="14" xfId="0" applyFont="1" applyFill="1" applyBorder="1" applyAlignment="1">
      <alignment horizontal="right" vertical="center" wrapText="1"/>
    </xf>
    <xf numFmtId="0" fontId="27" fillId="3" borderId="0" xfId="0" applyFont="1" applyFill="1" applyAlignment="1">
      <alignment horizontal="left" vertical="center"/>
    </xf>
    <xf numFmtId="0" fontId="1" fillId="3" borderId="0" xfId="0" applyFont="1" applyFill="1" applyAlignment="1">
      <alignment horizontal="right" vertical="center" wrapText="1"/>
    </xf>
    <xf numFmtId="0" fontId="44" fillId="3" borderId="0" xfId="0" applyFont="1" applyFill="1" applyAlignment="1">
      <alignment horizontal="left" vertical="center"/>
    </xf>
    <xf numFmtId="0" fontId="27" fillId="3" borderId="0" xfId="0" applyFont="1" applyFill="1" applyAlignment="1">
      <alignment horizontal="left" vertical="center"/>
    </xf>
    <xf numFmtId="0" fontId="61" fillId="0" borderId="14"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1" fillId="3" borderId="14"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0" xfId="0" applyFont="1" applyFill="1" applyBorder="1" applyAlignment="1">
      <alignment wrapText="1"/>
    </xf>
    <xf numFmtId="0" fontId="1" fillId="3" borderId="15" xfId="0" applyFont="1" applyFill="1" applyBorder="1" applyAlignment="1">
      <alignment wrapText="1"/>
    </xf>
    <xf numFmtId="0" fontId="1" fillId="3" borderId="0" xfId="0" applyFont="1" applyFill="1" applyBorder="1" applyAlignment="1">
      <alignment horizontal="left" wrapText="1"/>
    </xf>
    <xf numFmtId="0" fontId="1" fillId="3" borderId="15" xfId="0" applyFont="1" applyFill="1" applyBorder="1" applyAlignment="1">
      <alignment horizontal="left" wrapText="1"/>
    </xf>
    <xf numFmtId="0" fontId="31" fillId="6" borderId="14"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0" xfId="0" applyFont="1" applyFill="1" applyAlignment="1">
      <alignment horizontal="center" vertical="center" wrapText="1"/>
    </xf>
    <xf numFmtId="0" fontId="15" fillId="3" borderId="8"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29" fillId="3" borderId="14" xfId="173" applyFill="1" applyBorder="1" applyAlignment="1">
      <alignment horizontal="left" vertical="center" wrapText="1"/>
    </xf>
    <xf numFmtId="0" fontId="29" fillId="3" borderId="0" xfId="173" applyFill="1" applyBorder="1" applyAlignment="1">
      <alignment horizontal="left" vertical="center" wrapText="1"/>
    </xf>
    <xf numFmtId="0" fontId="29" fillId="3" borderId="15" xfId="173" applyFill="1" applyBorder="1" applyAlignment="1">
      <alignment horizontal="left" vertical="center" wrapText="1"/>
    </xf>
    <xf numFmtId="0" fontId="27" fillId="3" borderId="14" xfId="173" applyFont="1" applyFill="1" applyBorder="1" applyAlignment="1">
      <alignment horizontal="left" vertical="top" wrapText="1"/>
    </xf>
    <xf numFmtId="0" fontId="27" fillId="3" borderId="0" xfId="173" applyFont="1" applyFill="1" applyBorder="1" applyAlignment="1">
      <alignment horizontal="left" vertical="top" wrapText="1"/>
    </xf>
    <xf numFmtId="0" fontId="27" fillId="3" borderId="15" xfId="173" applyFont="1" applyFill="1" applyBorder="1" applyAlignment="1">
      <alignment horizontal="left" vertical="top" wrapText="1"/>
    </xf>
    <xf numFmtId="0" fontId="31" fillId="6" borderId="0" xfId="0" applyFont="1" applyFill="1" applyAlignment="1">
      <alignment horizontal="center"/>
    </xf>
    <xf numFmtId="0" fontId="20" fillId="6" borderId="1" xfId="0" applyFont="1" applyFill="1" applyBorder="1" applyAlignment="1">
      <alignment horizontal="center" vertical="top" wrapText="1"/>
    </xf>
    <xf numFmtId="0" fontId="42" fillId="0" borderId="1" xfId="0" applyFont="1" applyBorder="1" applyAlignment="1">
      <alignment horizontal="left" vertical="top" wrapText="1"/>
    </xf>
    <xf numFmtId="0" fontId="42" fillId="2" borderId="5" xfId="0" applyFont="1" applyFill="1" applyBorder="1" applyAlignment="1">
      <alignment horizontal="left" vertical="top" wrapText="1"/>
    </xf>
    <xf numFmtId="0" fontId="42" fillId="2" borderId="9" xfId="0" applyFont="1" applyFill="1" applyBorder="1" applyAlignment="1">
      <alignment horizontal="left" vertical="top" wrapText="1"/>
    </xf>
    <xf numFmtId="0" fontId="42" fillId="2" borderId="6" xfId="0" applyFont="1" applyFill="1" applyBorder="1" applyAlignment="1">
      <alignment horizontal="left" vertical="top" wrapText="1"/>
    </xf>
    <xf numFmtId="0" fontId="42" fillId="0" borderId="1" xfId="0" applyFont="1" applyFill="1" applyBorder="1" applyAlignment="1">
      <alignment horizontal="left"/>
    </xf>
    <xf numFmtId="0" fontId="20" fillId="6" borderId="2" xfId="0" applyFont="1" applyFill="1" applyBorder="1" applyAlignment="1">
      <alignment horizontal="left" vertical="top" wrapText="1"/>
    </xf>
    <xf numFmtId="0" fontId="20" fillId="6" borderId="4" xfId="0" applyFont="1" applyFill="1" applyBorder="1" applyAlignment="1">
      <alignment horizontal="left" vertical="top" wrapText="1"/>
    </xf>
    <xf numFmtId="0" fontId="20" fillId="6" borderId="3" xfId="0" applyFont="1" applyFill="1" applyBorder="1" applyAlignment="1">
      <alignment horizontal="left" vertical="top" wrapText="1"/>
    </xf>
    <xf numFmtId="0" fontId="22" fillId="0" borderId="5" xfId="0" applyFont="1" applyBorder="1" applyAlignment="1">
      <alignment horizontal="left" vertical="top" wrapText="1"/>
    </xf>
    <xf numFmtId="0" fontId="22" fillId="0" borderId="9" xfId="0" applyFont="1" applyBorder="1" applyAlignment="1">
      <alignment horizontal="left" vertical="top" wrapText="1"/>
    </xf>
    <xf numFmtId="0" fontId="22" fillId="0" borderId="6" xfId="0" applyFont="1" applyBorder="1" applyAlignment="1">
      <alignment horizontal="left" vertical="top" wrapText="1"/>
    </xf>
    <xf numFmtId="0" fontId="31" fillId="6" borderId="0" xfId="0" applyFont="1" applyFill="1" applyBorder="1" applyAlignment="1">
      <alignment horizontal="center" wrapText="1"/>
    </xf>
    <xf numFmtId="0" fontId="31" fillId="6" borderId="0" xfId="0" applyFont="1" applyFill="1" applyBorder="1" applyAlignment="1">
      <alignment horizontal="center"/>
    </xf>
    <xf numFmtId="0" fontId="8" fillId="3" borderId="0"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 fillId="0" borderId="0" xfId="0" applyFont="1" applyFill="1" applyBorder="1" applyAlignment="1">
      <alignment vertical="center" wrapText="1"/>
    </xf>
    <xf numFmtId="0" fontId="6" fillId="0" borderId="0" xfId="0" applyFont="1" applyFill="1" applyBorder="1" applyAlignment="1">
      <alignment vertical="center" wrapText="1"/>
    </xf>
    <xf numFmtId="0" fontId="28" fillId="3" borderId="0" xfId="0" applyFont="1" applyFill="1" applyBorder="1" applyAlignment="1">
      <alignment horizontal="left" vertical="center" wrapText="1"/>
    </xf>
    <xf numFmtId="0" fontId="24" fillId="6" borderId="1" xfId="0" applyFont="1" applyFill="1" applyBorder="1" applyAlignment="1">
      <alignment vertical="center" wrapText="1"/>
    </xf>
    <xf numFmtId="0" fontId="15" fillId="3" borderId="0"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4" fillId="0" borderId="0" xfId="0" applyFont="1" applyAlignment="1">
      <alignment horizontal="left" vertical="top"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10" fontId="15" fillId="3" borderId="5" xfId="0" applyNumberFormat="1" applyFont="1" applyFill="1" applyBorder="1" applyAlignment="1">
      <alignment horizontal="left" vertical="center" wrapText="1"/>
    </xf>
    <xf numFmtId="10" fontId="15" fillId="3" borderId="6" xfId="0" applyNumberFormat="1" applyFont="1" applyFill="1" applyBorder="1" applyAlignment="1">
      <alignment horizontal="left" vertical="center" wrapText="1"/>
    </xf>
    <xf numFmtId="0" fontId="15" fillId="3" borderId="5" xfId="0" applyNumberFormat="1" applyFont="1" applyFill="1" applyBorder="1" applyAlignment="1">
      <alignment horizontal="left" vertical="center" wrapText="1"/>
    </xf>
    <xf numFmtId="0" fontId="15" fillId="3" borderId="6" xfId="0" applyNumberFormat="1" applyFont="1" applyFill="1" applyBorder="1" applyAlignment="1">
      <alignment horizontal="left" vertical="center" wrapText="1"/>
    </xf>
    <xf numFmtId="0" fontId="15" fillId="0" borderId="5" xfId="0" applyFont="1" applyBorder="1" applyAlignment="1">
      <alignment wrapText="1"/>
    </xf>
    <xf numFmtId="0" fontId="0" fillId="0" borderId="6" xfId="0" applyBorder="1" applyAlignment="1">
      <alignment wrapText="1"/>
    </xf>
    <xf numFmtId="10" fontId="15" fillId="0" borderId="5" xfId="0" applyNumberFormat="1" applyFont="1" applyBorder="1" applyAlignment="1">
      <alignment horizontal="left" vertical="center" wrapText="1"/>
    </xf>
    <xf numFmtId="10" fontId="15" fillId="0" borderId="6" xfId="0" applyNumberFormat="1" applyFont="1" applyBorder="1" applyAlignment="1">
      <alignment horizontal="left" vertical="center" wrapText="1"/>
    </xf>
    <xf numFmtId="0" fontId="15" fillId="3" borderId="5" xfId="0" applyFont="1" applyFill="1" applyBorder="1" applyAlignment="1">
      <alignment horizontal="center" vertical="center" wrapText="1"/>
    </xf>
    <xf numFmtId="0" fontId="0" fillId="0" borderId="6" xfId="0" applyBorder="1" applyAlignment="1">
      <alignment horizontal="center" vertical="center" wrapText="1"/>
    </xf>
    <xf numFmtId="0" fontId="15" fillId="0" borderId="5" xfId="0" applyFont="1" applyBorder="1" applyAlignment="1">
      <alignment horizontal="center" vertical="center" wrapText="1"/>
    </xf>
    <xf numFmtId="0" fontId="3" fillId="0" borderId="12" xfId="0" applyFont="1" applyFill="1" applyBorder="1" applyAlignment="1">
      <alignment horizontal="left" wrapText="1"/>
    </xf>
    <xf numFmtId="0" fontId="12" fillId="0" borderId="12" xfId="0" applyFont="1" applyFill="1" applyBorder="1" applyAlignment="1">
      <alignment horizontal="left"/>
    </xf>
    <xf numFmtId="0" fontId="27" fillId="0" borderId="13" xfId="0" applyFont="1" applyFill="1" applyBorder="1" applyAlignment="1">
      <alignment horizontal="left"/>
    </xf>
    <xf numFmtId="0" fontId="3" fillId="0" borderId="0" xfId="0" applyFont="1" applyAlignment="1">
      <alignment horizontal="left" vertical="top" wrapText="1"/>
    </xf>
    <xf numFmtId="0" fontId="12" fillId="0" borderId="0" xfId="0" applyFont="1" applyAlignment="1">
      <alignment horizontal="left" vertical="top"/>
    </xf>
    <xf numFmtId="0" fontId="27" fillId="3" borderId="14"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15"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 fillId="3" borderId="14" xfId="0" applyFont="1" applyFill="1" applyBorder="1" applyAlignment="1">
      <alignment horizontal="left" wrapText="1"/>
    </xf>
    <xf numFmtId="0" fontId="3" fillId="3" borderId="0" xfId="0" applyFont="1" applyFill="1" applyBorder="1" applyAlignment="1">
      <alignment horizontal="left" wrapText="1"/>
    </xf>
    <xf numFmtId="0" fontId="3" fillId="3" borderId="15" xfId="0" applyFont="1" applyFill="1" applyBorder="1" applyAlignment="1">
      <alignment horizontal="left" wrapText="1"/>
    </xf>
    <xf numFmtId="0" fontId="3" fillId="3" borderId="14" xfId="0" applyFont="1" applyFill="1" applyBorder="1" applyAlignment="1">
      <alignment horizontal="left" wrapText="1"/>
    </xf>
    <xf numFmtId="0" fontId="15" fillId="3" borderId="0" xfId="0" applyFont="1" applyFill="1" applyAlignment="1">
      <alignment horizontal="left" vertical="center" wrapText="1"/>
    </xf>
    <xf numFmtId="0" fontId="11" fillId="11" borderId="1" xfId="0" applyFont="1" applyFill="1" applyBorder="1" applyAlignment="1" applyProtection="1">
      <alignment horizontal="center"/>
      <protection locked="0"/>
    </xf>
    <xf numFmtId="0" fontId="11" fillId="11" borderId="1" xfId="0" applyFont="1" applyFill="1" applyBorder="1" applyAlignment="1">
      <alignment horizontal="center"/>
    </xf>
    <xf numFmtId="0" fontId="31" fillId="6" borderId="0" xfId="0" applyFont="1" applyFill="1" applyAlignment="1" applyProtection="1">
      <alignment horizontal="center" vertical="center" wrapText="1"/>
      <protection locked="0"/>
    </xf>
    <xf numFmtId="0" fontId="3" fillId="0" borderId="1" xfId="0" applyFont="1" applyFill="1" applyBorder="1" applyAlignment="1">
      <alignment horizontal="left" vertical="center" wrapText="1"/>
    </xf>
    <xf numFmtId="0" fontId="41" fillId="0" borderId="10" xfId="0" applyFont="1" applyBorder="1" applyAlignment="1">
      <alignment horizontal="left" vertical="top" wrapText="1"/>
    </xf>
    <xf numFmtId="0" fontId="41" fillId="0" borderId="15" xfId="0" applyFont="1" applyBorder="1" applyAlignment="1">
      <alignment horizontal="left" vertical="top" wrapText="1"/>
    </xf>
    <xf numFmtId="0" fontId="32" fillId="6" borderId="0" xfId="0" applyFont="1" applyFill="1" applyAlignment="1">
      <alignment horizontal="center"/>
    </xf>
    <xf numFmtId="0" fontId="41" fillId="0" borderId="5" xfId="0" applyFont="1" applyBorder="1" applyAlignment="1">
      <alignment horizontal="left" vertical="top" wrapText="1"/>
    </xf>
    <xf numFmtId="0" fontId="41" fillId="0" borderId="9" xfId="0" applyFont="1" applyBorder="1" applyAlignment="1">
      <alignment horizontal="left" vertical="top" wrapText="1"/>
    </xf>
    <xf numFmtId="0" fontId="41" fillId="2" borderId="1" xfId="0" applyFont="1" applyFill="1" applyBorder="1" applyAlignment="1">
      <alignment horizontal="left" vertical="top" wrapText="1"/>
    </xf>
    <xf numFmtId="0" fontId="39" fillId="2" borderId="5" xfId="0" applyFont="1" applyFill="1" applyBorder="1" applyAlignment="1">
      <alignment horizontal="left" vertical="top" wrapText="1"/>
    </xf>
    <xf numFmtId="0" fontId="39" fillId="2" borderId="9" xfId="0" applyFont="1" applyFill="1" applyBorder="1" applyAlignment="1">
      <alignment horizontal="left" vertical="top" wrapText="1"/>
    </xf>
    <xf numFmtId="0" fontId="39" fillId="2" borderId="6" xfId="0" applyFont="1" applyFill="1" applyBorder="1" applyAlignment="1">
      <alignment horizontal="left" vertical="top" wrapText="1"/>
    </xf>
    <xf numFmtId="0" fontId="39" fillId="3" borderId="5" xfId="0" applyFont="1" applyFill="1" applyBorder="1" applyAlignment="1">
      <alignment horizontal="left" vertical="top" wrapText="1"/>
    </xf>
    <xf numFmtId="0" fontId="39" fillId="3" borderId="9" xfId="0" applyFont="1" applyFill="1" applyBorder="1" applyAlignment="1">
      <alignment horizontal="left" vertical="top" wrapText="1"/>
    </xf>
    <xf numFmtId="0" fontId="41" fillId="2" borderId="10" xfId="0" applyFont="1" applyFill="1" applyBorder="1" applyAlignment="1">
      <alignment horizontal="left" vertical="top" wrapText="1"/>
    </xf>
    <xf numFmtId="0" fontId="41" fillId="2" borderId="15" xfId="0" applyFont="1" applyFill="1" applyBorder="1" applyAlignment="1">
      <alignment horizontal="left" vertical="top" wrapText="1"/>
    </xf>
    <xf numFmtId="0" fontId="44" fillId="0" borderId="2" xfId="152" applyFont="1" applyFill="1" applyBorder="1" applyAlignment="1">
      <alignment horizontal="left" vertical="center" wrapText="1"/>
    </xf>
    <xf numFmtId="0" fontId="31" fillId="6" borderId="0" xfId="152" applyFont="1" applyFill="1" applyAlignment="1">
      <alignment horizontal="center" vertical="center" wrapText="1"/>
    </xf>
    <xf numFmtId="0" fontId="37" fillId="6" borderId="12" xfId="152" applyFont="1" applyFill="1" applyBorder="1" applyAlignment="1">
      <alignment horizontal="center" vertical="center" wrapText="1"/>
    </xf>
  </cellXfs>
  <cellStyles count="202">
    <cellStyle name="Comma" xfId="199" builtinId="3"/>
    <cellStyle name="Currency" xfId="200"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1"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50"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cellStyle name="Normal" xfId="0" builtinId="0"/>
    <cellStyle name="Normal 2" xfId="149"/>
    <cellStyle name="Normal 2 2" xfId="152"/>
    <cellStyle name="Percent" xfId="201" builtinId="5"/>
  </cellStyles>
  <dxfs count="6">
    <dxf>
      <fill>
        <patternFill>
          <bgColor rgb="FFFFFF00"/>
        </patternFill>
      </fill>
    </dxf>
    <dxf>
      <fill>
        <patternFill>
          <bgColor rgb="FFFFFF00"/>
        </patternFill>
      </fill>
    </dxf>
    <dxf>
      <font>
        <b/>
        <i val="0"/>
      </font>
      <fill>
        <patternFill>
          <bgColor rgb="FFFF0000"/>
        </patternFill>
      </fill>
    </dxf>
    <dxf>
      <font>
        <b/>
        <i val="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vargasjohnson/Dropbox%20(CPR)/Master%20Everyone%20Folder/MITRE/2020/Downside%20Risk%20measurement/C:/Users/avargasjohnson/Dropbox%20(CPR)/Master%20Everyone%20Folder/MITRE/2020/Downside%20Risk%20measurement/LAN%20Nominal%20Risk%20Calculation%2020200219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cp-lan.org/workproducts/apm-framework-onepager.pdf" TargetMode="External"/><Relationship Id="rId3" Type="http://schemas.openxmlformats.org/officeDocument/2006/relationships/hyperlink" Target="http://hcp-lan.org/workproducts/apm-framework-onepager.pdf" TargetMode="External"/><Relationship Id="rId7" Type="http://schemas.openxmlformats.org/officeDocument/2006/relationships/hyperlink" Target="http://hcp-lan.org/workproducts/apm-framework-onepager.pdf" TargetMode="External"/><Relationship Id="rId2" Type="http://schemas.openxmlformats.org/officeDocument/2006/relationships/hyperlink" Target="http://hcp-lan.org/workproducts/apm-framework-onepager.pdf" TargetMode="External"/><Relationship Id="rId1" Type="http://schemas.openxmlformats.org/officeDocument/2006/relationships/hyperlink" Target="http://hcp-lan.org/workproducts/apm-framework-onepager.pdf" TargetMode="External"/><Relationship Id="rId6" Type="http://schemas.openxmlformats.org/officeDocument/2006/relationships/hyperlink" Target="http://hcp-lan.org/workproducts/apm-framework-onepager.pdf" TargetMode="External"/><Relationship Id="rId5" Type="http://schemas.openxmlformats.org/officeDocument/2006/relationships/hyperlink" Target="http://hcp-lan.org/workproducts/apm-framework-onepager.pdf" TargetMode="External"/><Relationship Id="rId10" Type="http://schemas.openxmlformats.org/officeDocument/2006/relationships/printerSettings" Target="../printerSettings/printerSettings1.bin"/><Relationship Id="rId4" Type="http://schemas.openxmlformats.org/officeDocument/2006/relationships/hyperlink" Target="http://hcp-lan.org/workproducts/apm-framework-onepager.pdf" TargetMode="External"/><Relationship Id="rId9" Type="http://schemas.openxmlformats.org/officeDocument/2006/relationships/hyperlink" Target="https://hcp-lan.org/groups/apm-refresh-white-paper/"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hyperlink" Target="http://hcp-lan.org/workproducts/apm-refresh-whitepaper-final.pdf" TargetMode="External"/><Relationship Id="rId1" Type="http://schemas.openxmlformats.org/officeDocument/2006/relationships/hyperlink" Target="https://www.cms.gov/Medicare/Quality-Initiatives-Patient-Assessment-Instruments/Value-Based-Programs/MACRA-MIPS-and-APMs/MACRA-MIPS-and-APMs.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topLeftCell="A3" workbookViewId="0">
      <selection activeCell="J8" sqref="J8"/>
    </sheetView>
  </sheetViews>
  <sheetFormatPr defaultColWidth="11.42578125" defaultRowHeight="15"/>
  <cols>
    <col min="1" max="1" width="7.140625" style="66" customWidth="1"/>
    <col min="2" max="3" width="11.42578125" style="66"/>
    <col min="4" max="4" width="13.42578125" style="66" customWidth="1"/>
    <col min="5" max="8" width="18" style="66" customWidth="1"/>
    <col min="9" max="14" width="11.42578125" style="66"/>
  </cols>
  <sheetData>
    <row r="1" spans="1:8" ht="37.35" customHeight="1">
      <c r="A1" s="280" t="s">
        <v>107</v>
      </c>
      <c r="B1" s="280"/>
      <c r="C1" s="280"/>
      <c r="D1" s="280"/>
      <c r="E1" s="280"/>
      <c r="F1" s="280"/>
      <c r="G1" s="280"/>
      <c r="H1" s="280"/>
    </row>
    <row r="2" spans="1:8" ht="28.35" customHeight="1">
      <c r="A2" s="281" t="s">
        <v>186</v>
      </c>
      <c r="B2" s="282"/>
      <c r="C2" s="282"/>
      <c r="D2" s="282"/>
      <c r="E2" s="282"/>
      <c r="F2" s="282"/>
      <c r="G2" s="282"/>
      <c r="H2" s="283"/>
    </row>
    <row r="3" spans="1:8" ht="105.6" customHeight="1">
      <c r="A3" s="284"/>
      <c r="B3" s="285"/>
      <c r="C3" s="285"/>
      <c r="D3" s="285"/>
      <c r="E3" s="285"/>
      <c r="F3" s="285"/>
      <c r="G3" s="285"/>
      <c r="H3" s="286"/>
    </row>
    <row r="4" spans="1:8" ht="19.350000000000001" customHeight="1">
      <c r="A4" s="287" t="s">
        <v>122</v>
      </c>
      <c r="B4" s="288"/>
      <c r="C4" s="288"/>
      <c r="D4" s="288"/>
      <c r="E4" s="288"/>
      <c r="F4" s="288"/>
      <c r="G4" s="288"/>
      <c r="H4" s="289"/>
    </row>
    <row r="5" spans="1:8" ht="31.35" customHeight="1">
      <c r="A5" s="277" t="s">
        <v>110</v>
      </c>
      <c r="B5" s="278"/>
      <c r="C5" s="278"/>
      <c r="D5" s="278"/>
      <c r="E5" s="278"/>
      <c r="F5" s="278"/>
      <c r="G5" s="278"/>
      <c r="H5" s="279"/>
    </row>
    <row r="6" spans="1:8" ht="42" customHeight="1">
      <c r="A6" s="290" t="s">
        <v>406</v>
      </c>
      <c r="B6" s="291"/>
      <c r="C6" s="291"/>
      <c r="D6" s="291"/>
      <c r="E6" s="291"/>
      <c r="F6" s="291"/>
      <c r="G6" s="291"/>
      <c r="H6" s="292"/>
    </row>
    <row r="7" spans="1:8" ht="21" customHeight="1">
      <c r="A7" s="259" t="s">
        <v>129</v>
      </c>
      <c r="B7" s="263" t="s">
        <v>107</v>
      </c>
      <c r="C7" s="263"/>
      <c r="D7" s="263"/>
      <c r="E7" s="273" t="s">
        <v>407</v>
      </c>
      <c r="F7" s="273"/>
      <c r="G7" s="273"/>
      <c r="H7" s="274"/>
    </row>
    <row r="8" spans="1:8" ht="20.100000000000001" customHeight="1">
      <c r="A8" s="259" t="s">
        <v>111</v>
      </c>
      <c r="B8" s="263" t="s">
        <v>108</v>
      </c>
      <c r="C8" s="263"/>
      <c r="D8" s="263"/>
      <c r="E8" s="273" t="s">
        <v>408</v>
      </c>
      <c r="F8" s="273"/>
      <c r="G8" s="273"/>
      <c r="H8" s="274"/>
    </row>
    <row r="9" spans="1:8" ht="20.100000000000001" customHeight="1">
      <c r="A9" s="259" t="s">
        <v>115</v>
      </c>
      <c r="B9" s="260" t="s">
        <v>237</v>
      </c>
      <c r="C9" s="260"/>
      <c r="D9" s="260"/>
      <c r="E9" s="275" t="s">
        <v>400</v>
      </c>
      <c r="F9" s="275"/>
      <c r="G9" s="275"/>
      <c r="H9" s="276"/>
    </row>
    <row r="10" spans="1:8" ht="23.1" customHeight="1">
      <c r="A10" s="259" t="s">
        <v>116</v>
      </c>
      <c r="B10" s="263" t="s">
        <v>240</v>
      </c>
      <c r="C10" s="263"/>
      <c r="D10" s="263"/>
      <c r="E10" s="273" t="s">
        <v>409</v>
      </c>
      <c r="F10" s="273"/>
      <c r="G10" s="273"/>
      <c r="H10" s="274"/>
    </row>
    <row r="11" spans="1:8" ht="26.1" customHeight="1">
      <c r="A11" s="259" t="s">
        <v>117</v>
      </c>
      <c r="B11" s="263" t="s">
        <v>239</v>
      </c>
      <c r="C11" s="263"/>
      <c r="D11" s="263"/>
      <c r="E11" s="273" t="s">
        <v>410</v>
      </c>
      <c r="F11" s="273"/>
      <c r="G11" s="273"/>
      <c r="H11" s="274"/>
    </row>
    <row r="12" spans="1:8" ht="50.1" customHeight="1">
      <c r="A12" s="259" t="s">
        <v>118</v>
      </c>
      <c r="B12" s="262" t="s">
        <v>187</v>
      </c>
      <c r="C12" s="263"/>
      <c r="D12" s="263"/>
      <c r="E12" s="273" t="s">
        <v>241</v>
      </c>
      <c r="F12" s="273"/>
      <c r="G12" s="273"/>
      <c r="H12" s="274"/>
    </row>
    <row r="13" spans="1:8" ht="23.1" customHeight="1">
      <c r="A13" s="259" t="s">
        <v>119</v>
      </c>
      <c r="B13" s="263" t="s">
        <v>109</v>
      </c>
      <c r="C13" s="263"/>
      <c r="D13" s="263"/>
      <c r="E13" s="273" t="s">
        <v>391</v>
      </c>
      <c r="F13" s="273"/>
      <c r="G13" s="273"/>
      <c r="H13" s="274"/>
    </row>
    <row r="14" spans="1:8" ht="39.950000000000003" customHeight="1">
      <c r="A14" s="261" t="s">
        <v>185</v>
      </c>
      <c r="B14" s="260" t="s">
        <v>395</v>
      </c>
      <c r="C14" s="260"/>
      <c r="D14" s="260"/>
      <c r="E14" s="275" t="s">
        <v>398</v>
      </c>
      <c r="F14" s="275"/>
      <c r="G14" s="275"/>
      <c r="H14" s="276"/>
    </row>
    <row r="15" spans="1:8" ht="35.1" customHeight="1">
      <c r="A15" s="261" t="s">
        <v>242</v>
      </c>
      <c r="B15" s="260" t="s">
        <v>396</v>
      </c>
      <c r="C15" s="260"/>
      <c r="D15" s="260"/>
      <c r="E15" s="275" t="s">
        <v>399</v>
      </c>
      <c r="F15" s="275"/>
      <c r="G15" s="275"/>
      <c r="H15" s="276"/>
    </row>
    <row r="16" spans="1:8" ht="42.95" customHeight="1">
      <c r="A16" s="261" t="s">
        <v>392</v>
      </c>
      <c r="B16" s="260" t="s">
        <v>397</v>
      </c>
      <c r="C16" s="260"/>
      <c r="D16" s="260"/>
      <c r="E16" s="275" t="s">
        <v>405</v>
      </c>
      <c r="F16" s="275"/>
      <c r="G16" s="275"/>
      <c r="H16" s="276"/>
    </row>
    <row r="17" spans="1:8" ht="35.1" customHeight="1">
      <c r="A17" s="261" t="s">
        <v>393</v>
      </c>
      <c r="B17" s="260" t="s">
        <v>159</v>
      </c>
      <c r="C17" s="260"/>
      <c r="D17" s="260"/>
      <c r="E17" s="275" t="s">
        <v>273</v>
      </c>
      <c r="F17" s="275"/>
      <c r="G17" s="275"/>
      <c r="H17" s="276"/>
    </row>
    <row r="18" spans="1:8" ht="27" customHeight="1">
      <c r="A18" s="261" t="s">
        <v>394</v>
      </c>
      <c r="B18" s="263" t="s">
        <v>76</v>
      </c>
      <c r="C18" s="263"/>
      <c r="D18" s="263"/>
      <c r="E18" s="273" t="s">
        <v>120</v>
      </c>
      <c r="F18" s="273"/>
      <c r="G18" s="273"/>
      <c r="H18" s="274"/>
    </row>
    <row r="19" spans="1:8" ht="18.95" customHeight="1">
      <c r="A19" s="264"/>
      <c r="B19" s="265"/>
      <c r="C19" s="265"/>
      <c r="D19" s="265"/>
      <c r="E19" s="265"/>
      <c r="F19" s="265"/>
      <c r="G19" s="265"/>
      <c r="H19" s="266"/>
    </row>
    <row r="20" spans="1:8" ht="14.1" customHeight="1">
      <c r="A20" s="267" t="s">
        <v>274</v>
      </c>
      <c r="B20" s="268"/>
      <c r="C20" s="268"/>
      <c r="D20" s="268"/>
      <c r="E20" s="268"/>
      <c r="F20" s="268"/>
      <c r="G20" s="268"/>
      <c r="H20" s="269"/>
    </row>
    <row r="21" spans="1:8" ht="45.95" customHeight="1">
      <c r="A21" s="270"/>
      <c r="B21" s="271"/>
      <c r="C21" s="271"/>
      <c r="D21" s="271"/>
      <c r="E21" s="271"/>
      <c r="F21" s="271"/>
      <c r="G21" s="271"/>
      <c r="H21" s="272"/>
    </row>
    <row r="22" spans="1:8" ht="14.1" customHeight="1">
      <c r="A22" s="81"/>
      <c r="B22" s="81"/>
      <c r="C22" s="81"/>
      <c r="D22" s="81"/>
      <c r="E22" s="81"/>
      <c r="F22" s="81"/>
      <c r="G22" s="81"/>
      <c r="H22" s="81"/>
    </row>
    <row r="23" spans="1:8" ht="22.35" customHeight="1">
      <c r="A23" s="81"/>
      <c r="B23" s="81"/>
      <c r="C23" s="81"/>
      <c r="D23" s="81"/>
      <c r="E23" s="81"/>
      <c r="F23" s="81"/>
      <c r="G23" s="81"/>
      <c r="H23" s="81"/>
    </row>
  </sheetData>
  <mergeCells count="26">
    <mergeCell ref="A5:H5"/>
    <mergeCell ref="B7:D7"/>
    <mergeCell ref="A1:H1"/>
    <mergeCell ref="A2:H3"/>
    <mergeCell ref="B11:D11"/>
    <mergeCell ref="A4:H4"/>
    <mergeCell ref="E7:H7"/>
    <mergeCell ref="E8:H8"/>
    <mergeCell ref="E10:H10"/>
    <mergeCell ref="E11:H11"/>
    <mergeCell ref="B8:D8"/>
    <mergeCell ref="B10:D10"/>
    <mergeCell ref="E9:H9"/>
    <mergeCell ref="A6:H6"/>
    <mergeCell ref="B12:D12"/>
    <mergeCell ref="B13:D13"/>
    <mergeCell ref="B18:D18"/>
    <mergeCell ref="A19:H19"/>
    <mergeCell ref="A20:H21"/>
    <mergeCell ref="E12:H12"/>
    <mergeCell ref="E13:H13"/>
    <mergeCell ref="E18:H18"/>
    <mergeCell ref="E17:H17"/>
    <mergeCell ref="E14:H14"/>
    <mergeCell ref="E15:H15"/>
    <mergeCell ref="E16:H16"/>
  </mergeCells>
  <phoneticPr fontId="17" type="noConversion"/>
  <hyperlinks>
    <hyperlink ref="A4" r:id="rId1" display="APM Framework Overview"/>
    <hyperlink ref="B4" r:id="rId2" display="http://hcp-lan.org/workproducts/apm-framework-onepager.pdf"/>
    <hyperlink ref="C4" r:id="rId3" display="http://hcp-lan.org/workproducts/apm-framework-onepager.pdf"/>
    <hyperlink ref="D4" r:id="rId4" display="http://hcp-lan.org/workproducts/apm-framework-onepager.pdf"/>
    <hyperlink ref="E4" r:id="rId5" display="http://hcp-lan.org/workproducts/apm-framework-onepager.pdf"/>
    <hyperlink ref="F4" r:id="rId6" display="http://hcp-lan.org/workproducts/apm-framework-onepager.pdf"/>
    <hyperlink ref="G4" r:id="rId7" display="http://hcp-lan.org/workproducts/apm-framework-onepager.pdf"/>
    <hyperlink ref="H4" r:id="rId8" display="http://hcp-lan.org/workproducts/apm-framework-onepager.pdf"/>
    <hyperlink ref="A4:H4" r:id="rId9" display="Refreshed APM Framework Overview"/>
  </hyperlinks>
  <pageMargins left="0.75" right="0.75" top="1" bottom="1" header="0.5" footer="0.5"/>
  <pageSetup orientation="landscape" r:id="rId10"/>
  <headerFooter>
    <oddHeader>&amp;L2018 National APM Data Collection Effort&amp;CIntroduction Tab</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0"/>
  <sheetViews>
    <sheetView zoomScale="118" workbookViewId="0">
      <selection activeCell="A5" sqref="A5:C5"/>
    </sheetView>
  </sheetViews>
  <sheetFormatPr defaultColWidth="8.7109375" defaultRowHeight="15.75"/>
  <cols>
    <col min="1" max="1" width="3.7109375" style="2" customWidth="1"/>
    <col min="2" max="2" width="42.28515625" style="2" customWidth="1"/>
    <col min="3" max="3" width="30.140625" style="34" customWidth="1"/>
    <col min="4" max="4" width="42.28515625" style="2" customWidth="1"/>
    <col min="5" max="5" width="30.140625" style="27" customWidth="1"/>
    <col min="6" max="6" width="28.42578125" style="7" customWidth="1"/>
    <col min="7" max="16384" width="8.7109375" style="2"/>
  </cols>
  <sheetData>
    <row r="1" spans="1:6">
      <c r="A1" s="63"/>
      <c r="B1" s="63"/>
      <c r="C1" s="64"/>
      <c r="D1" s="63"/>
      <c r="E1" s="65"/>
      <c r="F1" s="16"/>
    </row>
    <row r="2" spans="1:6" ht="28.5">
      <c r="A2" s="306" t="s">
        <v>113</v>
      </c>
      <c r="B2" s="307"/>
      <c r="C2" s="307"/>
      <c r="D2" s="307"/>
      <c r="E2" s="307"/>
      <c r="F2" s="16"/>
    </row>
    <row r="3" spans="1:6" ht="22.35" customHeight="1">
      <c r="A3" s="63"/>
      <c r="B3" s="63"/>
      <c r="C3" s="64"/>
      <c r="D3" s="63"/>
      <c r="E3" s="65"/>
      <c r="F3" s="2"/>
    </row>
    <row r="4" spans="1:6" ht="81.95" customHeight="1">
      <c r="A4" s="268" t="s">
        <v>411</v>
      </c>
      <c r="B4" s="308"/>
      <c r="C4" s="308"/>
      <c r="D4" s="308"/>
      <c r="E4" s="308"/>
      <c r="F4" s="2"/>
    </row>
    <row r="5" spans="1:6" ht="21" customHeight="1">
      <c r="A5" s="309" t="s">
        <v>105</v>
      </c>
      <c r="B5" s="309"/>
      <c r="C5" s="309"/>
      <c r="D5" s="60"/>
      <c r="E5" s="60"/>
      <c r="F5" s="2"/>
    </row>
    <row r="6" spans="1:6" ht="333" customHeight="1">
      <c r="A6" s="310" t="s">
        <v>256</v>
      </c>
      <c r="B6" s="311"/>
      <c r="C6" s="311"/>
      <c r="D6" s="311"/>
      <c r="E6" s="311"/>
      <c r="F6" s="2"/>
    </row>
    <row r="7" spans="1:6" ht="20.100000000000001" customHeight="1">
      <c r="A7" s="312" t="s">
        <v>93</v>
      </c>
      <c r="B7" s="312"/>
      <c r="C7" s="61"/>
      <c r="D7" s="61"/>
      <c r="E7" s="61"/>
      <c r="F7" s="2"/>
    </row>
    <row r="8" spans="1:6" ht="57.95" customHeight="1">
      <c r="A8" s="314" t="s">
        <v>188</v>
      </c>
      <c r="B8" s="314"/>
      <c r="C8" s="314"/>
      <c r="D8" s="314"/>
      <c r="E8" s="314"/>
      <c r="F8" s="2"/>
    </row>
    <row r="9" spans="1:6">
      <c r="A9" s="62"/>
      <c r="B9" s="62"/>
      <c r="C9" s="62"/>
      <c r="D9" s="62"/>
      <c r="E9" s="62"/>
      <c r="F9" s="2"/>
    </row>
    <row r="10" spans="1:6" ht="26.1" customHeight="1">
      <c r="A10" s="83" t="s">
        <v>0</v>
      </c>
      <c r="B10" s="83" t="s">
        <v>128</v>
      </c>
      <c r="C10" s="52" t="s">
        <v>123</v>
      </c>
      <c r="D10" s="83" t="s">
        <v>124</v>
      </c>
      <c r="E10" s="59" t="s">
        <v>50</v>
      </c>
      <c r="F10" s="2"/>
    </row>
    <row r="11" spans="1:6" ht="63.95" customHeight="1">
      <c r="A11" s="71">
        <v>1</v>
      </c>
      <c r="B11" s="84" t="s">
        <v>222</v>
      </c>
      <c r="C11" s="72">
        <v>0</v>
      </c>
      <c r="D11" s="73" t="s">
        <v>94</v>
      </c>
      <c r="E11" s="86" t="s">
        <v>90</v>
      </c>
      <c r="F11" s="2"/>
    </row>
    <row r="12" spans="1:6" ht="39" customHeight="1">
      <c r="A12" s="313" t="s">
        <v>130</v>
      </c>
      <c r="B12" s="313"/>
      <c r="C12" s="313"/>
      <c r="D12" s="313"/>
      <c r="E12" s="313"/>
      <c r="F12" s="2"/>
    </row>
    <row r="13" spans="1:6" ht="95.1" customHeight="1">
      <c r="A13" s="71">
        <v>2</v>
      </c>
      <c r="B13" s="84" t="s">
        <v>190</v>
      </c>
      <c r="C13" s="72">
        <v>0</v>
      </c>
      <c r="D13" s="84" t="s">
        <v>191</v>
      </c>
      <c r="E13" s="74" t="e">
        <f>C13/C11</f>
        <v>#DIV/0!</v>
      </c>
      <c r="F13" s="2"/>
    </row>
    <row r="14" spans="1:6" ht="26.1" customHeight="1">
      <c r="A14" s="313" t="s">
        <v>131</v>
      </c>
      <c r="B14" s="313"/>
      <c r="C14" s="313"/>
      <c r="D14" s="313"/>
      <c r="E14" s="313"/>
      <c r="F14" s="2"/>
    </row>
    <row r="15" spans="1:6" ht="59.1" customHeight="1">
      <c r="A15" s="18">
        <v>3</v>
      </c>
      <c r="B15" s="82" t="s">
        <v>192</v>
      </c>
      <c r="C15" s="33">
        <v>0</v>
      </c>
      <c r="D15" s="82" t="s">
        <v>193</v>
      </c>
      <c r="E15" s="26" t="e">
        <f>C15/C11</f>
        <v>#DIV/0!</v>
      </c>
      <c r="F15" s="2"/>
    </row>
    <row r="16" spans="1:6" ht="78.95" customHeight="1" thickBot="1">
      <c r="A16" s="95">
        <v>4</v>
      </c>
      <c r="B16" s="91" t="s">
        <v>194</v>
      </c>
      <c r="C16" s="92">
        <v>0</v>
      </c>
      <c r="D16" s="91" t="s">
        <v>195</v>
      </c>
      <c r="E16" s="93" t="e">
        <f>C16/C11</f>
        <v>#DIV/0!</v>
      </c>
      <c r="F16" s="2"/>
    </row>
    <row r="17" spans="1:6" ht="53.1" customHeight="1" thickTop="1">
      <c r="A17" s="94">
        <v>5</v>
      </c>
      <c r="B17" s="87" t="s">
        <v>196</v>
      </c>
      <c r="C17" s="88">
        <f>SUM(C15,C16)</f>
        <v>0</v>
      </c>
      <c r="D17" s="89" t="s">
        <v>26</v>
      </c>
      <c r="E17" s="90" t="e">
        <f>C17/C11</f>
        <v>#DIV/0!</v>
      </c>
      <c r="F17" s="2"/>
    </row>
    <row r="18" spans="1:6" ht="27" customHeight="1">
      <c r="A18" s="313" t="s">
        <v>132</v>
      </c>
      <c r="B18" s="313"/>
      <c r="C18" s="313"/>
      <c r="D18" s="313"/>
      <c r="E18" s="313"/>
      <c r="F18" s="2"/>
    </row>
    <row r="19" spans="1:6" s="104" customFormat="1" ht="72" customHeight="1">
      <c r="A19" s="71">
        <v>6</v>
      </c>
      <c r="B19" s="84" t="s">
        <v>197</v>
      </c>
      <c r="C19" s="72">
        <v>0</v>
      </c>
      <c r="D19" s="84" t="s">
        <v>198</v>
      </c>
      <c r="E19" s="74" t="e">
        <f>C19/C11</f>
        <v>#DIV/0!</v>
      </c>
    </row>
    <row r="20" spans="1:6" s="104" customFormat="1" ht="72" customHeight="1">
      <c r="A20" s="71">
        <v>7</v>
      </c>
      <c r="B20" s="84" t="s">
        <v>199</v>
      </c>
      <c r="C20" s="72">
        <v>0</v>
      </c>
      <c r="D20" s="84" t="s">
        <v>200</v>
      </c>
      <c r="E20" s="74" t="e">
        <f>C20/C11</f>
        <v>#DIV/0!</v>
      </c>
    </row>
    <row r="21" spans="1:6" ht="77.099999999999994" customHeight="1">
      <c r="A21" s="69">
        <v>8</v>
      </c>
      <c r="B21" s="82" t="s">
        <v>201</v>
      </c>
      <c r="C21" s="33">
        <v>0</v>
      </c>
      <c r="D21" s="82" t="s">
        <v>202</v>
      </c>
      <c r="E21" s="26" t="e">
        <f>C21/C11</f>
        <v>#DIV/0!</v>
      </c>
      <c r="F21" s="2"/>
    </row>
    <row r="22" spans="1:6" ht="99.95" customHeight="1">
      <c r="A22" s="69">
        <v>9</v>
      </c>
      <c r="B22" s="82" t="s">
        <v>203</v>
      </c>
      <c r="C22" s="33">
        <v>0</v>
      </c>
      <c r="D22" s="82" t="s">
        <v>204</v>
      </c>
      <c r="E22" s="26" t="e">
        <f>C22/C11</f>
        <v>#DIV/0!</v>
      </c>
      <c r="F22" s="2"/>
    </row>
    <row r="23" spans="1:6" ht="68.099999999999994" customHeight="1">
      <c r="A23" s="94">
        <v>10</v>
      </c>
      <c r="B23" s="87" t="s">
        <v>205</v>
      </c>
      <c r="C23" s="88">
        <f>SUM(C19:C22)</f>
        <v>0</v>
      </c>
      <c r="D23" s="89" t="s">
        <v>25</v>
      </c>
      <c r="E23" s="90" t="e">
        <f>C23/C11</f>
        <v>#DIV/0!</v>
      </c>
      <c r="F23" s="2"/>
    </row>
    <row r="24" spans="1:6" ht="31.35" customHeight="1">
      <c r="A24" s="313" t="s">
        <v>133</v>
      </c>
      <c r="B24" s="313"/>
      <c r="C24" s="313"/>
      <c r="D24" s="313"/>
      <c r="E24" s="313"/>
      <c r="F24" s="2"/>
    </row>
    <row r="25" spans="1:6" ht="84" customHeight="1">
      <c r="A25" s="69">
        <v>11</v>
      </c>
      <c r="B25" s="82" t="s">
        <v>206</v>
      </c>
      <c r="C25" s="33">
        <v>0</v>
      </c>
      <c r="D25" s="84" t="s">
        <v>207</v>
      </c>
      <c r="E25" s="26" t="e">
        <f>C25/C11</f>
        <v>#DIV/0!</v>
      </c>
      <c r="F25" s="2"/>
    </row>
    <row r="26" spans="1:6" ht="92.1" customHeight="1">
      <c r="A26" s="69">
        <v>12</v>
      </c>
      <c r="B26" s="82" t="s">
        <v>210</v>
      </c>
      <c r="C26" s="33">
        <v>0</v>
      </c>
      <c r="D26" s="82" t="s">
        <v>211</v>
      </c>
      <c r="E26" s="26" t="e">
        <f>C26/C11</f>
        <v>#DIV/0!</v>
      </c>
      <c r="F26" s="2"/>
    </row>
    <row r="27" spans="1:6" ht="104.1" customHeight="1" thickBot="1">
      <c r="A27" s="95">
        <v>13</v>
      </c>
      <c r="B27" s="91" t="s">
        <v>208</v>
      </c>
      <c r="C27" s="96">
        <v>0</v>
      </c>
      <c r="D27" s="91" t="s">
        <v>209</v>
      </c>
      <c r="E27" s="93" t="e">
        <f>C27/C11</f>
        <v>#DIV/0!</v>
      </c>
      <c r="F27" s="2"/>
    </row>
    <row r="28" spans="1:6" ht="92.1" customHeight="1" thickTop="1">
      <c r="A28" s="69">
        <v>14</v>
      </c>
      <c r="B28" s="82" t="s">
        <v>212</v>
      </c>
      <c r="C28" s="33">
        <v>0</v>
      </c>
      <c r="D28" s="82" t="s">
        <v>213</v>
      </c>
      <c r="E28" s="26" t="e">
        <f>C28/C11</f>
        <v>#DIV/0!</v>
      </c>
      <c r="F28" s="2"/>
    </row>
    <row r="29" spans="1:6" s="104" customFormat="1" ht="87.95" customHeight="1" thickBot="1">
      <c r="A29" s="105">
        <v>15</v>
      </c>
      <c r="B29" s="101" t="s">
        <v>223</v>
      </c>
      <c r="C29" s="102">
        <v>0</v>
      </c>
      <c r="D29" s="101" t="s">
        <v>215</v>
      </c>
      <c r="E29" s="103" t="e">
        <f>C29/C11</f>
        <v>#DIV/0!</v>
      </c>
    </row>
    <row r="30" spans="1:6" ht="51" customHeight="1" thickTop="1">
      <c r="A30" s="94">
        <v>16</v>
      </c>
      <c r="B30" s="87" t="s">
        <v>216</v>
      </c>
      <c r="C30" s="88">
        <f>SUM(C25:C29)</f>
        <v>0</v>
      </c>
      <c r="D30" s="89" t="s">
        <v>21</v>
      </c>
      <c r="E30" s="90" t="e">
        <f>C30/C11</f>
        <v>#DIV/0!</v>
      </c>
      <c r="F30" s="2"/>
    </row>
    <row r="31" spans="1:6" ht="31.35" customHeight="1">
      <c r="A31" s="313" t="s">
        <v>92</v>
      </c>
      <c r="B31" s="313"/>
      <c r="C31" s="313"/>
      <c r="D31" s="313"/>
      <c r="E31" s="313"/>
      <c r="F31" s="2"/>
    </row>
    <row r="32" spans="1:6" ht="71.099999999999994" customHeight="1">
      <c r="A32" s="69">
        <v>17</v>
      </c>
      <c r="B32" s="84" t="s">
        <v>217</v>
      </c>
      <c r="C32" s="33">
        <f>C13</f>
        <v>0</v>
      </c>
      <c r="D32" s="57" t="s">
        <v>68</v>
      </c>
      <c r="E32" s="70" t="e">
        <f>C32/C11</f>
        <v>#DIV/0!</v>
      </c>
      <c r="F32" s="2"/>
    </row>
    <row r="33" spans="1:6" ht="74.099999999999994" customHeight="1">
      <c r="A33" s="69">
        <v>18</v>
      </c>
      <c r="B33" s="82" t="s">
        <v>218</v>
      </c>
      <c r="C33" s="33">
        <f>C17+C23+C30</f>
        <v>0</v>
      </c>
      <c r="D33" s="55" t="s">
        <v>219</v>
      </c>
      <c r="E33" s="70" t="e">
        <f>C33/C11</f>
        <v>#DIV/0!</v>
      </c>
      <c r="F33" s="2"/>
    </row>
    <row r="34" spans="1:6" ht="75" customHeight="1">
      <c r="A34" s="69">
        <v>19</v>
      </c>
      <c r="B34" s="82" t="s">
        <v>220</v>
      </c>
      <c r="C34" s="33">
        <f>C23+C30</f>
        <v>0</v>
      </c>
      <c r="D34" s="55" t="s">
        <v>221</v>
      </c>
      <c r="E34" s="70" t="e">
        <f>C34/C11</f>
        <v>#DIV/0!</v>
      </c>
      <c r="F34" s="2"/>
    </row>
    <row r="35" spans="1:6">
      <c r="A35" s="75"/>
      <c r="B35" s="75"/>
      <c r="C35" s="76"/>
      <c r="D35" s="75"/>
      <c r="E35" s="77"/>
      <c r="F35" s="16"/>
    </row>
    <row r="36" spans="1:6">
      <c r="A36" s="75"/>
      <c r="B36" s="75"/>
      <c r="C36" s="76"/>
      <c r="D36" s="75"/>
      <c r="E36" s="77"/>
      <c r="F36" s="16"/>
    </row>
    <row r="37" spans="1:6">
      <c r="A37" s="75"/>
      <c r="B37" s="75"/>
      <c r="C37" s="76"/>
      <c r="D37" s="75"/>
      <c r="E37" s="77"/>
      <c r="F37" s="16"/>
    </row>
    <row r="38" spans="1:6">
      <c r="A38" s="75"/>
      <c r="B38" s="75"/>
      <c r="C38" s="76"/>
      <c r="D38" s="75"/>
      <c r="E38" s="77"/>
      <c r="F38" s="16"/>
    </row>
    <row r="39" spans="1:6">
      <c r="A39" s="75"/>
      <c r="B39" s="75"/>
      <c r="C39" s="76"/>
      <c r="D39" s="75"/>
      <c r="E39" s="77"/>
      <c r="F39" s="16"/>
    </row>
    <row r="40" spans="1:6">
      <c r="A40" s="75"/>
      <c r="B40" s="75"/>
      <c r="C40" s="76"/>
      <c r="D40" s="75"/>
      <c r="E40" s="77"/>
      <c r="F40" s="16"/>
    </row>
    <row r="41" spans="1:6">
      <c r="A41" s="75"/>
      <c r="B41" s="75"/>
      <c r="C41" s="76"/>
      <c r="D41" s="75"/>
      <c r="E41" s="77"/>
      <c r="F41" s="16"/>
    </row>
    <row r="42" spans="1:6">
      <c r="A42" s="75"/>
      <c r="B42" s="75"/>
      <c r="C42" s="76"/>
      <c r="D42" s="75"/>
      <c r="E42" s="77"/>
      <c r="F42" s="16"/>
    </row>
    <row r="43" spans="1:6">
      <c r="A43" s="75"/>
      <c r="B43" s="75"/>
      <c r="C43" s="76"/>
      <c r="D43" s="75"/>
      <c r="E43" s="77"/>
      <c r="F43" s="16"/>
    </row>
    <row r="44" spans="1:6">
      <c r="A44" s="75"/>
      <c r="B44" s="75"/>
      <c r="C44" s="76"/>
      <c r="D44" s="75"/>
      <c r="E44" s="77"/>
      <c r="F44" s="16"/>
    </row>
    <row r="45" spans="1:6">
      <c r="A45" s="75"/>
      <c r="B45" s="75"/>
      <c r="C45" s="76"/>
      <c r="D45" s="75"/>
      <c r="E45" s="77"/>
      <c r="F45" s="16"/>
    </row>
    <row r="46" spans="1:6">
      <c r="A46" s="75"/>
      <c r="B46" s="75"/>
      <c r="C46" s="76"/>
      <c r="D46" s="75"/>
      <c r="E46" s="77"/>
      <c r="F46" s="16"/>
    </row>
    <row r="47" spans="1:6">
      <c r="A47" s="75"/>
      <c r="B47" s="75"/>
      <c r="C47" s="76"/>
      <c r="D47" s="75"/>
      <c r="E47" s="77"/>
      <c r="F47" s="16"/>
    </row>
    <row r="48" spans="1:6">
      <c r="A48" s="75"/>
      <c r="B48" s="75"/>
      <c r="C48" s="76"/>
      <c r="D48" s="75"/>
      <c r="E48" s="77"/>
      <c r="F48" s="16"/>
    </row>
    <row r="49" spans="1:6">
      <c r="A49" s="75"/>
      <c r="B49" s="75"/>
      <c r="C49" s="76"/>
      <c r="D49" s="75"/>
      <c r="E49" s="77"/>
      <c r="F49" s="16"/>
    </row>
    <row r="50" spans="1:6">
      <c r="A50" s="75"/>
      <c r="B50" s="75"/>
      <c r="C50" s="76"/>
      <c r="D50" s="75"/>
      <c r="E50" s="77"/>
      <c r="F50" s="16"/>
    </row>
    <row r="51" spans="1:6">
      <c r="A51" s="75"/>
      <c r="B51" s="75"/>
      <c r="C51" s="76"/>
      <c r="D51" s="75"/>
      <c r="E51" s="77"/>
      <c r="F51" s="16"/>
    </row>
    <row r="52" spans="1:6">
      <c r="A52" s="75"/>
      <c r="B52" s="75"/>
      <c r="C52" s="76"/>
      <c r="D52" s="75"/>
      <c r="E52" s="77"/>
      <c r="F52" s="16"/>
    </row>
    <row r="53" spans="1:6">
      <c r="A53" s="75"/>
      <c r="B53" s="75"/>
      <c r="C53" s="76"/>
      <c r="D53" s="75"/>
      <c r="E53" s="77"/>
      <c r="F53" s="16"/>
    </row>
    <row r="54" spans="1:6">
      <c r="A54" s="75"/>
      <c r="B54" s="75"/>
      <c r="C54" s="76"/>
      <c r="D54" s="75"/>
      <c r="E54" s="77"/>
      <c r="F54" s="16"/>
    </row>
    <row r="55" spans="1:6">
      <c r="A55" s="75"/>
      <c r="B55" s="75"/>
      <c r="C55" s="76"/>
      <c r="D55" s="75"/>
      <c r="E55" s="77"/>
      <c r="F55" s="16"/>
    </row>
    <row r="56" spans="1:6">
      <c r="A56" s="75"/>
      <c r="B56" s="75"/>
      <c r="C56" s="76"/>
      <c r="D56" s="75"/>
      <c r="E56" s="77"/>
      <c r="F56" s="16"/>
    </row>
    <row r="57" spans="1:6">
      <c r="A57" s="75"/>
      <c r="B57" s="75"/>
      <c r="C57" s="76"/>
      <c r="D57" s="75"/>
      <c r="E57" s="77"/>
      <c r="F57" s="16"/>
    </row>
    <row r="58" spans="1:6">
      <c r="A58" s="75"/>
      <c r="B58" s="75"/>
      <c r="C58" s="76"/>
      <c r="D58" s="75"/>
      <c r="E58" s="77"/>
      <c r="F58" s="16"/>
    </row>
    <row r="59" spans="1:6">
      <c r="A59" s="75"/>
      <c r="B59" s="75"/>
      <c r="C59" s="76"/>
      <c r="D59" s="75"/>
      <c r="E59" s="77"/>
      <c r="F59" s="16"/>
    </row>
    <row r="60" spans="1:6">
      <c r="A60" s="75"/>
      <c r="B60" s="75"/>
      <c r="C60" s="76"/>
      <c r="D60" s="75"/>
      <c r="E60" s="77"/>
      <c r="F60" s="16"/>
    </row>
    <row r="61" spans="1:6">
      <c r="A61" s="75"/>
      <c r="B61" s="75"/>
      <c r="C61" s="76"/>
      <c r="D61" s="75"/>
      <c r="E61" s="77"/>
      <c r="F61" s="16"/>
    </row>
    <row r="62" spans="1:6">
      <c r="A62" s="75"/>
      <c r="B62" s="75"/>
      <c r="C62" s="76"/>
      <c r="D62" s="75"/>
      <c r="E62" s="77"/>
      <c r="F62" s="16"/>
    </row>
    <row r="63" spans="1:6">
      <c r="A63" s="75"/>
      <c r="B63" s="75"/>
      <c r="C63" s="76"/>
      <c r="D63" s="75"/>
      <c r="E63" s="77"/>
      <c r="F63" s="16"/>
    </row>
    <row r="64" spans="1:6">
      <c r="A64" s="75"/>
      <c r="B64" s="75"/>
      <c r="C64" s="76"/>
      <c r="D64" s="75"/>
      <c r="E64" s="77"/>
      <c r="F64" s="16"/>
    </row>
    <row r="65" spans="1:6">
      <c r="A65" s="75"/>
      <c r="B65" s="75"/>
      <c r="C65" s="76"/>
      <c r="D65" s="75"/>
      <c r="E65" s="77"/>
      <c r="F65" s="16"/>
    </row>
    <row r="66" spans="1:6">
      <c r="A66" s="75"/>
      <c r="B66" s="75"/>
      <c r="C66" s="76"/>
      <c r="D66" s="75"/>
      <c r="E66" s="77"/>
      <c r="F66" s="16"/>
    </row>
    <row r="67" spans="1:6">
      <c r="A67" s="75"/>
      <c r="B67" s="75"/>
      <c r="C67" s="76"/>
      <c r="D67" s="75"/>
      <c r="E67" s="77"/>
      <c r="F67" s="16"/>
    </row>
    <row r="68" spans="1:6">
      <c r="A68" s="75"/>
      <c r="B68" s="75"/>
      <c r="C68" s="76"/>
      <c r="D68" s="75"/>
      <c r="E68" s="77"/>
      <c r="F68" s="16"/>
    </row>
    <row r="69" spans="1:6">
      <c r="A69" s="75"/>
      <c r="B69" s="75"/>
      <c r="C69" s="76"/>
      <c r="D69" s="75"/>
      <c r="E69" s="77"/>
      <c r="F69" s="16"/>
    </row>
    <row r="70" spans="1:6">
      <c r="A70" s="75"/>
      <c r="B70" s="75"/>
      <c r="C70" s="76"/>
      <c r="D70" s="75"/>
      <c r="E70" s="77"/>
      <c r="F70" s="16"/>
    </row>
    <row r="71" spans="1:6">
      <c r="A71" s="75"/>
      <c r="B71" s="75"/>
      <c r="C71" s="76"/>
      <c r="D71" s="75"/>
      <c r="E71" s="77"/>
      <c r="F71" s="16"/>
    </row>
    <row r="72" spans="1:6">
      <c r="A72" s="75"/>
      <c r="B72" s="75"/>
      <c r="C72" s="76"/>
      <c r="D72" s="75"/>
      <c r="E72" s="77"/>
      <c r="F72" s="16"/>
    </row>
    <row r="73" spans="1:6">
      <c r="A73" s="75"/>
      <c r="B73" s="75"/>
      <c r="C73" s="76"/>
      <c r="D73" s="75"/>
      <c r="E73" s="77"/>
      <c r="F73" s="16"/>
    </row>
    <row r="74" spans="1:6">
      <c r="A74" s="75"/>
      <c r="B74" s="75"/>
      <c r="C74" s="76"/>
      <c r="D74" s="75"/>
      <c r="E74" s="77"/>
      <c r="F74" s="16"/>
    </row>
    <row r="75" spans="1:6">
      <c r="A75" s="75"/>
      <c r="B75" s="75"/>
      <c r="C75" s="76"/>
      <c r="D75" s="75"/>
      <c r="E75" s="77"/>
      <c r="F75" s="16"/>
    </row>
    <row r="76" spans="1:6">
      <c r="A76" s="75"/>
      <c r="B76" s="75"/>
      <c r="C76" s="76"/>
      <c r="D76" s="75"/>
      <c r="E76" s="77"/>
      <c r="F76" s="16"/>
    </row>
    <row r="77" spans="1:6">
      <c r="A77" s="75"/>
      <c r="B77" s="75"/>
      <c r="C77" s="76"/>
      <c r="D77" s="75"/>
      <c r="E77" s="77"/>
      <c r="F77" s="16"/>
    </row>
    <row r="78" spans="1:6">
      <c r="A78" s="75"/>
      <c r="B78" s="75"/>
      <c r="C78" s="76"/>
      <c r="D78" s="75"/>
      <c r="E78" s="77"/>
      <c r="F78" s="16"/>
    </row>
    <row r="79" spans="1:6">
      <c r="A79" s="75"/>
      <c r="B79" s="75"/>
      <c r="C79" s="76"/>
      <c r="D79" s="75"/>
      <c r="E79" s="77"/>
      <c r="F79" s="16"/>
    </row>
    <row r="80" spans="1:6">
      <c r="A80" s="75"/>
      <c r="B80" s="75"/>
      <c r="C80" s="76"/>
      <c r="D80" s="75"/>
      <c r="E80" s="77"/>
      <c r="F80" s="16"/>
    </row>
    <row r="81" spans="1:6">
      <c r="A81" s="75"/>
      <c r="B81" s="75"/>
      <c r="C81" s="76"/>
      <c r="D81" s="75"/>
      <c r="E81" s="77"/>
      <c r="F81" s="16"/>
    </row>
    <row r="82" spans="1:6">
      <c r="A82" s="75"/>
      <c r="B82" s="75"/>
      <c r="C82" s="76"/>
      <c r="D82" s="75"/>
      <c r="E82" s="77"/>
      <c r="F82" s="16"/>
    </row>
    <row r="83" spans="1:6">
      <c r="A83" s="75"/>
      <c r="B83" s="75"/>
      <c r="C83" s="76"/>
      <c r="D83" s="75"/>
      <c r="E83" s="77"/>
      <c r="F83" s="16"/>
    </row>
    <row r="84" spans="1:6">
      <c r="A84" s="75"/>
      <c r="B84" s="75"/>
      <c r="C84" s="76"/>
      <c r="D84" s="75"/>
      <c r="E84" s="77"/>
      <c r="F84" s="16"/>
    </row>
    <row r="85" spans="1:6">
      <c r="A85" s="75"/>
      <c r="B85" s="75"/>
      <c r="C85" s="76"/>
      <c r="D85" s="75"/>
      <c r="E85" s="77"/>
      <c r="F85" s="16"/>
    </row>
    <row r="86" spans="1:6">
      <c r="A86" s="75"/>
      <c r="B86" s="75"/>
      <c r="C86" s="76"/>
      <c r="D86" s="75"/>
      <c r="E86" s="77"/>
      <c r="F86" s="16"/>
    </row>
    <row r="87" spans="1:6">
      <c r="A87" s="75"/>
      <c r="B87" s="75"/>
      <c r="C87" s="76"/>
      <c r="D87" s="75"/>
      <c r="E87" s="77"/>
      <c r="F87" s="16"/>
    </row>
    <row r="88" spans="1:6">
      <c r="A88" s="75"/>
      <c r="B88" s="75"/>
      <c r="C88" s="76"/>
      <c r="D88" s="75"/>
      <c r="E88" s="77"/>
      <c r="F88" s="16"/>
    </row>
    <row r="89" spans="1:6">
      <c r="A89" s="75"/>
      <c r="B89" s="75"/>
      <c r="C89" s="76"/>
      <c r="D89" s="75"/>
      <c r="E89" s="77"/>
      <c r="F89" s="16"/>
    </row>
    <row r="90" spans="1:6">
      <c r="A90" s="75"/>
      <c r="B90" s="75"/>
      <c r="C90" s="76"/>
      <c r="D90" s="75"/>
      <c r="E90" s="77"/>
      <c r="F90" s="16"/>
    </row>
    <row r="91" spans="1:6">
      <c r="A91" s="78"/>
      <c r="B91" s="78"/>
      <c r="C91" s="79"/>
      <c r="D91" s="78"/>
      <c r="E91" s="80"/>
      <c r="F91" s="16"/>
    </row>
    <row r="92" spans="1:6">
      <c r="A92" s="78"/>
      <c r="B92" s="78"/>
      <c r="C92" s="79"/>
      <c r="D92" s="78"/>
      <c r="E92" s="80"/>
      <c r="F92" s="16"/>
    </row>
    <row r="93" spans="1:6">
      <c r="A93" s="78"/>
      <c r="B93" s="78"/>
      <c r="C93" s="79"/>
      <c r="D93" s="78"/>
      <c r="E93" s="80"/>
      <c r="F93" s="16"/>
    </row>
    <row r="94" spans="1:6">
      <c r="A94" s="78"/>
      <c r="B94" s="78"/>
      <c r="C94" s="79"/>
      <c r="D94" s="78"/>
      <c r="E94" s="80"/>
      <c r="F94" s="16"/>
    </row>
    <row r="95" spans="1:6">
      <c r="A95" s="78"/>
      <c r="B95" s="78"/>
      <c r="C95" s="79"/>
      <c r="D95" s="78"/>
      <c r="E95" s="80"/>
      <c r="F95" s="16"/>
    </row>
    <row r="96" spans="1:6">
      <c r="A96" s="78"/>
      <c r="B96" s="78"/>
      <c r="C96" s="79"/>
      <c r="D96" s="78"/>
      <c r="E96" s="80"/>
      <c r="F96" s="16"/>
    </row>
    <row r="97" spans="1:6">
      <c r="A97" s="78"/>
      <c r="B97" s="78"/>
      <c r="C97" s="79"/>
      <c r="D97" s="78"/>
      <c r="E97" s="80"/>
      <c r="F97" s="16"/>
    </row>
    <row r="98" spans="1:6">
      <c r="A98" s="78"/>
      <c r="B98" s="78"/>
      <c r="C98" s="79"/>
      <c r="D98" s="78"/>
      <c r="E98" s="80"/>
      <c r="F98" s="16"/>
    </row>
    <row r="99" spans="1:6">
      <c r="A99" s="78"/>
      <c r="B99" s="78"/>
      <c r="C99" s="79"/>
      <c r="D99" s="78"/>
      <c r="E99" s="80"/>
      <c r="F99" s="16"/>
    </row>
    <row r="100" spans="1:6">
      <c r="A100" s="78"/>
      <c r="B100" s="78"/>
      <c r="C100" s="79"/>
      <c r="D100" s="78"/>
      <c r="E100" s="80"/>
      <c r="F100" s="16"/>
    </row>
    <row r="101" spans="1:6">
      <c r="A101" s="78"/>
      <c r="B101" s="78"/>
      <c r="C101" s="79"/>
      <c r="D101" s="78"/>
      <c r="E101" s="80"/>
      <c r="F101" s="16"/>
    </row>
    <row r="102" spans="1:6">
      <c r="A102" s="78"/>
      <c r="B102" s="78"/>
      <c r="C102" s="79"/>
      <c r="D102" s="78"/>
      <c r="E102" s="80"/>
      <c r="F102" s="16"/>
    </row>
    <row r="103" spans="1:6">
      <c r="A103" s="78"/>
      <c r="B103" s="78"/>
      <c r="C103" s="79"/>
      <c r="D103" s="78"/>
      <c r="E103" s="80"/>
      <c r="F103" s="16"/>
    </row>
    <row r="104" spans="1:6">
      <c r="A104" s="78"/>
      <c r="B104" s="78"/>
      <c r="C104" s="79"/>
      <c r="D104" s="78"/>
      <c r="E104" s="80"/>
      <c r="F104" s="16"/>
    </row>
    <row r="105" spans="1:6">
      <c r="A105" s="78"/>
      <c r="B105" s="78"/>
      <c r="C105" s="79"/>
      <c r="D105" s="78"/>
      <c r="E105" s="80"/>
      <c r="F105" s="16"/>
    </row>
    <row r="106" spans="1:6">
      <c r="A106" s="78"/>
      <c r="B106" s="78"/>
      <c r="C106" s="79"/>
      <c r="D106" s="78"/>
      <c r="E106" s="80"/>
      <c r="F106" s="16"/>
    </row>
    <row r="107" spans="1:6">
      <c r="A107" s="78"/>
      <c r="B107" s="78"/>
      <c r="C107" s="79"/>
      <c r="D107" s="78"/>
      <c r="E107" s="80"/>
      <c r="F107" s="16"/>
    </row>
    <row r="108" spans="1:6">
      <c r="A108" s="78"/>
      <c r="B108" s="78"/>
      <c r="C108" s="79"/>
      <c r="D108" s="78"/>
      <c r="E108" s="80"/>
      <c r="F108" s="16"/>
    </row>
    <row r="109" spans="1:6">
      <c r="A109" s="78"/>
      <c r="B109" s="78"/>
      <c r="C109" s="79"/>
      <c r="D109" s="78"/>
      <c r="E109" s="80"/>
      <c r="F109" s="16"/>
    </row>
    <row r="110" spans="1:6">
      <c r="A110" s="78"/>
      <c r="B110" s="78"/>
      <c r="C110" s="79"/>
      <c r="D110" s="78"/>
      <c r="E110" s="80"/>
      <c r="F110" s="16"/>
    </row>
    <row r="111" spans="1:6">
      <c r="A111" s="78"/>
      <c r="B111" s="78"/>
      <c r="C111" s="79"/>
      <c r="D111" s="78"/>
      <c r="E111" s="80"/>
      <c r="F111" s="16"/>
    </row>
    <row r="112" spans="1:6">
      <c r="A112" s="78"/>
      <c r="B112" s="78"/>
      <c r="C112" s="79"/>
      <c r="D112" s="78"/>
      <c r="E112" s="80"/>
      <c r="F112" s="16"/>
    </row>
    <row r="113" spans="1:6">
      <c r="A113" s="78"/>
      <c r="B113" s="78"/>
      <c r="C113" s="79"/>
      <c r="D113" s="78"/>
      <c r="E113" s="80"/>
      <c r="F113" s="16"/>
    </row>
    <row r="114" spans="1:6">
      <c r="A114" s="78"/>
      <c r="B114" s="78"/>
      <c r="C114" s="79"/>
      <c r="D114" s="78"/>
      <c r="E114" s="80"/>
      <c r="F114" s="16"/>
    </row>
    <row r="115" spans="1:6">
      <c r="A115" s="78"/>
      <c r="B115" s="78"/>
      <c r="C115" s="79"/>
      <c r="D115" s="78"/>
      <c r="E115" s="80"/>
      <c r="F115" s="16"/>
    </row>
    <row r="116" spans="1:6">
      <c r="A116" s="78"/>
      <c r="B116" s="78"/>
      <c r="C116" s="79"/>
      <c r="D116" s="78"/>
      <c r="E116" s="80"/>
      <c r="F116" s="16"/>
    </row>
    <row r="117" spans="1:6">
      <c r="A117" s="78"/>
      <c r="B117" s="78"/>
      <c r="C117" s="79"/>
      <c r="D117" s="78"/>
      <c r="E117" s="80"/>
      <c r="F117" s="16"/>
    </row>
    <row r="118" spans="1:6">
      <c r="A118" s="78"/>
      <c r="B118" s="78"/>
      <c r="C118" s="79"/>
      <c r="D118" s="78"/>
      <c r="E118" s="80"/>
      <c r="F118" s="16"/>
    </row>
    <row r="119" spans="1:6">
      <c r="F119" s="16"/>
    </row>
    <row r="120" spans="1:6">
      <c r="F120" s="16"/>
    </row>
    <row r="121" spans="1:6">
      <c r="F121" s="16"/>
    </row>
    <row r="122" spans="1:6">
      <c r="F122" s="16"/>
    </row>
    <row r="123" spans="1:6">
      <c r="F123" s="16"/>
    </row>
    <row r="124" spans="1:6">
      <c r="F124" s="16"/>
    </row>
    <row r="125" spans="1:6">
      <c r="F125" s="16"/>
    </row>
    <row r="126" spans="1:6">
      <c r="F126" s="16"/>
    </row>
    <row r="127" spans="1:6">
      <c r="F127" s="16"/>
    </row>
    <row r="128" spans="1:6">
      <c r="F128" s="16"/>
    </row>
    <row r="129" spans="6:6">
      <c r="F129" s="16"/>
    </row>
    <row r="130" spans="6:6">
      <c r="F130" s="16"/>
    </row>
    <row r="131" spans="6:6">
      <c r="F131" s="16"/>
    </row>
    <row r="132" spans="6:6">
      <c r="F132" s="16"/>
    </row>
    <row r="133" spans="6:6">
      <c r="F133" s="16"/>
    </row>
    <row r="134" spans="6:6">
      <c r="F134" s="16"/>
    </row>
    <row r="135" spans="6:6">
      <c r="F135" s="16"/>
    </row>
    <row r="136" spans="6:6">
      <c r="F136" s="16"/>
    </row>
    <row r="137" spans="6:6">
      <c r="F137" s="16"/>
    </row>
    <row r="138" spans="6:6">
      <c r="F138" s="16"/>
    </row>
    <row r="139" spans="6:6">
      <c r="F139" s="16"/>
    </row>
    <row r="140" spans="6:6">
      <c r="F140" s="16"/>
    </row>
    <row r="141" spans="6:6">
      <c r="F141" s="16"/>
    </row>
    <row r="142" spans="6:6">
      <c r="F142" s="16"/>
    </row>
    <row r="143" spans="6:6">
      <c r="F143" s="16"/>
    </row>
    <row r="144" spans="6:6">
      <c r="F144" s="16"/>
    </row>
    <row r="145" spans="6:6">
      <c r="F145" s="16"/>
    </row>
    <row r="146" spans="6:6">
      <c r="F146" s="16"/>
    </row>
    <row r="147" spans="6:6">
      <c r="F147" s="16"/>
    </row>
    <row r="148" spans="6:6">
      <c r="F148" s="16"/>
    </row>
    <row r="149" spans="6:6">
      <c r="F149" s="16"/>
    </row>
    <row r="150" spans="6:6">
      <c r="F150" s="16"/>
    </row>
    <row r="151" spans="6:6">
      <c r="F151" s="16"/>
    </row>
    <row r="152" spans="6:6">
      <c r="F152" s="16"/>
    </row>
    <row r="153" spans="6:6">
      <c r="F153" s="16"/>
    </row>
    <row r="154" spans="6:6">
      <c r="F154" s="16"/>
    </row>
    <row r="155" spans="6:6">
      <c r="F155" s="16"/>
    </row>
    <row r="156" spans="6:6">
      <c r="F156" s="16"/>
    </row>
    <row r="157" spans="6:6">
      <c r="F157" s="16"/>
    </row>
    <row r="158" spans="6:6">
      <c r="F158" s="16"/>
    </row>
    <row r="159" spans="6:6">
      <c r="F159" s="16"/>
    </row>
    <row r="160" spans="6:6">
      <c r="F160" s="16"/>
    </row>
    <row r="161" spans="6:6">
      <c r="F161" s="16"/>
    </row>
    <row r="162" spans="6:6">
      <c r="F162" s="16"/>
    </row>
    <row r="163" spans="6:6">
      <c r="F163" s="16"/>
    </row>
    <row r="164" spans="6:6">
      <c r="F164" s="16"/>
    </row>
    <row r="165" spans="6:6">
      <c r="F165" s="16"/>
    </row>
    <row r="166" spans="6:6">
      <c r="F166" s="16"/>
    </row>
    <row r="167" spans="6:6">
      <c r="F167" s="16"/>
    </row>
    <row r="168" spans="6:6">
      <c r="F168" s="16"/>
    </row>
    <row r="169" spans="6:6">
      <c r="F169" s="16"/>
    </row>
    <row r="170" spans="6:6">
      <c r="F170" s="16"/>
    </row>
    <row r="171" spans="6:6">
      <c r="F171" s="16"/>
    </row>
    <row r="172" spans="6:6">
      <c r="F172" s="16"/>
    </row>
    <row r="173" spans="6:6">
      <c r="F173" s="16"/>
    </row>
    <row r="174" spans="6:6">
      <c r="F174" s="16"/>
    </row>
    <row r="175" spans="6:6">
      <c r="F175" s="16"/>
    </row>
    <row r="176" spans="6:6">
      <c r="F176" s="16"/>
    </row>
    <row r="177" spans="6:6">
      <c r="F177" s="16"/>
    </row>
    <row r="178" spans="6:6">
      <c r="F178" s="16"/>
    </row>
    <row r="179" spans="6:6">
      <c r="F179" s="16"/>
    </row>
    <row r="180" spans="6:6">
      <c r="F180" s="16"/>
    </row>
    <row r="181" spans="6:6">
      <c r="F181" s="16"/>
    </row>
    <row r="182" spans="6:6">
      <c r="F182" s="16"/>
    </row>
    <row r="183" spans="6:6">
      <c r="F183" s="16"/>
    </row>
    <row r="184" spans="6:6">
      <c r="F184" s="16"/>
    </row>
    <row r="185" spans="6:6">
      <c r="F185" s="16"/>
    </row>
    <row r="186" spans="6:6">
      <c r="F186" s="16"/>
    </row>
    <row r="187" spans="6:6">
      <c r="F187" s="16"/>
    </row>
    <row r="188" spans="6:6">
      <c r="F188" s="16"/>
    </row>
    <row r="189" spans="6:6">
      <c r="F189" s="16"/>
    </row>
    <row r="190" spans="6:6">
      <c r="F190" s="16"/>
    </row>
    <row r="191" spans="6:6">
      <c r="F191" s="16"/>
    </row>
    <row r="192" spans="6:6">
      <c r="F192" s="16"/>
    </row>
    <row r="193" spans="6:6">
      <c r="F193" s="16"/>
    </row>
    <row r="194" spans="6:6">
      <c r="F194" s="16"/>
    </row>
    <row r="195" spans="6:6">
      <c r="F195" s="16"/>
    </row>
    <row r="196" spans="6:6">
      <c r="F196" s="16"/>
    </row>
    <row r="197" spans="6:6">
      <c r="F197" s="16"/>
    </row>
    <row r="198" spans="6:6">
      <c r="F198" s="16"/>
    </row>
    <row r="199" spans="6:6">
      <c r="F199" s="16"/>
    </row>
    <row r="200" spans="6:6">
      <c r="F200" s="16"/>
    </row>
    <row r="201" spans="6:6">
      <c r="F201" s="16"/>
    </row>
    <row r="202" spans="6:6">
      <c r="F202" s="16"/>
    </row>
    <row r="203" spans="6:6">
      <c r="F203" s="16"/>
    </row>
    <row r="204" spans="6:6">
      <c r="F204" s="16"/>
    </row>
    <row r="205" spans="6:6">
      <c r="F205" s="16"/>
    </row>
    <row r="206" spans="6:6">
      <c r="F206" s="16"/>
    </row>
    <row r="207" spans="6:6">
      <c r="F207" s="16"/>
    </row>
    <row r="208" spans="6:6">
      <c r="F208" s="16"/>
    </row>
    <row r="209" spans="6:6">
      <c r="F209" s="16"/>
    </row>
    <row r="210" spans="6:6">
      <c r="F210" s="16"/>
    </row>
    <row r="211" spans="6:6">
      <c r="F211" s="16"/>
    </row>
    <row r="212" spans="6:6">
      <c r="F212" s="16"/>
    </row>
    <row r="213" spans="6:6">
      <c r="F213" s="16"/>
    </row>
    <row r="214" spans="6:6">
      <c r="F214" s="16"/>
    </row>
    <row r="215" spans="6:6">
      <c r="F215" s="16"/>
    </row>
    <row r="216" spans="6:6">
      <c r="F216" s="16"/>
    </row>
    <row r="217" spans="6:6">
      <c r="F217" s="16"/>
    </row>
    <row r="218" spans="6:6">
      <c r="F218" s="16"/>
    </row>
    <row r="219" spans="6:6">
      <c r="F219" s="16"/>
    </row>
    <row r="220" spans="6:6">
      <c r="F220" s="16"/>
    </row>
    <row r="221" spans="6:6">
      <c r="F221" s="16"/>
    </row>
    <row r="222" spans="6:6">
      <c r="F222" s="16"/>
    </row>
    <row r="223" spans="6:6">
      <c r="F223" s="16"/>
    </row>
    <row r="224" spans="6:6">
      <c r="F224" s="16"/>
    </row>
    <row r="225" spans="6:6">
      <c r="F225" s="16"/>
    </row>
    <row r="226" spans="6:6">
      <c r="F226" s="16"/>
    </row>
    <row r="227" spans="6:6">
      <c r="F227" s="16"/>
    </row>
    <row r="228" spans="6:6">
      <c r="F228" s="16"/>
    </row>
    <row r="229" spans="6:6">
      <c r="F229" s="16"/>
    </row>
    <row r="230" spans="6:6">
      <c r="F230" s="16"/>
    </row>
    <row r="231" spans="6:6">
      <c r="F231" s="16"/>
    </row>
    <row r="232" spans="6:6">
      <c r="F232" s="16"/>
    </row>
    <row r="233" spans="6:6">
      <c r="F233" s="16"/>
    </row>
    <row r="234" spans="6:6">
      <c r="F234" s="16"/>
    </row>
    <row r="235" spans="6:6">
      <c r="F235" s="16"/>
    </row>
    <row r="236" spans="6:6">
      <c r="F236" s="16"/>
    </row>
    <row r="237" spans="6:6">
      <c r="F237" s="16"/>
    </row>
    <row r="238" spans="6:6">
      <c r="F238" s="16"/>
    </row>
    <row r="239" spans="6:6">
      <c r="F239" s="16"/>
    </row>
    <row r="240" spans="6:6">
      <c r="F240" s="16"/>
    </row>
    <row r="241" spans="6:6">
      <c r="F241" s="16"/>
    </row>
    <row r="242" spans="6:6">
      <c r="F242" s="16"/>
    </row>
    <row r="243" spans="6:6">
      <c r="F243" s="16"/>
    </row>
    <row r="244" spans="6:6">
      <c r="F244" s="16"/>
    </row>
    <row r="245" spans="6:6">
      <c r="F245" s="16"/>
    </row>
    <row r="246" spans="6:6">
      <c r="F246" s="16"/>
    </row>
    <row r="247" spans="6:6">
      <c r="F247" s="16"/>
    </row>
    <row r="248" spans="6:6">
      <c r="F248" s="16"/>
    </row>
    <row r="249" spans="6:6">
      <c r="F249" s="16"/>
    </row>
    <row r="250" spans="6:6">
      <c r="F250" s="16"/>
    </row>
    <row r="251" spans="6:6">
      <c r="F251" s="16"/>
    </row>
    <row r="252" spans="6:6">
      <c r="F252" s="16"/>
    </row>
    <row r="253" spans="6:6">
      <c r="F253" s="16"/>
    </row>
    <row r="254" spans="6:6">
      <c r="F254" s="16"/>
    </row>
    <row r="255" spans="6:6">
      <c r="F255" s="16"/>
    </row>
    <row r="256" spans="6:6">
      <c r="F256" s="16"/>
    </row>
    <row r="257" spans="6:6">
      <c r="F257" s="16"/>
    </row>
    <row r="258" spans="6:6">
      <c r="F258" s="16"/>
    </row>
    <row r="259" spans="6:6">
      <c r="F259" s="16"/>
    </row>
    <row r="260" spans="6:6">
      <c r="F260" s="16"/>
    </row>
    <row r="261" spans="6:6">
      <c r="F261" s="16"/>
    </row>
    <row r="262" spans="6:6">
      <c r="F262" s="16"/>
    </row>
    <row r="263" spans="6:6">
      <c r="F263" s="16"/>
    </row>
    <row r="264" spans="6:6">
      <c r="F264" s="16"/>
    </row>
    <row r="265" spans="6:6">
      <c r="F265" s="16"/>
    </row>
    <row r="266" spans="6:6">
      <c r="F266" s="16"/>
    </row>
    <row r="267" spans="6:6">
      <c r="F267" s="16"/>
    </row>
    <row r="268" spans="6:6">
      <c r="F268" s="16"/>
    </row>
    <row r="269" spans="6:6">
      <c r="F269" s="16"/>
    </row>
    <row r="270" spans="6:6">
      <c r="F270" s="16"/>
    </row>
    <row r="271" spans="6:6">
      <c r="F271" s="16"/>
    </row>
    <row r="272" spans="6:6">
      <c r="F272" s="16"/>
    </row>
    <row r="273" spans="6:6">
      <c r="F273" s="16"/>
    </row>
    <row r="274" spans="6:6">
      <c r="F274" s="16"/>
    </row>
    <row r="275" spans="6:6">
      <c r="F275" s="16"/>
    </row>
    <row r="276" spans="6:6">
      <c r="F276" s="16"/>
    </row>
    <row r="277" spans="6:6">
      <c r="F277" s="16"/>
    </row>
    <row r="278" spans="6:6">
      <c r="F278" s="16"/>
    </row>
    <row r="279" spans="6:6">
      <c r="F279" s="16"/>
    </row>
    <row r="280" spans="6:6">
      <c r="F280" s="16"/>
    </row>
    <row r="281" spans="6:6">
      <c r="F281" s="16"/>
    </row>
    <row r="282" spans="6:6">
      <c r="F282" s="16"/>
    </row>
    <row r="283" spans="6:6">
      <c r="F283" s="16"/>
    </row>
    <row r="284" spans="6:6">
      <c r="F284" s="16"/>
    </row>
    <row r="285" spans="6:6">
      <c r="F285" s="16"/>
    </row>
    <row r="286" spans="6:6">
      <c r="F286" s="16"/>
    </row>
    <row r="287" spans="6:6">
      <c r="F287" s="16"/>
    </row>
    <row r="288" spans="6:6">
      <c r="F288" s="16"/>
    </row>
    <row r="289" spans="6:6">
      <c r="F289" s="16"/>
    </row>
    <row r="290" spans="6:6">
      <c r="F290" s="16"/>
    </row>
    <row r="291" spans="6:6">
      <c r="F291" s="16"/>
    </row>
    <row r="292" spans="6:6">
      <c r="F292" s="16"/>
    </row>
    <row r="293" spans="6:6">
      <c r="F293" s="16"/>
    </row>
    <row r="294" spans="6:6">
      <c r="F294" s="16"/>
    </row>
    <row r="295" spans="6:6">
      <c r="F295" s="16"/>
    </row>
    <row r="296" spans="6:6">
      <c r="F296" s="16"/>
    </row>
    <row r="297" spans="6:6">
      <c r="F297" s="16"/>
    </row>
    <row r="298" spans="6:6">
      <c r="F298" s="16"/>
    </row>
    <row r="299" spans="6:6">
      <c r="F299" s="16"/>
    </row>
    <row r="300" spans="6:6">
      <c r="F300" s="16"/>
    </row>
    <row r="301" spans="6:6">
      <c r="F301" s="16"/>
    </row>
    <row r="302" spans="6:6">
      <c r="F302" s="16"/>
    </row>
    <row r="303" spans="6:6">
      <c r="F303" s="16"/>
    </row>
    <row r="304" spans="6:6">
      <c r="F304" s="16"/>
    </row>
    <row r="305" spans="6:6">
      <c r="F305" s="16"/>
    </row>
    <row r="306" spans="6:6">
      <c r="F306" s="16"/>
    </row>
    <row r="307" spans="6:6">
      <c r="F307" s="16"/>
    </row>
    <row r="308" spans="6:6">
      <c r="F308" s="16"/>
    </row>
    <row r="309" spans="6:6">
      <c r="F309" s="16"/>
    </row>
    <row r="310" spans="6:6">
      <c r="F310" s="16"/>
    </row>
    <row r="311" spans="6:6">
      <c r="F311" s="16"/>
    </row>
    <row r="312" spans="6:6">
      <c r="F312" s="16"/>
    </row>
    <row r="313" spans="6:6">
      <c r="F313" s="16"/>
    </row>
    <row r="314" spans="6:6">
      <c r="F314" s="16"/>
    </row>
    <row r="315" spans="6:6">
      <c r="F315" s="16"/>
    </row>
    <row r="316" spans="6:6">
      <c r="F316" s="16"/>
    </row>
    <row r="317" spans="6:6">
      <c r="F317" s="16"/>
    </row>
    <row r="318" spans="6:6">
      <c r="F318" s="16"/>
    </row>
    <row r="319" spans="6:6">
      <c r="F319" s="16"/>
    </row>
    <row r="320" spans="6:6">
      <c r="F320" s="16"/>
    </row>
    <row r="321" spans="6:6">
      <c r="F321" s="16"/>
    </row>
    <row r="322" spans="6:6">
      <c r="F322" s="16"/>
    </row>
    <row r="323" spans="6:6">
      <c r="F323" s="16"/>
    </row>
    <row r="324" spans="6:6">
      <c r="F324" s="16"/>
    </row>
    <row r="325" spans="6:6">
      <c r="F325" s="16"/>
    </row>
    <row r="326" spans="6:6">
      <c r="F326" s="16"/>
    </row>
    <row r="327" spans="6:6">
      <c r="F327" s="16"/>
    </row>
    <row r="328" spans="6:6">
      <c r="F328" s="16"/>
    </row>
    <row r="329" spans="6:6">
      <c r="F329" s="16"/>
    </row>
    <row r="330" spans="6:6">
      <c r="F330" s="16"/>
    </row>
    <row r="331" spans="6:6">
      <c r="F331" s="16"/>
    </row>
    <row r="332" spans="6:6">
      <c r="F332" s="16"/>
    </row>
    <row r="333" spans="6:6">
      <c r="F333" s="16"/>
    </row>
    <row r="334" spans="6:6">
      <c r="F334" s="16"/>
    </row>
    <row r="335" spans="6:6">
      <c r="F335" s="16"/>
    </row>
    <row r="336" spans="6:6">
      <c r="F336" s="16"/>
    </row>
    <row r="337" spans="6:6">
      <c r="F337" s="16"/>
    </row>
    <row r="338" spans="6:6">
      <c r="F338" s="16"/>
    </row>
    <row r="339" spans="6:6">
      <c r="F339" s="16"/>
    </row>
    <row r="340" spans="6:6">
      <c r="F340" s="16"/>
    </row>
    <row r="341" spans="6:6">
      <c r="F341" s="16"/>
    </row>
    <row r="342" spans="6:6">
      <c r="F342" s="16"/>
    </row>
    <row r="343" spans="6:6">
      <c r="F343" s="16"/>
    </row>
    <row r="344" spans="6:6">
      <c r="F344" s="16"/>
    </row>
    <row r="345" spans="6:6">
      <c r="F345" s="16"/>
    </row>
    <row r="346" spans="6:6">
      <c r="F346" s="16"/>
    </row>
    <row r="347" spans="6:6">
      <c r="F347" s="16"/>
    </row>
    <row r="348" spans="6:6">
      <c r="F348" s="16"/>
    </row>
    <row r="349" spans="6:6">
      <c r="F349" s="16"/>
    </row>
    <row r="350" spans="6:6">
      <c r="F350" s="16"/>
    </row>
    <row r="351" spans="6:6">
      <c r="F351" s="16"/>
    </row>
    <row r="352" spans="6:6">
      <c r="F352" s="16"/>
    </row>
    <row r="353" spans="6:6">
      <c r="F353" s="16"/>
    </row>
    <row r="354" spans="6:6">
      <c r="F354" s="16"/>
    </row>
    <row r="355" spans="6:6">
      <c r="F355" s="16"/>
    </row>
    <row r="356" spans="6:6">
      <c r="F356" s="16"/>
    </row>
    <row r="357" spans="6:6">
      <c r="F357" s="16"/>
    </row>
    <row r="358" spans="6:6">
      <c r="F358" s="16"/>
    </row>
    <row r="359" spans="6:6">
      <c r="F359" s="16"/>
    </row>
    <row r="360" spans="6:6">
      <c r="F360" s="16"/>
    </row>
    <row r="361" spans="6:6">
      <c r="F361" s="16"/>
    </row>
    <row r="362" spans="6:6">
      <c r="F362" s="16"/>
    </row>
    <row r="363" spans="6:6">
      <c r="F363" s="16"/>
    </row>
    <row r="364" spans="6:6">
      <c r="F364" s="16"/>
    </row>
    <row r="365" spans="6:6">
      <c r="F365" s="16"/>
    </row>
    <row r="366" spans="6:6">
      <c r="F366" s="16"/>
    </row>
    <row r="367" spans="6:6">
      <c r="F367" s="16"/>
    </row>
    <row r="368" spans="6:6">
      <c r="F368" s="16"/>
    </row>
    <row r="369" spans="6:6">
      <c r="F369" s="16"/>
    </row>
    <row r="370" spans="6:6">
      <c r="F370" s="16"/>
    </row>
    <row r="371" spans="6:6">
      <c r="F371" s="16"/>
    </row>
    <row r="372" spans="6:6">
      <c r="F372" s="16"/>
    </row>
    <row r="373" spans="6:6">
      <c r="F373" s="16"/>
    </row>
    <row r="374" spans="6:6">
      <c r="F374" s="16"/>
    </row>
    <row r="375" spans="6:6">
      <c r="F375" s="16"/>
    </row>
    <row r="376" spans="6:6">
      <c r="F376" s="16"/>
    </row>
    <row r="377" spans="6:6">
      <c r="F377" s="16"/>
    </row>
    <row r="378" spans="6:6">
      <c r="F378" s="16"/>
    </row>
    <row r="379" spans="6:6">
      <c r="F379" s="16"/>
    </row>
    <row r="380" spans="6:6">
      <c r="F380" s="16"/>
    </row>
    <row r="381" spans="6:6">
      <c r="F381" s="16"/>
    </row>
    <row r="382" spans="6:6">
      <c r="F382" s="16"/>
    </row>
    <row r="383" spans="6:6">
      <c r="F383" s="16"/>
    </row>
    <row r="384" spans="6:6">
      <c r="F384" s="16"/>
    </row>
    <row r="385" spans="6:6">
      <c r="F385" s="16"/>
    </row>
    <row r="386" spans="6:6">
      <c r="F386" s="16"/>
    </row>
    <row r="387" spans="6:6">
      <c r="F387" s="16"/>
    </row>
    <row r="388" spans="6:6">
      <c r="F388" s="16"/>
    </row>
    <row r="389" spans="6:6">
      <c r="F389" s="16"/>
    </row>
    <row r="390" spans="6:6">
      <c r="F390" s="16"/>
    </row>
    <row r="391" spans="6:6">
      <c r="F391" s="16"/>
    </row>
    <row r="392" spans="6:6">
      <c r="F392" s="16"/>
    </row>
    <row r="393" spans="6:6">
      <c r="F393" s="16"/>
    </row>
    <row r="394" spans="6:6">
      <c r="F394" s="16"/>
    </row>
    <row r="395" spans="6:6">
      <c r="F395" s="16"/>
    </row>
    <row r="396" spans="6:6">
      <c r="F396" s="16"/>
    </row>
    <row r="397" spans="6:6">
      <c r="F397" s="16"/>
    </row>
    <row r="398" spans="6:6">
      <c r="F398" s="16"/>
    </row>
    <row r="399" spans="6:6">
      <c r="F399" s="16"/>
    </row>
    <row r="400" spans="6:6">
      <c r="F400" s="16"/>
    </row>
    <row r="401" spans="6:6">
      <c r="F401" s="16"/>
    </row>
    <row r="402" spans="6:6">
      <c r="F402" s="16"/>
    </row>
    <row r="403" spans="6:6">
      <c r="F403" s="16"/>
    </row>
    <row r="404" spans="6:6">
      <c r="F404" s="16"/>
    </row>
    <row r="405" spans="6:6">
      <c r="F405" s="16"/>
    </row>
    <row r="406" spans="6:6">
      <c r="F406" s="16"/>
    </row>
    <row r="407" spans="6:6">
      <c r="F407" s="16"/>
    </row>
    <row r="408" spans="6:6">
      <c r="F408" s="16"/>
    </row>
    <row r="409" spans="6:6">
      <c r="F409" s="16"/>
    </row>
    <row r="410" spans="6:6">
      <c r="F410" s="16"/>
    </row>
    <row r="411" spans="6:6">
      <c r="F411" s="16"/>
    </row>
    <row r="412" spans="6:6">
      <c r="F412" s="16"/>
    </row>
    <row r="413" spans="6:6">
      <c r="F413" s="16"/>
    </row>
    <row r="414" spans="6:6">
      <c r="F414" s="16"/>
    </row>
    <row r="415" spans="6:6">
      <c r="F415" s="16"/>
    </row>
    <row r="416" spans="6:6">
      <c r="F416" s="16"/>
    </row>
    <row r="417" spans="6:6">
      <c r="F417" s="16"/>
    </row>
    <row r="418" spans="6:6">
      <c r="F418" s="16"/>
    </row>
    <row r="419" spans="6:6">
      <c r="F419" s="16"/>
    </row>
    <row r="420" spans="6:6">
      <c r="F420" s="16"/>
    </row>
    <row r="421" spans="6:6">
      <c r="F421" s="16"/>
    </row>
    <row r="422" spans="6:6">
      <c r="F422" s="16"/>
    </row>
    <row r="423" spans="6:6">
      <c r="F423" s="16"/>
    </row>
    <row r="424" spans="6:6">
      <c r="F424" s="16"/>
    </row>
    <row r="425" spans="6:6">
      <c r="F425" s="16"/>
    </row>
    <row r="426" spans="6:6">
      <c r="F426" s="16"/>
    </row>
    <row r="427" spans="6:6">
      <c r="F427" s="16"/>
    </row>
    <row r="428" spans="6:6">
      <c r="F428" s="16"/>
    </row>
    <row r="429" spans="6:6">
      <c r="F429" s="16"/>
    </row>
    <row r="430" spans="6:6">
      <c r="F430" s="16"/>
    </row>
    <row r="431" spans="6:6">
      <c r="F431" s="16"/>
    </row>
    <row r="432" spans="6:6">
      <c r="F432" s="16"/>
    </row>
    <row r="433" spans="6:6">
      <c r="F433" s="16"/>
    </row>
    <row r="434" spans="6:6">
      <c r="F434" s="16"/>
    </row>
    <row r="435" spans="6:6">
      <c r="F435" s="16"/>
    </row>
    <row r="436" spans="6:6">
      <c r="F436" s="16"/>
    </row>
    <row r="437" spans="6:6">
      <c r="F437" s="16"/>
    </row>
    <row r="438" spans="6:6">
      <c r="F438" s="16"/>
    </row>
    <row r="439" spans="6:6">
      <c r="F439" s="16"/>
    </row>
    <row r="440" spans="6:6">
      <c r="F440" s="16"/>
    </row>
    <row r="441" spans="6:6">
      <c r="F441" s="16"/>
    </row>
    <row r="442" spans="6:6">
      <c r="F442" s="16"/>
    </row>
    <row r="443" spans="6:6">
      <c r="F443" s="16"/>
    </row>
    <row r="444" spans="6:6">
      <c r="F444" s="16"/>
    </row>
    <row r="445" spans="6:6">
      <c r="F445" s="16"/>
    </row>
    <row r="446" spans="6:6">
      <c r="F446" s="16"/>
    </row>
    <row r="447" spans="6:6">
      <c r="F447" s="16"/>
    </row>
    <row r="448" spans="6:6">
      <c r="F448" s="16"/>
    </row>
    <row r="449" spans="6:6">
      <c r="F449" s="16"/>
    </row>
    <row r="450" spans="6:6">
      <c r="F450" s="16"/>
    </row>
    <row r="451" spans="6:6">
      <c r="F451" s="16"/>
    </row>
    <row r="452" spans="6:6">
      <c r="F452" s="16"/>
    </row>
    <row r="453" spans="6:6">
      <c r="F453" s="16"/>
    </row>
    <row r="454" spans="6:6">
      <c r="F454" s="16"/>
    </row>
    <row r="455" spans="6:6">
      <c r="F455" s="16"/>
    </row>
    <row r="456" spans="6:6">
      <c r="F456" s="16"/>
    </row>
    <row r="457" spans="6:6">
      <c r="F457" s="16"/>
    </row>
    <row r="458" spans="6:6">
      <c r="F458" s="16"/>
    </row>
    <row r="459" spans="6:6">
      <c r="F459" s="16"/>
    </row>
    <row r="460" spans="6:6">
      <c r="F460" s="16"/>
    </row>
    <row r="461" spans="6:6">
      <c r="F461" s="16"/>
    </row>
    <row r="462" spans="6:6">
      <c r="F462" s="16"/>
    </row>
    <row r="463" spans="6:6">
      <c r="F463" s="16"/>
    </row>
    <row r="464" spans="6:6">
      <c r="F464" s="16"/>
    </row>
    <row r="465" spans="6:6">
      <c r="F465" s="16"/>
    </row>
    <row r="466" spans="6:6">
      <c r="F466" s="16"/>
    </row>
    <row r="467" spans="6:6">
      <c r="F467" s="16"/>
    </row>
    <row r="468" spans="6:6">
      <c r="F468" s="16"/>
    </row>
    <row r="469" spans="6:6">
      <c r="F469" s="16"/>
    </row>
    <row r="470" spans="6:6">
      <c r="F470" s="16"/>
    </row>
    <row r="471" spans="6:6">
      <c r="F471" s="16"/>
    </row>
    <row r="472" spans="6:6">
      <c r="F472" s="16"/>
    </row>
    <row r="473" spans="6:6">
      <c r="F473" s="16"/>
    </row>
    <row r="474" spans="6:6">
      <c r="F474" s="16"/>
    </row>
    <row r="475" spans="6:6">
      <c r="F475" s="16"/>
    </row>
    <row r="476" spans="6:6">
      <c r="F476" s="16"/>
    </row>
    <row r="477" spans="6:6">
      <c r="F477" s="16"/>
    </row>
    <row r="478" spans="6:6">
      <c r="F478" s="16"/>
    </row>
    <row r="479" spans="6:6">
      <c r="F479" s="16"/>
    </row>
    <row r="480" spans="6:6">
      <c r="F480" s="16"/>
    </row>
    <row r="481" spans="6:6">
      <c r="F481" s="16"/>
    </row>
    <row r="482" spans="6:6">
      <c r="F482" s="16"/>
    </row>
    <row r="483" spans="6:6">
      <c r="F483" s="16"/>
    </row>
    <row r="484" spans="6:6">
      <c r="F484" s="16"/>
    </row>
    <row r="485" spans="6:6">
      <c r="F485" s="16"/>
    </row>
    <row r="486" spans="6:6">
      <c r="F486" s="16"/>
    </row>
    <row r="487" spans="6:6">
      <c r="F487" s="16"/>
    </row>
    <row r="488" spans="6:6">
      <c r="F488" s="16"/>
    </row>
    <row r="489" spans="6:6">
      <c r="F489" s="16"/>
    </row>
    <row r="490" spans="6:6">
      <c r="F490" s="16"/>
    </row>
    <row r="491" spans="6:6">
      <c r="F491" s="16"/>
    </row>
    <row r="492" spans="6:6">
      <c r="F492" s="16"/>
    </row>
    <row r="493" spans="6:6">
      <c r="F493" s="16"/>
    </row>
    <row r="494" spans="6:6">
      <c r="F494" s="16"/>
    </row>
    <row r="495" spans="6:6">
      <c r="F495" s="16"/>
    </row>
    <row r="496" spans="6:6">
      <c r="F496" s="16"/>
    </row>
    <row r="497" spans="6:6">
      <c r="F497" s="16"/>
    </row>
    <row r="498" spans="6:6">
      <c r="F498" s="16"/>
    </row>
    <row r="499" spans="6:6">
      <c r="F499" s="16"/>
    </row>
    <row r="500" spans="6:6">
      <c r="F500" s="16"/>
    </row>
    <row r="501" spans="6:6">
      <c r="F501" s="16"/>
    </row>
    <row r="502" spans="6:6">
      <c r="F502" s="16"/>
    </row>
    <row r="503" spans="6:6">
      <c r="F503" s="16"/>
    </row>
    <row r="504" spans="6:6">
      <c r="F504" s="16"/>
    </row>
    <row r="505" spans="6:6">
      <c r="F505" s="16"/>
    </row>
    <row r="506" spans="6:6">
      <c r="F506" s="16"/>
    </row>
    <row r="507" spans="6:6">
      <c r="F507" s="16"/>
    </row>
    <row r="508" spans="6:6">
      <c r="F508" s="16"/>
    </row>
    <row r="509" spans="6:6">
      <c r="F509" s="16"/>
    </row>
    <row r="510" spans="6:6">
      <c r="F510" s="16"/>
    </row>
    <row r="511" spans="6:6">
      <c r="F511" s="16"/>
    </row>
    <row r="512" spans="6:6">
      <c r="F512" s="16"/>
    </row>
    <row r="513" spans="6:6">
      <c r="F513" s="16"/>
    </row>
    <row r="514" spans="6:6">
      <c r="F514" s="16"/>
    </row>
    <row r="515" spans="6:6">
      <c r="F515" s="16"/>
    </row>
    <row r="516" spans="6:6">
      <c r="F516" s="16"/>
    </row>
    <row r="517" spans="6:6">
      <c r="F517" s="16"/>
    </row>
    <row r="518" spans="6:6">
      <c r="F518" s="16"/>
    </row>
    <row r="519" spans="6:6">
      <c r="F519" s="16"/>
    </row>
    <row r="520" spans="6:6">
      <c r="F520" s="16"/>
    </row>
    <row r="521" spans="6:6">
      <c r="F521" s="16"/>
    </row>
    <row r="522" spans="6:6">
      <c r="F522" s="16"/>
    </row>
    <row r="523" spans="6:6">
      <c r="F523" s="16"/>
    </row>
    <row r="524" spans="6:6">
      <c r="F524" s="16"/>
    </row>
    <row r="525" spans="6:6">
      <c r="F525" s="16"/>
    </row>
    <row r="526" spans="6:6">
      <c r="F526" s="16"/>
    </row>
    <row r="527" spans="6:6">
      <c r="F527" s="16"/>
    </row>
    <row r="528" spans="6:6">
      <c r="F528" s="16"/>
    </row>
    <row r="529" spans="6:6">
      <c r="F529" s="16"/>
    </row>
    <row r="530" spans="6:6">
      <c r="F530" s="16"/>
    </row>
    <row r="531" spans="6:6">
      <c r="F531" s="16"/>
    </row>
    <row r="532" spans="6:6">
      <c r="F532" s="16"/>
    </row>
    <row r="533" spans="6:6">
      <c r="F533" s="16"/>
    </row>
    <row r="534" spans="6:6">
      <c r="F534" s="16"/>
    </row>
    <row r="535" spans="6:6">
      <c r="F535" s="16"/>
    </row>
    <row r="536" spans="6:6">
      <c r="F536" s="16"/>
    </row>
    <row r="537" spans="6:6">
      <c r="F537" s="16"/>
    </row>
    <row r="538" spans="6:6">
      <c r="F538" s="16"/>
    </row>
    <row r="539" spans="6:6">
      <c r="F539" s="16"/>
    </row>
    <row r="540" spans="6:6">
      <c r="F540" s="16"/>
    </row>
    <row r="541" spans="6:6">
      <c r="F541" s="16"/>
    </row>
    <row r="542" spans="6:6">
      <c r="F542" s="16"/>
    </row>
    <row r="543" spans="6:6">
      <c r="F543" s="16"/>
    </row>
    <row r="544" spans="6:6">
      <c r="F544" s="16"/>
    </row>
    <row r="545" spans="6:6">
      <c r="F545" s="16"/>
    </row>
    <row r="546" spans="6:6">
      <c r="F546" s="16"/>
    </row>
    <row r="547" spans="6:6">
      <c r="F547" s="16"/>
    </row>
    <row r="548" spans="6:6">
      <c r="F548" s="16"/>
    </row>
    <row r="549" spans="6:6">
      <c r="F549" s="16"/>
    </row>
    <row r="550" spans="6:6">
      <c r="F550" s="16"/>
    </row>
    <row r="551" spans="6:6">
      <c r="F551" s="16"/>
    </row>
    <row r="552" spans="6:6">
      <c r="F552" s="16"/>
    </row>
    <row r="553" spans="6:6">
      <c r="F553" s="16"/>
    </row>
    <row r="554" spans="6:6">
      <c r="F554" s="16"/>
    </row>
    <row r="555" spans="6:6">
      <c r="F555" s="16"/>
    </row>
    <row r="556" spans="6:6">
      <c r="F556" s="16"/>
    </row>
    <row r="557" spans="6:6">
      <c r="F557" s="16"/>
    </row>
    <row r="558" spans="6:6">
      <c r="F558" s="16"/>
    </row>
    <row r="559" spans="6:6">
      <c r="F559" s="16"/>
    </row>
    <row r="560" spans="6:6">
      <c r="F560" s="16"/>
    </row>
    <row r="561" spans="6:6">
      <c r="F561" s="16"/>
    </row>
    <row r="562" spans="6:6">
      <c r="F562" s="16"/>
    </row>
    <row r="563" spans="6:6">
      <c r="F563" s="16"/>
    </row>
    <row r="564" spans="6:6">
      <c r="F564" s="16"/>
    </row>
    <row r="565" spans="6:6">
      <c r="F565" s="16"/>
    </row>
    <row r="566" spans="6:6">
      <c r="F566" s="16"/>
    </row>
    <row r="567" spans="6:6">
      <c r="F567" s="16"/>
    </row>
    <row r="568" spans="6:6">
      <c r="F568" s="16"/>
    </row>
    <row r="569" spans="6:6">
      <c r="F569" s="16"/>
    </row>
    <row r="570" spans="6:6">
      <c r="F570" s="16"/>
    </row>
    <row r="571" spans="6:6">
      <c r="F571" s="16"/>
    </row>
    <row r="572" spans="6:6">
      <c r="F572" s="16"/>
    </row>
    <row r="573" spans="6:6">
      <c r="F573" s="16"/>
    </row>
    <row r="574" spans="6:6">
      <c r="F574" s="16"/>
    </row>
    <row r="575" spans="6:6">
      <c r="F575" s="16"/>
    </row>
    <row r="576" spans="6:6">
      <c r="F576" s="16"/>
    </row>
    <row r="577" spans="6:6">
      <c r="F577" s="16"/>
    </row>
    <row r="578" spans="6:6">
      <c r="F578" s="16"/>
    </row>
    <row r="579" spans="6:6">
      <c r="F579" s="16"/>
    </row>
    <row r="580" spans="6:6">
      <c r="F580" s="16"/>
    </row>
    <row r="581" spans="6:6">
      <c r="F581" s="16"/>
    </row>
    <row r="582" spans="6:6">
      <c r="F582" s="16"/>
    </row>
    <row r="583" spans="6:6">
      <c r="F583" s="16"/>
    </row>
    <row r="584" spans="6:6">
      <c r="F584" s="16"/>
    </row>
    <row r="585" spans="6:6">
      <c r="F585" s="16"/>
    </row>
    <row r="586" spans="6:6">
      <c r="F586" s="16"/>
    </row>
    <row r="587" spans="6:6">
      <c r="F587" s="16"/>
    </row>
    <row r="588" spans="6:6">
      <c r="F588" s="16"/>
    </row>
    <row r="589" spans="6:6">
      <c r="F589" s="16"/>
    </row>
    <row r="590" spans="6:6">
      <c r="F590" s="16"/>
    </row>
    <row r="591" spans="6:6">
      <c r="F591" s="16"/>
    </row>
    <row r="592" spans="6:6">
      <c r="F592" s="16"/>
    </row>
    <row r="593" spans="6:6">
      <c r="F593" s="16"/>
    </row>
    <row r="594" spans="6:6">
      <c r="F594" s="16"/>
    </row>
    <row r="595" spans="6:6">
      <c r="F595" s="16"/>
    </row>
    <row r="596" spans="6:6">
      <c r="F596" s="16"/>
    </row>
    <row r="597" spans="6:6">
      <c r="F597" s="16"/>
    </row>
    <row r="598" spans="6:6">
      <c r="F598" s="16"/>
    </row>
    <row r="599" spans="6:6">
      <c r="F599" s="16"/>
    </row>
    <row r="600" spans="6:6">
      <c r="F600" s="16"/>
    </row>
    <row r="601" spans="6:6">
      <c r="F601" s="16"/>
    </row>
    <row r="602" spans="6:6">
      <c r="F602" s="16"/>
    </row>
    <row r="603" spans="6:6">
      <c r="F603" s="16"/>
    </row>
    <row r="604" spans="6:6">
      <c r="F604" s="16"/>
    </row>
    <row r="605" spans="6:6">
      <c r="F605" s="16"/>
    </row>
    <row r="606" spans="6:6">
      <c r="F606" s="16"/>
    </row>
    <row r="607" spans="6:6">
      <c r="F607" s="16"/>
    </row>
    <row r="608" spans="6:6">
      <c r="F608" s="16"/>
    </row>
    <row r="609" spans="6:6">
      <c r="F609" s="16"/>
    </row>
    <row r="610" spans="6:6">
      <c r="F610" s="16"/>
    </row>
    <row r="611" spans="6:6">
      <c r="F611" s="16"/>
    </row>
    <row r="612" spans="6:6">
      <c r="F612" s="16"/>
    </row>
    <row r="613" spans="6:6">
      <c r="F613" s="16"/>
    </row>
    <row r="614" spans="6:6">
      <c r="F614" s="16"/>
    </row>
    <row r="615" spans="6:6">
      <c r="F615" s="16"/>
    </row>
    <row r="616" spans="6:6">
      <c r="F616" s="16"/>
    </row>
    <row r="617" spans="6:6">
      <c r="F617" s="16"/>
    </row>
    <row r="618" spans="6:6">
      <c r="F618" s="16"/>
    </row>
    <row r="619" spans="6:6">
      <c r="F619" s="16"/>
    </row>
    <row r="620" spans="6:6">
      <c r="F620" s="16"/>
    </row>
    <row r="621" spans="6:6">
      <c r="F621" s="16"/>
    </row>
    <row r="622" spans="6:6">
      <c r="F622" s="16"/>
    </row>
    <row r="623" spans="6:6">
      <c r="F623" s="16"/>
    </row>
    <row r="624" spans="6:6">
      <c r="F624" s="16"/>
    </row>
    <row r="625" spans="6:6">
      <c r="F625" s="16"/>
    </row>
    <row r="626" spans="6:6">
      <c r="F626" s="16"/>
    </row>
    <row r="627" spans="6:6">
      <c r="F627" s="16"/>
    </row>
    <row r="628" spans="6:6">
      <c r="F628" s="16"/>
    </row>
    <row r="629" spans="6:6">
      <c r="F629" s="16"/>
    </row>
    <row r="630" spans="6:6">
      <c r="F630" s="16"/>
    </row>
    <row r="631" spans="6:6">
      <c r="F631" s="16"/>
    </row>
    <row r="632" spans="6:6">
      <c r="F632" s="16"/>
    </row>
    <row r="633" spans="6:6">
      <c r="F633" s="16"/>
    </row>
    <row r="634" spans="6:6">
      <c r="F634" s="16"/>
    </row>
    <row r="635" spans="6:6">
      <c r="F635" s="16"/>
    </row>
    <row r="636" spans="6:6">
      <c r="F636" s="16"/>
    </row>
    <row r="637" spans="6:6">
      <c r="F637" s="16"/>
    </row>
    <row r="638" spans="6:6">
      <c r="F638" s="16"/>
    </row>
    <row r="639" spans="6:6">
      <c r="F639" s="16"/>
    </row>
    <row r="640" spans="6:6">
      <c r="F640" s="16"/>
    </row>
    <row r="641" spans="6:6">
      <c r="F641" s="16"/>
    </row>
    <row r="642" spans="6:6">
      <c r="F642" s="16"/>
    </row>
    <row r="643" spans="6:6">
      <c r="F643" s="16"/>
    </row>
    <row r="644" spans="6:6">
      <c r="F644" s="16"/>
    </row>
    <row r="645" spans="6:6">
      <c r="F645" s="16"/>
    </row>
    <row r="646" spans="6:6">
      <c r="F646" s="16"/>
    </row>
    <row r="647" spans="6:6">
      <c r="F647" s="16"/>
    </row>
    <row r="648" spans="6:6">
      <c r="F648" s="16"/>
    </row>
    <row r="649" spans="6:6">
      <c r="F649" s="16"/>
    </row>
    <row r="650" spans="6:6">
      <c r="F650" s="16"/>
    </row>
    <row r="651" spans="6:6">
      <c r="F651" s="16"/>
    </row>
    <row r="652" spans="6:6">
      <c r="F652" s="16"/>
    </row>
    <row r="653" spans="6:6">
      <c r="F653" s="16"/>
    </row>
    <row r="654" spans="6:6">
      <c r="F654" s="16"/>
    </row>
    <row r="655" spans="6:6">
      <c r="F655" s="16"/>
    </row>
    <row r="656" spans="6:6">
      <c r="F656" s="16"/>
    </row>
    <row r="657" spans="6:6">
      <c r="F657" s="16"/>
    </row>
    <row r="658" spans="6:6">
      <c r="F658" s="16"/>
    </row>
    <row r="659" spans="6:6">
      <c r="F659" s="16"/>
    </row>
    <row r="660" spans="6:6">
      <c r="F660" s="16"/>
    </row>
    <row r="661" spans="6:6">
      <c r="F661" s="16"/>
    </row>
    <row r="662" spans="6:6">
      <c r="F662" s="16"/>
    </row>
    <row r="663" spans="6:6">
      <c r="F663" s="16"/>
    </row>
    <row r="664" spans="6:6">
      <c r="F664" s="16"/>
    </row>
    <row r="665" spans="6:6">
      <c r="F665" s="16"/>
    </row>
    <row r="666" spans="6:6">
      <c r="F666" s="16"/>
    </row>
    <row r="667" spans="6:6">
      <c r="F667" s="16"/>
    </row>
    <row r="668" spans="6:6">
      <c r="F668" s="16"/>
    </row>
    <row r="669" spans="6:6">
      <c r="F669" s="16"/>
    </row>
    <row r="670" spans="6:6">
      <c r="F670" s="16"/>
    </row>
    <row r="671" spans="6:6">
      <c r="F671" s="16"/>
    </row>
    <row r="672" spans="6:6">
      <c r="F672" s="16"/>
    </row>
    <row r="673" spans="6:6">
      <c r="F673" s="16"/>
    </row>
    <row r="674" spans="6:6">
      <c r="F674" s="16"/>
    </row>
    <row r="675" spans="6:6">
      <c r="F675" s="16"/>
    </row>
    <row r="676" spans="6:6">
      <c r="F676" s="16"/>
    </row>
    <row r="677" spans="6:6">
      <c r="F677" s="16"/>
    </row>
    <row r="678" spans="6:6">
      <c r="F678" s="16"/>
    </row>
    <row r="679" spans="6:6">
      <c r="F679" s="16"/>
    </row>
    <row r="680" spans="6:6">
      <c r="F680" s="16"/>
    </row>
    <row r="681" spans="6:6">
      <c r="F681" s="16"/>
    </row>
    <row r="682" spans="6:6">
      <c r="F682" s="16"/>
    </row>
    <row r="683" spans="6:6">
      <c r="F683" s="16"/>
    </row>
    <row r="684" spans="6:6">
      <c r="F684" s="16"/>
    </row>
    <row r="685" spans="6:6">
      <c r="F685" s="16"/>
    </row>
    <row r="686" spans="6:6">
      <c r="F686" s="16"/>
    </row>
    <row r="687" spans="6:6">
      <c r="F687" s="16"/>
    </row>
    <row r="688" spans="6:6">
      <c r="F688" s="16"/>
    </row>
    <row r="689" spans="6:6">
      <c r="F689" s="16"/>
    </row>
    <row r="690" spans="6:6">
      <c r="F690" s="16"/>
    </row>
    <row r="691" spans="6:6">
      <c r="F691" s="16"/>
    </row>
    <row r="692" spans="6:6">
      <c r="F692" s="16"/>
    </row>
    <row r="693" spans="6:6">
      <c r="F693" s="16"/>
    </row>
    <row r="694" spans="6:6">
      <c r="F694" s="16"/>
    </row>
    <row r="695" spans="6:6">
      <c r="F695" s="16"/>
    </row>
    <row r="696" spans="6:6">
      <c r="F696" s="16"/>
    </row>
    <row r="697" spans="6:6">
      <c r="F697" s="16"/>
    </row>
    <row r="698" spans="6:6">
      <c r="F698" s="16"/>
    </row>
    <row r="699" spans="6:6">
      <c r="F699" s="16"/>
    </row>
    <row r="700" spans="6:6">
      <c r="F700" s="16"/>
    </row>
    <row r="701" spans="6:6">
      <c r="F701" s="16"/>
    </row>
    <row r="702" spans="6:6">
      <c r="F702" s="16"/>
    </row>
    <row r="703" spans="6:6">
      <c r="F703" s="16"/>
    </row>
    <row r="704" spans="6:6">
      <c r="F704" s="16"/>
    </row>
    <row r="705" spans="6:6">
      <c r="F705" s="16"/>
    </row>
    <row r="706" spans="6:6">
      <c r="F706" s="16"/>
    </row>
    <row r="707" spans="6:6">
      <c r="F707" s="16"/>
    </row>
    <row r="708" spans="6:6">
      <c r="F708" s="16"/>
    </row>
    <row r="709" spans="6:6">
      <c r="F709" s="16"/>
    </row>
    <row r="710" spans="6:6">
      <c r="F710" s="16"/>
    </row>
    <row r="711" spans="6:6">
      <c r="F711" s="16"/>
    </row>
    <row r="712" spans="6:6">
      <c r="F712" s="16"/>
    </row>
    <row r="713" spans="6:6">
      <c r="F713" s="16"/>
    </row>
    <row r="714" spans="6:6">
      <c r="F714" s="16"/>
    </row>
    <row r="715" spans="6:6">
      <c r="F715" s="16"/>
    </row>
    <row r="716" spans="6:6">
      <c r="F716" s="16"/>
    </row>
    <row r="717" spans="6:6">
      <c r="F717" s="16"/>
    </row>
    <row r="718" spans="6:6">
      <c r="F718" s="16"/>
    </row>
    <row r="719" spans="6:6">
      <c r="F719" s="16"/>
    </row>
    <row r="720" spans="6:6">
      <c r="F720" s="16"/>
    </row>
    <row r="721" spans="6:6">
      <c r="F721" s="16"/>
    </row>
    <row r="722" spans="6:6">
      <c r="F722" s="16"/>
    </row>
    <row r="723" spans="6:6">
      <c r="F723" s="16"/>
    </row>
    <row r="724" spans="6:6">
      <c r="F724" s="16"/>
    </row>
    <row r="725" spans="6:6">
      <c r="F725" s="16"/>
    </row>
    <row r="726" spans="6:6">
      <c r="F726" s="16"/>
    </row>
    <row r="727" spans="6:6">
      <c r="F727" s="16"/>
    </row>
    <row r="728" spans="6:6">
      <c r="F728" s="16"/>
    </row>
    <row r="729" spans="6:6">
      <c r="F729" s="16"/>
    </row>
    <row r="730" spans="6:6">
      <c r="F730" s="16"/>
    </row>
    <row r="731" spans="6:6">
      <c r="F731" s="16"/>
    </row>
    <row r="732" spans="6:6">
      <c r="F732" s="16"/>
    </row>
    <row r="733" spans="6:6">
      <c r="F733" s="16"/>
    </row>
    <row r="734" spans="6:6">
      <c r="F734" s="16"/>
    </row>
    <row r="735" spans="6:6">
      <c r="F735" s="16"/>
    </row>
    <row r="736" spans="6:6">
      <c r="F736" s="16"/>
    </row>
    <row r="737" spans="6:6">
      <c r="F737" s="16"/>
    </row>
    <row r="738" spans="6:6">
      <c r="F738" s="16"/>
    </row>
    <row r="739" spans="6:6">
      <c r="F739" s="16"/>
    </row>
    <row r="740" spans="6:6">
      <c r="F740" s="16"/>
    </row>
    <row r="741" spans="6:6">
      <c r="F741" s="16"/>
    </row>
    <row r="742" spans="6:6">
      <c r="F742" s="16"/>
    </row>
    <row r="743" spans="6:6">
      <c r="F743" s="16"/>
    </row>
    <row r="744" spans="6:6">
      <c r="F744" s="16"/>
    </row>
    <row r="745" spans="6:6">
      <c r="F745" s="16"/>
    </row>
    <row r="746" spans="6:6">
      <c r="F746" s="16"/>
    </row>
    <row r="747" spans="6:6">
      <c r="F747" s="16"/>
    </row>
    <row r="748" spans="6:6">
      <c r="F748" s="16"/>
    </row>
    <row r="749" spans="6:6">
      <c r="F749" s="16"/>
    </row>
    <row r="750" spans="6:6">
      <c r="F750" s="16"/>
    </row>
    <row r="751" spans="6:6">
      <c r="F751" s="16"/>
    </row>
    <row r="752" spans="6:6">
      <c r="F752" s="16"/>
    </row>
    <row r="753" spans="6:6">
      <c r="F753" s="16"/>
    </row>
    <row r="754" spans="6:6">
      <c r="F754" s="16"/>
    </row>
    <row r="755" spans="6:6">
      <c r="F755" s="16"/>
    </row>
    <row r="756" spans="6:6">
      <c r="F756" s="16"/>
    </row>
    <row r="757" spans="6:6">
      <c r="F757" s="16"/>
    </row>
    <row r="758" spans="6:6">
      <c r="F758" s="16"/>
    </row>
    <row r="759" spans="6:6">
      <c r="F759" s="16"/>
    </row>
    <row r="760" spans="6:6">
      <c r="F760" s="16"/>
    </row>
    <row r="761" spans="6:6">
      <c r="F761" s="16"/>
    </row>
    <row r="762" spans="6:6">
      <c r="F762" s="16"/>
    </row>
    <row r="763" spans="6:6">
      <c r="F763" s="16"/>
    </row>
    <row r="764" spans="6:6">
      <c r="F764" s="16"/>
    </row>
    <row r="765" spans="6:6">
      <c r="F765" s="16"/>
    </row>
    <row r="766" spans="6:6">
      <c r="F766" s="16"/>
    </row>
    <row r="767" spans="6:6">
      <c r="F767" s="16"/>
    </row>
    <row r="768" spans="6:6">
      <c r="F768" s="16"/>
    </row>
    <row r="769" spans="6:6">
      <c r="F769" s="16"/>
    </row>
    <row r="770" spans="6:6">
      <c r="F770" s="16"/>
    </row>
    <row r="771" spans="6:6">
      <c r="F771" s="16"/>
    </row>
    <row r="772" spans="6:6">
      <c r="F772" s="16"/>
    </row>
    <row r="773" spans="6:6">
      <c r="F773" s="16"/>
    </row>
    <row r="774" spans="6:6">
      <c r="F774" s="16"/>
    </row>
    <row r="775" spans="6:6">
      <c r="F775" s="16"/>
    </row>
    <row r="776" spans="6:6">
      <c r="F776" s="16"/>
    </row>
    <row r="777" spans="6:6">
      <c r="F777" s="16"/>
    </row>
    <row r="778" spans="6:6">
      <c r="F778" s="16"/>
    </row>
    <row r="779" spans="6:6">
      <c r="F779" s="16"/>
    </row>
    <row r="780" spans="6:6">
      <c r="F780" s="16"/>
    </row>
    <row r="781" spans="6:6">
      <c r="F781" s="16"/>
    </row>
    <row r="782" spans="6:6">
      <c r="F782" s="16"/>
    </row>
    <row r="783" spans="6:6">
      <c r="F783" s="16"/>
    </row>
    <row r="784" spans="6:6">
      <c r="F784" s="16"/>
    </row>
    <row r="785" spans="6:6">
      <c r="F785" s="16"/>
    </row>
    <row r="786" spans="6:6">
      <c r="F786" s="16"/>
    </row>
    <row r="787" spans="6:6">
      <c r="F787" s="16"/>
    </row>
    <row r="788" spans="6:6">
      <c r="F788" s="16"/>
    </row>
    <row r="789" spans="6:6">
      <c r="F789" s="16"/>
    </row>
    <row r="790" spans="6:6">
      <c r="F790" s="16"/>
    </row>
    <row r="791" spans="6:6">
      <c r="F791" s="16"/>
    </row>
    <row r="792" spans="6:6">
      <c r="F792" s="16"/>
    </row>
    <row r="793" spans="6:6">
      <c r="F793" s="16"/>
    </row>
    <row r="794" spans="6:6">
      <c r="F794" s="16"/>
    </row>
    <row r="795" spans="6:6">
      <c r="F795" s="16"/>
    </row>
    <row r="796" spans="6:6">
      <c r="F796" s="16"/>
    </row>
    <row r="797" spans="6:6">
      <c r="F797" s="16"/>
    </row>
    <row r="798" spans="6:6">
      <c r="F798" s="16"/>
    </row>
    <row r="799" spans="6:6">
      <c r="F799" s="16"/>
    </row>
    <row r="800" spans="6:6">
      <c r="F800" s="16"/>
    </row>
    <row r="801" spans="6:6">
      <c r="F801" s="16"/>
    </row>
    <row r="802" spans="6:6">
      <c r="F802" s="16"/>
    </row>
    <row r="803" spans="6:6">
      <c r="F803" s="16"/>
    </row>
    <row r="804" spans="6:6">
      <c r="F804" s="16"/>
    </row>
    <row r="805" spans="6:6">
      <c r="F805" s="16"/>
    </row>
    <row r="806" spans="6:6">
      <c r="F806" s="16"/>
    </row>
    <row r="807" spans="6:6">
      <c r="F807" s="16"/>
    </row>
    <row r="808" spans="6:6">
      <c r="F808" s="16"/>
    </row>
    <row r="809" spans="6:6">
      <c r="F809" s="16"/>
    </row>
    <row r="810" spans="6:6">
      <c r="F810" s="16"/>
    </row>
    <row r="811" spans="6:6">
      <c r="F811" s="16"/>
    </row>
    <row r="812" spans="6:6">
      <c r="F812" s="16"/>
    </row>
    <row r="813" spans="6:6">
      <c r="F813" s="16"/>
    </row>
    <row r="814" spans="6:6">
      <c r="F814" s="16"/>
    </row>
    <row r="815" spans="6:6">
      <c r="F815" s="16"/>
    </row>
    <row r="816" spans="6:6">
      <c r="F816" s="16"/>
    </row>
    <row r="817" spans="6:6">
      <c r="F817" s="16"/>
    </row>
    <row r="818" spans="6:6">
      <c r="F818" s="16"/>
    </row>
    <row r="819" spans="6:6">
      <c r="F819" s="16"/>
    </row>
    <row r="820" spans="6:6">
      <c r="F820" s="16"/>
    </row>
    <row r="821" spans="6:6">
      <c r="F821" s="16"/>
    </row>
    <row r="822" spans="6:6">
      <c r="F822" s="16"/>
    </row>
    <row r="823" spans="6:6">
      <c r="F823" s="16"/>
    </row>
    <row r="824" spans="6:6">
      <c r="F824" s="16"/>
    </row>
    <row r="825" spans="6:6">
      <c r="F825" s="16"/>
    </row>
    <row r="826" spans="6:6">
      <c r="F826" s="16"/>
    </row>
    <row r="827" spans="6:6">
      <c r="F827" s="16"/>
    </row>
    <row r="828" spans="6:6">
      <c r="F828" s="16"/>
    </row>
    <row r="829" spans="6:6">
      <c r="F829" s="16"/>
    </row>
    <row r="830" spans="6:6">
      <c r="F830" s="16"/>
    </row>
    <row r="831" spans="6:6">
      <c r="F831" s="16"/>
    </row>
    <row r="832" spans="6:6">
      <c r="F832" s="16"/>
    </row>
    <row r="833" spans="6:6">
      <c r="F833" s="16"/>
    </row>
    <row r="834" spans="6:6">
      <c r="F834" s="16"/>
    </row>
    <row r="835" spans="6:6">
      <c r="F835" s="16"/>
    </row>
    <row r="836" spans="6:6">
      <c r="F836" s="16"/>
    </row>
    <row r="837" spans="6:6">
      <c r="F837" s="16"/>
    </row>
    <row r="838" spans="6:6">
      <c r="F838" s="16"/>
    </row>
    <row r="839" spans="6:6">
      <c r="F839" s="16"/>
    </row>
    <row r="840" spans="6:6">
      <c r="F840" s="16"/>
    </row>
    <row r="841" spans="6:6">
      <c r="F841" s="16"/>
    </row>
    <row r="842" spans="6:6">
      <c r="F842" s="16"/>
    </row>
    <row r="843" spans="6:6">
      <c r="F843" s="16"/>
    </row>
    <row r="844" spans="6:6">
      <c r="F844" s="16"/>
    </row>
    <row r="845" spans="6:6">
      <c r="F845" s="16"/>
    </row>
    <row r="846" spans="6:6">
      <c r="F846" s="16"/>
    </row>
    <row r="847" spans="6:6">
      <c r="F847" s="16"/>
    </row>
    <row r="848" spans="6:6">
      <c r="F848" s="16"/>
    </row>
    <row r="849" spans="6:6">
      <c r="F849" s="16"/>
    </row>
    <row r="850" spans="6:6">
      <c r="F850" s="16"/>
    </row>
    <row r="851" spans="6:6">
      <c r="F851" s="16"/>
    </row>
    <row r="852" spans="6:6">
      <c r="F852" s="16"/>
    </row>
    <row r="853" spans="6:6">
      <c r="F853" s="16"/>
    </row>
    <row r="854" spans="6:6">
      <c r="F854" s="16"/>
    </row>
    <row r="855" spans="6:6">
      <c r="F855" s="16"/>
    </row>
    <row r="856" spans="6:6">
      <c r="F856" s="16"/>
    </row>
    <row r="857" spans="6:6">
      <c r="F857" s="16"/>
    </row>
    <row r="858" spans="6:6">
      <c r="F858" s="16"/>
    </row>
    <row r="859" spans="6:6">
      <c r="F859" s="16"/>
    </row>
    <row r="860" spans="6:6">
      <c r="F860" s="16"/>
    </row>
    <row r="861" spans="6:6">
      <c r="F861" s="16"/>
    </row>
    <row r="862" spans="6:6">
      <c r="F862" s="16"/>
    </row>
    <row r="863" spans="6:6">
      <c r="F863" s="16"/>
    </row>
    <row r="864" spans="6:6">
      <c r="F864" s="16"/>
    </row>
    <row r="865" spans="6:6">
      <c r="F865" s="16"/>
    </row>
    <row r="866" spans="6:6">
      <c r="F866" s="16"/>
    </row>
    <row r="867" spans="6:6">
      <c r="F867" s="16"/>
    </row>
    <row r="868" spans="6:6">
      <c r="F868" s="16"/>
    </row>
    <row r="869" spans="6:6">
      <c r="F869" s="16"/>
    </row>
    <row r="870" spans="6:6">
      <c r="F870" s="16"/>
    </row>
    <row r="871" spans="6:6">
      <c r="F871" s="16"/>
    </row>
    <row r="872" spans="6:6">
      <c r="F872" s="16"/>
    </row>
    <row r="873" spans="6:6">
      <c r="F873" s="16"/>
    </row>
    <row r="874" spans="6:6">
      <c r="F874" s="16"/>
    </row>
    <row r="875" spans="6:6">
      <c r="F875" s="16"/>
    </row>
    <row r="876" spans="6:6">
      <c r="F876" s="16"/>
    </row>
    <row r="877" spans="6:6">
      <c r="F877" s="16"/>
    </row>
    <row r="878" spans="6:6">
      <c r="F878" s="16"/>
    </row>
    <row r="879" spans="6:6">
      <c r="F879" s="16"/>
    </row>
    <row r="880" spans="6:6">
      <c r="F880" s="16"/>
    </row>
    <row r="881" spans="6:6">
      <c r="F881" s="16"/>
    </row>
    <row r="882" spans="6:6">
      <c r="F882" s="16"/>
    </row>
    <row r="883" spans="6:6">
      <c r="F883" s="16"/>
    </row>
    <row r="884" spans="6:6">
      <c r="F884" s="16"/>
    </row>
    <row r="885" spans="6:6">
      <c r="F885" s="16"/>
    </row>
    <row r="886" spans="6:6">
      <c r="F886" s="16"/>
    </row>
    <row r="887" spans="6:6">
      <c r="F887" s="16"/>
    </row>
    <row r="888" spans="6:6">
      <c r="F888" s="16"/>
    </row>
    <row r="889" spans="6:6">
      <c r="F889" s="16"/>
    </row>
    <row r="890" spans="6:6">
      <c r="F890" s="16"/>
    </row>
    <row r="891" spans="6:6">
      <c r="F891" s="16"/>
    </row>
    <row r="892" spans="6:6">
      <c r="F892" s="16"/>
    </row>
    <row r="893" spans="6:6">
      <c r="F893" s="16"/>
    </row>
    <row r="894" spans="6:6">
      <c r="F894" s="16"/>
    </row>
    <row r="895" spans="6:6">
      <c r="F895" s="16"/>
    </row>
    <row r="896" spans="6:6">
      <c r="F896" s="16"/>
    </row>
    <row r="897" spans="6:6">
      <c r="F897" s="16"/>
    </row>
    <row r="898" spans="6:6">
      <c r="F898" s="16"/>
    </row>
    <row r="899" spans="6:6">
      <c r="F899" s="16"/>
    </row>
    <row r="900" spans="6:6">
      <c r="F900" s="16"/>
    </row>
    <row r="901" spans="6:6">
      <c r="F901" s="16"/>
    </row>
    <row r="902" spans="6:6">
      <c r="F902" s="16"/>
    </row>
    <row r="903" spans="6:6">
      <c r="F903" s="16"/>
    </row>
    <row r="904" spans="6:6">
      <c r="F904" s="16"/>
    </row>
    <row r="905" spans="6:6">
      <c r="F905" s="16"/>
    </row>
    <row r="906" spans="6:6">
      <c r="F906" s="16"/>
    </row>
    <row r="907" spans="6:6">
      <c r="F907" s="16"/>
    </row>
    <row r="908" spans="6:6">
      <c r="F908" s="16"/>
    </row>
    <row r="909" spans="6:6">
      <c r="F909" s="16"/>
    </row>
    <row r="910" spans="6:6">
      <c r="F910" s="16"/>
    </row>
    <row r="911" spans="6:6">
      <c r="F911" s="16"/>
    </row>
    <row r="912" spans="6:6">
      <c r="F912" s="16"/>
    </row>
    <row r="913" spans="6:6">
      <c r="F913" s="16"/>
    </row>
    <row r="914" spans="6:6">
      <c r="F914" s="16"/>
    </row>
    <row r="915" spans="6:6">
      <c r="F915" s="16"/>
    </row>
    <row r="916" spans="6:6">
      <c r="F916" s="16"/>
    </row>
    <row r="917" spans="6:6">
      <c r="F917" s="16"/>
    </row>
    <row r="918" spans="6:6">
      <c r="F918" s="16"/>
    </row>
    <row r="919" spans="6:6">
      <c r="F919" s="16"/>
    </row>
    <row r="920" spans="6:6">
      <c r="F920" s="16"/>
    </row>
    <row r="921" spans="6:6">
      <c r="F921" s="16"/>
    </row>
    <row r="922" spans="6:6">
      <c r="F922" s="16"/>
    </row>
    <row r="923" spans="6:6">
      <c r="F923" s="16"/>
    </row>
    <row r="924" spans="6:6">
      <c r="F924" s="16"/>
    </row>
    <row r="925" spans="6:6">
      <c r="F925" s="16"/>
    </row>
    <row r="926" spans="6:6">
      <c r="F926" s="16"/>
    </row>
    <row r="927" spans="6:6">
      <c r="F927" s="16"/>
    </row>
    <row r="928" spans="6:6">
      <c r="F928" s="16"/>
    </row>
    <row r="929" spans="6:6">
      <c r="F929" s="16"/>
    </row>
    <row r="930" spans="6:6">
      <c r="F930" s="16"/>
    </row>
    <row r="931" spans="6:6">
      <c r="F931" s="16"/>
    </row>
    <row r="932" spans="6:6">
      <c r="F932" s="16"/>
    </row>
    <row r="933" spans="6:6">
      <c r="F933" s="16"/>
    </row>
    <row r="934" spans="6:6">
      <c r="F934" s="16"/>
    </row>
    <row r="935" spans="6:6">
      <c r="F935" s="16"/>
    </row>
    <row r="936" spans="6:6">
      <c r="F936" s="16"/>
    </row>
    <row r="937" spans="6:6">
      <c r="F937" s="16"/>
    </row>
    <row r="938" spans="6:6">
      <c r="F938" s="16"/>
    </row>
    <row r="939" spans="6:6">
      <c r="F939" s="16"/>
    </row>
    <row r="940" spans="6:6">
      <c r="F940" s="16"/>
    </row>
    <row r="941" spans="6:6">
      <c r="F941" s="16"/>
    </row>
    <row r="942" spans="6:6">
      <c r="F942" s="16"/>
    </row>
    <row r="943" spans="6:6">
      <c r="F943" s="16"/>
    </row>
    <row r="944" spans="6:6">
      <c r="F944" s="16"/>
    </row>
    <row r="945" spans="6:6">
      <c r="F945" s="16"/>
    </row>
    <row r="946" spans="6:6">
      <c r="F946" s="16"/>
    </row>
    <row r="947" spans="6:6">
      <c r="F947" s="16"/>
    </row>
    <row r="948" spans="6:6">
      <c r="F948" s="16"/>
    </row>
    <row r="949" spans="6:6">
      <c r="F949" s="16"/>
    </row>
    <row r="950" spans="6:6">
      <c r="F950" s="16"/>
    </row>
    <row r="951" spans="6:6">
      <c r="F951" s="16"/>
    </row>
    <row r="952" spans="6:6">
      <c r="F952" s="16"/>
    </row>
    <row r="953" spans="6:6">
      <c r="F953" s="16"/>
    </row>
    <row r="954" spans="6:6">
      <c r="F954" s="16"/>
    </row>
    <row r="955" spans="6:6">
      <c r="F955" s="16"/>
    </row>
    <row r="956" spans="6:6">
      <c r="F956" s="16"/>
    </row>
    <row r="957" spans="6:6">
      <c r="F957" s="16"/>
    </row>
    <row r="958" spans="6:6">
      <c r="F958" s="16"/>
    </row>
    <row r="959" spans="6:6">
      <c r="F959" s="16"/>
    </row>
    <row r="960" spans="6:6">
      <c r="F960" s="16"/>
    </row>
    <row r="961" spans="6:6">
      <c r="F961" s="16"/>
    </row>
    <row r="962" spans="6:6">
      <c r="F962" s="16"/>
    </row>
    <row r="963" spans="6:6">
      <c r="F963" s="16"/>
    </row>
    <row r="964" spans="6:6">
      <c r="F964" s="16"/>
    </row>
    <row r="965" spans="6:6">
      <c r="F965" s="16"/>
    </row>
    <row r="966" spans="6:6">
      <c r="F966" s="16"/>
    </row>
    <row r="967" spans="6:6">
      <c r="F967" s="16"/>
    </row>
    <row r="968" spans="6:6">
      <c r="F968" s="16"/>
    </row>
    <row r="969" spans="6:6">
      <c r="F969" s="16"/>
    </row>
    <row r="970" spans="6:6">
      <c r="F970" s="16"/>
    </row>
    <row r="971" spans="6:6">
      <c r="F971" s="16"/>
    </row>
    <row r="972" spans="6:6">
      <c r="F972" s="16"/>
    </row>
    <row r="973" spans="6:6">
      <c r="F973" s="16"/>
    </row>
    <row r="974" spans="6:6">
      <c r="F974" s="16"/>
    </row>
    <row r="975" spans="6:6">
      <c r="F975" s="16"/>
    </row>
    <row r="976" spans="6:6">
      <c r="F976" s="16"/>
    </row>
    <row r="977" spans="6:6">
      <c r="F977" s="16"/>
    </row>
    <row r="978" spans="6:6">
      <c r="F978" s="16"/>
    </row>
    <row r="979" spans="6:6">
      <c r="F979" s="16"/>
    </row>
    <row r="980" spans="6:6">
      <c r="F980" s="16"/>
    </row>
    <row r="981" spans="6:6">
      <c r="F981" s="16"/>
    </row>
    <row r="982" spans="6:6">
      <c r="F982" s="16"/>
    </row>
    <row r="983" spans="6:6">
      <c r="F983" s="16"/>
    </row>
    <row r="984" spans="6:6">
      <c r="F984" s="16"/>
    </row>
    <row r="985" spans="6:6">
      <c r="F985" s="16"/>
    </row>
    <row r="986" spans="6:6">
      <c r="F986" s="16"/>
    </row>
    <row r="987" spans="6:6">
      <c r="F987" s="16"/>
    </row>
    <row r="988" spans="6:6">
      <c r="F988" s="16"/>
    </row>
    <row r="989" spans="6:6">
      <c r="F989" s="16"/>
    </row>
    <row r="990" spans="6:6">
      <c r="F990" s="16"/>
    </row>
    <row r="991" spans="6:6">
      <c r="F991" s="16"/>
    </row>
    <row r="992" spans="6:6">
      <c r="F992" s="16"/>
    </row>
    <row r="993" spans="6:6">
      <c r="F993" s="16"/>
    </row>
    <row r="994" spans="6:6">
      <c r="F994" s="16"/>
    </row>
    <row r="995" spans="6:6">
      <c r="F995" s="16"/>
    </row>
    <row r="996" spans="6:6">
      <c r="F996" s="16"/>
    </row>
    <row r="997" spans="6:6">
      <c r="F997" s="16"/>
    </row>
    <row r="998" spans="6:6">
      <c r="F998" s="16"/>
    </row>
    <row r="999" spans="6:6">
      <c r="F999" s="16"/>
    </row>
    <row r="1000" spans="6:6">
      <c r="F1000" s="16"/>
    </row>
    <row r="1001" spans="6:6">
      <c r="F1001" s="16"/>
    </row>
    <row r="1002" spans="6:6">
      <c r="F1002" s="16"/>
    </row>
    <row r="1003" spans="6:6">
      <c r="F1003" s="16"/>
    </row>
    <row r="1004" spans="6:6">
      <c r="F1004" s="16"/>
    </row>
    <row r="1005" spans="6:6">
      <c r="F1005" s="16"/>
    </row>
    <row r="1006" spans="6:6">
      <c r="F1006" s="16"/>
    </row>
    <row r="1007" spans="6:6">
      <c r="F1007" s="16"/>
    </row>
    <row r="1008" spans="6:6">
      <c r="F1008" s="16"/>
    </row>
    <row r="1009" spans="6:6">
      <c r="F1009" s="16"/>
    </row>
    <row r="1010" spans="6:6">
      <c r="F1010" s="16"/>
    </row>
    <row r="1011" spans="6:6">
      <c r="F1011" s="16"/>
    </row>
    <row r="1012" spans="6:6">
      <c r="F1012" s="16"/>
    </row>
    <row r="1013" spans="6:6">
      <c r="F1013" s="16"/>
    </row>
    <row r="1014" spans="6:6">
      <c r="F1014" s="16"/>
    </row>
    <row r="1015" spans="6:6">
      <c r="F1015" s="16"/>
    </row>
    <row r="1016" spans="6:6">
      <c r="F1016" s="16"/>
    </row>
    <row r="1017" spans="6:6">
      <c r="F1017" s="16"/>
    </row>
    <row r="1018" spans="6:6">
      <c r="F1018" s="16"/>
    </row>
    <row r="1019" spans="6:6">
      <c r="F1019" s="16"/>
    </row>
    <row r="1020" spans="6:6">
      <c r="F1020" s="16"/>
    </row>
    <row r="1021" spans="6:6">
      <c r="F1021" s="16"/>
    </row>
    <row r="1022" spans="6:6">
      <c r="F1022" s="16"/>
    </row>
    <row r="1023" spans="6:6">
      <c r="F1023" s="16"/>
    </row>
    <row r="1024" spans="6:6">
      <c r="F1024" s="16"/>
    </row>
    <row r="1025" spans="6:6">
      <c r="F1025" s="16"/>
    </row>
    <row r="1026" spans="6:6">
      <c r="F1026" s="16"/>
    </row>
    <row r="1027" spans="6:6">
      <c r="F1027" s="16"/>
    </row>
    <row r="1028" spans="6:6">
      <c r="F1028" s="16"/>
    </row>
    <row r="1029" spans="6:6">
      <c r="F1029" s="16"/>
    </row>
    <row r="1030" spans="6:6">
      <c r="F1030" s="16"/>
    </row>
    <row r="1031" spans="6:6">
      <c r="F1031" s="16"/>
    </row>
    <row r="1032" spans="6:6">
      <c r="F1032" s="16"/>
    </row>
    <row r="1033" spans="6:6">
      <c r="F1033" s="16"/>
    </row>
    <row r="1034" spans="6:6">
      <c r="F1034" s="16"/>
    </row>
    <row r="1035" spans="6:6">
      <c r="F1035" s="16"/>
    </row>
    <row r="1036" spans="6:6">
      <c r="F1036" s="16"/>
    </row>
    <row r="1037" spans="6:6">
      <c r="F1037" s="16"/>
    </row>
    <row r="1038" spans="6:6">
      <c r="F1038" s="16"/>
    </row>
    <row r="1039" spans="6:6">
      <c r="F1039" s="16"/>
    </row>
    <row r="1040" spans="6:6">
      <c r="F1040" s="16"/>
    </row>
    <row r="1041" spans="6:6">
      <c r="F1041" s="16"/>
    </row>
    <row r="1042" spans="6:6">
      <c r="F1042" s="16"/>
    </row>
    <row r="1043" spans="6:6">
      <c r="F1043" s="16"/>
    </row>
    <row r="1044" spans="6:6">
      <c r="F1044" s="16"/>
    </row>
    <row r="1045" spans="6:6">
      <c r="F1045" s="16"/>
    </row>
    <row r="1046" spans="6:6">
      <c r="F1046" s="16"/>
    </row>
    <row r="1047" spans="6:6">
      <c r="F1047" s="16"/>
    </row>
    <row r="1048" spans="6:6">
      <c r="F1048" s="16"/>
    </row>
    <row r="1049" spans="6:6">
      <c r="F1049" s="16"/>
    </row>
    <row r="1050" spans="6:6">
      <c r="F1050" s="16"/>
    </row>
    <row r="1051" spans="6:6">
      <c r="F1051" s="16"/>
    </row>
    <row r="1052" spans="6:6">
      <c r="F1052" s="16"/>
    </row>
    <row r="1053" spans="6:6">
      <c r="F1053" s="16"/>
    </row>
    <row r="1054" spans="6:6">
      <c r="F1054" s="16"/>
    </row>
    <row r="1055" spans="6:6">
      <c r="F1055" s="16"/>
    </row>
    <row r="1056" spans="6:6">
      <c r="F1056" s="16"/>
    </row>
    <row r="1057" spans="6:6">
      <c r="F1057" s="16"/>
    </row>
    <row r="1058" spans="6:6">
      <c r="F1058" s="16"/>
    </row>
    <row r="1059" spans="6:6">
      <c r="F1059" s="16"/>
    </row>
    <row r="1060" spans="6:6">
      <c r="F1060" s="16"/>
    </row>
    <row r="1061" spans="6:6">
      <c r="F1061" s="16"/>
    </row>
    <row r="1062" spans="6:6">
      <c r="F1062" s="16"/>
    </row>
    <row r="1063" spans="6:6">
      <c r="F1063" s="16"/>
    </row>
    <row r="1064" spans="6:6">
      <c r="F1064" s="16"/>
    </row>
    <row r="1065" spans="6:6">
      <c r="F1065" s="16"/>
    </row>
    <row r="1066" spans="6:6">
      <c r="F1066" s="16"/>
    </row>
    <row r="1067" spans="6:6">
      <c r="F1067" s="16"/>
    </row>
    <row r="1068" spans="6:6">
      <c r="F1068" s="16"/>
    </row>
    <row r="1069" spans="6:6">
      <c r="F1069" s="16"/>
    </row>
    <row r="1070" spans="6:6">
      <c r="F1070" s="16"/>
    </row>
    <row r="1071" spans="6:6">
      <c r="F1071" s="16"/>
    </row>
    <row r="1072" spans="6:6">
      <c r="F1072" s="16"/>
    </row>
    <row r="1073" spans="6:6">
      <c r="F1073" s="16"/>
    </row>
    <row r="1074" spans="6:6">
      <c r="F1074" s="16"/>
    </row>
    <row r="1075" spans="6:6">
      <c r="F1075" s="16"/>
    </row>
    <row r="1076" spans="6:6">
      <c r="F1076" s="16"/>
    </row>
    <row r="1077" spans="6:6">
      <c r="F1077" s="16"/>
    </row>
    <row r="1078" spans="6:6">
      <c r="F1078" s="16"/>
    </row>
    <row r="1079" spans="6:6">
      <c r="F1079" s="16"/>
    </row>
    <row r="1080" spans="6:6">
      <c r="F1080" s="16"/>
    </row>
    <row r="1081" spans="6:6">
      <c r="F1081" s="16"/>
    </row>
    <row r="1082" spans="6:6">
      <c r="F1082" s="16"/>
    </row>
    <row r="1083" spans="6:6">
      <c r="F1083" s="16"/>
    </row>
    <row r="1084" spans="6:6">
      <c r="F1084" s="16"/>
    </row>
    <row r="1085" spans="6:6">
      <c r="F1085" s="16"/>
    </row>
    <row r="1086" spans="6:6">
      <c r="F1086" s="16"/>
    </row>
    <row r="1087" spans="6:6">
      <c r="F1087" s="16"/>
    </row>
    <row r="1088" spans="6:6">
      <c r="F1088" s="16"/>
    </row>
    <row r="1089" spans="6:6">
      <c r="F1089" s="16"/>
    </row>
    <row r="1090" spans="6:6">
      <c r="F1090" s="16"/>
    </row>
    <row r="1091" spans="6:6">
      <c r="F1091" s="16"/>
    </row>
    <row r="1092" spans="6:6">
      <c r="F1092" s="16"/>
    </row>
    <row r="1093" spans="6:6">
      <c r="F1093" s="16"/>
    </row>
    <row r="1094" spans="6:6">
      <c r="F1094" s="16"/>
    </row>
    <row r="1095" spans="6:6">
      <c r="F1095" s="16"/>
    </row>
    <row r="1096" spans="6:6">
      <c r="F1096" s="16"/>
    </row>
    <row r="1097" spans="6:6">
      <c r="F1097" s="16"/>
    </row>
    <row r="1098" spans="6:6">
      <c r="F1098" s="16"/>
    </row>
    <row r="1099" spans="6:6">
      <c r="F1099" s="16"/>
    </row>
    <row r="1100" spans="6:6">
      <c r="F1100" s="16"/>
    </row>
    <row r="1101" spans="6:6">
      <c r="F1101" s="16"/>
    </row>
    <row r="1102" spans="6:6">
      <c r="F1102" s="16"/>
    </row>
    <row r="1103" spans="6:6">
      <c r="F1103" s="16"/>
    </row>
    <row r="1104" spans="6:6">
      <c r="F1104" s="16"/>
    </row>
    <row r="1105" spans="6:6">
      <c r="F1105" s="16"/>
    </row>
    <row r="1106" spans="6:6">
      <c r="F1106" s="16"/>
    </row>
    <row r="1107" spans="6:6">
      <c r="F1107" s="16"/>
    </row>
    <row r="1108" spans="6:6">
      <c r="F1108" s="16"/>
    </row>
    <row r="1109" spans="6:6">
      <c r="F1109" s="16"/>
    </row>
    <row r="1110" spans="6:6">
      <c r="F1110" s="16"/>
    </row>
    <row r="1111" spans="6:6">
      <c r="F1111" s="16"/>
    </row>
    <row r="1112" spans="6:6">
      <c r="F1112" s="16"/>
    </row>
    <row r="1113" spans="6:6">
      <c r="F1113" s="16"/>
    </row>
    <row r="1114" spans="6:6">
      <c r="F1114" s="16"/>
    </row>
    <row r="1115" spans="6:6">
      <c r="F1115" s="16"/>
    </row>
    <row r="1116" spans="6:6">
      <c r="F1116" s="16"/>
    </row>
    <row r="1117" spans="6:6">
      <c r="F1117" s="16"/>
    </row>
    <row r="1118" spans="6:6">
      <c r="F1118" s="16"/>
    </row>
    <row r="1119" spans="6:6">
      <c r="F1119" s="16"/>
    </row>
    <row r="1120" spans="6:6">
      <c r="F1120" s="16"/>
    </row>
    <row r="1121" spans="6:6">
      <c r="F1121" s="16"/>
    </row>
    <row r="1122" spans="6:6">
      <c r="F1122" s="16"/>
    </row>
    <row r="1123" spans="6:6">
      <c r="F1123" s="16"/>
    </row>
    <row r="1124" spans="6:6">
      <c r="F1124" s="16"/>
    </row>
    <row r="1125" spans="6:6">
      <c r="F1125" s="16"/>
    </row>
    <row r="1126" spans="6:6">
      <c r="F1126" s="16"/>
    </row>
    <row r="1127" spans="6:6">
      <c r="F1127" s="16"/>
    </row>
    <row r="1128" spans="6:6">
      <c r="F1128" s="16"/>
    </row>
    <row r="1129" spans="6:6">
      <c r="F1129" s="16"/>
    </row>
    <row r="1130" spans="6:6">
      <c r="F1130" s="16"/>
    </row>
    <row r="1131" spans="6:6">
      <c r="F1131" s="16"/>
    </row>
    <row r="1132" spans="6:6">
      <c r="F1132" s="16"/>
    </row>
    <row r="1133" spans="6:6">
      <c r="F1133" s="16"/>
    </row>
    <row r="1134" spans="6:6">
      <c r="F1134" s="16"/>
    </row>
    <row r="1135" spans="6:6">
      <c r="F1135" s="16"/>
    </row>
    <row r="1136" spans="6:6">
      <c r="F1136" s="16"/>
    </row>
    <row r="1137" spans="6:6">
      <c r="F1137" s="16"/>
    </row>
    <row r="1138" spans="6:6">
      <c r="F1138" s="16"/>
    </row>
    <row r="1139" spans="6:6">
      <c r="F1139" s="16"/>
    </row>
    <row r="1140" spans="6:6">
      <c r="F1140" s="16"/>
    </row>
    <row r="1141" spans="6:6">
      <c r="F1141" s="16"/>
    </row>
    <row r="1142" spans="6:6">
      <c r="F1142" s="16"/>
    </row>
    <row r="1143" spans="6:6">
      <c r="F1143" s="16"/>
    </row>
    <row r="1144" spans="6:6">
      <c r="F1144" s="16"/>
    </row>
    <row r="1145" spans="6:6">
      <c r="F1145" s="16"/>
    </row>
    <row r="1146" spans="6:6">
      <c r="F1146" s="16"/>
    </row>
    <row r="1147" spans="6:6">
      <c r="F1147" s="16"/>
    </row>
    <row r="1148" spans="6:6">
      <c r="F1148" s="16"/>
    </row>
    <row r="1149" spans="6:6">
      <c r="F1149" s="16"/>
    </row>
    <row r="1150" spans="6:6">
      <c r="F1150" s="16"/>
    </row>
    <row r="1151" spans="6:6">
      <c r="F1151" s="16"/>
    </row>
    <row r="1152" spans="6:6">
      <c r="F1152" s="16"/>
    </row>
    <row r="1153" spans="6:6">
      <c r="F1153" s="16"/>
    </row>
    <row r="1154" spans="6:6">
      <c r="F1154" s="16"/>
    </row>
    <row r="1155" spans="6:6">
      <c r="F1155" s="16"/>
    </row>
    <row r="1156" spans="6:6">
      <c r="F1156" s="16"/>
    </row>
    <row r="1157" spans="6:6">
      <c r="F1157" s="16"/>
    </row>
    <row r="1158" spans="6:6">
      <c r="F1158" s="16"/>
    </row>
    <row r="1159" spans="6:6">
      <c r="F1159" s="16"/>
    </row>
    <row r="1160" spans="6:6">
      <c r="F1160" s="16"/>
    </row>
    <row r="1161" spans="6:6">
      <c r="F1161" s="16"/>
    </row>
    <row r="1162" spans="6:6">
      <c r="F1162" s="16"/>
    </row>
    <row r="1163" spans="6:6">
      <c r="F1163" s="16"/>
    </row>
    <row r="1164" spans="6:6">
      <c r="F1164" s="16"/>
    </row>
    <row r="1165" spans="6:6">
      <c r="F1165" s="16"/>
    </row>
    <row r="1166" spans="6:6">
      <c r="F1166" s="16"/>
    </row>
    <row r="1167" spans="6:6">
      <c r="F1167" s="16"/>
    </row>
    <row r="1168" spans="6:6">
      <c r="F1168" s="16"/>
    </row>
    <row r="1169" spans="6:6">
      <c r="F1169" s="16"/>
    </row>
    <row r="1170" spans="6:6">
      <c r="F1170" s="16"/>
    </row>
    <row r="1171" spans="6:6">
      <c r="F1171" s="16"/>
    </row>
    <row r="1172" spans="6:6">
      <c r="F1172" s="16"/>
    </row>
    <row r="1173" spans="6:6">
      <c r="F1173" s="16"/>
    </row>
    <row r="1174" spans="6:6">
      <c r="F1174" s="16"/>
    </row>
    <row r="1175" spans="6:6">
      <c r="F1175" s="16"/>
    </row>
    <row r="1176" spans="6:6">
      <c r="F1176" s="16"/>
    </row>
    <row r="1177" spans="6:6">
      <c r="F1177" s="16"/>
    </row>
    <row r="1178" spans="6:6">
      <c r="F1178" s="16"/>
    </row>
    <row r="1179" spans="6:6">
      <c r="F1179" s="16"/>
    </row>
    <row r="1180" spans="6:6">
      <c r="F1180" s="16"/>
    </row>
    <row r="1181" spans="6:6">
      <c r="F1181" s="16"/>
    </row>
    <row r="1182" spans="6:6">
      <c r="F1182" s="16"/>
    </row>
    <row r="1183" spans="6:6">
      <c r="F1183" s="16"/>
    </row>
    <row r="1184" spans="6:6">
      <c r="F1184" s="16"/>
    </row>
    <row r="1185" spans="6:6">
      <c r="F1185" s="16"/>
    </row>
    <row r="1186" spans="6:6">
      <c r="F1186" s="16"/>
    </row>
    <row r="1187" spans="6:6">
      <c r="F1187" s="16"/>
    </row>
    <row r="1188" spans="6:6">
      <c r="F1188" s="16"/>
    </row>
    <row r="1189" spans="6:6">
      <c r="F1189" s="16"/>
    </row>
    <row r="1190" spans="6:6">
      <c r="F1190" s="16"/>
    </row>
    <row r="1191" spans="6:6">
      <c r="F1191" s="16"/>
    </row>
    <row r="1192" spans="6:6">
      <c r="F1192" s="16"/>
    </row>
    <row r="1193" spans="6:6">
      <c r="F1193" s="16"/>
    </row>
    <row r="1194" spans="6:6">
      <c r="F1194" s="16"/>
    </row>
    <row r="1195" spans="6:6">
      <c r="F1195" s="16"/>
    </row>
    <row r="1196" spans="6:6">
      <c r="F1196" s="16"/>
    </row>
    <row r="1197" spans="6:6">
      <c r="F1197" s="16"/>
    </row>
    <row r="1198" spans="6:6">
      <c r="F1198" s="16"/>
    </row>
    <row r="1199" spans="6:6">
      <c r="F1199" s="16"/>
    </row>
    <row r="1200" spans="6:6">
      <c r="F1200" s="16"/>
    </row>
    <row r="1201" spans="6:6">
      <c r="F1201" s="16"/>
    </row>
    <row r="1202" spans="6:6">
      <c r="F1202" s="16"/>
    </row>
    <row r="1203" spans="6:6">
      <c r="F1203" s="16"/>
    </row>
    <row r="1204" spans="6:6">
      <c r="F1204" s="16"/>
    </row>
    <row r="1205" spans="6:6">
      <c r="F1205" s="16"/>
    </row>
    <row r="1206" spans="6:6">
      <c r="F1206" s="16"/>
    </row>
    <row r="1207" spans="6:6">
      <c r="F1207" s="16"/>
    </row>
    <row r="1208" spans="6:6">
      <c r="F1208" s="16"/>
    </row>
    <row r="1209" spans="6:6">
      <c r="F1209" s="16"/>
    </row>
    <row r="1210" spans="6:6">
      <c r="F1210" s="16"/>
    </row>
  </sheetData>
  <mergeCells count="11">
    <mergeCell ref="A8:E8"/>
    <mergeCell ref="A2:E2"/>
    <mergeCell ref="A4:E4"/>
    <mergeCell ref="A5:C5"/>
    <mergeCell ref="A6:E6"/>
    <mergeCell ref="A7:B7"/>
    <mergeCell ref="A12:E12"/>
    <mergeCell ref="A14:E14"/>
    <mergeCell ref="A18:E18"/>
    <mergeCell ref="A24:E24"/>
    <mergeCell ref="A31:E31"/>
  </mergeCells>
  <phoneticPr fontId="17" type="noConversion"/>
  <pageMargins left="0.25" right="0.25" top="1.4166666666666667" bottom="0.75" header="0.3" footer="0.3"/>
  <pageSetup paperSize="5" orientation="landscape" horizontalDpi="4294967292" verticalDpi="4294967292"/>
  <headerFooter>
    <oddHeader>&amp;L2018 National APM Data Collection Effort&amp;CMedicare Advantage Metrics Tab</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0"/>
  <sheetViews>
    <sheetView topLeftCell="A4" workbookViewId="0">
      <selection activeCell="A6" sqref="A6:E6"/>
    </sheetView>
  </sheetViews>
  <sheetFormatPr defaultColWidth="8.7109375" defaultRowHeight="15.75"/>
  <cols>
    <col min="1" max="1" width="3.7109375" style="2" customWidth="1"/>
    <col min="2" max="2" width="42.28515625" style="2" customWidth="1"/>
    <col min="3" max="3" width="30.140625" style="34" customWidth="1"/>
    <col min="4" max="4" width="42.28515625" style="2" customWidth="1"/>
    <col min="5" max="5" width="30.140625" style="27" customWidth="1"/>
    <col min="6" max="6" width="28.42578125" style="7" customWidth="1"/>
    <col min="7" max="16384" width="8.7109375" style="2"/>
  </cols>
  <sheetData>
    <row r="1" spans="1:6">
      <c r="A1" s="63"/>
      <c r="B1" s="63"/>
      <c r="C1" s="64"/>
      <c r="D1" s="63"/>
      <c r="E1" s="65"/>
      <c r="F1" s="16"/>
    </row>
    <row r="2" spans="1:6" ht="28.5">
      <c r="A2" s="306" t="s">
        <v>114</v>
      </c>
      <c r="B2" s="307"/>
      <c r="C2" s="307"/>
      <c r="D2" s="307"/>
      <c r="E2" s="307"/>
      <c r="F2" s="16"/>
    </row>
    <row r="3" spans="1:6" ht="22.35" customHeight="1">
      <c r="A3" s="63"/>
      <c r="B3" s="63"/>
      <c r="C3" s="64"/>
      <c r="D3" s="63"/>
      <c r="E3" s="65"/>
      <c r="F3" s="2"/>
    </row>
    <row r="4" spans="1:6" ht="81.95" customHeight="1">
      <c r="A4" s="268" t="s">
        <v>412</v>
      </c>
      <c r="B4" s="308"/>
      <c r="C4" s="308"/>
      <c r="D4" s="308"/>
      <c r="E4" s="308"/>
      <c r="F4" s="2"/>
    </row>
    <row r="5" spans="1:6" ht="21" customHeight="1">
      <c r="A5" s="309" t="s">
        <v>105</v>
      </c>
      <c r="B5" s="309"/>
      <c r="C5" s="309"/>
      <c r="D5" s="60"/>
      <c r="E5" s="60"/>
      <c r="F5" s="2"/>
    </row>
    <row r="6" spans="1:6" ht="294" customHeight="1">
      <c r="A6" s="310" t="s">
        <v>257</v>
      </c>
      <c r="B6" s="311"/>
      <c r="C6" s="311"/>
      <c r="D6" s="311"/>
      <c r="E6" s="311"/>
      <c r="F6" s="2"/>
    </row>
    <row r="7" spans="1:6" ht="20.100000000000001" customHeight="1">
      <c r="A7" s="312" t="s">
        <v>93</v>
      </c>
      <c r="B7" s="312"/>
      <c r="C7" s="61"/>
      <c r="D7" s="61"/>
      <c r="E7" s="61"/>
      <c r="F7" s="2"/>
    </row>
    <row r="8" spans="1:6" ht="57.95" customHeight="1">
      <c r="A8" s="314" t="s">
        <v>224</v>
      </c>
      <c r="B8" s="314"/>
      <c r="C8" s="314"/>
      <c r="D8" s="314"/>
      <c r="E8" s="314"/>
      <c r="F8" s="2"/>
    </row>
    <row r="9" spans="1:6">
      <c r="A9" s="62"/>
      <c r="B9" s="62"/>
      <c r="C9" s="62"/>
      <c r="D9" s="62"/>
      <c r="E9" s="62"/>
      <c r="F9" s="2"/>
    </row>
    <row r="10" spans="1:6" ht="26.1" customHeight="1">
      <c r="A10" s="83" t="s">
        <v>0</v>
      </c>
      <c r="B10" s="83" t="s">
        <v>128</v>
      </c>
      <c r="C10" s="52" t="s">
        <v>123</v>
      </c>
      <c r="D10" s="83" t="s">
        <v>124</v>
      </c>
      <c r="E10" s="59" t="s">
        <v>50</v>
      </c>
      <c r="F10" s="2"/>
    </row>
    <row r="11" spans="1:6" ht="63.95" customHeight="1">
      <c r="A11" s="71">
        <v>1</v>
      </c>
      <c r="B11" s="84" t="s">
        <v>225</v>
      </c>
      <c r="C11" s="72">
        <v>0</v>
      </c>
      <c r="D11" s="73" t="s">
        <v>94</v>
      </c>
      <c r="E11" s="86" t="s">
        <v>90</v>
      </c>
      <c r="F11" s="2"/>
    </row>
    <row r="12" spans="1:6" ht="39" customHeight="1">
      <c r="A12" s="313" t="s">
        <v>104</v>
      </c>
      <c r="B12" s="313"/>
      <c r="C12" s="313"/>
      <c r="D12" s="313"/>
      <c r="E12" s="313"/>
      <c r="F12" s="2"/>
    </row>
    <row r="13" spans="1:6" ht="95.1" customHeight="1">
      <c r="A13" s="71">
        <v>2</v>
      </c>
      <c r="B13" s="84" t="s">
        <v>190</v>
      </c>
      <c r="C13" s="72">
        <v>0</v>
      </c>
      <c r="D13" s="84" t="s">
        <v>191</v>
      </c>
      <c r="E13" s="74" t="e">
        <f>C13/C11</f>
        <v>#DIV/0!</v>
      </c>
      <c r="F13" s="2"/>
    </row>
    <row r="14" spans="1:6" ht="26.1" customHeight="1">
      <c r="A14" s="313" t="s">
        <v>134</v>
      </c>
      <c r="B14" s="313"/>
      <c r="C14" s="313"/>
      <c r="D14" s="313"/>
      <c r="E14" s="313"/>
      <c r="F14" s="2"/>
    </row>
    <row r="15" spans="1:6" ht="59.1" customHeight="1">
      <c r="A15" s="18">
        <v>3</v>
      </c>
      <c r="B15" s="82" t="s">
        <v>192</v>
      </c>
      <c r="C15" s="33">
        <v>0</v>
      </c>
      <c r="D15" s="82" t="s">
        <v>193</v>
      </c>
      <c r="E15" s="26" t="e">
        <f>C15/C11</f>
        <v>#DIV/0!</v>
      </c>
      <c r="F15" s="2"/>
    </row>
    <row r="16" spans="1:6" ht="78.95" customHeight="1" thickBot="1">
      <c r="A16" s="95">
        <v>4</v>
      </c>
      <c r="B16" s="91" t="s">
        <v>194</v>
      </c>
      <c r="C16" s="92">
        <v>0</v>
      </c>
      <c r="D16" s="91" t="s">
        <v>195</v>
      </c>
      <c r="E16" s="93" t="e">
        <f>C16/C11</f>
        <v>#DIV/0!</v>
      </c>
      <c r="F16" s="2"/>
    </row>
    <row r="17" spans="1:6" ht="53.1" customHeight="1" thickTop="1">
      <c r="A17" s="94">
        <v>5</v>
      </c>
      <c r="B17" s="87" t="s">
        <v>196</v>
      </c>
      <c r="C17" s="88">
        <f>SUM(C15,C16)</f>
        <v>0</v>
      </c>
      <c r="D17" s="89" t="s">
        <v>26</v>
      </c>
      <c r="E17" s="90" t="e">
        <f>C17/C11</f>
        <v>#DIV/0!</v>
      </c>
      <c r="F17" s="2"/>
    </row>
    <row r="18" spans="1:6" ht="27" customHeight="1">
      <c r="A18" s="313" t="s">
        <v>135</v>
      </c>
      <c r="B18" s="313"/>
      <c r="C18" s="313"/>
      <c r="D18" s="313"/>
      <c r="E18" s="313"/>
      <c r="F18" s="2"/>
    </row>
    <row r="19" spans="1:6" s="104" customFormat="1" ht="72" customHeight="1">
      <c r="A19" s="71">
        <v>6</v>
      </c>
      <c r="B19" s="84" t="s">
        <v>197</v>
      </c>
      <c r="C19" s="72">
        <v>0</v>
      </c>
      <c r="D19" s="84" t="s">
        <v>198</v>
      </c>
      <c r="E19" s="74" t="e">
        <f>C19/C11</f>
        <v>#DIV/0!</v>
      </c>
    </row>
    <row r="20" spans="1:6" s="104" customFormat="1" ht="72" customHeight="1">
      <c r="A20" s="71">
        <v>7</v>
      </c>
      <c r="B20" s="84" t="s">
        <v>199</v>
      </c>
      <c r="C20" s="72">
        <v>0</v>
      </c>
      <c r="D20" s="84" t="s">
        <v>200</v>
      </c>
      <c r="E20" s="74" t="e">
        <f>C20/C11</f>
        <v>#DIV/0!</v>
      </c>
    </row>
    <row r="21" spans="1:6" ht="77.099999999999994" customHeight="1">
      <c r="A21" s="69">
        <v>8</v>
      </c>
      <c r="B21" s="82" t="s">
        <v>201</v>
      </c>
      <c r="C21" s="33">
        <v>0</v>
      </c>
      <c r="D21" s="82" t="s">
        <v>202</v>
      </c>
      <c r="E21" s="26" t="e">
        <f>C21/C11</f>
        <v>#DIV/0!</v>
      </c>
      <c r="F21" s="2"/>
    </row>
    <row r="22" spans="1:6" ht="99.95" customHeight="1">
      <c r="A22" s="69">
        <v>9</v>
      </c>
      <c r="B22" s="82" t="s">
        <v>203</v>
      </c>
      <c r="C22" s="33">
        <v>0</v>
      </c>
      <c r="D22" s="82" t="s">
        <v>204</v>
      </c>
      <c r="E22" s="26" t="e">
        <f>C22/C11</f>
        <v>#DIV/0!</v>
      </c>
      <c r="F22" s="2"/>
    </row>
    <row r="23" spans="1:6" ht="68.099999999999994" customHeight="1">
      <c r="A23" s="94">
        <v>10</v>
      </c>
      <c r="B23" s="87" t="s">
        <v>205</v>
      </c>
      <c r="C23" s="88">
        <f>SUM(C19:C22)</f>
        <v>0</v>
      </c>
      <c r="D23" s="89" t="s">
        <v>25</v>
      </c>
      <c r="E23" s="90" t="e">
        <f>C23/C11</f>
        <v>#DIV/0!</v>
      </c>
      <c r="F23" s="2"/>
    </row>
    <row r="24" spans="1:6" ht="31.35" customHeight="1">
      <c r="A24" s="313" t="s">
        <v>136</v>
      </c>
      <c r="B24" s="313"/>
      <c r="C24" s="313"/>
      <c r="D24" s="313"/>
      <c r="E24" s="313"/>
      <c r="F24" s="2"/>
    </row>
    <row r="25" spans="1:6" ht="84" customHeight="1">
      <c r="A25" s="69">
        <v>11</v>
      </c>
      <c r="B25" s="82" t="s">
        <v>206</v>
      </c>
      <c r="C25" s="33">
        <v>0</v>
      </c>
      <c r="D25" s="84" t="s">
        <v>207</v>
      </c>
      <c r="E25" s="26" t="e">
        <f>C25/C11</f>
        <v>#DIV/0!</v>
      </c>
      <c r="F25" s="2"/>
    </row>
    <row r="26" spans="1:6" ht="92.1" customHeight="1">
      <c r="A26" s="69">
        <v>12</v>
      </c>
      <c r="B26" s="82" t="s">
        <v>210</v>
      </c>
      <c r="C26" s="33">
        <v>0</v>
      </c>
      <c r="D26" s="82" t="s">
        <v>211</v>
      </c>
      <c r="E26" s="26" t="e">
        <f>C26/C11</f>
        <v>#DIV/0!</v>
      </c>
      <c r="F26" s="2"/>
    </row>
    <row r="27" spans="1:6" ht="104.1" customHeight="1" thickBot="1">
      <c r="A27" s="95">
        <v>13</v>
      </c>
      <c r="B27" s="91" t="s">
        <v>208</v>
      </c>
      <c r="C27" s="96">
        <v>0</v>
      </c>
      <c r="D27" s="91" t="s">
        <v>209</v>
      </c>
      <c r="E27" s="93" t="e">
        <f>C27/C11</f>
        <v>#DIV/0!</v>
      </c>
      <c r="F27" s="2"/>
    </row>
    <row r="28" spans="1:6" ht="92.1" customHeight="1" thickTop="1">
      <c r="A28" s="69">
        <v>14</v>
      </c>
      <c r="B28" s="82" t="s">
        <v>212</v>
      </c>
      <c r="C28" s="33">
        <v>0</v>
      </c>
      <c r="D28" s="82" t="s">
        <v>213</v>
      </c>
      <c r="E28" s="26" t="e">
        <f>C28/C11</f>
        <v>#DIV/0!</v>
      </c>
      <c r="F28" s="2"/>
    </row>
    <row r="29" spans="1:6" s="104" customFormat="1" ht="87.95" customHeight="1" thickBot="1">
      <c r="A29" s="105">
        <v>15</v>
      </c>
      <c r="B29" s="101" t="s">
        <v>214</v>
      </c>
      <c r="C29" s="102">
        <v>0</v>
      </c>
      <c r="D29" s="101" t="s">
        <v>215</v>
      </c>
      <c r="E29" s="103" t="e">
        <f>C29/C11</f>
        <v>#DIV/0!</v>
      </c>
    </row>
    <row r="30" spans="1:6" ht="51" customHeight="1" thickTop="1">
      <c r="A30" s="94">
        <v>16</v>
      </c>
      <c r="B30" s="87" t="s">
        <v>216</v>
      </c>
      <c r="C30" s="88">
        <f>SUM(C25:C29)</f>
        <v>0</v>
      </c>
      <c r="D30" s="89" t="s">
        <v>21</v>
      </c>
      <c r="E30" s="90" t="e">
        <f>C30/C11</f>
        <v>#DIV/0!</v>
      </c>
      <c r="F30" s="2"/>
    </row>
    <row r="31" spans="1:6" ht="31.35" customHeight="1">
      <c r="A31" s="313" t="s">
        <v>92</v>
      </c>
      <c r="B31" s="313"/>
      <c r="C31" s="313"/>
      <c r="D31" s="313"/>
      <c r="E31" s="313"/>
      <c r="F31" s="2"/>
    </row>
    <row r="32" spans="1:6" ht="71.099999999999994" customHeight="1">
      <c r="A32" s="69">
        <v>17</v>
      </c>
      <c r="B32" s="84" t="s">
        <v>217</v>
      </c>
      <c r="C32" s="33">
        <f>C13</f>
        <v>0</v>
      </c>
      <c r="D32" s="57" t="s">
        <v>68</v>
      </c>
      <c r="E32" s="70" t="e">
        <f>C32/C11</f>
        <v>#DIV/0!</v>
      </c>
      <c r="F32" s="2"/>
    </row>
    <row r="33" spans="1:6" ht="74.099999999999994" customHeight="1">
      <c r="A33" s="69">
        <v>18</v>
      </c>
      <c r="B33" s="82" t="s">
        <v>218</v>
      </c>
      <c r="C33" s="33">
        <f>C17+C23+C30</f>
        <v>0</v>
      </c>
      <c r="D33" s="55" t="s">
        <v>219</v>
      </c>
      <c r="E33" s="70" t="e">
        <f>C33/C11</f>
        <v>#DIV/0!</v>
      </c>
      <c r="F33" s="2"/>
    </row>
    <row r="34" spans="1:6" ht="75" customHeight="1">
      <c r="A34" s="69">
        <v>19</v>
      </c>
      <c r="B34" s="82" t="s">
        <v>220</v>
      </c>
      <c r="C34" s="33">
        <f>C23+C30</f>
        <v>0</v>
      </c>
      <c r="D34" s="55" t="s">
        <v>221</v>
      </c>
      <c r="E34" s="70" t="e">
        <f>C34/C11</f>
        <v>#DIV/0!</v>
      </c>
      <c r="F34" s="2"/>
    </row>
    <row r="35" spans="1:6">
      <c r="A35" s="75"/>
      <c r="B35" s="75"/>
      <c r="C35" s="76"/>
      <c r="D35" s="75"/>
      <c r="E35" s="77"/>
      <c r="F35" s="16"/>
    </row>
    <row r="36" spans="1:6">
      <c r="A36" s="75"/>
      <c r="B36" s="75"/>
      <c r="C36" s="76"/>
      <c r="D36" s="75"/>
      <c r="E36" s="77"/>
      <c r="F36" s="16"/>
    </row>
    <row r="37" spans="1:6">
      <c r="A37" s="75"/>
      <c r="B37" s="75"/>
      <c r="C37" s="76"/>
      <c r="D37" s="75"/>
      <c r="E37" s="77"/>
      <c r="F37" s="16"/>
    </row>
    <row r="38" spans="1:6">
      <c r="A38" s="75"/>
      <c r="B38" s="75"/>
      <c r="C38" s="76"/>
      <c r="D38" s="75"/>
      <c r="E38" s="77"/>
      <c r="F38" s="16"/>
    </row>
    <row r="39" spans="1:6">
      <c r="A39" s="75"/>
      <c r="B39" s="75"/>
      <c r="C39" s="76"/>
      <c r="D39" s="75"/>
      <c r="E39" s="77"/>
      <c r="F39" s="16"/>
    </row>
    <row r="40" spans="1:6">
      <c r="A40" s="75"/>
      <c r="B40" s="75"/>
      <c r="C40" s="76"/>
      <c r="D40" s="75"/>
      <c r="E40" s="77"/>
      <c r="F40" s="16"/>
    </row>
    <row r="41" spans="1:6">
      <c r="A41" s="75"/>
      <c r="B41" s="75"/>
      <c r="C41" s="76"/>
      <c r="D41" s="75"/>
      <c r="E41" s="77"/>
      <c r="F41" s="16"/>
    </row>
    <row r="42" spans="1:6">
      <c r="A42" s="75"/>
      <c r="B42" s="75"/>
      <c r="C42" s="76"/>
      <c r="D42" s="75"/>
      <c r="E42" s="77"/>
      <c r="F42" s="16"/>
    </row>
    <row r="43" spans="1:6">
      <c r="A43" s="75"/>
      <c r="B43" s="75"/>
      <c r="C43" s="76"/>
      <c r="D43" s="75"/>
      <c r="E43" s="77"/>
      <c r="F43" s="16"/>
    </row>
    <row r="44" spans="1:6">
      <c r="A44" s="75"/>
      <c r="B44" s="75"/>
      <c r="C44" s="76"/>
      <c r="D44" s="75"/>
      <c r="E44" s="77"/>
      <c r="F44" s="16"/>
    </row>
    <row r="45" spans="1:6">
      <c r="A45" s="75"/>
      <c r="B45" s="75"/>
      <c r="C45" s="76"/>
      <c r="D45" s="75"/>
      <c r="E45" s="77"/>
      <c r="F45" s="16"/>
    </row>
    <row r="46" spans="1:6">
      <c r="A46" s="75"/>
      <c r="B46" s="75"/>
      <c r="C46" s="76"/>
      <c r="D46" s="75"/>
      <c r="E46" s="77"/>
      <c r="F46" s="16"/>
    </row>
    <row r="47" spans="1:6">
      <c r="A47" s="75"/>
      <c r="B47" s="75"/>
      <c r="C47" s="76"/>
      <c r="D47" s="75"/>
      <c r="E47" s="77"/>
      <c r="F47" s="16"/>
    </row>
    <row r="48" spans="1:6">
      <c r="A48" s="75"/>
      <c r="B48" s="75"/>
      <c r="C48" s="76"/>
      <c r="D48" s="75"/>
      <c r="E48" s="77"/>
      <c r="F48" s="16"/>
    </row>
    <row r="49" spans="1:6">
      <c r="A49" s="75"/>
      <c r="B49" s="75"/>
      <c r="C49" s="76"/>
      <c r="D49" s="75"/>
      <c r="E49" s="77"/>
      <c r="F49" s="16"/>
    </row>
    <row r="50" spans="1:6">
      <c r="A50" s="75"/>
      <c r="B50" s="75"/>
      <c r="C50" s="76"/>
      <c r="D50" s="75"/>
      <c r="E50" s="77"/>
      <c r="F50" s="16"/>
    </row>
    <row r="51" spans="1:6">
      <c r="A51" s="75"/>
      <c r="B51" s="75"/>
      <c r="C51" s="76"/>
      <c r="D51" s="75"/>
      <c r="E51" s="77"/>
      <c r="F51" s="16"/>
    </row>
    <row r="52" spans="1:6">
      <c r="A52" s="75"/>
      <c r="B52" s="75"/>
      <c r="C52" s="76"/>
      <c r="D52" s="75"/>
      <c r="E52" s="77"/>
      <c r="F52" s="16"/>
    </row>
    <row r="53" spans="1:6">
      <c r="A53" s="75"/>
      <c r="B53" s="75"/>
      <c r="C53" s="76"/>
      <c r="D53" s="75"/>
      <c r="E53" s="77"/>
      <c r="F53" s="16"/>
    </row>
    <row r="54" spans="1:6">
      <c r="A54" s="75"/>
      <c r="B54" s="75"/>
      <c r="C54" s="76"/>
      <c r="D54" s="75"/>
      <c r="E54" s="77"/>
      <c r="F54" s="16"/>
    </row>
    <row r="55" spans="1:6">
      <c r="A55" s="75"/>
      <c r="B55" s="75"/>
      <c r="C55" s="76"/>
      <c r="D55" s="75"/>
      <c r="E55" s="77"/>
      <c r="F55" s="16"/>
    </row>
    <row r="56" spans="1:6">
      <c r="A56" s="75"/>
      <c r="B56" s="75"/>
      <c r="C56" s="76"/>
      <c r="D56" s="75"/>
      <c r="E56" s="77"/>
      <c r="F56" s="16"/>
    </row>
    <row r="57" spans="1:6">
      <c r="A57" s="75"/>
      <c r="B57" s="75"/>
      <c r="C57" s="76"/>
      <c r="D57" s="75"/>
      <c r="E57" s="77"/>
      <c r="F57" s="16"/>
    </row>
    <row r="58" spans="1:6">
      <c r="A58" s="75"/>
      <c r="B58" s="75"/>
      <c r="C58" s="76"/>
      <c r="D58" s="75"/>
      <c r="E58" s="77"/>
      <c r="F58" s="16"/>
    </row>
    <row r="59" spans="1:6">
      <c r="A59" s="75"/>
      <c r="B59" s="75"/>
      <c r="C59" s="76"/>
      <c r="D59" s="75"/>
      <c r="E59" s="77"/>
      <c r="F59" s="16"/>
    </row>
    <row r="60" spans="1:6">
      <c r="A60" s="75"/>
      <c r="B60" s="75"/>
      <c r="C60" s="76"/>
      <c r="D60" s="75"/>
      <c r="E60" s="77"/>
      <c r="F60" s="16"/>
    </row>
    <row r="61" spans="1:6">
      <c r="A61" s="75"/>
      <c r="B61" s="75"/>
      <c r="C61" s="76"/>
      <c r="D61" s="75"/>
      <c r="E61" s="77"/>
      <c r="F61" s="16"/>
    </row>
    <row r="62" spans="1:6">
      <c r="A62" s="75"/>
      <c r="B62" s="75"/>
      <c r="C62" s="76"/>
      <c r="D62" s="75"/>
      <c r="E62" s="77"/>
      <c r="F62" s="16"/>
    </row>
    <row r="63" spans="1:6">
      <c r="A63" s="75"/>
      <c r="B63" s="75"/>
      <c r="C63" s="76"/>
      <c r="D63" s="75"/>
      <c r="E63" s="77"/>
      <c r="F63" s="16"/>
    </row>
    <row r="64" spans="1:6">
      <c r="A64" s="75"/>
      <c r="B64" s="75"/>
      <c r="C64" s="76"/>
      <c r="D64" s="75"/>
      <c r="E64" s="77"/>
      <c r="F64" s="16"/>
    </row>
    <row r="65" spans="1:6">
      <c r="A65" s="75"/>
      <c r="B65" s="75"/>
      <c r="C65" s="76"/>
      <c r="D65" s="75"/>
      <c r="E65" s="77"/>
      <c r="F65" s="16"/>
    </row>
    <row r="66" spans="1:6">
      <c r="A66" s="75"/>
      <c r="B66" s="75"/>
      <c r="C66" s="76"/>
      <c r="D66" s="75"/>
      <c r="E66" s="77"/>
      <c r="F66" s="16"/>
    </row>
    <row r="67" spans="1:6">
      <c r="A67" s="75"/>
      <c r="B67" s="75"/>
      <c r="C67" s="76"/>
      <c r="D67" s="75"/>
      <c r="E67" s="77"/>
      <c r="F67" s="16"/>
    </row>
    <row r="68" spans="1:6">
      <c r="A68" s="75"/>
      <c r="B68" s="75"/>
      <c r="C68" s="76"/>
      <c r="D68" s="75"/>
      <c r="E68" s="77"/>
      <c r="F68" s="16"/>
    </row>
    <row r="69" spans="1:6">
      <c r="A69" s="75"/>
      <c r="B69" s="75"/>
      <c r="C69" s="76"/>
      <c r="D69" s="75"/>
      <c r="E69" s="77"/>
      <c r="F69" s="16"/>
    </row>
    <row r="70" spans="1:6">
      <c r="A70" s="75"/>
      <c r="B70" s="75"/>
      <c r="C70" s="76"/>
      <c r="D70" s="75"/>
      <c r="E70" s="77"/>
      <c r="F70" s="16"/>
    </row>
    <row r="71" spans="1:6">
      <c r="A71" s="75"/>
      <c r="B71" s="75"/>
      <c r="C71" s="76"/>
      <c r="D71" s="75"/>
      <c r="E71" s="77"/>
      <c r="F71" s="16"/>
    </row>
    <row r="72" spans="1:6">
      <c r="A72" s="75"/>
      <c r="B72" s="75"/>
      <c r="C72" s="76"/>
      <c r="D72" s="75"/>
      <c r="E72" s="77"/>
      <c r="F72" s="16"/>
    </row>
    <row r="73" spans="1:6">
      <c r="A73" s="75"/>
      <c r="B73" s="75"/>
      <c r="C73" s="76"/>
      <c r="D73" s="75"/>
      <c r="E73" s="77"/>
      <c r="F73" s="16"/>
    </row>
    <row r="74" spans="1:6">
      <c r="A74" s="75"/>
      <c r="B74" s="75"/>
      <c r="C74" s="76"/>
      <c r="D74" s="75"/>
      <c r="E74" s="77"/>
      <c r="F74" s="16"/>
    </row>
    <row r="75" spans="1:6">
      <c r="A75" s="75"/>
      <c r="B75" s="75"/>
      <c r="C75" s="76"/>
      <c r="D75" s="75"/>
      <c r="E75" s="77"/>
      <c r="F75" s="16"/>
    </row>
    <row r="76" spans="1:6">
      <c r="A76" s="75"/>
      <c r="B76" s="75"/>
      <c r="C76" s="76"/>
      <c r="D76" s="75"/>
      <c r="E76" s="77"/>
      <c r="F76" s="16"/>
    </row>
    <row r="77" spans="1:6">
      <c r="A77" s="75"/>
      <c r="B77" s="75"/>
      <c r="C77" s="76"/>
      <c r="D77" s="75"/>
      <c r="E77" s="77"/>
      <c r="F77" s="16"/>
    </row>
    <row r="78" spans="1:6">
      <c r="A78" s="75"/>
      <c r="B78" s="75"/>
      <c r="C78" s="76"/>
      <c r="D78" s="75"/>
      <c r="E78" s="77"/>
      <c r="F78" s="16"/>
    </row>
    <row r="79" spans="1:6">
      <c r="A79" s="75"/>
      <c r="B79" s="75"/>
      <c r="C79" s="76"/>
      <c r="D79" s="75"/>
      <c r="E79" s="77"/>
      <c r="F79" s="16"/>
    </row>
    <row r="80" spans="1:6">
      <c r="A80" s="75"/>
      <c r="B80" s="75"/>
      <c r="C80" s="76"/>
      <c r="D80" s="75"/>
      <c r="E80" s="77"/>
      <c r="F80" s="16"/>
    </row>
    <row r="81" spans="1:6">
      <c r="A81" s="75"/>
      <c r="B81" s="75"/>
      <c r="C81" s="76"/>
      <c r="D81" s="75"/>
      <c r="E81" s="77"/>
      <c r="F81" s="16"/>
    </row>
    <row r="82" spans="1:6">
      <c r="A82" s="75"/>
      <c r="B82" s="75"/>
      <c r="C82" s="76"/>
      <c r="D82" s="75"/>
      <c r="E82" s="77"/>
      <c r="F82" s="16"/>
    </row>
    <row r="83" spans="1:6">
      <c r="A83" s="75"/>
      <c r="B83" s="75"/>
      <c r="C83" s="76"/>
      <c r="D83" s="75"/>
      <c r="E83" s="77"/>
      <c r="F83" s="16"/>
    </row>
    <row r="84" spans="1:6">
      <c r="A84" s="75"/>
      <c r="B84" s="75"/>
      <c r="C84" s="76"/>
      <c r="D84" s="75"/>
      <c r="E84" s="77"/>
      <c r="F84" s="16"/>
    </row>
    <row r="85" spans="1:6">
      <c r="A85" s="75"/>
      <c r="B85" s="75"/>
      <c r="C85" s="76"/>
      <c r="D85" s="75"/>
      <c r="E85" s="77"/>
      <c r="F85" s="16"/>
    </row>
    <row r="86" spans="1:6">
      <c r="A86" s="75"/>
      <c r="B86" s="75"/>
      <c r="C86" s="76"/>
      <c r="D86" s="75"/>
      <c r="E86" s="77"/>
      <c r="F86" s="16"/>
    </row>
    <row r="87" spans="1:6">
      <c r="A87" s="75"/>
      <c r="B87" s="75"/>
      <c r="C87" s="76"/>
      <c r="D87" s="75"/>
      <c r="E87" s="77"/>
      <c r="F87" s="16"/>
    </row>
    <row r="88" spans="1:6">
      <c r="A88" s="75"/>
      <c r="B88" s="75"/>
      <c r="C88" s="76"/>
      <c r="D88" s="75"/>
      <c r="E88" s="77"/>
      <c r="F88" s="16"/>
    </row>
    <row r="89" spans="1:6">
      <c r="A89" s="75"/>
      <c r="B89" s="75"/>
      <c r="C89" s="76"/>
      <c r="D89" s="75"/>
      <c r="E89" s="77"/>
      <c r="F89" s="16"/>
    </row>
    <row r="90" spans="1:6">
      <c r="A90" s="75"/>
      <c r="B90" s="75"/>
      <c r="C90" s="76"/>
      <c r="D90" s="75"/>
      <c r="E90" s="77"/>
      <c r="F90" s="16"/>
    </row>
    <row r="91" spans="1:6">
      <c r="A91" s="78"/>
      <c r="B91" s="78"/>
      <c r="C91" s="79"/>
      <c r="D91" s="78"/>
      <c r="E91" s="80"/>
      <c r="F91" s="16"/>
    </row>
    <row r="92" spans="1:6">
      <c r="A92" s="78"/>
      <c r="B92" s="78"/>
      <c r="C92" s="79"/>
      <c r="D92" s="78"/>
      <c r="E92" s="80"/>
      <c r="F92" s="16"/>
    </row>
    <row r="93" spans="1:6">
      <c r="A93" s="78"/>
      <c r="B93" s="78"/>
      <c r="C93" s="79"/>
      <c r="D93" s="78"/>
      <c r="E93" s="80"/>
      <c r="F93" s="16"/>
    </row>
    <row r="94" spans="1:6">
      <c r="A94" s="78"/>
      <c r="B94" s="78"/>
      <c r="C94" s="79"/>
      <c r="D94" s="78"/>
      <c r="E94" s="80"/>
      <c r="F94" s="16"/>
    </row>
    <row r="95" spans="1:6">
      <c r="A95" s="78"/>
      <c r="B95" s="78"/>
      <c r="C95" s="79"/>
      <c r="D95" s="78"/>
      <c r="E95" s="80"/>
      <c r="F95" s="16"/>
    </row>
    <row r="96" spans="1:6">
      <c r="A96" s="78"/>
      <c r="B96" s="78"/>
      <c r="C96" s="79"/>
      <c r="D96" s="78"/>
      <c r="E96" s="80"/>
      <c r="F96" s="16"/>
    </row>
    <row r="97" spans="1:6">
      <c r="A97" s="78"/>
      <c r="B97" s="78"/>
      <c r="C97" s="79"/>
      <c r="D97" s="78"/>
      <c r="E97" s="80"/>
      <c r="F97" s="16"/>
    </row>
    <row r="98" spans="1:6">
      <c r="A98" s="78"/>
      <c r="B98" s="78"/>
      <c r="C98" s="79"/>
      <c r="D98" s="78"/>
      <c r="E98" s="80"/>
      <c r="F98" s="16"/>
    </row>
    <row r="99" spans="1:6">
      <c r="A99" s="78"/>
      <c r="B99" s="78"/>
      <c r="C99" s="79"/>
      <c r="D99" s="78"/>
      <c r="E99" s="80"/>
      <c r="F99" s="16"/>
    </row>
    <row r="100" spans="1:6">
      <c r="A100" s="78"/>
      <c r="B100" s="78"/>
      <c r="C100" s="79"/>
      <c r="D100" s="78"/>
      <c r="E100" s="80"/>
      <c r="F100" s="16"/>
    </row>
    <row r="101" spans="1:6">
      <c r="A101" s="78"/>
      <c r="B101" s="78"/>
      <c r="C101" s="79"/>
      <c r="D101" s="78"/>
      <c r="E101" s="80"/>
      <c r="F101" s="16"/>
    </row>
    <row r="102" spans="1:6">
      <c r="A102" s="78"/>
      <c r="B102" s="78"/>
      <c r="C102" s="79"/>
      <c r="D102" s="78"/>
      <c r="E102" s="80"/>
      <c r="F102" s="16"/>
    </row>
    <row r="103" spans="1:6">
      <c r="A103" s="78"/>
      <c r="B103" s="78"/>
      <c r="C103" s="79"/>
      <c r="D103" s="78"/>
      <c r="E103" s="80"/>
      <c r="F103" s="16"/>
    </row>
    <row r="104" spans="1:6">
      <c r="A104" s="78"/>
      <c r="B104" s="78"/>
      <c r="C104" s="79"/>
      <c r="D104" s="78"/>
      <c r="E104" s="80"/>
      <c r="F104" s="16"/>
    </row>
    <row r="105" spans="1:6">
      <c r="A105" s="78"/>
      <c r="B105" s="78"/>
      <c r="C105" s="79"/>
      <c r="D105" s="78"/>
      <c r="E105" s="80"/>
      <c r="F105" s="16"/>
    </row>
    <row r="106" spans="1:6">
      <c r="A106" s="78"/>
      <c r="B106" s="78"/>
      <c r="C106" s="79"/>
      <c r="D106" s="78"/>
      <c r="E106" s="80"/>
      <c r="F106" s="16"/>
    </row>
    <row r="107" spans="1:6">
      <c r="A107" s="78"/>
      <c r="B107" s="78"/>
      <c r="C107" s="79"/>
      <c r="D107" s="78"/>
      <c r="E107" s="80"/>
      <c r="F107" s="16"/>
    </row>
    <row r="108" spans="1:6">
      <c r="A108" s="78"/>
      <c r="B108" s="78"/>
      <c r="C108" s="79"/>
      <c r="D108" s="78"/>
      <c r="E108" s="80"/>
      <c r="F108" s="16"/>
    </row>
    <row r="109" spans="1:6">
      <c r="A109" s="78"/>
      <c r="B109" s="78"/>
      <c r="C109" s="79"/>
      <c r="D109" s="78"/>
      <c r="E109" s="80"/>
      <c r="F109" s="16"/>
    </row>
    <row r="110" spans="1:6">
      <c r="A110" s="78"/>
      <c r="B110" s="78"/>
      <c r="C110" s="79"/>
      <c r="D110" s="78"/>
      <c r="E110" s="80"/>
      <c r="F110" s="16"/>
    </row>
    <row r="111" spans="1:6">
      <c r="A111" s="78"/>
      <c r="B111" s="78"/>
      <c r="C111" s="79"/>
      <c r="D111" s="78"/>
      <c r="E111" s="80"/>
      <c r="F111" s="16"/>
    </row>
    <row r="112" spans="1:6">
      <c r="A112" s="78"/>
      <c r="B112" s="78"/>
      <c r="C112" s="79"/>
      <c r="D112" s="78"/>
      <c r="E112" s="80"/>
      <c r="F112" s="16"/>
    </row>
    <row r="113" spans="1:6">
      <c r="A113" s="78"/>
      <c r="B113" s="78"/>
      <c r="C113" s="79"/>
      <c r="D113" s="78"/>
      <c r="E113" s="80"/>
      <c r="F113" s="16"/>
    </row>
    <row r="114" spans="1:6">
      <c r="A114" s="78"/>
      <c r="B114" s="78"/>
      <c r="C114" s="79"/>
      <c r="D114" s="78"/>
      <c r="E114" s="80"/>
      <c r="F114" s="16"/>
    </row>
    <row r="115" spans="1:6">
      <c r="A115" s="78"/>
      <c r="B115" s="78"/>
      <c r="C115" s="79"/>
      <c r="D115" s="78"/>
      <c r="E115" s="80"/>
      <c r="F115" s="16"/>
    </row>
    <row r="116" spans="1:6">
      <c r="A116" s="78"/>
      <c r="B116" s="78"/>
      <c r="C116" s="79"/>
      <c r="D116" s="78"/>
      <c r="E116" s="80"/>
      <c r="F116" s="16"/>
    </row>
    <row r="117" spans="1:6">
      <c r="A117" s="78"/>
      <c r="B117" s="78"/>
      <c r="C117" s="79"/>
      <c r="D117" s="78"/>
      <c r="E117" s="80"/>
      <c r="F117" s="16"/>
    </row>
    <row r="118" spans="1:6">
      <c r="A118" s="78"/>
      <c r="B118" s="78"/>
      <c r="C118" s="79"/>
      <c r="D118" s="78"/>
      <c r="E118" s="80"/>
      <c r="F118" s="16"/>
    </row>
    <row r="119" spans="1:6">
      <c r="F119" s="16"/>
    </row>
    <row r="120" spans="1:6">
      <c r="F120" s="16"/>
    </row>
    <row r="121" spans="1:6">
      <c r="F121" s="16"/>
    </row>
    <row r="122" spans="1:6">
      <c r="F122" s="16"/>
    </row>
    <row r="123" spans="1:6">
      <c r="F123" s="16"/>
    </row>
    <row r="124" spans="1:6">
      <c r="F124" s="16"/>
    </row>
    <row r="125" spans="1:6">
      <c r="F125" s="16"/>
    </row>
    <row r="126" spans="1:6">
      <c r="F126" s="16"/>
    </row>
    <row r="127" spans="1:6">
      <c r="F127" s="16"/>
    </row>
    <row r="128" spans="1:6">
      <c r="F128" s="16"/>
    </row>
    <row r="129" spans="6:6">
      <c r="F129" s="16"/>
    </row>
    <row r="130" spans="6:6">
      <c r="F130" s="16"/>
    </row>
    <row r="131" spans="6:6">
      <c r="F131" s="16"/>
    </row>
    <row r="132" spans="6:6">
      <c r="F132" s="16"/>
    </row>
    <row r="133" spans="6:6">
      <c r="F133" s="16"/>
    </row>
    <row r="134" spans="6:6">
      <c r="F134" s="16"/>
    </row>
    <row r="135" spans="6:6">
      <c r="F135" s="16"/>
    </row>
    <row r="136" spans="6:6">
      <c r="F136" s="16"/>
    </row>
    <row r="137" spans="6:6">
      <c r="F137" s="16"/>
    </row>
    <row r="138" spans="6:6">
      <c r="F138" s="16"/>
    </row>
    <row r="139" spans="6:6">
      <c r="F139" s="16"/>
    </row>
    <row r="140" spans="6:6">
      <c r="F140" s="16"/>
    </row>
    <row r="141" spans="6:6">
      <c r="F141" s="16"/>
    </row>
    <row r="142" spans="6:6">
      <c r="F142" s="16"/>
    </row>
    <row r="143" spans="6:6">
      <c r="F143" s="16"/>
    </row>
    <row r="144" spans="6:6">
      <c r="F144" s="16"/>
    </row>
    <row r="145" spans="6:6">
      <c r="F145" s="16"/>
    </row>
    <row r="146" spans="6:6">
      <c r="F146" s="16"/>
    </row>
    <row r="147" spans="6:6">
      <c r="F147" s="16"/>
    </row>
    <row r="148" spans="6:6">
      <c r="F148" s="16"/>
    </row>
    <row r="149" spans="6:6">
      <c r="F149" s="16"/>
    </row>
    <row r="150" spans="6:6">
      <c r="F150" s="16"/>
    </row>
    <row r="151" spans="6:6">
      <c r="F151" s="16"/>
    </row>
    <row r="152" spans="6:6">
      <c r="F152" s="16"/>
    </row>
    <row r="153" spans="6:6">
      <c r="F153" s="16"/>
    </row>
    <row r="154" spans="6:6">
      <c r="F154" s="16"/>
    </row>
    <row r="155" spans="6:6">
      <c r="F155" s="16"/>
    </row>
    <row r="156" spans="6:6">
      <c r="F156" s="16"/>
    </row>
    <row r="157" spans="6:6">
      <c r="F157" s="16"/>
    </row>
    <row r="158" spans="6:6">
      <c r="F158" s="16"/>
    </row>
    <row r="159" spans="6:6">
      <c r="F159" s="16"/>
    </row>
    <row r="160" spans="6:6">
      <c r="F160" s="16"/>
    </row>
    <row r="161" spans="6:6">
      <c r="F161" s="16"/>
    </row>
    <row r="162" spans="6:6">
      <c r="F162" s="16"/>
    </row>
    <row r="163" spans="6:6">
      <c r="F163" s="16"/>
    </row>
    <row r="164" spans="6:6">
      <c r="F164" s="16"/>
    </row>
    <row r="165" spans="6:6">
      <c r="F165" s="16"/>
    </row>
    <row r="166" spans="6:6">
      <c r="F166" s="16"/>
    </row>
    <row r="167" spans="6:6">
      <c r="F167" s="16"/>
    </row>
    <row r="168" spans="6:6">
      <c r="F168" s="16"/>
    </row>
    <row r="169" spans="6:6">
      <c r="F169" s="16"/>
    </row>
    <row r="170" spans="6:6">
      <c r="F170" s="16"/>
    </row>
    <row r="171" spans="6:6">
      <c r="F171" s="16"/>
    </row>
    <row r="172" spans="6:6">
      <c r="F172" s="16"/>
    </row>
    <row r="173" spans="6:6">
      <c r="F173" s="16"/>
    </row>
    <row r="174" spans="6:6">
      <c r="F174" s="16"/>
    </row>
    <row r="175" spans="6:6">
      <c r="F175" s="16"/>
    </row>
    <row r="176" spans="6:6">
      <c r="F176" s="16"/>
    </row>
    <row r="177" spans="6:6">
      <c r="F177" s="16"/>
    </row>
    <row r="178" spans="6:6">
      <c r="F178" s="16"/>
    </row>
    <row r="179" spans="6:6">
      <c r="F179" s="16"/>
    </row>
    <row r="180" spans="6:6">
      <c r="F180" s="16"/>
    </row>
    <row r="181" spans="6:6">
      <c r="F181" s="16"/>
    </row>
    <row r="182" spans="6:6">
      <c r="F182" s="16"/>
    </row>
    <row r="183" spans="6:6">
      <c r="F183" s="16"/>
    </row>
    <row r="184" spans="6:6">
      <c r="F184" s="16"/>
    </row>
    <row r="185" spans="6:6">
      <c r="F185" s="16"/>
    </row>
    <row r="186" spans="6:6">
      <c r="F186" s="16"/>
    </row>
    <row r="187" spans="6:6">
      <c r="F187" s="16"/>
    </row>
    <row r="188" spans="6:6">
      <c r="F188" s="16"/>
    </row>
    <row r="189" spans="6:6">
      <c r="F189" s="16"/>
    </row>
    <row r="190" spans="6:6">
      <c r="F190" s="16"/>
    </row>
    <row r="191" spans="6:6">
      <c r="F191" s="16"/>
    </row>
    <row r="192" spans="6:6">
      <c r="F192" s="16"/>
    </row>
    <row r="193" spans="6:6">
      <c r="F193" s="16"/>
    </row>
    <row r="194" spans="6:6">
      <c r="F194" s="16"/>
    </row>
    <row r="195" spans="6:6">
      <c r="F195" s="16"/>
    </row>
    <row r="196" spans="6:6">
      <c r="F196" s="16"/>
    </row>
    <row r="197" spans="6:6">
      <c r="F197" s="16"/>
    </row>
    <row r="198" spans="6:6">
      <c r="F198" s="16"/>
    </row>
    <row r="199" spans="6:6">
      <c r="F199" s="16"/>
    </row>
    <row r="200" spans="6:6">
      <c r="F200" s="16"/>
    </row>
    <row r="201" spans="6:6">
      <c r="F201" s="16"/>
    </row>
    <row r="202" spans="6:6">
      <c r="F202" s="16"/>
    </row>
    <row r="203" spans="6:6">
      <c r="F203" s="16"/>
    </row>
    <row r="204" spans="6:6">
      <c r="F204" s="16"/>
    </row>
    <row r="205" spans="6:6">
      <c r="F205" s="16"/>
    </row>
    <row r="206" spans="6:6">
      <c r="F206" s="16"/>
    </row>
    <row r="207" spans="6:6">
      <c r="F207" s="16"/>
    </row>
    <row r="208" spans="6:6">
      <c r="F208" s="16"/>
    </row>
    <row r="209" spans="6:6">
      <c r="F209" s="16"/>
    </row>
    <row r="210" spans="6:6">
      <c r="F210" s="16"/>
    </row>
    <row r="211" spans="6:6">
      <c r="F211" s="16"/>
    </row>
    <row r="212" spans="6:6">
      <c r="F212" s="16"/>
    </row>
    <row r="213" spans="6:6">
      <c r="F213" s="16"/>
    </row>
    <row r="214" spans="6:6">
      <c r="F214" s="16"/>
    </row>
    <row r="215" spans="6:6">
      <c r="F215" s="16"/>
    </row>
    <row r="216" spans="6:6">
      <c r="F216" s="16"/>
    </row>
    <row r="217" spans="6:6">
      <c r="F217" s="16"/>
    </row>
    <row r="218" spans="6:6">
      <c r="F218" s="16"/>
    </row>
    <row r="219" spans="6:6">
      <c r="F219" s="16"/>
    </row>
    <row r="220" spans="6:6">
      <c r="F220" s="16"/>
    </row>
    <row r="221" spans="6:6">
      <c r="F221" s="16"/>
    </row>
    <row r="222" spans="6:6">
      <c r="F222" s="16"/>
    </row>
    <row r="223" spans="6:6">
      <c r="F223" s="16"/>
    </row>
    <row r="224" spans="6:6">
      <c r="F224" s="16"/>
    </row>
    <row r="225" spans="6:6">
      <c r="F225" s="16"/>
    </row>
    <row r="226" spans="6:6">
      <c r="F226" s="16"/>
    </row>
    <row r="227" spans="6:6">
      <c r="F227" s="16"/>
    </row>
    <row r="228" spans="6:6">
      <c r="F228" s="16"/>
    </row>
    <row r="229" spans="6:6">
      <c r="F229" s="16"/>
    </row>
    <row r="230" spans="6:6">
      <c r="F230" s="16"/>
    </row>
    <row r="231" spans="6:6">
      <c r="F231" s="16"/>
    </row>
    <row r="232" spans="6:6">
      <c r="F232" s="16"/>
    </row>
    <row r="233" spans="6:6">
      <c r="F233" s="16"/>
    </row>
    <row r="234" spans="6:6">
      <c r="F234" s="16"/>
    </row>
    <row r="235" spans="6:6">
      <c r="F235" s="16"/>
    </row>
    <row r="236" spans="6:6">
      <c r="F236" s="16"/>
    </row>
    <row r="237" spans="6:6">
      <c r="F237" s="16"/>
    </row>
    <row r="238" spans="6:6">
      <c r="F238" s="16"/>
    </row>
    <row r="239" spans="6:6">
      <c r="F239" s="16"/>
    </row>
    <row r="240" spans="6:6">
      <c r="F240" s="16"/>
    </row>
    <row r="241" spans="6:6">
      <c r="F241" s="16"/>
    </row>
    <row r="242" spans="6:6">
      <c r="F242" s="16"/>
    </row>
    <row r="243" spans="6:6">
      <c r="F243" s="16"/>
    </row>
    <row r="244" spans="6:6">
      <c r="F244" s="16"/>
    </row>
    <row r="245" spans="6:6">
      <c r="F245" s="16"/>
    </row>
    <row r="246" spans="6:6">
      <c r="F246" s="16"/>
    </row>
    <row r="247" spans="6:6">
      <c r="F247" s="16"/>
    </row>
    <row r="248" spans="6:6">
      <c r="F248" s="16"/>
    </row>
    <row r="249" spans="6:6">
      <c r="F249" s="16"/>
    </row>
    <row r="250" spans="6:6">
      <c r="F250" s="16"/>
    </row>
    <row r="251" spans="6:6">
      <c r="F251" s="16"/>
    </row>
    <row r="252" spans="6:6">
      <c r="F252" s="16"/>
    </row>
    <row r="253" spans="6:6">
      <c r="F253" s="16"/>
    </row>
    <row r="254" spans="6:6">
      <c r="F254" s="16"/>
    </row>
    <row r="255" spans="6:6">
      <c r="F255" s="16"/>
    </row>
    <row r="256" spans="6:6">
      <c r="F256" s="16"/>
    </row>
    <row r="257" spans="6:6">
      <c r="F257" s="16"/>
    </row>
    <row r="258" spans="6:6">
      <c r="F258" s="16"/>
    </row>
    <row r="259" spans="6:6">
      <c r="F259" s="16"/>
    </row>
    <row r="260" spans="6:6">
      <c r="F260" s="16"/>
    </row>
    <row r="261" spans="6:6">
      <c r="F261" s="16"/>
    </row>
    <row r="262" spans="6:6">
      <c r="F262" s="16"/>
    </row>
    <row r="263" spans="6:6">
      <c r="F263" s="16"/>
    </row>
    <row r="264" spans="6:6">
      <c r="F264" s="16"/>
    </row>
    <row r="265" spans="6:6">
      <c r="F265" s="16"/>
    </row>
    <row r="266" spans="6:6">
      <c r="F266" s="16"/>
    </row>
    <row r="267" spans="6:6">
      <c r="F267" s="16"/>
    </row>
    <row r="268" spans="6:6">
      <c r="F268" s="16"/>
    </row>
    <row r="269" spans="6:6">
      <c r="F269" s="16"/>
    </row>
    <row r="270" spans="6:6">
      <c r="F270" s="16"/>
    </row>
    <row r="271" spans="6:6">
      <c r="F271" s="16"/>
    </row>
    <row r="272" spans="6:6">
      <c r="F272" s="16"/>
    </row>
    <row r="273" spans="6:6">
      <c r="F273" s="16"/>
    </row>
    <row r="274" spans="6:6">
      <c r="F274" s="16"/>
    </row>
    <row r="275" spans="6:6">
      <c r="F275" s="16"/>
    </row>
    <row r="276" spans="6:6">
      <c r="F276" s="16"/>
    </row>
    <row r="277" spans="6:6">
      <c r="F277" s="16"/>
    </row>
    <row r="278" spans="6:6">
      <c r="F278" s="16"/>
    </row>
    <row r="279" spans="6:6">
      <c r="F279" s="16"/>
    </row>
    <row r="280" spans="6:6">
      <c r="F280" s="16"/>
    </row>
    <row r="281" spans="6:6">
      <c r="F281" s="16"/>
    </row>
    <row r="282" spans="6:6">
      <c r="F282" s="16"/>
    </row>
    <row r="283" spans="6:6">
      <c r="F283" s="16"/>
    </row>
    <row r="284" spans="6:6">
      <c r="F284" s="16"/>
    </row>
    <row r="285" spans="6:6">
      <c r="F285" s="16"/>
    </row>
    <row r="286" spans="6:6">
      <c r="F286" s="16"/>
    </row>
    <row r="287" spans="6:6">
      <c r="F287" s="16"/>
    </row>
    <row r="288" spans="6:6">
      <c r="F288" s="16"/>
    </row>
    <row r="289" spans="6:6">
      <c r="F289" s="16"/>
    </row>
    <row r="290" spans="6:6">
      <c r="F290" s="16"/>
    </row>
    <row r="291" spans="6:6">
      <c r="F291" s="16"/>
    </row>
    <row r="292" spans="6:6">
      <c r="F292" s="16"/>
    </row>
    <row r="293" spans="6:6">
      <c r="F293" s="16"/>
    </row>
    <row r="294" spans="6:6">
      <c r="F294" s="16"/>
    </row>
    <row r="295" spans="6:6">
      <c r="F295" s="16"/>
    </row>
    <row r="296" spans="6:6">
      <c r="F296" s="16"/>
    </row>
    <row r="297" spans="6:6">
      <c r="F297" s="16"/>
    </row>
    <row r="298" spans="6:6">
      <c r="F298" s="16"/>
    </row>
    <row r="299" spans="6:6">
      <c r="F299" s="16"/>
    </row>
    <row r="300" spans="6:6">
      <c r="F300" s="16"/>
    </row>
    <row r="301" spans="6:6">
      <c r="F301" s="16"/>
    </row>
    <row r="302" spans="6:6">
      <c r="F302" s="16"/>
    </row>
    <row r="303" spans="6:6">
      <c r="F303" s="16"/>
    </row>
    <row r="304" spans="6:6">
      <c r="F304" s="16"/>
    </row>
    <row r="305" spans="6:6">
      <c r="F305" s="16"/>
    </row>
    <row r="306" spans="6:6">
      <c r="F306" s="16"/>
    </row>
    <row r="307" spans="6:6">
      <c r="F307" s="16"/>
    </row>
    <row r="308" spans="6:6">
      <c r="F308" s="16"/>
    </row>
    <row r="309" spans="6:6">
      <c r="F309" s="16"/>
    </row>
    <row r="310" spans="6:6">
      <c r="F310" s="16"/>
    </row>
    <row r="311" spans="6:6">
      <c r="F311" s="16"/>
    </row>
    <row r="312" spans="6:6">
      <c r="F312" s="16"/>
    </row>
    <row r="313" spans="6:6">
      <c r="F313" s="16"/>
    </row>
    <row r="314" spans="6:6">
      <c r="F314" s="16"/>
    </row>
    <row r="315" spans="6:6">
      <c r="F315" s="16"/>
    </row>
    <row r="316" spans="6:6">
      <c r="F316" s="16"/>
    </row>
    <row r="317" spans="6:6">
      <c r="F317" s="16"/>
    </row>
    <row r="318" spans="6:6">
      <c r="F318" s="16"/>
    </row>
    <row r="319" spans="6:6">
      <c r="F319" s="16"/>
    </row>
    <row r="320" spans="6:6">
      <c r="F320" s="16"/>
    </row>
    <row r="321" spans="6:6">
      <c r="F321" s="16"/>
    </row>
    <row r="322" spans="6:6">
      <c r="F322" s="16"/>
    </row>
    <row r="323" spans="6:6">
      <c r="F323" s="16"/>
    </row>
    <row r="324" spans="6:6">
      <c r="F324" s="16"/>
    </row>
    <row r="325" spans="6:6">
      <c r="F325" s="16"/>
    </row>
    <row r="326" spans="6:6">
      <c r="F326" s="16"/>
    </row>
    <row r="327" spans="6:6">
      <c r="F327" s="16"/>
    </row>
    <row r="328" spans="6:6">
      <c r="F328" s="16"/>
    </row>
    <row r="329" spans="6:6">
      <c r="F329" s="16"/>
    </row>
    <row r="330" spans="6:6">
      <c r="F330" s="16"/>
    </row>
    <row r="331" spans="6:6">
      <c r="F331" s="16"/>
    </row>
    <row r="332" spans="6:6">
      <c r="F332" s="16"/>
    </row>
    <row r="333" spans="6:6">
      <c r="F333" s="16"/>
    </row>
    <row r="334" spans="6:6">
      <c r="F334" s="16"/>
    </row>
    <row r="335" spans="6:6">
      <c r="F335" s="16"/>
    </row>
    <row r="336" spans="6:6">
      <c r="F336" s="16"/>
    </row>
    <row r="337" spans="6:6">
      <c r="F337" s="16"/>
    </row>
    <row r="338" spans="6:6">
      <c r="F338" s="16"/>
    </row>
    <row r="339" spans="6:6">
      <c r="F339" s="16"/>
    </row>
    <row r="340" spans="6:6">
      <c r="F340" s="16"/>
    </row>
    <row r="341" spans="6:6">
      <c r="F341" s="16"/>
    </row>
    <row r="342" spans="6:6">
      <c r="F342" s="16"/>
    </row>
    <row r="343" spans="6:6">
      <c r="F343" s="16"/>
    </row>
    <row r="344" spans="6:6">
      <c r="F344" s="16"/>
    </row>
    <row r="345" spans="6:6">
      <c r="F345" s="16"/>
    </row>
    <row r="346" spans="6:6">
      <c r="F346" s="16"/>
    </row>
    <row r="347" spans="6:6">
      <c r="F347" s="16"/>
    </row>
    <row r="348" spans="6:6">
      <c r="F348" s="16"/>
    </row>
    <row r="349" spans="6:6">
      <c r="F349" s="16"/>
    </row>
    <row r="350" spans="6:6">
      <c r="F350" s="16"/>
    </row>
    <row r="351" spans="6:6">
      <c r="F351" s="16"/>
    </row>
    <row r="352" spans="6:6">
      <c r="F352" s="16"/>
    </row>
    <row r="353" spans="6:6">
      <c r="F353" s="16"/>
    </row>
    <row r="354" spans="6:6">
      <c r="F354" s="16"/>
    </row>
    <row r="355" spans="6:6">
      <c r="F355" s="16"/>
    </row>
    <row r="356" spans="6:6">
      <c r="F356" s="16"/>
    </row>
    <row r="357" spans="6:6">
      <c r="F357" s="16"/>
    </row>
    <row r="358" spans="6:6">
      <c r="F358" s="16"/>
    </row>
    <row r="359" spans="6:6">
      <c r="F359" s="16"/>
    </row>
    <row r="360" spans="6:6">
      <c r="F360" s="16"/>
    </row>
    <row r="361" spans="6:6">
      <c r="F361" s="16"/>
    </row>
    <row r="362" spans="6:6">
      <c r="F362" s="16"/>
    </row>
    <row r="363" spans="6:6">
      <c r="F363" s="16"/>
    </row>
    <row r="364" spans="6:6">
      <c r="F364" s="16"/>
    </row>
    <row r="365" spans="6:6">
      <c r="F365" s="16"/>
    </row>
    <row r="366" spans="6:6">
      <c r="F366" s="16"/>
    </row>
    <row r="367" spans="6:6">
      <c r="F367" s="16"/>
    </row>
    <row r="368" spans="6:6">
      <c r="F368" s="16"/>
    </row>
    <row r="369" spans="6:6">
      <c r="F369" s="16"/>
    </row>
    <row r="370" spans="6:6">
      <c r="F370" s="16"/>
    </row>
    <row r="371" spans="6:6">
      <c r="F371" s="16"/>
    </row>
    <row r="372" spans="6:6">
      <c r="F372" s="16"/>
    </row>
    <row r="373" spans="6:6">
      <c r="F373" s="16"/>
    </row>
    <row r="374" spans="6:6">
      <c r="F374" s="16"/>
    </row>
    <row r="375" spans="6:6">
      <c r="F375" s="16"/>
    </row>
    <row r="376" spans="6:6">
      <c r="F376" s="16"/>
    </row>
    <row r="377" spans="6:6">
      <c r="F377" s="16"/>
    </row>
    <row r="378" spans="6:6">
      <c r="F378" s="16"/>
    </row>
    <row r="379" spans="6:6">
      <c r="F379" s="16"/>
    </row>
    <row r="380" spans="6:6">
      <c r="F380" s="16"/>
    </row>
    <row r="381" spans="6:6">
      <c r="F381" s="16"/>
    </row>
    <row r="382" spans="6:6">
      <c r="F382" s="16"/>
    </row>
    <row r="383" spans="6:6">
      <c r="F383" s="16"/>
    </row>
    <row r="384" spans="6:6">
      <c r="F384" s="16"/>
    </row>
    <row r="385" spans="6:6">
      <c r="F385" s="16"/>
    </row>
    <row r="386" spans="6:6">
      <c r="F386" s="16"/>
    </row>
    <row r="387" spans="6:6">
      <c r="F387" s="16"/>
    </row>
    <row r="388" spans="6:6">
      <c r="F388" s="16"/>
    </row>
    <row r="389" spans="6:6">
      <c r="F389" s="16"/>
    </row>
    <row r="390" spans="6:6">
      <c r="F390" s="16"/>
    </row>
    <row r="391" spans="6:6">
      <c r="F391" s="16"/>
    </row>
    <row r="392" spans="6:6">
      <c r="F392" s="16"/>
    </row>
    <row r="393" spans="6:6">
      <c r="F393" s="16"/>
    </row>
    <row r="394" spans="6:6">
      <c r="F394" s="16"/>
    </row>
    <row r="395" spans="6:6">
      <c r="F395" s="16"/>
    </row>
    <row r="396" spans="6:6">
      <c r="F396" s="16"/>
    </row>
    <row r="397" spans="6:6">
      <c r="F397" s="16"/>
    </row>
    <row r="398" spans="6:6">
      <c r="F398" s="16"/>
    </row>
    <row r="399" spans="6:6">
      <c r="F399" s="16"/>
    </row>
    <row r="400" spans="6:6">
      <c r="F400" s="16"/>
    </row>
    <row r="401" spans="6:6">
      <c r="F401" s="16"/>
    </row>
    <row r="402" spans="6:6">
      <c r="F402" s="16"/>
    </row>
    <row r="403" spans="6:6">
      <c r="F403" s="16"/>
    </row>
    <row r="404" spans="6:6">
      <c r="F404" s="16"/>
    </row>
    <row r="405" spans="6:6">
      <c r="F405" s="16"/>
    </row>
    <row r="406" spans="6:6">
      <c r="F406" s="16"/>
    </row>
    <row r="407" spans="6:6">
      <c r="F407" s="16"/>
    </row>
    <row r="408" spans="6:6">
      <c r="F408" s="16"/>
    </row>
    <row r="409" spans="6:6">
      <c r="F409" s="16"/>
    </row>
    <row r="410" spans="6:6">
      <c r="F410" s="16"/>
    </row>
    <row r="411" spans="6:6">
      <c r="F411" s="16"/>
    </row>
    <row r="412" spans="6:6">
      <c r="F412" s="16"/>
    </row>
    <row r="413" spans="6:6">
      <c r="F413" s="16"/>
    </row>
    <row r="414" spans="6:6">
      <c r="F414" s="16"/>
    </row>
    <row r="415" spans="6:6">
      <c r="F415" s="16"/>
    </row>
    <row r="416" spans="6:6">
      <c r="F416" s="16"/>
    </row>
    <row r="417" spans="6:6">
      <c r="F417" s="16"/>
    </row>
    <row r="418" spans="6:6">
      <c r="F418" s="16"/>
    </row>
    <row r="419" spans="6:6">
      <c r="F419" s="16"/>
    </row>
    <row r="420" spans="6:6">
      <c r="F420" s="16"/>
    </row>
    <row r="421" spans="6:6">
      <c r="F421" s="16"/>
    </row>
    <row r="422" spans="6:6">
      <c r="F422" s="16"/>
    </row>
    <row r="423" spans="6:6">
      <c r="F423" s="16"/>
    </row>
    <row r="424" spans="6:6">
      <c r="F424" s="16"/>
    </row>
    <row r="425" spans="6:6">
      <c r="F425" s="16"/>
    </row>
    <row r="426" spans="6:6">
      <c r="F426" s="16"/>
    </row>
    <row r="427" spans="6:6">
      <c r="F427" s="16"/>
    </row>
    <row r="428" spans="6:6">
      <c r="F428" s="16"/>
    </row>
    <row r="429" spans="6:6">
      <c r="F429" s="16"/>
    </row>
    <row r="430" spans="6:6">
      <c r="F430" s="16"/>
    </row>
    <row r="431" spans="6:6">
      <c r="F431" s="16"/>
    </row>
    <row r="432" spans="6:6">
      <c r="F432" s="16"/>
    </row>
    <row r="433" spans="6:6">
      <c r="F433" s="16"/>
    </row>
    <row r="434" spans="6:6">
      <c r="F434" s="16"/>
    </row>
    <row r="435" spans="6:6">
      <c r="F435" s="16"/>
    </row>
    <row r="436" spans="6:6">
      <c r="F436" s="16"/>
    </row>
    <row r="437" spans="6:6">
      <c r="F437" s="16"/>
    </row>
    <row r="438" spans="6:6">
      <c r="F438" s="16"/>
    </row>
    <row r="439" spans="6:6">
      <c r="F439" s="16"/>
    </row>
    <row r="440" spans="6:6">
      <c r="F440" s="16"/>
    </row>
    <row r="441" spans="6:6">
      <c r="F441" s="16"/>
    </row>
    <row r="442" spans="6:6">
      <c r="F442" s="16"/>
    </row>
    <row r="443" spans="6:6">
      <c r="F443" s="16"/>
    </row>
    <row r="444" spans="6:6">
      <c r="F444" s="16"/>
    </row>
    <row r="445" spans="6:6">
      <c r="F445" s="16"/>
    </row>
    <row r="446" spans="6:6">
      <c r="F446" s="16"/>
    </row>
    <row r="447" spans="6:6">
      <c r="F447" s="16"/>
    </row>
    <row r="448" spans="6:6">
      <c r="F448" s="16"/>
    </row>
    <row r="449" spans="6:6">
      <c r="F449" s="16"/>
    </row>
    <row r="450" spans="6:6">
      <c r="F450" s="16"/>
    </row>
    <row r="451" spans="6:6">
      <c r="F451" s="16"/>
    </row>
    <row r="452" spans="6:6">
      <c r="F452" s="16"/>
    </row>
    <row r="453" spans="6:6">
      <c r="F453" s="16"/>
    </row>
    <row r="454" spans="6:6">
      <c r="F454" s="16"/>
    </row>
    <row r="455" spans="6:6">
      <c r="F455" s="16"/>
    </row>
    <row r="456" spans="6:6">
      <c r="F456" s="16"/>
    </row>
    <row r="457" spans="6:6">
      <c r="F457" s="16"/>
    </row>
    <row r="458" spans="6:6">
      <c r="F458" s="16"/>
    </row>
    <row r="459" spans="6:6">
      <c r="F459" s="16"/>
    </row>
    <row r="460" spans="6:6">
      <c r="F460" s="16"/>
    </row>
    <row r="461" spans="6:6">
      <c r="F461" s="16"/>
    </row>
    <row r="462" spans="6:6">
      <c r="F462" s="16"/>
    </row>
    <row r="463" spans="6:6">
      <c r="F463" s="16"/>
    </row>
    <row r="464" spans="6:6">
      <c r="F464" s="16"/>
    </row>
    <row r="465" spans="6:6">
      <c r="F465" s="16"/>
    </row>
    <row r="466" spans="6:6">
      <c r="F466" s="16"/>
    </row>
    <row r="467" spans="6:6">
      <c r="F467" s="16"/>
    </row>
    <row r="468" spans="6:6">
      <c r="F468" s="16"/>
    </row>
    <row r="469" spans="6:6">
      <c r="F469" s="16"/>
    </row>
    <row r="470" spans="6:6">
      <c r="F470" s="16"/>
    </row>
    <row r="471" spans="6:6">
      <c r="F471" s="16"/>
    </row>
    <row r="472" spans="6:6">
      <c r="F472" s="16"/>
    </row>
    <row r="473" spans="6:6">
      <c r="F473" s="16"/>
    </row>
    <row r="474" spans="6:6">
      <c r="F474" s="16"/>
    </row>
    <row r="475" spans="6:6">
      <c r="F475" s="16"/>
    </row>
    <row r="476" spans="6:6">
      <c r="F476" s="16"/>
    </row>
    <row r="477" spans="6:6">
      <c r="F477" s="16"/>
    </row>
    <row r="478" spans="6:6">
      <c r="F478" s="16"/>
    </row>
    <row r="479" spans="6:6">
      <c r="F479" s="16"/>
    </row>
    <row r="480" spans="6:6">
      <c r="F480" s="16"/>
    </row>
    <row r="481" spans="6:6">
      <c r="F481" s="16"/>
    </row>
    <row r="482" spans="6:6">
      <c r="F482" s="16"/>
    </row>
    <row r="483" spans="6:6">
      <c r="F483" s="16"/>
    </row>
    <row r="484" spans="6:6">
      <c r="F484" s="16"/>
    </row>
    <row r="485" spans="6:6">
      <c r="F485" s="16"/>
    </row>
    <row r="486" spans="6:6">
      <c r="F486" s="16"/>
    </row>
    <row r="487" spans="6:6">
      <c r="F487" s="16"/>
    </row>
    <row r="488" spans="6:6">
      <c r="F488" s="16"/>
    </row>
    <row r="489" spans="6:6">
      <c r="F489" s="16"/>
    </row>
    <row r="490" spans="6:6">
      <c r="F490" s="16"/>
    </row>
    <row r="491" spans="6:6">
      <c r="F491" s="16"/>
    </row>
    <row r="492" spans="6:6">
      <c r="F492" s="16"/>
    </row>
    <row r="493" spans="6:6">
      <c r="F493" s="16"/>
    </row>
    <row r="494" spans="6:6">
      <c r="F494" s="16"/>
    </row>
    <row r="495" spans="6:6">
      <c r="F495" s="16"/>
    </row>
    <row r="496" spans="6:6">
      <c r="F496" s="16"/>
    </row>
    <row r="497" spans="6:6">
      <c r="F497" s="16"/>
    </row>
    <row r="498" spans="6:6">
      <c r="F498" s="16"/>
    </row>
    <row r="499" spans="6:6">
      <c r="F499" s="16"/>
    </row>
    <row r="500" spans="6:6">
      <c r="F500" s="16"/>
    </row>
    <row r="501" spans="6:6">
      <c r="F501" s="16"/>
    </row>
    <row r="502" spans="6:6">
      <c r="F502" s="16"/>
    </row>
    <row r="503" spans="6:6">
      <c r="F503" s="16"/>
    </row>
    <row r="504" spans="6:6">
      <c r="F504" s="16"/>
    </row>
    <row r="505" spans="6:6">
      <c r="F505" s="16"/>
    </row>
    <row r="506" spans="6:6">
      <c r="F506" s="16"/>
    </row>
    <row r="507" spans="6:6">
      <c r="F507" s="16"/>
    </row>
    <row r="508" spans="6:6">
      <c r="F508" s="16"/>
    </row>
    <row r="509" spans="6:6">
      <c r="F509" s="16"/>
    </row>
    <row r="510" spans="6:6">
      <c r="F510" s="16"/>
    </row>
    <row r="511" spans="6:6">
      <c r="F511" s="16"/>
    </row>
    <row r="512" spans="6:6">
      <c r="F512" s="16"/>
    </row>
    <row r="513" spans="6:6">
      <c r="F513" s="16"/>
    </row>
    <row r="514" spans="6:6">
      <c r="F514" s="16"/>
    </row>
    <row r="515" spans="6:6">
      <c r="F515" s="16"/>
    </row>
    <row r="516" spans="6:6">
      <c r="F516" s="16"/>
    </row>
    <row r="517" spans="6:6">
      <c r="F517" s="16"/>
    </row>
    <row r="518" spans="6:6">
      <c r="F518" s="16"/>
    </row>
    <row r="519" spans="6:6">
      <c r="F519" s="16"/>
    </row>
    <row r="520" spans="6:6">
      <c r="F520" s="16"/>
    </row>
    <row r="521" spans="6:6">
      <c r="F521" s="16"/>
    </row>
    <row r="522" spans="6:6">
      <c r="F522" s="16"/>
    </row>
    <row r="523" spans="6:6">
      <c r="F523" s="16"/>
    </row>
    <row r="524" spans="6:6">
      <c r="F524" s="16"/>
    </row>
    <row r="525" spans="6:6">
      <c r="F525" s="16"/>
    </row>
    <row r="526" spans="6:6">
      <c r="F526" s="16"/>
    </row>
    <row r="527" spans="6:6">
      <c r="F527" s="16"/>
    </row>
    <row r="528" spans="6:6">
      <c r="F528" s="16"/>
    </row>
    <row r="529" spans="6:6">
      <c r="F529" s="16"/>
    </row>
    <row r="530" spans="6:6">
      <c r="F530" s="16"/>
    </row>
    <row r="531" spans="6:6">
      <c r="F531" s="16"/>
    </row>
    <row r="532" spans="6:6">
      <c r="F532" s="16"/>
    </row>
    <row r="533" spans="6:6">
      <c r="F533" s="16"/>
    </row>
    <row r="534" spans="6:6">
      <c r="F534" s="16"/>
    </row>
    <row r="535" spans="6:6">
      <c r="F535" s="16"/>
    </row>
    <row r="536" spans="6:6">
      <c r="F536" s="16"/>
    </row>
    <row r="537" spans="6:6">
      <c r="F537" s="16"/>
    </row>
    <row r="538" spans="6:6">
      <c r="F538" s="16"/>
    </row>
    <row r="539" spans="6:6">
      <c r="F539" s="16"/>
    </row>
    <row r="540" spans="6:6">
      <c r="F540" s="16"/>
    </row>
    <row r="541" spans="6:6">
      <c r="F541" s="16"/>
    </row>
    <row r="542" spans="6:6">
      <c r="F542" s="16"/>
    </row>
    <row r="543" spans="6:6">
      <c r="F543" s="16"/>
    </row>
    <row r="544" spans="6:6">
      <c r="F544" s="16"/>
    </row>
    <row r="545" spans="6:6">
      <c r="F545" s="16"/>
    </row>
    <row r="546" spans="6:6">
      <c r="F546" s="16"/>
    </row>
    <row r="547" spans="6:6">
      <c r="F547" s="16"/>
    </row>
    <row r="548" spans="6:6">
      <c r="F548" s="16"/>
    </row>
    <row r="549" spans="6:6">
      <c r="F549" s="16"/>
    </row>
    <row r="550" spans="6:6">
      <c r="F550" s="16"/>
    </row>
    <row r="551" spans="6:6">
      <c r="F551" s="16"/>
    </row>
    <row r="552" spans="6:6">
      <c r="F552" s="16"/>
    </row>
    <row r="553" spans="6:6">
      <c r="F553" s="16"/>
    </row>
    <row r="554" spans="6:6">
      <c r="F554" s="16"/>
    </row>
    <row r="555" spans="6:6">
      <c r="F555" s="16"/>
    </row>
    <row r="556" spans="6:6">
      <c r="F556" s="16"/>
    </row>
    <row r="557" spans="6:6">
      <c r="F557" s="16"/>
    </row>
    <row r="558" spans="6:6">
      <c r="F558" s="16"/>
    </row>
    <row r="559" spans="6:6">
      <c r="F559" s="16"/>
    </row>
    <row r="560" spans="6:6">
      <c r="F560" s="16"/>
    </row>
    <row r="561" spans="6:6">
      <c r="F561" s="16"/>
    </row>
    <row r="562" spans="6:6">
      <c r="F562" s="16"/>
    </row>
    <row r="563" spans="6:6">
      <c r="F563" s="16"/>
    </row>
    <row r="564" spans="6:6">
      <c r="F564" s="16"/>
    </row>
    <row r="565" spans="6:6">
      <c r="F565" s="16"/>
    </row>
    <row r="566" spans="6:6">
      <c r="F566" s="16"/>
    </row>
    <row r="567" spans="6:6">
      <c r="F567" s="16"/>
    </row>
    <row r="568" spans="6:6">
      <c r="F568" s="16"/>
    </row>
    <row r="569" spans="6:6">
      <c r="F569" s="16"/>
    </row>
    <row r="570" spans="6:6">
      <c r="F570" s="16"/>
    </row>
    <row r="571" spans="6:6">
      <c r="F571" s="16"/>
    </row>
    <row r="572" spans="6:6">
      <c r="F572" s="16"/>
    </row>
    <row r="573" spans="6:6">
      <c r="F573" s="16"/>
    </row>
    <row r="574" spans="6:6">
      <c r="F574" s="16"/>
    </row>
    <row r="575" spans="6:6">
      <c r="F575" s="16"/>
    </row>
    <row r="576" spans="6:6">
      <c r="F576" s="16"/>
    </row>
    <row r="577" spans="6:6">
      <c r="F577" s="16"/>
    </row>
    <row r="578" spans="6:6">
      <c r="F578" s="16"/>
    </row>
    <row r="579" spans="6:6">
      <c r="F579" s="16"/>
    </row>
    <row r="580" spans="6:6">
      <c r="F580" s="16"/>
    </row>
    <row r="581" spans="6:6">
      <c r="F581" s="16"/>
    </row>
    <row r="582" spans="6:6">
      <c r="F582" s="16"/>
    </row>
    <row r="583" spans="6:6">
      <c r="F583" s="16"/>
    </row>
    <row r="584" spans="6:6">
      <c r="F584" s="16"/>
    </row>
    <row r="585" spans="6:6">
      <c r="F585" s="16"/>
    </row>
    <row r="586" spans="6:6">
      <c r="F586" s="16"/>
    </row>
    <row r="587" spans="6:6">
      <c r="F587" s="16"/>
    </row>
    <row r="588" spans="6:6">
      <c r="F588" s="16"/>
    </row>
    <row r="589" spans="6:6">
      <c r="F589" s="16"/>
    </row>
    <row r="590" spans="6:6">
      <c r="F590" s="16"/>
    </row>
    <row r="591" spans="6:6">
      <c r="F591" s="16"/>
    </row>
    <row r="592" spans="6:6">
      <c r="F592" s="16"/>
    </row>
    <row r="593" spans="6:6">
      <c r="F593" s="16"/>
    </row>
    <row r="594" spans="6:6">
      <c r="F594" s="16"/>
    </row>
    <row r="595" spans="6:6">
      <c r="F595" s="16"/>
    </row>
    <row r="596" spans="6:6">
      <c r="F596" s="16"/>
    </row>
    <row r="597" spans="6:6">
      <c r="F597" s="16"/>
    </row>
    <row r="598" spans="6:6">
      <c r="F598" s="16"/>
    </row>
    <row r="599" spans="6:6">
      <c r="F599" s="16"/>
    </row>
    <row r="600" spans="6:6">
      <c r="F600" s="16"/>
    </row>
    <row r="601" spans="6:6">
      <c r="F601" s="16"/>
    </row>
    <row r="602" spans="6:6">
      <c r="F602" s="16"/>
    </row>
    <row r="603" spans="6:6">
      <c r="F603" s="16"/>
    </row>
    <row r="604" spans="6:6">
      <c r="F604" s="16"/>
    </row>
    <row r="605" spans="6:6">
      <c r="F605" s="16"/>
    </row>
    <row r="606" spans="6:6">
      <c r="F606" s="16"/>
    </row>
    <row r="607" spans="6:6">
      <c r="F607" s="16"/>
    </row>
    <row r="608" spans="6:6">
      <c r="F608" s="16"/>
    </row>
    <row r="609" spans="6:6">
      <c r="F609" s="16"/>
    </row>
    <row r="610" spans="6:6">
      <c r="F610" s="16"/>
    </row>
    <row r="611" spans="6:6">
      <c r="F611" s="16"/>
    </row>
    <row r="612" spans="6:6">
      <c r="F612" s="16"/>
    </row>
    <row r="613" spans="6:6">
      <c r="F613" s="16"/>
    </row>
    <row r="614" spans="6:6">
      <c r="F614" s="16"/>
    </row>
    <row r="615" spans="6:6">
      <c r="F615" s="16"/>
    </row>
    <row r="616" spans="6:6">
      <c r="F616" s="16"/>
    </row>
    <row r="617" spans="6:6">
      <c r="F617" s="16"/>
    </row>
    <row r="618" spans="6:6">
      <c r="F618" s="16"/>
    </row>
    <row r="619" spans="6:6">
      <c r="F619" s="16"/>
    </row>
    <row r="620" spans="6:6">
      <c r="F620" s="16"/>
    </row>
    <row r="621" spans="6:6">
      <c r="F621" s="16"/>
    </row>
    <row r="622" spans="6:6">
      <c r="F622" s="16"/>
    </row>
    <row r="623" spans="6:6">
      <c r="F623" s="16"/>
    </row>
    <row r="624" spans="6:6">
      <c r="F624" s="16"/>
    </row>
    <row r="625" spans="6:6">
      <c r="F625" s="16"/>
    </row>
    <row r="626" spans="6:6">
      <c r="F626" s="16"/>
    </row>
    <row r="627" spans="6:6">
      <c r="F627" s="16"/>
    </row>
    <row r="628" spans="6:6">
      <c r="F628" s="16"/>
    </row>
    <row r="629" spans="6:6">
      <c r="F629" s="16"/>
    </row>
    <row r="630" spans="6:6">
      <c r="F630" s="16"/>
    </row>
    <row r="631" spans="6:6">
      <c r="F631" s="16"/>
    </row>
    <row r="632" spans="6:6">
      <c r="F632" s="16"/>
    </row>
    <row r="633" spans="6:6">
      <c r="F633" s="16"/>
    </row>
    <row r="634" spans="6:6">
      <c r="F634" s="16"/>
    </row>
    <row r="635" spans="6:6">
      <c r="F635" s="16"/>
    </row>
    <row r="636" spans="6:6">
      <c r="F636" s="16"/>
    </row>
    <row r="637" spans="6:6">
      <c r="F637" s="16"/>
    </row>
    <row r="638" spans="6:6">
      <c r="F638" s="16"/>
    </row>
    <row r="639" spans="6:6">
      <c r="F639" s="16"/>
    </row>
    <row r="640" spans="6:6">
      <c r="F640" s="16"/>
    </row>
    <row r="641" spans="6:6">
      <c r="F641" s="16"/>
    </row>
    <row r="642" spans="6:6">
      <c r="F642" s="16"/>
    </row>
    <row r="643" spans="6:6">
      <c r="F643" s="16"/>
    </row>
    <row r="644" spans="6:6">
      <c r="F644" s="16"/>
    </row>
    <row r="645" spans="6:6">
      <c r="F645" s="16"/>
    </row>
    <row r="646" spans="6:6">
      <c r="F646" s="16"/>
    </row>
    <row r="647" spans="6:6">
      <c r="F647" s="16"/>
    </row>
    <row r="648" spans="6:6">
      <c r="F648" s="16"/>
    </row>
    <row r="649" spans="6:6">
      <c r="F649" s="16"/>
    </row>
    <row r="650" spans="6:6">
      <c r="F650" s="16"/>
    </row>
    <row r="651" spans="6:6">
      <c r="F651" s="16"/>
    </row>
    <row r="652" spans="6:6">
      <c r="F652" s="16"/>
    </row>
    <row r="653" spans="6:6">
      <c r="F653" s="16"/>
    </row>
    <row r="654" spans="6:6">
      <c r="F654" s="16"/>
    </row>
    <row r="655" spans="6:6">
      <c r="F655" s="16"/>
    </row>
    <row r="656" spans="6:6">
      <c r="F656" s="16"/>
    </row>
    <row r="657" spans="6:6">
      <c r="F657" s="16"/>
    </row>
    <row r="658" spans="6:6">
      <c r="F658" s="16"/>
    </row>
    <row r="659" spans="6:6">
      <c r="F659" s="16"/>
    </row>
    <row r="660" spans="6:6">
      <c r="F660" s="16"/>
    </row>
    <row r="661" spans="6:6">
      <c r="F661" s="16"/>
    </row>
    <row r="662" spans="6:6">
      <c r="F662" s="16"/>
    </row>
    <row r="663" spans="6:6">
      <c r="F663" s="16"/>
    </row>
    <row r="664" spans="6:6">
      <c r="F664" s="16"/>
    </row>
    <row r="665" spans="6:6">
      <c r="F665" s="16"/>
    </row>
    <row r="666" spans="6:6">
      <c r="F666" s="16"/>
    </row>
    <row r="667" spans="6:6">
      <c r="F667" s="16"/>
    </row>
    <row r="668" spans="6:6">
      <c r="F668" s="16"/>
    </row>
    <row r="669" spans="6:6">
      <c r="F669" s="16"/>
    </row>
    <row r="670" spans="6:6">
      <c r="F670" s="16"/>
    </row>
    <row r="671" spans="6:6">
      <c r="F671" s="16"/>
    </row>
    <row r="672" spans="6:6">
      <c r="F672" s="16"/>
    </row>
    <row r="673" spans="6:6">
      <c r="F673" s="16"/>
    </row>
    <row r="674" spans="6:6">
      <c r="F674" s="16"/>
    </row>
    <row r="675" spans="6:6">
      <c r="F675" s="16"/>
    </row>
    <row r="676" spans="6:6">
      <c r="F676" s="16"/>
    </row>
    <row r="677" spans="6:6">
      <c r="F677" s="16"/>
    </row>
    <row r="678" spans="6:6">
      <c r="F678" s="16"/>
    </row>
    <row r="679" spans="6:6">
      <c r="F679" s="16"/>
    </row>
    <row r="680" spans="6:6">
      <c r="F680" s="16"/>
    </row>
    <row r="681" spans="6:6">
      <c r="F681" s="16"/>
    </row>
    <row r="682" spans="6:6">
      <c r="F682" s="16"/>
    </row>
    <row r="683" spans="6:6">
      <c r="F683" s="16"/>
    </row>
    <row r="684" spans="6:6">
      <c r="F684" s="16"/>
    </row>
    <row r="685" spans="6:6">
      <c r="F685" s="16"/>
    </row>
    <row r="686" spans="6:6">
      <c r="F686" s="16"/>
    </row>
    <row r="687" spans="6:6">
      <c r="F687" s="16"/>
    </row>
    <row r="688" spans="6:6">
      <c r="F688" s="16"/>
    </row>
    <row r="689" spans="6:6">
      <c r="F689" s="16"/>
    </row>
    <row r="690" spans="6:6">
      <c r="F690" s="16"/>
    </row>
    <row r="691" spans="6:6">
      <c r="F691" s="16"/>
    </row>
    <row r="692" spans="6:6">
      <c r="F692" s="16"/>
    </row>
    <row r="693" spans="6:6">
      <c r="F693" s="16"/>
    </row>
    <row r="694" spans="6:6">
      <c r="F694" s="16"/>
    </row>
    <row r="695" spans="6:6">
      <c r="F695" s="16"/>
    </row>
    <row r="696" spans="6:6">
      <c r="F696" s="16"/>
    </row>
    <row r="697" spans="6:6">
      <c r="F697" s="16"/>
    </row>
    <row r="698" spans="6:6">
      <c r="F698" s="16"/>
    </row>
    <row r="699" spans="6:6">
      <c r="F699" s="16"/>
    </row>
    <row r="700" spans="6:6">
      <c r="F700" s="16"/>
    </row>
    <row r="701" spans="6:6">
      <c r="F701" s="16"/>
    </row>
    <row r="702" spans="6:6">
      <c r="F702" s="16"/>
    </row>
    <row r="703" spans="6:6">
      <c r="F703" s="16"/>
    </row>
    <row r="704" spans="6:6">
      <c r="F704" s="16"/>
    </row>
    <row r="705" spans="6:6">
      <c r="F705" s="16"/>
    </row>
    <row r="706" spans="6:6">
      <c r="F706" s="16"/>
    </row>
    <row r="707" spans="6:6">
      <c r="F707" s="16"/>
    </row>
    <row r="708" spans="6:6">
      <c r="F708" s="16"/>
    </row>
    <row r="709" spans="6:6">
      <c r="F709" s="16"/>
    </row>
    <row r="710" spans="6:6">
      <c r="F710" s="16"/>
    </row>
    <row r="711" spans="6:6">
      <c r="F711" s="16"/>
    </row>
    <row r="712" spans="6:6">
      <c r="F712" s="16"/>
    </row>
    <row r="713" spans="6:6">
      <c r="F713" s="16"/>
    </row>
    <row r="714" spans="6:6">
      <c r="F714" s="16"/>
    </row>
    <row r="715" spans="6:6">
      <c r="F715" s="16"/>
    </row>
    <row r="716" spans="6:6">
      <c r="F716" s="16"/>
    </row>
    <row r="717" spans="6:6">
      <c r="F717" s="16"/>
    </row>
    <row r="718" spans="6:6">
      <c r="F718" s="16"/>
    </row>
    <row r="719" spans="6:6">
      <c r="F719" s="16"/>
    </row>
    <row r="720" spans="6:6">
      <c r="F720" s="16"/>
    </row>
    <row r="721" spans="6:6">
      <c r="F721" s="16"/>
    </row>
    <row r="722" spans="6:6">
      <c r="F722" s="16"/>
    </row>
    <row r="723" spans="6:6">
      <c r="F723" s="16"/>
    </row>
    <row r="724" spans="6:6">
      <c r="F724" s="16"/>
    </row>
    <row r="725" spans="6:6">
      <c r="F725" s="16"/>
    </row>
    <row r="726" spans="6:6">
      <c r="F726" s="16"/>
    </row>
    <row r="727" spans="6:6">
      <c r="F727" s="16"/>
    </row>
    <row r="728" spans="6:6">
      <c r="F728" s="16"/>
    </row>
    <row r="729" spans="6:6">
      <c r="F729" s="16"/>
    </row>
    <row r="730" spans="6:6">
      <c r="F730" s="16"/>
    </row>
    <row r="731" spans="6:6">
      <c r="F731" s="16"/>
    </row>
    <row r="732" spans="6:6">
      <c r="F732" s="16"/>
    </row>
    <row r="733" spans="6:6">
      <c r="F733" s="16"/>
    </row>
    <row r="734" spans="6:6">
      <c r="F734" s="16"/>
    </row>
    <row r="735" spans="6:6">
      <c r="F735" s="16"/>
    </row>
    <row r="736" spans="6:6">
      <c r="F736" s="16"/>
    </row>
    <row r="737" spans="6:6">
      <c r="F737" s="16"/>
    </row>
    <row r="738" spans="6:6">
      <c r="F738" s="16"/>
    </row>
    <row r="739" spans="6:6">
      <c r="F739" s="16"/>
    </row>
    <row r="740" spans="6:6">
      <c r="F740" s="16"/>
    </row>
    <row r="741" spans="6:6">
      <c r="F741" s="16"/>
    </row>
    <row r="742" spans="6:6">
      <c r="F742" s="16"/>
    </row>
    <row r="743" spans="6:6">
      <c r="F743" s="16"/>
    </row>
    <row r="744" spans="6:6">
      <c r="F744" s="16"/>
    </row>
    <row r="745" spans="6:6">
      <c r="F745" s="16"/>
    </row>
    <row r="746" spans="6:6">
      <c r="F746" s="16"/>
    </row>
    <row r="747" spans="6:6">
      <c r="F747" s="16"/>
    </row>
    <row r="748" spans="6:6">
      <c r="F748" s="16"/>
    </row>
    <row r="749" spans="6:6">
      <c r="F749" s="16"/>
    </row>
    <row r="750" spans="6:6">
      <c r="F750" s="16"/>
    </row>
    <row r="751" spans="6:6">
      <c r="F751" s="16"/>
    </row>
    <row r="752" spans="6:6">
      <c r="F752" s="16"/>
    </row>
    <row r="753" spans="6:6">
      <c r="F753" s="16"/>
    </row>
    <row r="754" spans="6:6">
      <c r="F754" s="16"/>
    </row>
    <row r="755" spans="6:6">
      <c r="F755" s="16"/>
    </row>
    <row r="756" spans="6:6">
      <c r="F756" s="16"/>
    </row>
    <row r="757" spans="6:6">
      <c r="F757" s="16"/>
    </row>
    <row r="758" spans="6:6">
      <c r="F758" s="16"/>
    </row>
    <row r="759" spans="6:6">
      <c r="F759" s="16"/>
    </row>
    <row r="760" spans="6:6">
      <c r="F760" s="16"/>
    </row>
    <row r="761" spans="6:6">
      <c r="F761" s="16"/>
    </row>
    <row r="762" spans="6:6">
      <c r="F762" s="16"/>
    </row>
    <row r="763" spans="6:6">
      <c r="F763" s="16"/>
    </row>
    <row r="764" spans="6:6">
      <c r="F764" s="16"/>
    </row>
    <row r="765" spans="6:6">
      <c r="F765" s="16"/>
    </row>
    <row r="766" spans="6:6">
      <c r="F766" s="16"/>
    </row>
    <row r="767" spans="6:6">
      <c r="F767" s="16"/>
    </row>
    <row r="768" spans="6:6">
      <c r="F768" s="16"/>
    </row>
    <row r="769" spans="6:6">
      <c r="F769" s="16"/>
    </row>
    <row r="770" spans="6:6">
      <c r="F770" s="16"/>
    </row>
    <row r="771" spans="6:6">
      <c r="F771" s="16"/>
    </row>
    <row r="772" spans="6:6">
      <c r="F772" s="16"/>
    </row>
    <row r="773" spans="6:6">
      <c r="F773" s="16"/>
    </row>
    <row r="774" spans="6:6">
      <c r="F774" s="16"/>
    </row>
    <row r="775" spans="6:6">
      <c r="F775" s="16"/>
    </row>
    <row r="776" spans="6:6">
      <c r="F776" s="16"/>
    </row>
    <row r="777" spans="6:6">
      <c r="F777" s="16"/>
    </row>
    <row r="778" spans="6:6">
      <c r="F778" s="16"/>
    </row>
    <row r="779" spans="6:6">
      <c r="F779" s="16"/>
    </row>
    <row r="780" spans="6:6">
      <c r="F780" s="16"/>
    </row>
    <row r="781" spans="6:6">
      <c r="F781" s="16"/>
    </row>
    <row r="782" spans="6:6">
      <c r="F782" s="16"/>
    </row>
    <row r="783" spans="6:6">
      <c r="F783" s="16"/>
    </row>
    <row r="784" spans="6:6">
      <c r="F784" s="16"/>
    </row>
    <row r="785" spans="6:6">
      <c r="F785" s="16"/>
    </row>
    <row r="786" spans="6:6">
      <c r="F786" s="16"/>
    </row>
    <row r="787" spans="6:6">
      <c r="F787" s="16"/>
    </row>
    <row r="788" spans="6:6">
      <c r="F788" s="16"/>
    </row>
    <row r="789" spans="6:6">
      <c r="F789" s="16"/>
    </row>
    <row r="790" spans="6:6">
      <c r="F790" s="16"/>
    </row>
    <row r="791" spans="6:6">
      <c r="F791" s="16"/>
    </row>
    <row r="792" spans="6:6">
      <c r="F792" s="16"/>
    </row>
    <row r="793" spans="6:6">
      <c r="F793" s="16"/>
    </row>
    <row r="794" spans="6:6">
      <c r="F794" s="16"/>
    </row>
    <row r="795" spans="6:6">
      <c r="F795" s="16"/>
    </row>
    <row r="796" spans="6:6">
      <c r="F796" s="16"/>
    </row>
    <row r="797" spans="6:6">
      <c r="F797" s="16"/>
    </row>
    <row r="798" spans="6:6">
      <c r="F798" s="16"/>
    </row>
    <row r="799" spans="6:6">
      <c r="F799" s="16"/>
    </row>
    <row r="800" spans="6:6">
      <c r="F800" s="16"/>
    </row>
    <row r="801" spans="6:6">
      <c r="F801" s="16"/>
    </row>
    <row r="802" spans="6:6">
      <c r="F802" s="16"/>
    </row>
    <row r="803" spans="6:6">
      <c r="F803" s="16"/>
    </row>
    <row r="804" spans="6:6">
      <c r="F804" s="16"/>
    </row>
    <row r="805" spans="6:6">
      <c r="F805" s="16"/>
    </row>
    <row r="806" spans="6:6">
      <c r="F806" s="16"/>
    </row>
    <row r="807" spans="6:6">
      <c r="F807" s="16"/>
    </row>
    <row r="808" spans="6:6">
      <c r="F808" s="16"/>
    </row>
    <row r="809" spans="6:6">
      <c r="F809" s="16"/>
    </row>
    <row r="810" spans="6:6">
      <c r="F810" s="16"/>
    </row>
    <row r="811" spans="6:6">
      <c r="F811" s="16"/>
    </row>
    <row r="812" spans="6:6">
      <c r="F812" s="16"/>
    </row>
    <row r="813" spans="6:6">
      <c r="F813" s="16"/>
    </row>
    <row r="814" spans="6:6">
      <c r="F814" s="16"/>
    </row>
    <row r="815" spans="6:6">
      <c r="F815" s="16"/>
    </row>
    <row r="816" spans="6:6">
      <c r="F816" s="16"/>
    </row>
    <row r="817" spans="6:6">
      <c r="F817" s="16"/>
    </row>
    <row r="818" spans="6:6">
      <c r="F818" s="16"/>
    </row>
    <row r="819" spans="6:6">
      <c r="F819" s="16"/>
    </row>
    <row r="820" spans="6:6">
      <c r="F820" s="16"/>
    </row>
    <row r="821" spans="6:6">
      <c r="F821" s="16"/>
    </row>
    <row r="822" spans="6:6">
      <c r="F822" s="16"/>
    </row>
    <row r="823" spans="6:6">
      <c r="F823" s="16"/>
    </row>
    <row r="824" spans="6:6">
      <c r="F824" s="16"/>
    </row>
    <row r="825" spans="6:6">
      <c r="F825" s="16"/>
    </row>
    <row r="826" spans="6:6">
      <c r="F826" s="16"/>
    </row>
    <row r="827" spans="6:6">
      <c r="F827" s="16"/>
    </row>
    <row r="828" spans="6:6">
      <c r="F828" s="16"/>
    </row>
    <row r="829" spans="6:6">
      <c r="F829" s="16"/>
    </row>
    <row r="830" spans="6:6">
      <c r="F830" s="16"/>
    </row>
    <row r="831" spans="6:6">
      <c r="F831" s="16"/>
    </row>
    <row r="832" spans="6:6">
      <c r="F832" s="16"/>
    </row>
    <row r="833" spans="6:6">
      <c r="F833" s="16"/>
    </row>
    <row r="834" spans="6:6">
      <c r="F834" s="16"/>
    </row>
    <row r="835" spans="6:6">
      <c r="F835" s="16"/>
    </row>
    <row r="836" spans="6:6">
      <c r="F836" s="16"/>
    </row>
    <row r="837" spans="6:6">
      <c r="F837" s="16"/>
    </row>
    <row r="838" spans="6:6">
      <c r="F838" s="16"/>
    </row>
    <row r="839" spans="6:6">
      <c r="F839" s="16"/>
    </row>
    <row r="840" spans="6:6">
      <c r="F840" s="16"/>
    </row>
    <row r="841" spans="6:6">
      <c r="F841" s="16"/>
    </row>
    <row r="842" spans="6:6">
      <c r="F842" s="16"/>
    </row>
    <row r="843" spans="6:6">
      <c r="F843" s="16"/>
    </row>
    <row r="844" spans="6:6">
      <c r="F844" s="16"/>
    </row>
    <row r="845" spans="6:6">
      <c r="F845" s="16"/>
    </row>
    <row r="846" spans="6:6">
      <c r="F846" s="16"/>
    </row>
    <row r="847" spans="6:6">
      <c r="F847" s="16"/>
    </row>
    <row r="848" spans="6:6">
      <c r="F848" s="16"/>
    </row>
    <row r="849" spans="6:6">
      <c r="F849" s="16"/>
    </row>
    <row r="850" spans="6:6">
      <c r="F850" s="16"/>
    </row>
    <row r="851" spans="6:6">
      <c r="F851" s="16"/>
    </row>
    <row r="852" spans="6:6">
      <c r="F852" s="16"/>
    </row>
    <row r="853" spans="6:6">
      <c r="F853" s="16"/>
    </row>
    <row r="854" spans="6:6">
      <c r="F854" s="16"/>
    </row>
    <row r="855" spans="6:6">
      <c r="F855" s="16"/>
    </row>
    <row r="856" spans="6:6">
      <c r="F856" s="16"/>
    </row>
    <row r="857" spans="6:6">
      <c r="F857" s="16"/>
    </row>
    <row r="858" spans="6:6">
      <c r="F858" s="16"/>
    </row>
    <row r="859" spans="6:6">
      <c r="F859" s="16"/>
    </row>
    <row r="860" spans="6:6">
      <c r="F860" s="16"/>
    </row>
    <row r="861" spans="6:6">
      <c r="F861" s="16"/>
    </row>
    <row r="862" spans="6:6">
      <c r="F862" s="16"/>
    </row>
    <row r="863" spans="6:6">
      <c r="F863" s="16"/>
    </row>
    <row r="864" spans="6:6">
      <c r="F864" s="16"/>
    </row>
    <row r="865" spans="6:6">
      <c r="F865" s="16"/>
    </row>
    <row r="866" spans="6:6">
      <c r="F866" s="16"/>
    </row>
    <row r="867" spans="6:6">
      <c r="F867" s="16"/>
    </row>
    <row r="868" spans="6:6">
      <c r="F868" s="16"/>
    </row>
    <row r="869" spans="6:6">
      <c r="F869" s="16"/>
    </row>
    <row r="870" spans="6:6">
      <c r="F870" s="16"/>
    </row>
    <row r="871" spans="6:6">
      <c r="F871" s="16"/>
    </row>
    <row r="872" spans="6:6">
      <c r="F872" s="16"/>
    </row>
    <row r="873" spans="6:6">
      <c r="F873" s="16"/>
    </row>
    <row r="874" spans="6:6">
      <c r="F874" s="16"/>
    </row>
    <row r="875" spans="6:6">
      <c r="F875" s="16"/>
    </row>
    <row r="876" spans="6:6">
      <c r="F876" s="16"/>
    </row>
    <row r="877" spans="6:6">
      <c r="F877" s="16"/>
    </row>
    <row r="878" spans="6:6">
      <c r="F878" s="16"/>
    </row>
    <row r="879" spans="6:6">
      <c r="F879" s="16"/>
    </row>
    <row r="880" spans="6:6">
      <c r="F880" s="16"/>
    </row>
    <row r="881" spans="6:6">
      <c r="F881" s="16"/>
    </row>
    <row r="882" spans="6:6">
      <c r="F882" s="16"/>
    </row>
    <row r="883" spans="6:6">
      <c r="F883" s="16"/>
    </row>
    <row r="884" spans="6:6">
      <c r="F884" s="16"/>
    </row>
    <row r="885" spans="6:6">
      <c r="F885" s="16"/>
    </row>
    <row r="886" spans="6:6">
      <c r="F886" s="16"/>
    </row>
    <row r="887" spans="6:6">
      <c r="F887" s="16"/>
    </row>
    <row r="888" spans="6:6">
      <c r="F888" s="16"/>
    </row>
    <row r="889" spans="6:6">
      <c r="F889" s="16"/>
    </row>
    <row r="890" spans="6:6">
      <c r="F890" s="16"/>
    </row>
    <row r="891" spans="6:6">
      <c r="F891" s="16"/>
    </row>
    <row r="892" spans="6:6">
      <c r="F892" s="16"/>
    </row>
    <row r="893" spans="6:6">
      <c r="F893" s="16"/>
    </row>
    <row r="894" spans="6:6">
      <c r="F894" s="16"/>
    </row>
    <row r="895" spans="6:6">
      <c r="F895" s="16"/>
    </row>
    <row r="896" spans="6:6">
      <c r="F896" s="16"/>
    </row>
    <row r="897" spans="6:6">
      <c r="F897" s="16"/>
    </row>
    <row r="898" spans="6:6">
      <c r="F898" s="16"/>
    </row>
    <row r="899" spans="6:6">
      <c r="F899" s="16"/>
    </row>
    <row r="900" spans="6:6">
      <c r="F900" s="16"/>
    </row>
    <row r="901" spans="6:6">
      <c r="F901" s="16"/>
    </row>
    <row r="902" spans="6:6">
      <c r="F902" s="16"/>
    </row>
    <row r="903" spans="6:6">
      <c r="F903" s="16"/>
    </row>
    <row r="904" spans="6:6">
      <c r="F904" s="16"/>
    </row>
    <row r="905" spans="6:6">
      <c r="F905" s="16"/>
    </row>
    <row r="906" spans="6:6">
      <c r="F906" s="16"/>
    </row>
    <row r="907" spans="6:6">
      <c r="F907" s="16"/>
    </row>
    <row r="908" spans="6:6">
      <c r="F908" s="16"/>
    </row>
    <row r="909" spans="6:6">
      <c r="F909" s="16"/>
    </row>
    <row r="910" spans="6:6">
      <c r="F910" s="16"/>
    </row>
    <row r="911" spans="6:6">
      <c r="F911" s="16"/>
    </row>
    <row r="912" spans="6:6">
      <c r="F912" s="16"/>
    </row>
    <row r="913" spans="6:6">
      <c r="F913" s="16"/>
    </row>
    <row r="914" spans="6:6">
      <c r="F914" s="16"/>
    </row>
    <row r="915" spans="6:6">
      <c r="F915" s="16"/>
    </row>
    <row r="916" spans="6:6">
      <c r="F916" s="16"/>
    </row>
    <row r="917" spans="6:6">
      <c r="F917" s="16"/>
    </row>
    <row r="918" spans="6:6">
      <c r="F918" s="16"/>
    </row>
    <row r="919" spans="6:6">
      <c r="F919" s="16"/>
    </row>
    <row r="920" spans="6:6">
      <c r="F920" s="16"/>
    </row>
    <row r="921" spans="6:6">
      <c r="F921" s="16"/>
    </row>
    <row r="922" spans="6:6">
      <c r="F922" s="16"/>
    </row>
    <row r="923" spans="6:6">
      <c r="F923" s="16"/>
    </row>
    <row r="924" spans="6:6">
      <c r="F924" s="16"/>
    </row>
    <row r="925" spans="6:6">
      <c r="F925" s="16"/>
    </row>
    <row r="926" spans="6:6">
      <c r="F926" s="16"/>
    </row>
    <row r="927" spans="6:6">
      <c r="F927" s="16"/>
    </row>
    <row r="928" spans="6:6">
      <c r="F928" s="16"/>
    </row>
    <row r="929" spans="6:6">
      <c r="F929" s="16"/>
    </row>
    <row r="930" spans="6:6">
      <c r="F930" s="16"/>
    </row>
    <row r="931" spans="6:6">
      <c r="F931" s="16"/>
    </row>
    <row r="932" spans="6:6">
      <c r="F932" s="16"/>
    </row>
    <row r="933" spans="6:6">
      <c r="F933" s="16"/>
    </row>
    <row r="934" spans="6:6">
      <c r="F934" s="16"/>
    </row>
    <row r="935" spans="6:6">
      <c r="F935" s="16"/>
    </row>
    <row r="936" spans="6:6">
      <c r="F936" s="16"/>
    </row>
    <row r="937" spans="6:6">
      <c r="F937" s="16"/>
    </row>
    <row r="938" spans="6:6">
      <c r="F938" s="16"/>
    </row>
    <row r="939" spans="6:6">
      <c r="F939" s="16"/>
    </row>
    <row r="940" spans="6:6">
      <c r="F940" s="16"/>
    </row>
    <row r="941" spans="6:6">
      <c r="F941" s="16"/>
    </row>
    <row r="942" spans="6:6">
      <c r="F942" s="16"/>
    </row>
    <row r="943" spans="6:6">
      <c r="F943" s="16"/>
    </row>
    <row r="944" spans="6:6">
      <c r="F944" s="16"/>
    </row>
    <row r="945" spans="6:6">
      <c r="F945" s="16"/>
    </row>
    <row r="946" spans="6:6">
      <c r="F946" s="16"/>
    </row>
    <row r="947" spans="6:6">
      <c r="F947" s="16"/>
    </row>
    <row r="948" spans="6:6">
      <c r="F948" s="16"/>
    </row>
    <row r="949" spans="6:6">
      <c r="F949" s="16"/>
    </row>
    <row r="950" spans="6:6">
      <c r="F950" s="16"/>
    </row>
    <row r="951" spans="6:6">
      <c r="F951" s="16"/>
    </row>
    <row r="952" spans="6:6">
      <c r="F952" s="16"/>
    </row>
    <row r="953" spans="6:6">
      <c r="F953" s="16"/>
    </row>
    <row r="954" spans="6:6">
      <c r="F954" s="16"/>
    </row>
    <row r="955" spans="6:6">
      <c r="F955" s="16"/>
    </row>
    <row r="956" spans="6:6">
      <c r="F956" s="16"/>
    </row>
    <row r="957" spans="6:6">
      <c r="F957" s="16"/>
    </row>
    <row r="958" spans="6:6">
      <c r="F958" s="16"/>
    </row>
    <row r="959" spans="6:6">
      <c r="F959" s="16"/>
    </row>
    <row r="960" spans="6:6">
      <c r="F960" s="16"/>
    </row>
    <row r="961" spans="6:6">
      <c r="F961" s="16"/>
    </row>
    <row r="962" spans="6:6">
      <c r="F962" s="16"/>
    </row>
    <row r="963" spans="6:6">
      <c r="F963" s="16"/>
    </row>
    <row r="964" spans="6:6">
      <c r="F964" s="16"/>
    </row>
    <row r="965" spans="6:6">
      <c r="F965" s="16"/>
    </row>
    <row r="966" spans="6:6">
      <c r="F966" s="16"/>
    </row>
    <row r="967" spans="6:6">
      <c r="F967" s="16"/>
    </row>
    <row r="968" spans="6:6">
      <c r="F968" s="16"/>
    </row>
    <row r="969" spans="6:6">
      <c r="F969" s="16"/>
    </row>
    <row r="970" spans="6:6">
      <c r="F970" s="16"/>
    </row>
    <row r="971" spans="6:6">
      <c r="F971" s="16"/>
    </row>
    <row r="972" spans="6:6">
      <c r="F972" s="16"/>
    </row>
    <row r="973" spans="6:6">
      <c r="F973" s="16"/>
    </row>
    <row r="974" spans="6:6">
      <c r="F974" s="16"/>
    </row>
    <row r="975" spans="6:6">
      <c r="F975" s="16"/>
    </row>
    <row r="976" spans="6:6">
      <c r="F976" s="16"/>
    </row>
    <row r="977" spans="6:6">
      <c r="F977" s="16"/>
    </row>
    <row r="978" spans="6:6">
      <c r="F978" s="16"/>
    </row>
    <row r="979" spans="6:6">
      <c r="F979" s="16"/>
    </row>
    <row r="980" spans="6:6">
      <c r="F980" s="16"/>
    </row>
    <row r="981" spans="6:6">
      <c r="F981" s="16"/>
    </row>
    <row r="982" spans="6:6">
      <c r="F982" s="16"/>
    </row>
    <row r="983" spans="6:6">
      <c r="F983" s="16"/>
    </row>
    <row r="984" spans="6:6">
      <c r="F984" s="16"/>
    </row>
    <row r="985" spans="6:6">
      <c r="F985" s="16"/>
    </row>
    <row r="986" spans="6:6">
      <c r="F986" s="16"/>
    </row>
    <row r="987" spans="6:6">
      <c r="F987" s="16"/>
    </row>
    <row r="988" spans="6:6">
      <c r="F988" s="16"/>
    </row>
    <row r="989" spans="6:6">
      <c r="F989" s="16"/>
    </row>
    <row r="990" spans="6:6">
      <c r="F990" s="16"/>
    </row>
    <row r="991" spans="6:6">
      <c r="F991" s="16"/>
    </row>
    <row r="992" spans="6:6">
      <c r="F992" s="16"/>
    </row>
    <row r="993" spans="6:6">
      <c r="F993" s="16"/>
    </row>
    <row r="994" spans="6:6">
      <c r="F994" s="16"/>
    </row>
    <row r="995" spans="6:6">
      <c r="F995" s="16"/>
    </row>
    <row r="996" spans="6:6">
      <c r="F996" s="16"/>
    </row>
    <row r="997" spans="6:6">
      <c r="F997" s="16"/>
    </row>
    <row r="998" spans="6:6">
      <c r="F998" s="16"/>
    </row>
    <row r="999" spans="6:6">
      <c r="F999" s="16"/>
    </row>
    <row r="1000" spans="6:6">
      <c r="F1000" s="16"/>
    </row>
    <row r="1001" spans="6:6">
      <c r="F1001" s="16"/>
    </row>
    <row r="1002" spans="6:6">
      <c r="F1002" s="16"/>
    </row>
    <row r="1003" spans="6:6">
      <c r="F1003" s="16"/>
    </row>
    <row r="1004" spans="6:6">
      <c r="F1004" s="16"/>
    </row>
    <row r="1005" spans="6:6">
      <c r="F1005" s="16"/>
    </row>
    <row r="1006" spans="6:6">
      <c r="F1006" s="16"/>
    </row>
    <row r="1007" spans="6:6">
      <c r="F1007" s="16"/>
    </row>
    <row r="1008" spans="6:6">
      <c r="F1008" s="16"/>
    </row>
    <row r="1009" spans="6:6">
      <c r="F1009" s="16"/>
    </row>
    <row r="1010" spans="6:6">
      <c r="F1010" s="16"/>
    </row>
    <row r="1011" spans="6:6">
      <c r="F1011" s="16"/>
    </row>
    <row r="1012" spans="6:6">
      <c r="F1012" s="16"/>
    </row>
    <row r="1013" spans="6:6">
      <c r="F1013" s="16"/>
    </row>
    <row r="1014" spans="6:6">
      <c r="F1014" s="16"/>
    </row>
    <row r="1015" spans="6:6">
      <c r="F1015" s="16"/>
    </row>
    <row r="1016" spans="6:6">
      <c r="F1016" s="16"/>
    </row>
    <row r="1017" spans="6:6">
      <c r="F1017" s="16"/>
    </row>
    <row r="1018" spans="6:6">
      <c r="F1018" s="16"/>
    </row>
    <row r="1019" spans="6:6">
      <c r="F1019" s="16"/>
    </row>
    <row r="1020" spans="6:6">
      <c r="F1020" s="16"/>
    </row>
    <row r="1021" spans="6:6">
      <c r="F1021" s="16"/>
    </row>
    <row r="1022" spans="6:6">
      <c r="F1022" s="16"/>
    </row>
    <row r="1023" spans="6:6">
      <c r="F1023" s="16"/>
    </row>
    <row r="1024" spans="6:6">
      <c r="F1024" s="16"/>
    </row>
    <row r="1025" spans="6:6">
      <c r="F1025" s="16"/>
    </row>
    <row r="1026" spans="6:6">
      <c r="F1026" s="16"/>
    </row>
    <row r="1027" spans="6:6">
      <c r="F1027" s="16"/>
    </row>
    <row r="1028" spans="6:6">
      <c r="F1028" s="16"/>
    </row>
    <row r="1029" spans="6:6">
      <c r="F1029" s="16"/>
    </row>
    <row r="1030" spans="6:6">
      <c r="F1030" s="16"/>
    </row>
    <row r="1031" spans="6:6">
      <c r="F1031" s="16"/>
    </row>
    <row r="1032" spans="6:6">
      <c r="F1032" s="16"/>
    </row>
    <row r="1033" spans="6:6">
      <c r="F1033" s="16"/>
    </row>
    <row r="1034" spans="6:6">
      <c r="F1034" s="16"/>
    </row>
    <row r="1035" spans="6:6">
      <c r="F1035" s="16"/>
    </row>
    <row r="1036" spans="6:6">
      <c r="F1036" s="16"/>
    </row>
    <row r="1037" spans="6:6">
      <c r="F1037" s="16"/>
    </row>
    <row r="1038" spans="6:6">
      <c r="F1038" s="16"/>
    </row>
    <row r="1039" spans="6:6">
      <c r="F1039" s="16"/>
    </row>
    <row r="1040" spans="6:6">
      <c r="F1040" s="16"/>
    </row>
    <row r="1041" spans="6:6">
      <c r="F1041" s="16"/>
    </row>
    <row r="1042" spans="6:6">
      <c r="F1042" s="16"/>
    </row>
    <row r="1043" spans="6:6">
      <c r="F1043" s="16"/>
    </row>
    <row r="1044" spans="6:6">
      <c r="F1044" s="16"/>
    </row>
    <row r="1045" spans="6:6">
      <c r="F1045" s="16"/>
    </row>
    <row r="1046" spans="6:6">
      <c r="F1046" s="16"/>
    </row>
    <row r="1047" spans="6:6">
      <c r="F1047" s="16"/>
    </row>
    <row r="1048" spans="6:6">
      <c r="F1048" s="16"/>
    </row>
    <row r="1049" spans="6:6">
      <c r="F1049" s="16"/>
    </row>
    <row r="1050" spans="6:6">
      <c r="F1050" s="16"/>
    </row>
    <row r="1051" spans="6:6">
      <c r="F1051" s="16"/>
    </row>
    <row r="1052" spans="6:6">
      <c r="F1052" s="16"/>
    </row>
    <row r="1053" spans="6:6">
      <c r="F1053" s="16"/>
    </row>
    <row r="1054" spans="6:6">
      <c r="F1054" s="16"/>
    </row>
    <row r="1055" spans="6:6">
      <c r="F1055" s="16"/>
    </row>
    <row r="1056" spans="6:6">
      <c r="F1056" s="16"/>
    </row>
    <row r="1057" spans="6:6">
      <c r="F1057" s="16"/>
    </row>
    <row r="1058" spans="6:6">
      <c r="F1058" s="16"/>
    </row>
    <row r="1059" spans="6:6">
      <c r="F1059" s="16"/>
    </row>
    <row r="1060" spans="6:6">
      <c r="F1060" s="16"/>
    </row>
    <row r="1061" spans="6:6">
      <c r="F1061" s="16"/>
    </row>
    <row r="1062" spans="6:6">
      <c r="F1062" s="16"/>
    </row>
    <row r="1063" spans="6:6">
      <c r="F1063" s="16"/>
    </row>
    <row r="1064" spans="6:6">
      <c r="F1064" s="16"/>
    </row>
    <row r="1065" spans="6:6">
      <c r="F1065" s="16"/>
    </row>
    <row r="1066" spans="6:6">
      <c r="F1066" s="16"/>
    </row>
    <row r="1067" spans="6:6">
      <c r="F1067" s="16"/>
    </row>
    <row r="1068" spans="6:6">
      <c r="F1068" s="16"/>
    </row>
    <row r="1069" spans="6:6">
      <c r="F1069" s="16"/>
    </row>
    <row r="1070" spans="6:6">
      <c r="F1070" s="16"/>
    </row>
    <row r="1071" spans="6:6">
      <c r="F1071" s="16"/>
    </row>
    <row r="1072" spans="6:6">
      <c r="F1072" s="16"/>
    </row>
    <row r="1073" spans="6:6">
      <c r="F1073" s="16"/>
    </row>
    <row r="1074" spans="6:6">
      <c r="F1074" s="16"/>
    </row>
    <row r="1075" spans="6:6">
      <c r="F1075" s="16"/>
    </row>
    <row r="1076" spans="6:6">
      <c r="F1076" s="16"/>
    </row>
    <row r="1077" spans="6:6">
      <c r="F1077" s="16"/>
    </row>
    <row r="1078" spans="6:6">
      <c r="F1078" s="16"/>
    </row>
    <row r="1079" spans="6:6">
      <c r="F1079" s="16"/>
    </row>
    <row r="1080" spans="6:6">
      <c r="F1080" s="16"/>
    </row>
    <row r="1081" spans="6:6">
      <c r="F1081" s="16"/>
    </row>
    <row r="1082" spans="6:6">
      <c r="F1082" s="16"/>
    </row>
    <row r="1083" spans="6:6">
      <c r="F1083" s="16"/>
    </row>
    <row r="1084" spans="6:6">
      <c r="F1084" s="16"/>
    </row>
    <row r="1085" spans="6:6">
      <c r="F1085" s="16"/>
    </row>
    <row r="1086" spans="6:6">
      <c r="F1086" s="16"/>
    </row>
    <row r="1087" spans="6:6">
      <c r="F1087" s="16"/>
    </row>
    <row r="1088" spans="6:6">
      <c r="F1088" s="16"/>
    </row>
    <row r="1089" spans="6:6">
      <c r="F1089" s="16"/>
    </row>
    <row r="1090" spans="6:6">
      <c r="F1090" s="16"/>
    </row>
    <row r="1091" spans="6:6">
      <c r="F1091" s="16"/>
    </row>
    <row r="1092" spans="6:6">
      <c r="F1092" s="16"/>
    </row>
    <row r="1093" spans="6:6">
      <c r="F1093" s="16"/>
    </row>
    <row r="1094" spans="6:6">
      <c r="F1094" s="16"/>
    </row>
    <row r="1095" spans="6:6">
      <c r="F1095" s="16"/>
    </row>
    <row r="1096" spans="6:6">
      <c r="F1096" s="16"/>
    </row>
    <row r="1097" spans="6:6">
      <c r="F1097" s="16"/>
    </row>
    <row r="1098" spans="6:6">
      <c r="F1098" s="16"/>
    </row>
    <row r="1099" spans="6:6">
      <c r="F1099" s="16"/>
    </row>
    <row r="1100" spans="6:6">
      <c r="F1100" s="16"/>
    </row>
    <row r="1101" spans="6:6">
      <c r="F1101" s="16"/>
    </row>
    <row r="1102" spans="6:6">
      <c r="F1102" s="16"/>
    </row>
    <row r="1103" spans="6:6">
      <c r="F1103" s="16"/>
    </row>
    <row r="1104" spans="6:6">
      <c r="F1104" s="16"/>
    </row>
    <row r="1105" spans="6:6">
      <c r="F1105" s="16"/>
    </row>
    <row r="1106" spans="6:6">
      <c r="F1106" s="16"/>
    </row>
    <row r="1107" spans="6:6">
      <c r="F1107" s="16"/>
    </row>
    <row r="1108" spans="6:6">
      <c r="F1108" s="16"/>
    </row>
    <row r="1109" spans="6:6">
      <c r="F1109" s="16"/>
    </row>
    <row r="1110" spans="6:6">
      <c r="F1110" s="16"/>
    </row>
    <row r="1111" spans="6:6">
      <c r="F1111" s="16"/>
    </row>
    <row r="1112" spans="6:6">
      <c r="F1112" s="16"/>
    </row>
    <row r="1113" spans="6:6">
      <c r="F1113" s="16"/>
    </row>
    <row r="1114" spans="6:6">
      <c r="F1114" s="16"/>
    </row>
    <row r="1115" spans="6:6">
      <c r="F1115" s="16"/>
    </row>
    <row r="1116" spans="6:6">
      <c r="F1116" s="16"/>
    </row>
    <row r="1117" spans="6:6">
      <c r="F1117" s="16"/>
    </row>
    <row r="1118" spans="6:6">
      <c r="F1118" s="16"/>
    </row>
    <row r="1119" spans="6:6">
      <c r="F1119" s="16"/>
    </row>
    <row r="1120" spans="6:6">
      <c r="F1120" s="16"/>
    </row>
    <row r="1121" spans="6:6">
      <c r="F1121" s="16"/>
    </row>
    <row r="1122" spans="6:6">
      <c r="F1122" s="16"/>
    </row>
    <row r="1123" spans="6:6">
      <c r="F1123" s="16"/>
    </row>
    <row r="1124" spans="6:6">
      <c r="F1124" s="16"/>
    </row>
    <row r="1125" spans="6:6">
      <c r="F1125" s="16"/>
    </row>
    <row r="1126" spans="6:6">
      <c r="F1126" s="16"/>
    </row>
    <row r="1127" spans="6:6">
      <c r="F1127" s="16"/>
    </row>
    <row r="1128" spans="6:6">
      <c r="F1128" s="16"/>
    </row>
    <row r="1129" spans="6:6">
      <c r="F1129" s="16"/>
    </row>
    <row r="1130" spans="6:6">
      <c r="F1130" s="16"/>
    </row>
    <row r="1131" spans="6:6">
      <c r="F1131" s="16"/>
    </row>
    <row r="1132" spans="6:6">
      <c r="F1132" s="16"/>
    </row>
    <row r="1133" spans="6:6">
      <c r="F1133" s="16"/>
    </row>
    <row r="1134" spans="6:6">
      <c r="F1134" s="16"/>
    </row>
    <row r="1135" spans="6:6">
      <c r="F1135" s="16"/>
    </row>
    <row r="1136" spans="6:6">
      <c r="F1136" s="16"/>
    </row>
    <row r="1137" spans="6:6">
      <c r="F1137" s="16"/>
    </row>
    <row r="1138" spans="6:6">
      <c r="F1138" s="16"/>
    </row>
    <row r="1139" spans="6:6">
      <c r="F1139" s="16"/>
    </row>
    <row r="1140" spans="6:6">
      <c r="F1140" s="16"/>
    </row>
    <row r="1141" spans="6:6">
      <c r="F1141" s="16"/>
    </row>
    <row r="1142" spans="6:6">
      <c r="F1142" s="16"/>
    </row>
    <row r="1143" spans="6:6">
      <c r="F1143" s="16"/>
    </row>
    <row r="1144" spans="6:6">
      <c r="F1144" s="16"/>
    </row>
    <row r="1145" spans="6:6">
      <c r="F1145" s="16"/>
    </row>
    <row r="1146" spans="6:6">
      <c r="F1146" s="16"/>
    </row>
    <row r="1147" spans="6:6">
      <c r="F1147" s="16"/>
    </row>
    <row r="1148" spans="6:6">
      <c r="F1148" s="16"/>
    </row>
    <row r="1149" spans="6:6">
      <c r="F1149" s="16"/>
    </row>
    <row r="1150" spans="6:6">
      <c r="F1150" s="16"/>
    </row>
    <row r="1151" spans="6:6">
      <c r="F1151" s="16"/>
    </row>
    <row r="1152" spans="6:6">
      <c r="F1152" s="16"/>
    </row>
    <row r="1153" spans="6:6">
      <c r="F1153" s="16"/>
    </row>
    <row r="1154" spans="6:6">
      <c r="F1154" s="16"/>
    </row>
    <row r="1155" spans="6:6">
      <c r="F1155" s="16"/>
    </row>
    <row r="1156" spans="6:6">
      <c r="F1156" s="16"/>
    </row>
    <row r="1157" spans="6:6">
      <c r="F1157" s="16"/>
    </row>
    <row r="1158" spans="6:6">
      <c r="F1158" s="16"/>
    </row>
    <row r="1159" spans="6:6">
      <c r="F1159" s="16"/>
    </row>
    <row r="1160" spans="6:6">
      <c r="F1160" s="16"/>
    </row>
    <row r="1161" spans="6:6">
      <c r="F1161" s="16"/>
    </row>
    <row r="1162" spans="6:6">
      <c r="F1162" s="16"/>
    </row>
    <row r="1163" spans="6:6">
      <c r="F1163" s="16"/>
    </row>
    <row r="1164" spans="6:6">
      <c r="F1164" s="16"/>
    </row>
    <row r="1165" spans="6:6">
      <c r="F1165" s="16"/>
    </row>
    <row r="1166" spans="6:6">
      <c r="F1166" s="16"/>
    </row>
    <row r="1167" spans="6:6">
      <c r="F1167" s="16"/>
    </row>
    <row r="1168" spans="6:6">
      <c r="F1168" s="16"/>
    </row>
    <row r="1169" spans="6:6">
      <c r="F1169" s="16"/>
    </row>
    <row r="1170" spans="6:6">
      <c r="F1170" s="16"/>
    </row>
    <row r="1171" spans="6:6">
      <c r="F1171" s="16"/>
    </row>
    <row r="1172" spans="6:6">
      <c r="F1172" s="16"/>
    </row>
    <row r="1173" spans="6:6">
      <c r="F1173" s="16"/>
    </row>
    <row r="1174" spans="6:6">
      <c r="F1174" s="16"/>
    </row>
    <row r="1175" spans="6:6">
      <c r="F1175" s="16"/>
    </row>
    <row r="1176" spans="6:6">
      <c r="F1176" s="16"/>
    </row>
    <row r="1177" spans="6:6">
      <c r="F1177" s="16"/>
    </row>
    <row r="1178" spans="6:6">
      <c r="F1178" s="16"/>
    </row>
    <row r="1179" spans="6:6">
      <c r="F1179" s="16"/>
    </row>
    <row r="1180" spans="6:6">
      <c r="F1180" s="16"/>
    </row>
    <row r="1181" spans="6:6">
      <c r="F1181" s="16"/>
    </row>
    <row r="1182" spans="6:6">
      <c r="F1182" s="16"/>
    </row>
    <row r="1183" spans="6:6">
      <c r="F1183" s="16"/>
    </row>
    <row r="1184" spans="6:6">
      <c r="F1184" s="16"/>
    </row>
    <row r="1185" spans="6:6">
      <c r="F1185" s="16"/>
    </row>
    <row r="1186" spans="6:6">
      <c r="F1186" s="16"/>
    </row>
    <row r="1187" spans="6:6">
      <c r="F1187" s="16"/>
    </row>
    <row r="1188" spans="6:6">
      <c r="F1188" s="16"/>
    </row>
    <row r="1189" spans="6:6">
      <c r="F1189" s="16"/>
    </row>
    <row r="1190" spans="6:6">
      <c r="F1190" s="16"/>
    </row>
    <row r="1191" spans="6:6">
      <c r="F1191" s="16"/>
    </row>
    <row r="1192" spans="6:6">
      <c r="F1192" s="16"/>
    </row>
    <row r="1193" spans="6:6">
      <c r="F1193" s="16"/>
    </row>
    <row r="1194" spans="6:6">
      <c r="F1194" s="16"/>
    </row>
    <row r="1195" spans="6:6">
      <c r="F1195" s="16"/>
    </row>
    <row r="1196" spans="6:6">
      <c r="F1196" s="16"/>
    </row>
    <row r="1197" spans="6:6">
      <c r="F1197" s="16"/>
    </row>
    <row r="1198" spans="6:6">
      <c r="F1198" s="16"/>
    </row>
    <row r="1199" spans="6:6">
      <c r="F1199" s="16"/>
    </row>
    <row r="1200" spans="6:6">
      <c r="F1200" s="16"/>
    </row>
    <row r="1201" spans="6:6">
      <c r="F1201" s="16"/>
    </row>
    <row r="1202" spans="6:6">
      <c r="F1202" s="16"/>
    </row>
    <row r="1203" spans="6:6">
      <c r="F1203" s="16"/>
    </row>
    <row r="1204" spans="6:6">
      <c r="F1204" s="16"/>
    </row>
    <row r="1205" spans="6:6">
      <c r="F1205" s="16"/>
    </row>
    <row r="1206" spans="6:6">
      <c r="F1206" s="16"/>
    </row>
    <row r="1207" spans="6:6">
      <c r="F1207" s="16"/>
    </row>
    <row r="1208" spans="6:6">
      <c r="F1208" s="16"/>
    </row>
    <row r="1209" spans="6:6">
      <c r="F1209" s="16"/>
    </row>
    <row r="1210" spans="6:6">
      <c r="F1210" s="16"/>
    </row>
  </sheetData>
  <mergeCells count="11">
    <mergeCell ref="A8:E8"/>
    <mergeCell ref="A2:E2"/>
    <mergeCell ref="A4:E4"/>
    <mergeCell ref="A5:C5"/>
    <mergeCell ref="A6:E6"/>
    <mergeCell ref="A7:B7"/>
    <mergeCell ref="A12:E12"/>
    <mergeCell ref="A14:E14"/>
    <mergeCell ref="A18:E18"/>
    <mergeCell ref="A24:E24"/>
    <mergeCell ref="A31:E31"/>
  </mergeCells>
  <pageMargins left="0.25" right="0.25" top="1.4166666666666667" bottom="0.75" header="0.3" footer="0.3"/>
  <pageSetup paperSize="5" orientation="landscape" horizontalDpi="4294967292" verticalDpi="4294967292"/>
  <headerFooter>
    <oddHeader>&amp;CREVISED DRAFT METRICS FOR APM FRAMEWORK
3.9.16</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15" workbookViewId="0">
      <selection activeCell="A13" sqref="A13:E16"/>
    </sheetView>
  </sheetViews>
  <sheetFormatPr defaultColWidth="8.7109375" defaultRowHeight="15.75"/>
  <cols>
    <col min="1" max="1" width="24.28515625" style="2" customWidth="1"/>
    <col min="2" max="2" width="26.140625" style="2" customWidth="1"/>
    <col min="3" max="3" width="21.85546875" style="2" customWidth="1"/>
    <col min="4" max="4" width="13.85546875" style="2" customWidth="1"/>
    <col min="5" max="5" width="56" style="2" customWidth="1"/>
    <col min="6" max="16384" width="8.7109375" style="2"/>
  </cols>
  <sheetData>
    <row r="1" spans="1:5">
      <c r="A1" s="63"/>
      <c r="B1" s="63"/>
      <c r="C1" s="63"/>
      <c r="D1" s="63"/>
      <c r="E1" s="63"/>
    </row>
    <row r="2" spans="1:5" ht="28.5">
      <c r="A2" s="293" t="s">
        <v>109</v>
      </c>
      <c r="B2" s="293"/>
      <c r="C2" s="293"/>
      <c r="D2" s="293"/>
      <c r="E2" s="293"/>
    </row>
    <row r="3" spans="1:5">
      <c r="A3" s="63"/>
      <c r="B3" s="63"/>
      <c r="C3" s="63"/>
      <c r="D3" s="63"/>
      <c r="E3" s="63"/>
    </row>
    <row r="4" spans="1:5" ht="68.099999999999994" customHeight="1">
      <c r="A4" s="340" t="s">
        <v>258</v>
      </c>
      <c r="B4" s="341"/>
      <c r="C4" s="341"/>
      <c r="D4" s="341"/>
      <c r="E4" s="341"/>
    </row>
    <row r="5" spans="1:5" ht="15.95" customHeight="1">
      <c r="A5" s="54"/>
      <c r="B5" s="300"/>
      <c r="C5" s="301"/>
      <c r="D5" s="301"/>
      <c r="E5" s="302"/>
    </row>
    <row r="6" spans="1:5" s="104" customFormat="1" ht="8.1" customHeight="1">
      <c r="A6" s="111"/>
      <c r="B6" s="112"/>
      <c r="C6" s="112"/>
      <c r="D6" s="113"/>
      <c r="E6" s="98"/>
    </row>
    <row r="7" spans="1:5" s="104" customFormat="1">
      <c r="A7" s="147" t="s">
        <v>259</v>
      </c>
      <c r="B7" s="147" t="s">
        <v>260</v>
      </c>
      <c r="C7" s="148" t="s">
        <v>2</v>
      </c>
      <c r="D7" s="342" t="s">
        <v>271</v>
      </c>
      <c r="E7" s="342"/>
    </row>
    <row r="8" spans="1:5" s="104" customFormat="1">
      <c r="A8" s="145" t="s">
        <v>240</v>
      </c>
      <c r="B8" s="2">
        <f>SUM(Commercial!C13,Commercial!C17,Commercial!C23,Commercial!C30)</f>
        <v>0</v>
      </c>
      <c r="C8" s="104">
        <f>Commercial!C11</f>
        <v>0</v>
      </c>
      <c r="D8" s="146" t="s">
        <v>261</v>
      </c>
    </row>
    <row r="9" spans="1:5" s="104" customFormat="1">
      <c r="A9" s="145" t="s">
        <v>262</v>
      </c>
      <c r="B9" s="2">
        <f>SUM(MA!C13,MA!C17,MA!C23,MA!C30)</f>
        <v>0</v>
      </c>
      <c r="C9" s="104">
        <f>MA!C11</f>
        <v>0</v>
      </c>
      <c r="D9" s="146" t="s">
        <v>261</v>
      </c>
    </row>
    <row r="10" spans="1:5" s="104" customFormat="1">
      <c r="A10" s="145" t="s">
        <v>187</v>
      </c>
      <c r="B10" s="2">
        <f>SUM(Medicaid!C13,Medicaid!C17,Medicaid!C23,Medicaid!C30)</f>
        <v>0</v>
      </c>
      <c r="C10" s="104">
        <f>Medicaid!C11</f>
        <v>0</v>
      </c>
      <c r="D10" s="146" t="s">
        <v>261</v>
      </c>
    </row>
    <row r="11" spans="1:5" ht="15.95" customHeight="1">
      <c r="A11" s="54"/>
      <c r="B11" s="300"/>
      <c r="C11" s="301"/>
      <c r="D11" s="301"/>
      <c r="E11" s="302"/>
    </row>
    <row r="12" spans="1:5" s="104" customFormat="1" ht="8.1" customHeight="1">
      <c r="A12" s="111"/>
      <c r="B12" s="112"/>
      <c r="C12" s="112"/>
      <c r="D12" s="113"/>
      <c r="E12" s="98"/>
    </row>
    <row r="13" spans="1:5" s="104" customFormat="1">
      <c r="A13" s="343" t="s">
        <v>272</v>
      </c>
      <c r="B13" s="344"/>
      <c r="C13" s="344"/>
      <c r="D13" s="344"/>
      <c r="E13" s="344"/>
    </row>
    <row r="14" spans="1:5" s="104" customFormat="1">
      <c r="A14" s="344"/>
      <c r="B14" s="344"/>
      <c r="C14" s="344"/>
      <c r="D14" s="344"/>
      <c r="E14" s="344"/>
    </row>
    <row r="15" spans="1:5" s="104" customFormat="1">
      <c r="A15" s="344"/>
      <c r="B15" s="344"/>
      <c r="C15" s="344"/>
      <c r="D15" s="344"/>
      <c r="E15" s="344"/>
    </row>
    <row r="16" spans="1:5" s="104" customFormat="1" ht="126.95" customHeight="1">
      <c r="A16" s="344"/>
      <c r="B16" s="344"/>
      <c r="C16" s="344"/>
      <c r="D16" s="344"/>
      <c r="E16" s="344"/>
    </row>
    <row r="17" spans="1:7" s="104" customFormat="1">
      <c r="A17" s="2"/>
      <c r="B17" s="2"/>
    </row>
    <row r="19" spans="1:7">
      <c r="A19" s="104"/>
      <c r="B19" s="104"/>
    </row>
    <row r="21" spans="1:7" ht="9" customHeight="1"/>
    <row r="22" spans="1:7" ht="18" customHeight="1"/>
    <row r="23" spans="1:7">
      <c r="A23" s="104"/>
      <c r="B23" s="104"/>
      <c r="C23" s="104"/>
      <c r="D23" s="104"/>
      <c r="E23" s="104"/>
      <c r="F23" s="104"/>
      <c r="G23" s="104"/>
    </row>
    <row r="24" spans="1:7">
      <c r="A24" s="104"/>
      <c r="B24" s="104"/>
      <c r="C24" s="104"/>
      <c r="D24" s="104"/>
      <c r="E24" s="104"/>
      <c r="F24" s="104"/>
      <c r="G24" s="104"/>
    </row>
    <row r="25" spans="1:7" s="104" customFormat="1">
      <c r="A25" s="2"/>
      <c r="B25" s="2"/>
      <c r="C25" s="2"/>
      <c r="D25" s="2"/>
      <c r="E25" s="2"/>
      <c r="F25" s="2"/>
      <c r="G25" s="2"/>
    </row>
    <row r="26" spans="1:7" s="104" customFormat="1">
      <c r="A26" s="2"/>
      <c r="B26" s="2"/>
      <c r="C26" s="2"/>
      <c r="D26" s="2"/>
      <c r="E26" s="2"/>
      <c r="F26" s="2"/>
      <c r="G26" s="2"/>
    </row>
    <row r="31" spans="1:7">
      <c r="A31" s="104"/>
      <c r="B31" s="104"/>
      <c r="C31" s="104"/>
      <c r="D31" s="104"/>
      <c r="E31" s="104"/>
      <c r="F31" s="104"/>
      <c r="G31" s="104"/>
    </row>
    <row r="32" spans="1:7" ht="18" customHeight="1"/>
    <row r="33" spans="1:7" s="104" customFormat="1" ht="18" customHeight="1">
      <c r="A33" s="2"/>
      <c r="B33" s="2"/>
      <c r="C33" s="2"/>
      <c r="D33" s="2"/>
      <c r="E33" s="2"/>
      <c r="F33" s="2"/>
      <c r="G33" s="2"/>
    </row>
    <row r="34" spans="1:7" ht="15.95" customHeight="1"/>
    <row r="37" spans="1:7" s="104" customFormat="1">
      <c r="A37" s="2"/>
      <c r="B37" s="2"/>
      <c r="C37" s="2"/>
      <c r="D37" s="2"/>
      <c r="E37" s="2"/>
      <c r="F37" s="2"/>
      <c r="G37" s="2"/>
    </row>
    <row r="38" spans="1:7" s="104" customFormat="1">
      <c r="A38" s="2"/>
      <c r="B38" s="2"/>
      <c r="C38" s="2"/>
      <c r="D38" s="2"/>
      <c r="E38" s="2"/>
      <c r="F38" s="2"/>
      <c r="G38" s="2"/>
    </row>
    <row r="44" spans="1:7" ht="17.100000000000001" customHeight="1"/>
    <row r="45" spans="1:7" s="104" customFormat="1" ht="17.100000000000001" customHeight="1">
      <c r="A45" s="2"/>
      <c r="B45" s="2"/>
      <c r="C45" s="2"/>
      <c r="D45" s="2"/>
      <c r="E45" s="2"/>
      <c r="F45" s="2"/>
      <c r="G45" s="2"/>
    </row>
    <row r="46" spans="1:7" ht="15.95" customHeight="1"/>
    <row r="49" spans="1:7" s="104" customFormat="1">
      <c r="A49" s="2"/>
      <c r="B49" s="2"/>
      <c r="C49" s="2"/>
      <c r="D49" s="2"/>
      <c r="E49" s="2"/>
      <c r="F49" s="2"/>
      <c r="G49" s="2"/>
    </row>
    <row r="50" spans="1:7" s="104" customFormat="1">
      <c r="A50" s="2"/>
      <c r="B50" s="2"/>
      <c r="C50" s="2"/>
      <c r="D50" s="2"/>
      <c r="E50" s="2"/>
      <c r="F50" s="2"/>
      <c r="G50" s="2"/>
    </row>
    <row r="57" spans="1:7" s="104" customFormat="1">
      <c r="A57" s="2"/>
      <c r="B57" s="2"/>
      <c r="C57" s="2"/>
      <c r="D57" s="2"/>
      <c r="E57" s="2"/>
      <c r="F57" s="2"/>
      <c r="G57" s="2"/>
    </row>
  </sheetData>
  <mergeCells count="6">
    <mergeCell ref="A2:E2"/>
    <mergeCell ref="B5:E5"/>
    <mergeCell ref="A4:E4"/>
    <mergeCell ref="D7:E7"/>
    <mergeCell ref="A13:E16"/>
    <mergeCell ref="B11:E11"/>
  </mergeCells>
  <phoneticPr fontId="17" type="noConversion"/>
  <pageMargins left="0.7" right="0.7" top="0.75" bottom="0.75" header="0.3" footer="0.3"/>
  <pageSetup orientation="portrait" horizontalDpi="4294967292" verticalDpi="4294967292"/>
  <headerFooter>
    <oddHeader>&amp;CDRAFT REVISED METRICS FOR APM FRAMEWORK
2.17.16</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90" zoomScaleNormal="90" workbookViewId="0">
      <selection activeCell="A5" sqref="A5:H9"/>
    </sheetView>
  </sheetViews>
  <sheetFormatPr defaultColWidth="10.7109375" defaultRowHeight="15"/>
  <cols>
    <col min="8" max="8" width="52.85546875" customWidth="1"/>
  </cols>
  <sheetData>
    <row r="1" spans="1:11" ht="28.5">
      <c r="A1" s="280" t="s">
        <v>107</v>
      </c>
      <c r="B1" s="280"/>
      <c r="C1" s="280"/>
      <c r="D1" s="280"/>
      <c r="E1" s="280"/>
      <c r="F1" s="280"/>
      <c r="G1" s="280"/>
      <c r="H1" s="280"/>
    </row>
    <row r="2" spans="1:11">
      <c r="A2" s="281" t="s">
        <v>403</v>
      </c>
      <c r="B2" s="282"/>
      <c r="C2" s="282"/>
      <c r="D2" s="282"/>
      <c r="E2" s="282"/>
      <c r="F2" s="282"/>
      <c r="G2" s="282"/>
      <c r="H2" s="283"/>
    </row>
    <row r="3" spans="1:11" ht="198" customHeight="1">
      <c r="A3" s="284"/>
      <c r="B3" s="355"/>
      <c r="C3" s="355"/>
      <c r="D3" s="355"/>
      <c r="E3" s="355"/>
      <c r="F3" s="355"/>
      <c r="G3" s="355"/>
      <c r="H3" s="286"/>
    </row>
    <row r="4" spans="1:11" ht="33" customHeight="1">
      <c r="A4" s="277" t="s">
        <v>308</v>
      </c>
      <c r="B4" s="280"/>
      <c r="C4" s="280"/>
      <c r="D4" s="280"/>
      <c r="E4" s="280"/>
      <c r="F4" s="280"/>
      <c r="G4" s="280"/>
      <c r="H4" s="279"/>
    </row>
    <row r="5" spans="1:11" ht="51" customHeight="1">
      <c r="A5" s="351" t="s">
        <v>404</v>
      </c>
      <c r="B5" s="352"/>
      <c r="C5" s="352"/>
      <c r="D5" s="352"/>
      <c r="E5" s="352"/>
      <c r="F5" s="352"/>
      <c r="G5" s="352"/>
      <c r="H5" s="353"/>
    </row>
    <row r="6" spans="1:11" ht="42" customHeight="1">
      <c r="A6" s="354"/>
      <c r="B6" s="352"/>
      <c r="C6" s="352"/>
      <c r="D6" s="352"/>
      <c r="E6" s="352"/>
      <c r="F6" s="352"/>
      <c r="G6" s="352"/>
      <c r="H6" s="353"/>
    </row>
    <row r="7" spans="1:11" ht="42.95" customHeight="1">
      <c r="A7" s="354"/>
      <c r="B7" s="352"/>
      <c r="C7" s="352"/>
      <c r="D7" s="352"/>
      <c r="E7" s="352"/>
      <c r="F7" s="352"/>
      <c r="G7" s="352"/>
      <c r="H7" s="353"/>
    </row>
    <row r="8" spans="1:11" ht="54.95" customHeight="1">
      <c r="A8" s="354"/>
      <c r="B8" s="352"/>
      <c r="C8" s="352"/>
      <c r="D8" s="352"/>
      <c r="E8" s="352"/>
      <c r="F8" s="352"/>
      <c r="G8" s="352"/>
      <c r="H8" s="353"/>
    </row>
    <row r="9" spans="1:11" ht="120" customHeight="1">
      <c r="A9" s="354"/>
      <c r="B9" s="352"/>
      <c r="C9" s="352"/>
      <c r="D9" s="352"/>
      <c r="E9" s="352"/>
      <c r="F9" s="352"/>
      <c r="G9" s="352"/>
      <c r="H9" s="353"/>
    </row>
    <row r="10" spans="1:11" ht="6.6" customHeight="1">
      <c r="A10" s="258"/>
      <c r="B10" s="256"/>
      <c r="C10" s="256"/>
      <c r="D10" s="256"/>
      <c r="E10" s="256"/>
      <c r="F10" s="256"/>
      <c r="G10" s="256"/>
      <c r="H10" s="257"/>
    </row>
    <row r="11" spans="1:11">
      <c r="A11" s="345" t="s">
        <v>388</v>
      </c>
      <c r="B11" s="346"/>
      <c r="C11" s="346"/>
      <c r="D11" s="346"/>
      <c r="E11" s="346"/>
      <c r="F11" s="346"/>
      <c r="G11" s="346"/>
      <c r="H11" s="347"/>
    </row>
    <row r="12" spans="1:11">
      <c r="A12" s="348"/>
      <c r="B12" s="349"/>
      <c r="C12" s="349"/>
      <c r="D12" s="349"/>
      <c r="E12" s="349"/>
      <c r="F12" s="349"/>
      <c r="G12" s="349"/>
      <c r="H12" s="350"/>
    </row>
    <row r="13" spans="1:11" ht="15.75">
      <c r="A13" s="171"/>
      <c r="B13" s="171"/>
      <c r="C13" s="171"/>
      <c r="D13" s="171"/>
      <c r="E13" s="171"/>
      <c r="F13" s="171"/>
      <c r="G13" s="171"/>
      <c r="H13" s="171"/>
      <c r="K13" s="254"/>
    </row>
    <row r="14" spans="1:11" ht="15.75">
      <c r="A14" s="171"/>
      <c r="B14" s="171"/>
      <c r="C14" s="171"/>
      <c r="D14" s="171"/>
      <c r="E14" s="171"/>
      <c r="F14" s="171"/>
      <c r="G14" s="171"/>
      <c r="H14" s="171"/>
    </row>
  </sheetData>
  <mergeCells count="5">
    <mergeCell ref="A11:H12"/>
    <mergeCell ref="A5:H9"/>
    <mergeCell ref="A1:H1"/>
    <mergeCell ref="A2:H3"/>
    <mergeCell ref="A4:H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6"/>
  <sheetViews>
    <sheetView showGridLines="0" topLeftCell="E6" zoomScaleNormal="100" workbookViewId="0">
      <selection sqref="A1:I1"/>
    </sheetView>
  </sheetViews>
  <sheetFormatPr defaultColWidth="8.85546875" defaultRowHeight="15"/>
  <cols>
    <col min="1" max="1" width="3.28515625" customWidth="1"/>
    <col min="2" max="2" width="29.85546875" customWidth="1"/>
    <col min="3" max="3" width="18" style="172" customWidth="1"/>
    <col min="4" max="4" width="16.85546875" customWidth="1"/>
    <col min="5" max="6" width="20.42578125" customWidth="1"/>
    <col min="7" max="7" width="17.28515625" bestFit="1" customWidth="1"/>
    <col min="8" max="8" width="14.85546875" bestFit="1" customWidth="1"/>
    <col min="9" max="9" width="14.85546875" style="172" bestFit="1" customWidth="1"/>
    <col min="10" max="10" width="14.42578125" customWidth="1"/>
    <col min="11" max="11" width="10.28515625" customWidth="1"/>
    <col min="12" max="12" width="15.7109375" customWidth="1"/>
  </cols>
  <sheetData>
    <row r="1" spans="1:10" ht="29.1" customHeight="1">
      <c r="A1" s="280" t="s">
        <v>389</v>
      </c>
      <c r="B1" s="280"/>
      <c r="C1" s="280"/>
      <c r="D1" s="280"/>
      <c r="E1" s="280"/>
      <c r="F1" s="280"/>
      <c r="G1" s="280"/>
      <c r="H1" s="280"/>
      <c r="I1" s="280"/>
    </row>
    <row r="3" spans="1:10" ht="45">
      <c r="C3" s="182" t="s">
        <v>259</v>
      </c>
      <c r="D3" s="217" t="s">
        <v>343</v>
      </c>
      <c r="E3" s="215" t="s">
        <v>342</v>
      </c>
      <c r="F3" s="215" t="s">
        <v>341</v>
      </c>
      <c r="G3" s="215" t="s">
        <v>340</v>
      </c>
      <c r="H3" s="215" t="s">
        <v>339</v>
      </c>
      <c r="I3" s="216" t="s">
        <v>292</v>
      </c>
      <c r="J3" s="215" t="s">
        <v>338</v>
      </c>
    </row>
    <row r="4" spans="1:10">
      <c r="B4" s="209" t="s">
        <v>337</v>
      </c>
      <c r="C4" s="209" t="s">
        <v>310</v>
      </c>
      <c r="D4" s="209" t="s">
        <v>324</v>
      </c>
      <c r="E4" s="214">
        <v>0.01</v>
      </c>
      <c r="F4" s="207">
        <v>0.05</v>
      </c>
      <c r="G4" s="207">
        <v>0.3</v>
      </c>
      <c r="H4" s="205">
        <f t="shared" ref="H4:H15" si="0">G4*F4</f>
        <v>1.4999999999999999E-2</v>
      </c>
      <c r="I4" s="204">
        <v>100000000</v>
      </c>
      <c r="J4" s="210" t="str">
        <f t="shared" ref="J4:J15" si="1">IF(E4&gt;4%,"NO",IF(G4&lt;30%,"NO",IF(AND(D4="% Revenue",H4&lt;8%),"NO",IF(AND(D4="TCOC",H4&lt;3%),"NO","YES"))))</f>
        <v>NO</v>
      </c>
    </row>
    <row r="5" spans="1:10">
      <c r="B5" s="209" t="s">
        <v>336</v>
      </c>
      <c r="C5" s="209" t="s">
        <v>238</v>
      </c>
      <c r="D5" s="209" t="s">
        <v>324</v>
      </c>
      <c r="E5" s="214">
        <v>0.02</v>
      </c>
      <c r="F5" s="207">
        <v>0.15</v>
      </c>
      <c r="G5" s="206">
        <v>0.25</v>
      </c>
      <c r="H5" s="213">
        <f t="shared" si="0"/>
        <v>3.7499999999999999E-2</v>
      </c>
      <c r="I5" s="204">
        <v>100000000</v>
      </c>
      <c r="J5" s="210" t="str">
        <f t="shared" si="1"/>
        <v>NO</v>
      </c>
    </row>
    <row r="6" spans="1:10">
      <c r="B6" s="209" t="s">
        <v>335</v>
      </c>
      <c r="C6" s="209" t="s">
        <v>187</v>
      </c>
      <c r="D6" s="209" t="s">
        <v>331</v>
      </c>
      <c r="E6" s="212">
        <v>0.05</v>
      </c>
      <c r="F6" s="207">
        <v>0.15</v>
      </c>
      <c r="G6" s="207">
        <v>0.6</v>
      </c>
      <c r="H6" s="211">
        <f t="shared" si="0"/>
        <v>0.09</v>
      </c>
      <c r="I6" s="204">
        <v>10000000</v>
      </c>
      <c r="J6" s="210" t="str">
        <f t="shared" si="1"/>
        <v>NO</v>
      </c>
    </row>
    <row r="7" spans="1:10">
      <c r="B7" s="209" t="s">
        <v>334</v>
      </c>
      <c r="C7" s="209" t="s">
        <v>238</v>
      </c>
      <c r="D7" s="209" t="s">
        <v>331</v>
      </c>
      <c r="E7" s="208">
        <v>0.01</v>
      </c>
      <c r="F7" s="207">
        <v>0.1</v>
      </c>
      <c r="G7" s="206">
        <v>0.25</v>
      </c>
      <c r="H7" s="205">
        <f t="shared" si="0"/>
        <v>2.5000000000000001E-2</v>
      </c>
      <c r="I7" s="204">
        <v>10000000</v>
      </c>
      <c r="J7" s="203" t="str">
        <f t="shared" si="1"/>
        <v>NO</v>
      </c>
    </row>
    <row r="8" spans="1:10">
      <c r="B8" s="202" t="s">
        <v>333</v>
      </c>
      <c r="C8" s="202" t="s">
        <v>310</v>
      </c>
      <c r="D8" s="202" t="s">
        <v>331</v>
      </c>
      <c r="E8" s="201">
        <v>0.01</v>
      </c>
      <c r="F8" s="200">
        <v>0.1</v>
      </c>
      <c r="G8" s="200">
        <v>0.8</v>
      </c>
      <c r="H8" s="199">
        <f t="shared" si="0"/>
        <v>8.0000000000000016E-2</v>
      </c>
      <c r="I8" s="198">
        <v>200000000</v>
      </c>
      <c r="J8" s="197" t="str">
        <f t="shared" si="1"/>
        <v>YES</v>
      </c>
    </row>
    <row r="9" spans="1:10">
      <c r="B9" s="202" t="s">
        <v>332</v>
      </c>
      <c r="C9" s="202" t="s">
        <v>310</v>
      </c>
      <c r="D9" s="202" t="s">
        <v>331</v>
      </c>
      <c r="E9" s="201">
        <v>0.01</v>
      </c>
      <c r="F9" s="200">
        <v>0.2</v>
      </c>
      <c r="G9" s="200">
        <v>0.8</v>
      </c>
      <c r="H9" s="199">
        <f t="shared" si="0"/>
        <v>0.16000000000000003</v>
      </c>
      <c r="I9" s="198">
        <v>10000000</v>
      </c>
      <c r="J9" s="197" t="str">
        <f t="shared" si="1"/>
        <v>YES</v>
      </c>
    </row>
    <row r="10" spans="1:10">
      <c r="B10" s="202" t="s">
        <v>330</v>
      </c>
      <c r="C10" s="202" t="s">
        <v>238</v>
      </c>
      <c r="D10" s="202" t="s">
        <v>324</v>
      </c>
      <c r="E10" s="201">
        <v>0.01</v>
      </c>
      <c r="F10" s="200">
        <v>0.1</v>
      </c>
      <c r="G10" s="200">
        <v>0.6</v>
      </c>
      <c r="H10" s="199">
        <f t="shared" si="0"/>
        <v>0.06</v>
      </c>
      <c r="I10" s="198">
        <v>500000000</v>
      </c>
      <c r="J10" s="197" t="str">
        <f t="shared" si="1"/>
        <v>YES</v>
      </c>
    </row>
    <row r="11" spans="1:10">
      <c r="B11" s="202" t="s">
        <v>329</v>
      </c>
      <c r="C11" s="202" t="s">
        <v>238</v>
      </c>
      <c r="D11" s="202" t="s">
        <v>324</v>
      </c>
      <c r="E11" s="201">
        <v>0.01</v>
      </c>
      <c r="F11" s="200">
        <v>0.1</v>
      </c>
      <c r="G11" s="200">
        <v>0.7</v>
      </c>
      <c r="H11" s="199">
        <f t="shared" si="0"/>
        <v>6.9999999999999993E-2</v>
      </c>
      <c r="I11" s="198">
        <v>300000000</v>
      </c>
      <c r="J11" s="197" t="str">
        <f t="shared" si="1"/>
        <v>YES</v>
      </c>
    </row>
    <row r="12" spans="1:10">
      <c r="B12" s="202" t="s">
        <v>328</v>
      </c>
      <c r="C12" s="202" t="s">
        <v>310</v>
      </c>
      <c r="D12" s="202" t="s">
        <v>324</v>
      </c>
      <c r="E12" s="201">
        <v>0.01</v>
      </c>
      <c r="F12" s="200">
        <v>0.1</v>
      </c>
      <c r="G12" s="200">
        <v>0.7</v>
      </c>
      <c r="H12" s="199">
        <f t="shared" si="0"/>
        <v>6.9999999999999993E-2</v>
      </c>
      <c r="I12" s="198">
        <v>100000000</v>
      </c>
      <c r="J12" s="197" t="str">
        <f t="shared" si="1"/>
        <v>YES</v>
      </c>
    </row>
    <row r="13" spans="1:10">
      <c r="B13" s="202" t="s">
        <v>327</v>
      </c>
      <c r="C13" s="202" t="s">
        <v>187</v>
      </c>
      <c r="D13" s="202" t="s">
        <v>324</v>
      </c>
      <c r="E13" s="201">
        <v>0.01</v>
      </c>
      <c r="F13" s="200">
        <v>0.2</v>
      </c>
      <c r="G13" s="200">
        <v>0.5</v>
      </c>
      <c r="H13" s="199">
        <f t="shared" si="0"/>
        <v>0.1</v>
      </c>
      <c r="I13" s="198">
        <v>300000000</v>
      </c>
      <c r="J13" s="197" t="str">
        <f t="shared" si="1"/>
        <v>YES</v>
      </c>
    </row>
    <row r="14" spans="1:10">
      <c r="B14" s="202" t="s">
        <v>326</v>
      </c>
      <c r="C14" s="202" t="s">
        <v>187</v>
      </c>
      <c r="D14" s="202" t="s">
        <v>324</v>
      </c>
      <c r="E14" s="201">
        <v>0.01</v>
      </c>
      <c r="F14" s="200">
        <v>0.15</v>
      </c>
      <c r="G14" s="200">
        <v>0.8</v>
      </c>
      <c r="H14" s="199">
        <f t="shared" si="0"/>
        <v>0.12</v>
      </c>
      <c r="I14" s="198">
        <v>500000000</v>
      </c>
      <c r="J14" s="197" t="str">
        <f t="shared" si="1"/>
        <v>YES</v>
      </c>
    </row>
    <row r="15" spans="1:10">
      <c r="B15" s="202" t="s">
        <v>325</v>
      </c>
      <c r="C15" s="202" t="s">
        <v>187</v>
      </c>
      <c r="D15" s="202" t="s">
        <v>324</v>
      </c>
      <c r="E15" s="201">
        <v>0.01</v>
      </c>
      <c r="F15" s="200">
        <v>0.2</v>
      </c>
      <c r="G15" s="200">
        <v>0.8</v>
      </c>
      <c r="H15" s="199">
        <f t="shared" si="0"/>
        <v>0.16000000000000003</v>
      </c>
      <c r="I15" s="198">
        <v>700000000</v>
      </c>
      <c r="J15" s="197" t="str">
        <f t="shared" si="1"/>
        <v>YES</v>
      </c>
    </row>
    <row r="16" spans="1:10" ht="2.4500000000000002" customHeight="1">
      <c r="B16" s="172"/>
      <c r="G16" s="191"/>
      <c r="H16" s="191"/>
      <c r="I16" s="191"/>
      <c r="J16" s="196" t="e">
        <f>IF(#REF!="no","NO",IF(E16&gt;4%,"NO",IF(AND(D16="% Revenue",H16&lt;8%),"NO",IF(AND(D16="TCOC",H16&lt;3%),"NO","YES"))))</f>
        <v>#REF!</v>
      </c>
    </row>
    <row r="17" spans="2:10">
      <c r="B17" s="188" t="s">
        <v>323</v>
      </c>
      <c r="C17" s="195"/>
      <c r="D17" s="194"/>
      <c r="E17" s="194"/>
      <c r="F17" s="194"/>
      <c r="G17" s="193"/>
      <c r="H17" s="193"/>
      <c r="I17" s="183">
        <f>SUMIF(LOB,"Commercial",Tot_Dollars)</f>
        <v>910000000</v>
      </c>
      <c r="J17" s="192"/>
    </row>
    <row r="18" spans="2:10">
      <c r="B18" s="188" t="s">
        <v>322</v>
      </c>
      <c r="C18" s="195"/>
      <c r="D18" s="194"/>
      <c r="E18" s="194"/>
      <c r="F18" s="194"/>
      <c r="G18" s="193"/>
      <c r="H18" s="193"/>
      <c r="I18" s="183">
        <f>SUMIF(LOB,"Medicare",Tot_Dollars)</f>
        <v>410000000</v>
      </c>
      <c r="J18" s="192"/>
    </row>
    <row r="19" spans="2:10">
      <c r="B19" s="188" t="s">
        <v>321</v>
      </c>
      <c r="C19" s="195"/>
      <c r="D19" s="194"/>
      <c r="E19" s="194"/>
      <c r="F19" s="194"/>
      <c r="G19" s="193"/>
      <c r="H19" s="193"/>
      <c r="I19" s="183">
        <f>SUMIF(LOB,"Medicaid",Tot_Dollars)</f>
        <v>1510000000</v>
      </c>
      <c r="J19" s="192"/>
    </row>
    <row r="20" spans="2:10">
      <c r="B20" s="188" t="s">
        <v>320</v>
      </c>
      <c r="C20" s="195"/>
      <c r="D20" s="194"/>
      <c r="E20" s="194"/>
      <c r="F20" s="194"/>
      <c r="G20" s="193"/>
      <c r="H20" s="193"/>
      <c r="I20" s="183">
        <f>SUM(I17:I19)</f>
        <v>2830000000</v>
      </c>
      <c r="J20" s="192"/>
    </row>
    <row r="21" spans="2:10">
      <c r="B21" s="182"/>
      <c r="D21" s="151"/>
      <c r="E21" s="151"/>
      <c r="F21" s="151"/>
      <c r="G21" s="191"/>
      <c r="H21" s="191"/>
      <c r="I21" s="190"/>
      <c r="J21" s="192"/>
    </row>
    <row r="22" spans="2:10">
      <c r="B22" s="182" t="s">
        <v>319</v>
      </c>
      <c r="D22" s="151"/>
      <c r="E22" s="151"/>
      <c r="F22" s="151"/>
      <c r="G22" s="191"/>
      <c r="H22" s="191"/>
      <c r="I22" s="190"/>
    </row>
    <row r="23" spans="2:10">
      <c r="B23" s="188" t="s">
        <v>318</v>
      </c>
      <c r="C23" s="187"/>
      <c r="D23" s="189"/>
      <c r="E23" s="189"/>
      <c r="F23" s="189"/>
      <c r="G23" s="186"/>
      <c r="H23" s="186"/>
      <c r="I23" s="183">
        <v>5000000000</v>
      </c>
    </row>
    <row r="24" spans="2:10">
      <c r="B24" s="188" t="s">
        <v>317</v>
      </c>
      <c r="C24" s="187"/>
      <c r="D24" s="189"/>
      <c r="E24" s="189"/>
      <c r="F24" s="189"/>
      <c r="G24" s="186"/>
      <c r="H24" s="186"/>
      <c r="I24" s="183">
        <v>2900000000</v>
      </c>
    </row>
    <row r="25" spans="2:10">
      <c r="B25" s="188" t="s">
        <v>316</v>
      </c>
      <c r="C25" s="187"/>
      <c r="D25" s="184"/>
      <c r="E25" s="186"/>
      <c r="F25" s="186"/>
      <c r="G25" s="185"/>
      <c r="H25" s="184"/>
      <c r="I25" s="183">
        <v>3100000000</v>
      </c>
    </row>
    <row r="26" spans="2:10">
      <c r="B26" s="188" t="s">
        <v>315</v>
      </c>
      <c r="C26" s="187"/>
      <c r="D26" s="184"/>
      <c r="E26" s="186"/>
      <c r="F26" s="186"/>
      <c r="G26" s="185"/>
      <c r="H26" s="184"/>
      <c r="I26" s="183">
        <f>SUM(I23:I25)</f>
        <v>11000000000</v>
      </c>
    </row>
    <row r="29" spans="2:10">
      <c r="C29" s="182"/>
      <c r="G29" s="172"/>
      <c r="I29"/>
    </row>
    <row r="30" spans="2:10" ht="4.3499999999999996" customHeight="1">
      <c r="C30" s="182"/>
      <c r="G30" s="172"/>
      <c r="I30"/>
    </row>
    <row r="31" spans="2:10" ht="15.75">
      <c r="C31" s="356" t="s">
        <v>314</v>
      </c>
      <c r="D31" s="356"/>
      <c r="E31" s="356" t="s">
        <v>313</v>
      </c>
      <c r="F31" s="356"/>
      <c r="G31" s="357" t="s">
        <v>309</v>
      </c>
      <c r="H31" s="357"/>
      <c r="I31"/>
    </row>
    <row r="32" spans="2:10">
      <c r="B32" s="181" t="s">
        <v>259</v>
      </c>
      <c r="C32" s="180" t="s">
        <v>312</v>
      </c>
      <c r="D32" s="180" t="s">
        <v>311</v>
      </c>
      <c r="E32" s="180" t="s">
        <v>312</v>
      </c>
      <c r="F32" s="180" t="s">
        <v>311</v>
      </c>
      <c r="G32" s="180" t="s">
        <v>312</v>
      </c>
      <c r="H32" s="180" t="s">
        <v>311</v>
      </c>
      <c r="I32"/>
    </row>
    <row r="33" spans="2:9">
      <c r="B33" s="179" t="s">
        <v>238</v>
      </c>
      <c r="C33" s="177">
        <f>SUMIFS(Tot_Dollars, LOB, "Commercial", Qualify, "yes")</f>
        <v>800000000</v>
      </c>
      <c r="D33" s="176">
        <f>C33/$I23</f>
        <v>0.16</v>
      </c>
      <c r="E33" s="177">
        <f>SUMIFS(Tot_Dollars, LOB, "Commercial", Qualify, "no")</f>
        <v>110000000</v>
      </c>
      <c r="F33" s="176">
        <f>E33/$I23</f>
        <v>2.1999999999999999E-2</v>
      </c>
      <c r="G33" s="177">
        <f>SUM(C33,E33)</f>
        <v>910000000</v>
      </c>
      <c r="H33" s="176">
        <f>G33/$I23</f>
        <v>0.182</v>
      </c>
      <c r="I33"/>
    </row>
    <row r="34" spans="2:9">
      <c r="B34" s="178" t="s">
        <v>310</v>
      </c>
      <c r="C34" s="177">
        <f>SUMIFS(Tot_Dollars, LOB, "Medicare", Qualify, "Yes")</f>
        <v>310000000</v>
      </c>
      <c r="D34" s="176">
        <f>C34/$I24</f>
        <v>0.10689655172413794</v>
      </c>
      <c r="E34" s="177">
        <f>SUMIFS(Tot_Dollars, LOB, "Medicare", Qualify, "no")</f>
        <v>100000000</v>
      </c>
      <c r="F34" s="176">
        <f>E34/$I24</f>
        <v>3.4482758620689655E-2</v>
      </c>
      <c r="G34" s="177">
        <f>SUM(C34,E34)</f>
        <v>410000000</v>
      </c>
      <c r="H34" s="176">
        <f>G34/$I24</f>
        <v>0.14137931034482759</v>
      </c>
      <c r="I34"/>
    </row>
    <row r="35" spans="2:9">
      <c r="B35" s="178" t="s">
        <v>187</v>
      </c>
      <c r="C35" s="177">
        <f>SUMIFS(Tot_Dollars, LOB, "Medicaid", Qualify, "Yes")</f>
        <v>1500000000</v>
      </c>
      <c r="D35" s="176">
        <f>C35/$I25</f>
        <v>0.4838709677419355</v>
      </c>
      <c r="E35" s="177">
        <f>SUMIFS(Tot_Dollars, LOB, "Medicaid", Qualify, "no")</f>
        <v>10000000</v>
      </c>
      <c r="F35" s="176">
        <f>E35/$I25</f>
        <v>3.2258064516129032E-3</v>
      </c>
      <c r="G35" s="177">
        <f>SUM(C35,E35)</f>
        <v>1510000000</v>
      </c>
      <c r="H35" s="176">
        <f>G35/$I25</f>
        <v>0.48709677419354841</v>
      </c>
      <c r="I35"/>
    </row>
    <row r="36" spans="2:9">
      <c r="B36" s="175" t="s">
        <v>309</v>
      </c>
      <c r="C36" s="174">
        <f>SUM(C33:C35)</f>
        <v>2610000000</v>
      </c>
      <c r="D36" s="173">
        <f>C36/$I26</f>
        <v>0.23727272727272727</v>
      </c>
      <c r="E36" s="174">
        <f>SUM(E33:E35)</f>
        <v>220000000</v>
      </c>
      <c r="F36" s="173">
        <f>E36/$I26</f>
        <v>0.02</v>
      </c>
      <c r="G36" s="174">
        <f>SUM(G33:G35)</f>
        <v>2830000000</v>
      </c>
      <c r="H36" s="173">
        <f>G36/$I26</f>
        <v>0.25727272727272726</v>
      </c>
      <c r="I36"/>
    </row>
  </sheetData>
  <mergeCells count="4">
    <mergeCell ref="A1:I1"/>
    <mergeCell ref="C31:D31"/>
    <mergeCell ref="E31:F31"/>
    <mergeCell ref="G31:H31"/>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L74"/>
  <sheetViews>
    <sheetView showGridLines="0" zoomScale="70" zoomScaleNormal="70" workbookViewId="0">
      <selection sqref="A1:I1"/>
    </sheetView>
  </sheetViews>
  <sheetFormatPr defaultColWidth="8.85546875" defaultRowHeight="15"/>
  <cols>
    <col min="1" max="1" width="3.28515625" style="218" customWidth="1"/>
    <col min="2" max="2" width="29.85546875" style="218" customWidth="1"/>
    <col min="3" max="3" width="29.85546875" style="219" customWidth="1"/>
    <col min="4" max="4" width="26" style="218" customWidth="1"/>
    <col min="5" max="6" width="23.28515625" style="218" customWidth="1"/>
    <col min="7" max="7" width="21.42578125" style="218" bestFit="1" customWidth="1"/>
    <col min="8" max="8" width="12.7109375" style="218" customWidth="1"/>
    <col min="9" max="9" width="27.42578125" style="219" bestFit="1" customWidth="1"/>
    <col min="10" max="10" width="14.42578125" style="218" customWidth="1"/>
    <col min="11" max="11" width="10.28515625" style="218" customWidth="1"/>
    <col min="12" max="12" width="15.7109375" style="218" customWidth="1"/>
    <col min="13" max="16384" width="8.85546875" style="218"/>
  </cols>
  <sheetData>
    <row r="1" spans="1:12" ht="87" customHeight="1">
      <c r="A1" s="358" t="s">
        <v>390</v>
      </c>
      <c r="B1" s="358"/>
      <c r="C1" s="358"/>
      <c r="D1" s="358"/>
      <c r="E1" s="358"/>
      <c r="F1" s="358"/>
      <c r="G1" s="358"/>
      <c r="H1" s="358"/>
      <c r="I1" s="358"/>
    </row>
    <row r="3" spans="1:12" ht="45">
      <c r="C3" s="252" t="s">
        <v>387</v>
      </c>
      <c r="D3" s="252" t="s">
        <v>386</v>
      </c>
      <c r="E3" s="252" t="s">
        <v>342</v>
      </c>
      <c r="F3" s="252" t="s">
        <v>341</v>
      </c>
      <c r="G3" s="252" t="s">
        <v>340</v>
      </c>
      <c r="H3" s="252" t="s">
        <v>339</v>
      </c>
      <c r="I3" s="253" t="s">
        <v>292</v>
      </c>
      <c r="J3" s="252" t="s">
        <v>385</v>
      </c>
      <c r="L3" s="251" t="s">
        <v>384</v>
      </c>
    </row>
    <row r="4" spans="1:12">
      <c r="B4" s="250" t="s">
        <v>337</v>
      </c>
      <c r="C4" s="250"/>
      <c r="D4" s="250"/>
      <c r="E4" s="249"/>
      <c r="F4" s="248"/>
      <c r="G4" s="248"/>
      <c r="H4" s="247">
        <f t="shared" ref="H4:H35" si="0">G4*F4</f>
        <v>0</v>
      </c>
      <c r="I4" s="246"/>
      <c r="J4" s="245" t="str">
        <f t="shared" ref="J4:J35" si="1">IF(OR(D4=0,E4=0,G4=0,H4=0),"",IF(E4&gt;4%,"NO",IF(G4&lt;30%,"NO",IF(AND(D4="% Revenue",H4&lt;8%),"NO",IF(AND(D4="TCOC",H4&lt;3%),"NO","YES")))))</f>
        <v/>
      </c>
      <c r="L4" s="251" t="s">
        <v>331</v>
      </c>
    </row>
    <row r="5" spans="1:12">
      <c r="B5" s="250" t="s">
        <v>336</v>
      </c>
      <c r="C5" s="250"/>
      <c r="D5" s="250"/>
      <c r="E5" s="249"/>
      <c r="F5" s="248"/>
      <c r="G5" s="248"/>
      <c r="H5" s="247">
        <f t="shared" si="0"/>
        <v>0</v>
      </c>
      <c r="I5" s="246"/>
      <c r="J5" s="245" t="str">
        <f t="shared" si="1"/>
        <v/>
      </c>
      <c r="L5" s="251" t="s">
        <v>324</v>
      </c>
    </row>
    <row r="6" spans="1:12">
      <c r="B6" s="250" t="s">
        <v>335</v>
      </c>
      <c r="C6" s="250"/>
      <c r="D6" s="250"/>
      <c r="E6" s="249"/>
      <c r="F6" s="248"/>
      <c r="G6" s="248"/>
      <c r="H6" s="247">
        <f t="shared" si="0"/>
        <v>0</v>
      </c>
      <c r="I6" s="246"/>
      <c r="J6" s="245" t="str">
        <f t="shared" si="1"/>
        <v/>
      </c>
    </row>
    <row r="7" spans="1:12">
      <c r="B7" s="250" t="s">
        <v>334</v>
      </c>
      <c r="C7" s="250"/>
      <c r="D7" s="250"/>
      <c r="E7" s="249"/>
      <c r="F7" s="248"/>
      <c r="G7" s="248"/>
      <c r="H7" s="247">
        <f t="shared" si="0"/>
        <v>0</v>
      </c>
      <c r="I7" s="246"/>
      <c r="J7" s="245" t="str">
        <f t="shared" si="1"/>
        <v/>
      </c>
    </row>
    <row r="8" spans="1:12">
      <c r="B8" s="250" t="s">
        <v>333</v>
      </c>
      <c r="C8" s="250"/>
      <c r="D8" s="250"/>
      <c r="E8" s="249"/>
      <c r="F8" s="248"/>
      <c r="G8" s="248"/>
      <c r="H8" s="247">
        <f t="shared" si="0"/>
        <v>0</v>
      </c>
      <c r="I8" s="246"/>
      <c r="J8" s="245" t="str">
        <f t="shared" si="1"/>
        <v/>
      </c>
    </row>
    <row r="9" spans="1:12">
      <c r="B9" s="250" t="s">
        <v>332</v>
      </c>
      <c r="C9" s="250"/>
      <c r="D9" s="250"/>
      <c r="E9" s="249"/>
      <c r="F9" s="248"/>
      <c r="G9" s="248"/>
      <c r="H9" s="247">
        <f t="shared" si="0"/>
        <v>0</v>
      </c>
      <c r="I9" s="246"/>
      <c r="J9" s="245" t="str">
        <f t="shared" si="1"/>
        <v/>
      </c>
    </row>
    <row r="10" spans="1:12">
      <c r="B10" s="250" t="s">
        <v>330</v>
      </c>
      <c r="C10" s="250"/>
      <c r="D10" s="250"/>
      <c r="E10" s="249"/>
      <c r="F10" s="248"/>
      <c r="G10" s="248"/>
      <c r="H10" s="247">
        <f t="shared" si="0"/>
        <v>0</v>
      </c>
      <c r="I10" s="246"/>
      <c r="J10" s="245" t="str">
        <f t="shared" si="1"/>
        <v/>
      </c>
    </row>
    <row r="11" spans="1:12">
      <c r="B11" s="250" t="s">
        <v>329</v>
      </c>
      <c r="C11" s="250"/>
      <c r="D11" s="250"/>
      <c r="E11" s="249"/>
      <c r="F11" s="248"/>
      <c r="G11" s="248"/>
      <c r="H11" s="247">
        <f t="shared" si="0"/>
        <v>0</v>
      </c>
      <c r="I11" s="246"/>
      <c r="J11" s="245" t="str">
        <f t="shared" si="1"/>
        <v/>
      </c>
    </row>
    <row r="12" spans="1:12">
      <c r="B12" s="250" t="s">
        <v>328</v>
      </c>
      <c r="C12" s="250"/>
      <c r="D12" s="250"/>
      <c r="E12" s="249"/>
      <c r="F12" s="248"/>
      <c r="G12" s="248"/>
      <c r="H12" s="247">
        <f t="shared" si="0"/>
        <v>0</v>
      </c>
      <c r="I12" s="246"/>
      <c r="J12" s="245" t="str">
        <f t="shared" si="1"/>
        <v/>
      </c>
    </row>
    <row r="13" spans="1:12">
      <c r="B13" s="250" t="s">
        <v>327</v>
      </c>
      <c r="C13" s="250"/>
      <c r="D13" s="250"/>
      <c r="E13" s="249"/>
      <c r="F13" s="248"/>
      <c r="G13" s="248"/>
      <c r="H13" s="247">
        <f t="shared" si="0"/>
        <v>0</v>
      </c>
      <c r="I13" s="246"/>
      <c r="J13" s="245" t="str">
        <f t="shared" si="1"/>
        <v/>
      </c>
    </row>
    <row r="14" spans="1:12">
      <c r="B14" s="250" t="s">
        <v>326</v>
      </c>
      <c r="C14" s="250"/>
      <c r="D14" s="250"/>
      <c r="E14" s="249"/>
      <c r="F14" s="248"/>
      <c r="G14" s="248"/>
      <c r="H14" s="247">
        <f t="shared" si="0"/>
        <v>0</v>
      </c>
      <c r="I14" s="246"/>
      <c r="J14" s="245" t="str">
        <f t="shared" si="1"/>
        <v/>
      </c>
    </row>
    <row r="15" spans="1:12" ht="14.45" customHeight="1">
      <c r="B15" s="250" t="s">
        <v>325</v>
      </c>
      <c r="C15" s="250"/>
      <c r="D15" s="250"/>
      <c r="E15" s="249"/>
      <c r="F15" s="248"/>
      <c r="G15" s="248"/>
      <c r="H15" s="247">
        <f t="shared" si="0"/>
        <v>0</v>
      </c>
      <c r="I15" s="246"/>
      <c r="J15" s="245" t="str">
        <f t="shared" si="1"/>
        <v/>
      </c>
    </row>
    <row r="16" spans="1:12" ht="14.45" customHeight="1">
      <c r="B16" s="250" t="s">
        <v>383</v>
      </c>
      <c r="C16" s="250"/>
      <c r="D16" s="250"/>
      <c r="E16" s="249"/>
      <c r="F16" s="248"/>
      <c r="G16" s="248"/>
      <c r="H16" s="247">
        <f t="shared" si="0"/>
        <v>0</v>
      </c>
      <c r="I16" s="246"/>
      <c r="J16" s="245" t="str">
        <f t="shared" si="1"/>
        <v/>
      </c>
    </row>
    <row r="17" spans="2:10" ht="14.45" customHeight="1">
      <c r="B17" s="250" t="s">
        <v>382</v>
      </c>
      <c r="C17" s="250"/>
      <c r="D17" s="250"/>
      <c r="E17" s="249"/>
      <c r="F17" s="248"/>
      <c r="G17" s="248"/>
      <c r="H17" s="247">
        <f t="shared" si="0"/>
        <v>0</v>
      </c>
      <c r="I17" s="246"/>
      <c r="J17" s="245" t="str">
        <f t="shared" si="1"/>
        <v/>
      </c>
    </row>
    <row r="18" spans="2:10" ht="14.45" customHeight="1">
      <c r="B18" s="250" t="s">
        <v>381</v>
      </c>
      <c r="C18" s="250"/>
      <c r="D18" s="250"/>
      <c r="E18" s="249"/>
      <c r="F18" s="248"/>
      <c r="G18" s="248"/>
      <c r="H18" s="247">
        <f t="shared" si="0"/>
        <v>0</v>
      </c>
      <c r="I18" s="246"/>
      <c r="J18" s="245" t="str">
        <f t="shared" si="1"/>
        <v/>
      </c>
    </row>
    <row r="19" spans="2:10" ht="14.45" customHeight="1">
      <c r="B19" s="250" t="s">
        <v>380</v>
      </c>
      <c r="C19" s="250"/>
      <c r="D19" s="250"/>
      <c r="E19" s="249"/>
      <c r="F19" s="248"/>
      <c r="G19" s="248"/>
      <c r="H19" s="247">
        <f t="shared" si="0"/>
        <v>0</v>
      </c>
      <c r="I19" s="246"/>
      <c r="J19" s="245" t="str">
        <f t="shared" si="1"/>
        <v/>
      </c>
    </row>
    <row r="20" spans="2:10" ht="14.45" customHeight="1">
      <c r="B20" s="250" t="s">
        <v>379</v>
      </c>
      <c r="C20" s="250"/>
      <c r="D20" s="250"/>
      <c r="E20" s="249"/>
      <c r="F20" s="248"/>
      <c r="G20" s="248"/>
      <c r="H20" s="247">
        <f t="shared" si="0"/>
        <v>0</v>
      </c>
      <c r="I20" s="246"/>
      <c r="J20" s="245" t="str">
        <f t="shared" si="1"/>
        <v/>
      </c>
    </row>
    <row r="21" spans="2:10" ht="14.45" customHeight="1">
      <c r="B21" s="250" t="s">
        <v>378</v>
      </c>
      <c r="C21" s="250"/>
      <c r="D21" s="250"/>
      <c r="E21" s="249"/>
      <c r="F21" s="248"/>
      <c r="G21" s="248"/>
      <c r="H21" s="247">
        <f t="shared" si="0"/>
        <v>0</v>
      </c>
      <c r="I21" s="246"/>
      <c r="J21" s="245" t="str">
        <f t="shared" si="1"/>
        <v/>
      </c>
    </row>
    <row r="22" spans="2:10" ht="14.45" customHeight="1">
      <c r="B22" s="250" t="s">
        <v>377</v>
      </c>
      <c r="C22" s="250"/>
      <c r="D22" s="250"/>
      <c r="E22" s="249"/>
      <c r="F22" s="248"/>
      <c r="G22" s="248"/>
      <c r="H22" s="247">
        <f t="shared" si="0"/>
        <v>0</v>
      </c>
      <c r="I22" s="246"/>
      <c r="J22" s="245" t="str">
        <f t="shared" si="1"/>
        <v/>
      </c>
    </row>
    <row r="23" spans="2:10" ht="14.45" customHeight="1">
      <c r="B23" s="250" t="s">
        <v>376</v>
      </c>
      <c r="C23" s="250"/>
      <c r="D23" s="250"/>
      <c r="E23" s="249"/>
      <c r="F23" s="248"/>
      <c r="G23" s="248"/>
      <c r="H23" s="247">
        <f t="shared" si="0"/>
        <v>0</v>
      </c>
      <c r="I23" s="246"/>
      <c r="J23" s="245" t="str">
        <f t="shared" si="1"/>
        <v/>
      </c>
    </row>
    <row r="24" spans="2:10" ht="14.45" customHeight="1">
      <c r="B24" s="250" t="s">
        <v>375</v>
      </c>
      <c r="C24" s="250"/>
      <c r="D24" s="250"/>
      <c r="E24" s="249"/>
      <c r="F24" s="248"/>
      <c r="G24" s="248"/>
      <c r="H24" s="247">
        <f t="shared" si="0"/>
        <v>0</v>
      </c>
      <c r="I24" s="246"/>
      <c r="J24" s="245" t="str">
        <f t="shared" si="1"/>
        <v/>
      </c>
    </row>
    <row r="25" spans="2:10" ht="14.45" customHeight="1">
      <c r="B25" s="250" t="s">
        <v>374</v>
      </c>
      <c r="C25" s="250"/>
      <c r="D25" s="250"/>
      <c r="E25" s="249"/>
      <c r="F25" s="248"/>
      <c r="G25" s="248"/>
      <c r="H25" s="247">
        <f t="shared" si="0"/>
        <v>0</v>
      </c>
      <c r="I25" s="246"/>
      <c r="J25" s="245" t="str">
        <f t="shared" si="1"/>
        <v/>
      </c>
    </row>
    <row r="26" spans="2:10" ht="14.45" customHeight="1">
      <c r="B26" s="250" t="s">
        <v>373</v>
      </c>
      <c r="C26" s="250"/>
      <c r="D26" s="250"/>
      <c r="E26" s="249"/>
      <c r="F26" s="248"/>
      <c r="G26" s="248"/>
      <c r="H26" s="247">
        <f t="shared" si="0"/>
        <v>0</v>
      </c>
      <c r="I26" s="246"/>
      <c r="J26" s="245" t="str">
        <f t="shared" si="1"/>
        <v/>
      </c>
    </row>
    <row r="27" spans="2:10" ht="14.45" customHeight="1">
      <c r="B27" s="250" t="s">
        <v>372</v>
      </c>
      <c r="C27" s="250"/>
      <c r="D27" s="250"/>
      <c r="E27" s="249"/>
      <c r="F27" s="248"/>
      <c r="G27" s="248"/>
      <c r="H27" s="247">
        <f t="shared" si="0"/>
        <v>0</v>
      </c>
      <c r="I27" s="246"/>
      <c r="J27" s="245" t="str">
        <f t="shared" si="1"/>
        <v/>
      </c>
    </row>
    <row r="28" spans="2:10" ht="14.45" customHeight="1">
      <c r="B28" s="250" t="s">
        <v>371</v>
      </c>
      <c r="C28" s="250"/>
      <c r="D28" s="250"/>
      <c r="E28" s="249"/>
      <c r="F28" s="248"/>
      <c r="G28" s="248"/>
      <c r="H28" s="247">
        <f t="shared" si="0"/>
        <v>0</v>
      </c>
      <c r="I28" s="246"/>
      <c r="J28" s="245" t="str">
        <f t="shared" si="1"/>
        <v/>
      </c>
    </row>
    <row r="29" spans="2:10" ht="14.45" customHeight="1">
      <c r="B29" s="250" t="s">
        <v>370</v>
      </c>
      <c r="C29" s="250"/>
      <c r="D29" s="250"/>
      <c r="E29" s="249"/>
      <c r="F29" s="248"/>
      <c r="G29" s="248"/>
      <c r="H29" s="247">
        <f t="shared" si="0"/>
        <v>0</v>
      </c>
      <c r="I29" s="246"/>
      <c r="J29" s="245" t="str">
        <f t="shared" si="1"/>
        <v/>
      </c>
    </row>
    <row r="30" spans="2:10" ht="14.45" customHeight="1">
      <c r="B30" s="250" t="s">
        <v>369</v>
      </c>
      <c r="C30" s="250"/>
      <c r="D30" s="250"/>
      <c r="E30" s="249"/>
      <c r="F30" s="248"/>
      <c r="G30" s="248"/>
      <c r="H30" s="247">
        <f t="shared" si="0"/>
        <v>0</v>
      </c>
      <c r="I30" s="246"/>
      <c r="J30" s="245" t="str">
        <f t="shared" si="1"/>
        <v/>
      </c>
    </row>
    <row r="31" spans="2:10" ht="14.45" customHeight="1">
      <c r="B31" s="250" t="s">
        <v>368</v>
      </c>
      <c r="C31" s="250"/>
      <c r="D31" s="250"/>
      <c r="E31" s="249"/>
      <c r="F31" s="248"/>
      <c r="G31" s="248"/>
      <c r="H31" s="247">
        <f t="shared" si="0"/>
        <v>0</v>
      </c>
      <c r="I31" s="246"/>
      <c r="J31" s="245" t="str">
        <f t="shared" si="1"/>
        <v/>
      </c>
    </row>
    <row r="32" spans="2:10" ht="14.45" customHeight="1">
      <c r="B32" s="250" t="s">
        <v>367</v>
      </c>
      <c r="C32" s="250"/>
      <c r="D32" s="250"/>
      <c r="E32" s="249"/>
      <c r="F32" s="248"/>
      <c r="G32" s="248"/>
      <c r="H32" s="247">
        <f t="shared" si="0"/>
        <v>0</v>
      </c>
      <c r="I32" s="246"/>
      <c r="J32" s="245" t="str">
        <f t="shared" si="1"/>
        <v/>
      </c>
    </row>
    <row r="33" spans="2:10" ht="14.45" customHeight="1">
      <c r="B33" s="250" t="s">
        <v>366</v>
      </c>
      <c r="C33" s="250"/>
      <c r="D33" s="250"/>
      <c r="E33" s="249"/>
      <c r="F33" s="248"/>
      <c r="G33" s="248"/>
      <c r="H33" s="247">
        <f t="shared" si="0"/>
        <v>0</v>
      </c>
      <c r="I33" s="246"/>
      <c r="J33" s="245" t="str">
        <f t="shared" si="1"/>
        <v/>
      </c>
    </row>
    <row r="34" spans="2:10" ht="14.45" customHeight="1">
      <c r="B34" s="250" t="s">
        <v>365</v>
      </c>
      <c r="C34" s="250"/>
      <c r="D34" s="250"/>
      <c r="E34" s="249"/>
      <c r="F34" s="248"/>
      <c r="G34" s="248"/>
      <c r="H34" s="247">
        <f t="shared" si="0"/>
        <v>0</v>
      </c>
      <c r="I34" s="246"/>
      <c r="J34" s="245" t="str">
        <f t="shared" si="1"/>
        <v/>
      </c>
    </row>
    <row r="35" spans="2:10" ht="14.45" customHeight="1">
      <c r="B35" s="250" t="s">
        <v>364</v>
      </c>
      <c r="C35" s="250"/>
      <c r="D35" s="250"/>
      <c r="E35" s="249"/>
      <c r="F35" s="248"/>
      <c r="G35" s="248"/>
      <c r="H35" s="247">
        <f t="shared" si="0"/>
        <v>0</v>
      </c>
      <c r="I35" s="246"/>
      <c r="J35" s="245" t="str">
        <f t="shared" si="1"/>
        <v/>
      </c>
    </row>
    <row r="36" spans="2:10" ht="14.45" customHeight="1">
      <c r="B36" s="250" t="s">
        <v>363</v>
      </c>
      <c r="C36" s="250"/>
      <c r="D36" s="250"/>
      <c r="E36" s="249"/>
      <c r="F36" s="248"/>
      <c r="G36" s="248"/>
      <c r="H36" s="247">
        <f t="shared" ref="H36:H53" si="2">G36*F36</f>
        <v>0</v>
      </c>
      <c r="I36" s="246"/>
      <c r="J36" s="245" t="str">
        <f t="shared" ref="J36:J53" si="3">IF(OR(D36=0,E36=0,G36=0,H36=0),"",IF(E36&gt;4%,"NO",IF(G36&lt;30%,"NO",IF(AND(D36="% Revenue",H36&lt;8%),"NO",IF(AND(D36="TCOC",H36&lt;3%),"NO","YES")))))</f>
        <v/>
      </c>
    </row>
    <row r="37" spans="2:10" ht="14.45" customHeight="1">
      <c r="B37" s="250" t="s">
        <v>362</v>
      </c>
      <c r="C37" s="250"/>
      <c r="D37" s="250"/>
      <c r="E37" s="249"/>
      <c r="F37" s="248"/>
      <c r="G37" s="248"/>
      <c r="H37" s="247">
        <f t="shared" si="2"/>
        <v>0</v>
      </c>
      <c r="I37" s="246"/>
      <c r="J37" s="245" t="str">
        <f t="shared" si="3"/>
        <v/>
      </c>
    </row>
    <row r="38" spans="2:10" ht="14.45" customHeight="1">
      <c r="B38" s="250" t="s">
        <v>361</v>
      </c>
      <c r="C38" s="250"/>
      <c r="D38" s="250"/>
      <c r="E38" s="249"/>
      <c r="F38" s="248"/>
      <c r="G38" s="248"/>
      <c r="H38" s="247">
        <f t="shared" si="2"/>
        <v>0</v>
      </c>
      <c r="I38" s="246"/>
      <c r="J38" s="245" t="str">
        <f t="shared" si="3"/>
        <v/>
      </c>
    </row>
    <row r="39" spans="2:10" ht="14.45" customHeight="1">
      <c r="B39" s="250" t="s">
        <v>360</v>
      </c>
      <c r="C39" s="250"/>
      <c r="D39" s="250"/>
      <c r="E39" s="249"/>
      <c r="F39" s="248"/>
      <c r="G39" s="248"/>
      <c r="H39" s="247">
        <f t="shared" si="2"/>
        <v>0</v>
      </c>
      <c r="I39" s="246"/>
      <c r="J39" s="245" t="str">
        <f t="shared" si="3"/>
        <v/>
      </c>
    </row>
    <row r="40" spans="2:10" ht="14.45" customHeight="1">
      <c r="B40" s="250" t="s">
        <v>359</v>
      </c>
      <c r="C40" s="250"/>
      <c r="D40" s="250"/>
      <c r="E40" s="249"/>
      <c r="F40" s="248"/>
      <c r="G40" s="248"/>
      <c r="H40" s="247">
        <f t="shared" si="2"/>
        <v>0</v>
      </c>
      <c r="I40" s="246"/>
      <c r="J40" s="245" t="str">
        <f t="shared" si="3"/>
        <v/>
      </c>
    </row>
    <row r="41" spans="2:10" ht="14.45" customHeight="1">
      <c r="B41" s="250" t="s">
        <v>358</v>
      </c>
      <c r="C41" s="250"/>
      <c r="D41" s="250"/>
      <c r="E41" s="249"/>
      <c r="F41" s="248"/>
      <c r="G41" s="248"/>
      <c r="H41" s="247">
        <f t="shared" si="2"/>
        <v>0</v>
      </c>
      <c r="I41" s="246"/>
      <c r="J41" s="245" t="str">
        <f t="shared" si="3"/>
        <v/>
      </c>
    </row>
    <row r="42" spans="2:10" ht="14.45" customHeight="1">
      <c r="B42" s="250" t="s">
        <v>357</v>
      </c>
      <c r="C42" s="250"/>
      <c r="D42" s="250"/>
      <c r="E42" s="249"/>
      <c r="F42" s="248"/>
      <c r="G42" s="248"/>
      <c r="H42" s="247">
        <f t="shared" si="2"/>
        <v>0</v>
      </c>
      <c r="I42" s="246"/>
      <c r="J42" s="245" t="str">
        <f t="shared" si="3"/>
        <v/>
      </c>
    </row>
    <row r="43" spans="2:10" ht="14.45" customHeight="1">
      <c r="B43" s="250" t="s">
        <v>356</v>
      </c>
      <c r="C43" s="250"/>
      <c r="D43" s="250"/>
      <c r="E43" s="249"/>
      <c r="F43" s="248"/>
      <c r="G43" s="248"/>
      <c r="H43" s="247">
        <f t="shared" si="2"/>
        <v>0</v>
      </c>
      <c r="I43" s="246"/>
      <c r="J43" s="245" t="str">
        <f t="shared" si="3"/>
        <v/>
      </c>
    </row>
    <row r="44" spans="2:10" ht="14.45" customHeight="1">
      <c r="B44" s="250" t="s">
        <v>355</v>
      </c>
      <c r="C44" s="250"/>
      <c r="D44" s="250"/>
      <c r="E44" s="249"/>
      <c r="F44" s="248"/>
      <c r="G44" s="248"/>
      <c r="H44" s="247">
        <f t="shared" si="2"/>
        <v>0</v>
      </c>
      <c r="I44" s="246"/>
      <c r="J44" s="245" t="str">
        <f t="shared" si="3"/>
        <v/>
      </c>
    </row>
    <row r="45" spans="2:10" ht="14.45" customHeight="1">
      <c r="B45" s="250" t="s">
        <v>354</v>
      </c>
      <c r="C45" s="250"/>
      <c r="D45" s="250"/>
      <c r="E45" s="249"/>
      <c r="F45" s="248"/>
      <c r="G45" s="248"/>
      <c r="H45" s="247">
        <f t="shared" si="2"/>
        <v>0</v>
      </c>
      <c r="I45" s="246"/>
      <c r="J45" s="245" t="str">
        <f t="shared" si="3"/>
        <v/>
      </c>
    </row>
    <row r="46" spans="2:10" ht="14.45" customHeight="1">
      <c r="B46" s="250" t="s">
        <v>353</v>
      </c>
      <c r="C46" s="250"/>
      <c r="D46" s="250"/>
      <c r="E46" s="249"/>
      <c r="F46" s="248"/>
      <c r="G46" s="248"/>
      <c r="H46" s="247">
        <f t="shared" si="2"/>
        <v>0</v>
      </c>
      <c r="I46" s="246"/>
      <c r="J46" s="245" t="str">
        <f t="shared" si="3"/>
        <v/>
      </c>
    </row>
    <row r="47" spans="2:10" ht="14.45" customHeight="1">
      <c r="B47" s="250" t="s">
        <v>352</v>
      </c>
      <c r="C47" s="250"/>
      <c r="D47" s="250"/>
      <c r="E47" s="249"/>
      <c r="F47" s="248"/>
      <c r="G47" s="248"/>
      <c r="H47" s="247">
        <f t="shared" si="2"/>
        <v>0</v>
      </c>
      <c r="I47" s="246"/>
      <c r="J47" s="245" t="str">
        <f t="shared" si="3"/>
        <v/>
      </c>
    </row>
    <row r="48" spans="2:10" ht="14.45" customHeight="1">
      <c r="B48" s="250" t="s">
        <v>351</v>
      </c>
      <c r="C48" s="250"/>
      <c r="D48" s="250"/>
      <c r="E48" s="249"/>
      <c r="F48" s="248"/>
      <c r="G48" s="248"/>
      <c r="H48" s="247">
        <f t="shared" si="2"/>
        <v>0</v>
      </c>
      <c r="I48" s="246"/>
      <c r="J48" s="245" t="str">
        <f t="shared" si="3"/>
        <v/>
      </c>
    </row>
    <row r="49" spans="2:10" ht="14.45" customHeight="1">
      <c r="B49" s="250" t="s">
        <v>350</v>
      </c>
      <c r="C49" s="250"/>
      <c r="D49" s="250"/>
      <c r="E49" s="249"/>
      <c r="F49" s="248"/>
      <c r="G49" s="248"/>
      <c r="H49" s="247">
        <f t="shared" si="2"/>
        <v>0</v>
      </c>
      <c r="I49" s="246"/>
      <c r="J49" s="245" t="str">
        <f t="shared" si="3"/>
        <v/>
      </c>
    </row>
    <row r="50" spans="2:10" ht="14.45" customHeight="1">
      <c r="B50" s="250" t="s">
        <v>349</v>
      </c>
      <c r="C50" s="250"/>
      <c r="D50" s="250"/>
      <c r="E50" s="249"/>
      <c r="F50" s="248"/>
      <c r="G50" s="248"/>
      <c r="H50" s="247">
        <f t="shared" si="2"/>
        <v>0</v>
      </c>
      <c r="I50" s="246"/>
      <c r="J50" s="245" t="str">
        <f t="shared" si="3"/>
        <v/>
      </c>
    </row>
    <row r="51" spans="2:10" ht="14.45" customHeight="1">
      <c r="B51" s="250" t="s">
        <v>348</v>
      </c>
      <c r="C51" s="250"/>
      <c r="D51" s="250"/>
      <c r="E51" s="249"/>
      <c r="F51" s="248"/>
      <c r="G51" s="248"/>
      <c r="H51" s="247">
        <f t="shared" si="2"/>
        <v>0</v>
      </c>
      <c r="I51" s="246"/>
      <c r="J51" s="245" t="str">
        <f t="shared" si="3"/>
        <v/>
      </c>
    </row>
    <row r="52" spans="2:10" ht="14.45" customHeight="1">
      <c r="B52" s="250" t="s">
        <v>347</v>
      </c>
      <c r="C52" s="250"/>
      <c r="D52" s="250"/>
      <c r="E52" s="249"/>
      <c r="F52" s="248"/>
      <c r="G52" s="248"/>
      <c r="H52" s="247">
        <f t="shared" si="2"/>
        <v>0</v>
      </c>
      <c r="I52" s="246"/>
      <c r="J52" s="245" t="str">
        <f t="shared" si="3"/>
        <v/>
      </c>
    </row>
    <row r="53" spans="2:10" ht="14.45" customHeight="1">
      <c r="B53" s="250" t="s">
        <v>346</v>
      </c>
      <c r="C53" s="250"/>
      <c r="D53" s="250"/>
      <c r="E53" s="249"/>
      <c r="F53" s="248"/>
      <c r="G53" s="248"/>
      <c r="H53" s="247">
        <f t="shared" si="2"/>
        <v>0</v>
      </c>
      <c r="I53" s="246"/>
      <c r="J53" s="245" t="str">
        <f t="shared" si="3"/>
        <v/>
      </c>
    </row>
    <row r="54" spans="2:10" ht="5.0999999999999996" customHeight="1">
      <c r="B54" s="219"/>
      <c r="G54" s="238"/>
      <c r="H54" s="238"/>
      <c r="I54" s="238"/>
      <c r="J54" s="244"/>
    </row>
    <row r="55" spans="2:10" ht="14.45" customHeight="1">
      <c r="B55" s="235" t="s">
        <v>323</v>
      </c>
      <c r="C55" s="243"/>
      <c r="D55" s="242"/>
      <c r="E55" s="242"/>
      <c r="F55" s="242"/>
      <c r="G55" s="241"/>
      <c r="H55" s="241"/>
      <c r="I55" s="229">
        <f>SUMIF(LOB_2,"Commercial",Tot_dollars2)</f>
        <v>0</v>
      </c>
      <c r="J55" s="240"/>
    </row>
    <row r="56" spans="2:10">
      <c r="B56" s="235" t="s">
        <v>322</v>
      </c>
      <c r="C56" s="243"/>
      <c r="D56" s="242"/>
      <c r="E56" s="242"/>
      <c r="F56" s="242"/>
      <c r="G56" s="241"/>
      <c r="H56" s="241"/>
      <c r="I56" s="229">
        <f>SUMIF(LOB_2,"Medicare",Tot_dollars2)</f>
        <v>0</v>
      </c>
      <c r="J56" s="240"/>
    </row>
    <row r="57" spans="2:10">
      <c r="B57" s="235" t="s">
        <v>321</v>
      </c>
      <c r="C57" s="243"/>
      <c r="D57" s="242"/>
      <c r="E57" s="242"/>
      <c r="F57" s="242"/>
      <c r="G57" s="241"/>
      <c r="H57" s="241"/>
      <c r="I57" s="229">
        <f>SUMIF(LOB_2,"Medicaid",Tot_dollars2)</f>
        <v>0</v>
      </c>
      <c r="J57" s="240"/>
    </row>
    <row r="58" spans="2:10">
      <c r="B58" s="235" t="s">
        <v>345</v>
      </c>
      <c r="C58" s="243"/>
      <c r="D58" s="242"/>
      <c r="E58" s="242"/>
      <c r="F58" s="242"/>
      <c r="G58" s="241"/>
      <c r="H58" s="241"/>
      <c r="I58" s="229">
        <f>SUM(I55:I57)</f>
        <v>0</v>
      </c>
      <c r="J58" s="240"/>
    </row>
    <row r="59" spans="2:10">
      <c r="B59" s="228"/>
      <c r="D59" s="239"/>
      <c r="E59" s="239"/>
      <c r="F59" s="239"/>
      <c r="G59" s="238"/>
      <c r="H59" s="238"/>
      <c r="I59" s="237"/>
      <c r="J59" s="240"/>
    </row>
    <row r="60" spans="2:10">
      <c r="B60" s="228" t="s">
        <v>319</v>
      </c>
      <c r="D60" s="239"/>
      <c r="E60" s="239"/>
      <c r="F60" s="239"/>
      <c r="G60" s="238"/>
      <c r="H60" s="238"/>
      <c r="I60" s="237"/>
    </row>
    <row r="61" spans="2:10">
      <c r="B61" s="235" t="s">
        <v>318</v>
      </c>
      <c r="C61" s="234"/>
      <c r="D61" s="232"/>
      <c r="E61" s="232"/>
      <c r="F61" s="232" t="s">
        <v>344</v>
      </c>
      <c r="G61" s="233"/>
      <c r="H61" s="233"/>
      <c r="I61" s="236"/>
    </row>
    <row r="62" spans="2:10">
      <c r="B62" s="235" t="s">
        <v>317</v>
      </c>
      <c r="C62" s="234"/>
      <c r="D62" s="232"/>
      <c r="E62" s="232"/>
      <c r="F62" s="232" t="s">
        <v>344</v>
      </c>
      <c r="G62" s="233"/>
      <c r="H62" s="233"/>
      <c r="I62" s="236"/>
    </row>
    <row r="63" spans="2:10">
      <c r="B63" s="235" t="s">
        <v>316</v>
      </c>
      <c r="C63" s="234"/>
      <c r="D63" s="230"/>
      <c r="E63" s="233"/>
      <c r="F63" s="232" t="s">
        <v>344</v>
      </c>
      <c r="G63" s="231"/>
      <c r="H63" s="230"/>
      <c r="I63" s="236"/>
    </row>
    <row r="64" spans="2:10">
      <c r="B64" s="235" t="s">
        <v>315</v>
      </c>
      <c r="C64" s="234"/>
      <c r="D64" s="230"/>
      <c r="E64" s="233"/>
      <c r="F64" s="232"/>
      <c r="G64" s="231"/>
      <c r="H64" s="230"/>
      <c r="I64" s="229"/>
    </row>
    <row r="67" spans="2:9">
      <c r="C67" s="228"/>
      <c r="G67" s="219"/>
      <c r="I67" s="218"/>
    </row>
    <row r="68" spans="2:9" ht="4.3499999999999996" customHeight="1">
      <c r="C68" s="228"/>
      <c r="G68" s="219"/>
      <c r="I68" s="218"/>
    </row>
    <row r="69" spans="2:9" ht="15.75">
      <c r="C69" s="356" t="s">
        <v>314</v>
      </c>
      <c r="D69" s="356"/>
      <c r="E69" s="356" t="s">
        <v>313</v>
      </c>
      <c r="F69" s="356"/>
      <c r="G69" s="356" t="s">
        <v>309</v>
      </c>
      <c r="H69" s="356"/>
      <c r="I69" s="218"/>
    </row>
    <row r="70" spans="2:9">
      <c r="B70" s="227" t="s">
        <v>259</v>
      </c>
      <c r="C70" s="226" t="s">
        <v>312</v>
      </c>
      <c r="D70" s="226" t="s">
        <v>311</v>
      </c>
      <c r="E70" s="226" t="s">
        <v>312</v>
      </c>
      <c r="F70" s="226" t="s">
        <v>311</v>
      </c>
      <c r="G70" s="226" t="s">
        <v>312</v>
      </c>
      <c r="H70" s="226" t="s">
        <v>311</v>
      </c>
      <c r="I70" s="218"/>
    </row>
    <row r="71" spans="2:9">
      <c r="B71" s="225" t="s">
        <v>238</v>
      </c>
      <c r="C71" s="223">
        <f>SUMIFS(Tot_dollars2, LOB_2, "Commercial", Qualify2, "yes")</f>
        <v>0</v>
      </c>
      <c r="D71" s="222" t="str">
        <f>IFERROR(C71/$I61,"")</f>
        <v/>
      </c>
      <c r="E71" s="223">
        <f>SUMIFS(Tot_dollars2, LOB_2, "Commercial", Qualify2, "no")</f>
        <v>0</v>
      </c>
      <c r="F71" s="222" t="str">
        <f>IFERROR(E71/$I61,"")</f>
        <v/>
      </c>
      <c r="G71" s="223">
        <f>SUM(C71,E71)</f>
        <v>0</v>
      </c>
      <c r="H71" s="222" t="str">
        <f>IFERROR(G71/$I61,"")</f>
        <v/>
      </c>
      <c r="I71" s="218"/>
    </row>
    <row r="72" spans="2:9">
      <c r="B72" s="224" t="s">
        <v>310</v>
      </c>
      <c r="C72" s="223">
        <f>SUMIFS(Tot_dollars2, LOB_2, "Medicare", Qualify2, "Yes")</f>
        <v>0</v>
      </c>
      <c r="D72" s="222" t="str">
        <f>IFERROR(C72/$I62,"")</f>
        <v/>
      </c>
      <c r="E72" s="223">
        <f>SUMIFS(Tot_dollars2, LOB_2, "Medicare", Qualify2, "no")</f>
        <v>0</v>
      </c>
      <c r="F72" s="222" t="str">
        <f>IFERROR(E72/$I62,"")</f>
        <v/>
      </c>
      <c r="G72" s="223">
        <f>SUM(C72,E72)</f>
        <v>0</v>
      </c>
      <c r="H72" s="222" t="str">
        <f>IFERROR(G72/$I62,"")</f>
        <v/>
      </c>
      <c r="I72" s="218"/>
    </row>
    <row r="73" spans="2:9">
      <c r="B73" s="224" t="s">
        <v>187</v>
      </c>
      <c r="C73" s="223">
        <f>SUMIFS(Tot_dollars2, LOB_2, "Medicaid", Qualify2, "Yes")</f>
        <v>0</v>
      </c>
      <c r="D73" s="222" t="str">
        <f>IFERROR(C73/$I63,"")</f>
        <v/>
      </c>
      <c r="E73" s="223">
        <f>SUMIFS(Tot_dollars2, LOB_2, "Medicaid", Qualify2, "no")</f>
        <v>0</v>
      </c>
      <c r="F73" s="222" t="str">
        <f>IFERROR(73/$I63,"")</f>
        <v/>
      </c>
      <c r="G73" s="223">
        <f>SUM(C73,E73)</f>
        <v>0</v>
      </c>
      <c r="H73" s="222" t="str">
        <f>IFERROR(G73/$I63,"")</f>
        <v/>
      </c>
      <c r="I73" s="218"/>
    </row>
    <row r="74" spans="2:9">
      <c r="B74" s="221" t="s">
        <v>309</v>
      </c>
      <c r="C74" s="174">
        <f>SUM(C71:C73)</f>
        <v>0</v>
      </c>
      <c r="D74" s="220" t="str">
        <f>IFERROR(C74/$I64,"")</f>
        <v/>
      </c>
      <c r="E74" s="174">
        <f>SUM(E71:E73)</f>
        <v>0</v>
      </c>
      <c r="F74" s="220" t="str">
        <f>IFERROR(E74/$I64,"")</f>
        <v/>
      </c>
      <c r="G74" s="174">
        <f>SUM(G71:G73)</f>
        <v>0</v>
      </c>
      <c r="H74" s="220" t="str">
        <f>IFERROR(G74/$I64,"")</f>
        <v/>
      </c>
      <c r="I74" s="218"/>
    </row>
  </sheetData>
  <sheetProtection algorithmName="SHA-512" hashValue="6gGaTvo3DQ1FKO7rbB3nY/lVrIRrazIsP3mwRvAw10KuPD5/uKkqwTBMYRh2Q7eaZ42HpAd1VUpyVSHDOLB+WQ==" saltValue="J5nOVtIxas9WDN3xj5lDOw==" spinCount="100000" sheet="1" objects="1" scenarios="1"/>
  <mergeCells count="4">
    <mergeCell ref="A1:I1"/>
    <mergeCell ref="C69:D69"/>
    <mergeCell ref="E69:F69"/>
    <mergeCell ref="G69:H69"/>
  </mergeCells>
  <conditionalFormatting sqref="E4:E51">
    <cfRule type="cellIs" dxfId="5" priority="6" operator="greaterThan">
      <formula>0.04</formula>
    </cfRule>
  </conditionalFormatting>
  <conditionalFormatting sqref="G4:G51">
    <cfRule type="cellIs" dxfId="4" priority="5" operator="between">
      <formula>0.00000000001</formula>
      <formula>0.29999999999</formula>
    </cfRule>
  </conditionalFormatting>
  <conditionalFormatting sqref="J4:J51">
    <cfRule type="cellIs" dxfId="3" priority="4" operator="equal">
      <formula>"NO"</formula>
    </cfRule>
  </conditionalFormatting>
  <conditionalFormatting sqref="J52:J53">
    <cfRule type="cellIs" dxfId="2" priority="1" operator="equal">
      <formula>"NO"</formula>
    </cfRule>
  </conditionalFormatting>
  <conditionalFormatting sqref="E52:E53">
    <cfRule type="cellIs" dxfId="1" priority="3" operator="greaterThan">
      <formula>0.04</formula>
    </cfRule>
  </conditionalFormatting>
  <conditionalFormatting sqref="G52:G53">
    <cfRule type="cellIs" dxfId="0" priority="2" operator="between">
      <formula>0.00000000001</formula>
      <formula>0.29999999999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'/Users/avargasjohnson/Dropbox (CPR)/Master Everyone Folder/MITRE/2020/Downside Risk measurement/C:\Users\avargasjohnson\Dropbox (CPR)\Master Everyone Folder\MITRE\2020\Downside Risk measurement\[LAN Nominal Risk Calculation 20200219_v2.xlsx]Lists'!#REF!</xm:f>
          </x14:formula1>
          <xm:sqref>D4:D53</xm:sqref>
        </x14:dataValidation>
        <x14:dataValidation type="list" allowBlank="1" showInputMessage="1" showErrorMessage="1">
          <x14:formula1>
            <xm:f>'/Users/avargasjohnson/Dropbox (CPR)/Master Everyone Folder/MITRE/2020/Downside Risk measurement/C:\Users\avargasjohnson\Dropbox (CPR)\Master Everyone Folder\MITRE\2020\Downside Risk measurement\[LAN Nominal Risk Calculation 20200219_v2.xlsx]Lists'!#REF!</xm:f>
          </x14:formula1>
          <xm:sqref>C4:C53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C58" sqref="C58"/>
    </sheetView>
  </sheetViews>
  <sheetFormatPr defaultColWidth="8.7109375" defaultRowHeight="15.75"/>
  <cols>
    <col min="1" max="1" width="24.28515625" style="2" customWidth="1"/>
    <col min="2" max="2" width="6.85546875" style="2" customWidth="1"/>
    <col min="3" max="3" width="56" style="2" customWidth="1"/>
    <col min="4" max="4" width="67.42578125" style="2" customWidth="1"/>
    <col min="5" max="16384" width="8.7109375" style="2"/>
  </cols>
  <sheetData>
    <row r="1" spans="1:4">
      <c r="A1" s="63"/>
      <c r="B1" s="63"/>
      <c r="C1" s="63"/>
    </row>
    <row r="2" spans="1:4" ht="28.5">
      <c r="A2" s="293" t="s">
        <v>159</v>
      </c>
      <c r="B2" s="293"/>
      <c r="C2" s="362"/>
    </row>
    <row r="3" spans="1:4">
      <c r="A3" s="63"/>
      <c r="B3" s="63"/>
      <c r="C3" s="63"/>
    </row>
    <row r="4" spans="1:4" ht="99" customHeight="1">
      <c r="A4" s="340" t="s">
        <v>264</v>
      </c>
      <c r="B4" s="341"/>
      <c r="C4" s="341"/>
    </row>
    <row r="5" spans="1:4" ht="15.95" customHeight="1">
      <c r="A5" s="54" t="s">
        <v>35</v>
      </c>
      <c r="B5" s="300" t="s">
        <v>36</v>
      </c>
      <c r="C5" s="302"/>
    </row>
    <row r="6" spans="1:4" ht="90.95" customHeight="1">
      <c r="A6" s="363" t="s">
        <v>263</v>
      </c>
      <c r="B6" s="116"/>
      <c r="C6" s="122" t="s">
        <v>162</v>
      </c>
      <c r="D6" s="136"/>
    </row>
    <row r="7" spans="1:4">
      <c r="A7" s="364"/>
      <c r="B7" s="116"/>
      <c r="C7" s="122" t="s">
        <v>180</v>
      </c>
    </row>
    <row r="8" spans="1:4" ht="18.95" customHeight="1">
      <c r="A8" s="364"/>
      <c r="B8" s="117"/>
      <c r="C8" s="122" t="s">
        <v>161</v>
      </c>
    </row>
    <row r="9" spans="1:4" s="104" customFormat="1" ht="20.100000000000001" customHeight="1">
      <c r="A9" s="364"/>
      <c r="B9" s="117"/>
      <c r="C9" s="123" t="s">
        <v>160</v>
      </c>
    </row>
    <row r="10" spans="1:4" ht="6" customHeight="1">
      <c r="A10" s="128"/>
      <c r="B10" s="115"/>
      <c r="C10" s="118"/>
    </row>
    <row r="11" spans="1:4" ht="32.1" customHeight="1">
      <c r="A11" s="366" t="s">
        <v>163</v>
      </c>
      <c r="B11" s="119"/>
      <c r="C11" s="120" t="s">
        <v>166</v>
      </c>
    </row>
    <row r="12" spans="1:4" ht="28.5">
      <c r="A12" s="367"/>
      <c r="B12" s="119"/>
      <c r="C12" s="120" t="s">
        <v>165</v>
      </c>
    </row>
    <row r="13" spans="1:4" s="104" customFormat="1" ht="28.5">
      <c r="A13" s="367"/>
      <c r="B13" s="119"/>
      <c r="C13" s="120" t="s">
        <v>181</v>
      </c>
    </row>
    <row r="14" spans="1:4" s="104" customFormat="1" ht="42.75">
      <c r="A14" s="367"/>
      <c r="B14" s="119"/>
      <c r="C14" s="120" t="s">
        <v>182</v>
      </c>
    </row>
    <row r="15" spans="1:4">
      <c r="A15" s="368"/>
      <c r="B15" s="119"/>
      <c r="C15" s="120" t="s">
        <v>164</v>
      </c>
    </row>
    <row r="16" spans="1:4" ht="15.95" customHeight="1">
      <c r="A16" s="369" t="s">
        <v>167</v>
      </c>
      <c r="B16" s="121"/>
      <c r="C16" s="122" t="s">
        <v>166</v>
      </c>
    </row>
    <row r="17" spans="1:3" ht="28.5">
      <c r="A17" s="370"/>
      <c r="B17" s="121"/>
      <c r="C17" s="122" t="s">
        <v>165</v>
      </c>
    </row>
    <row r="18" spans="1:3" ht="28.5">
      <c r="A18" s="370"/>
      <c r="B18" s="121"/>
      <c r="C18" s="122" t="s">
        <v>181</v>
      </c>
    </row>
    <row r="19" spans="1:3" s="104" customFormat="1" ht="42.75">
      <c r="A19" s="370"/>
      <c r="B19" s="121"/>
      <c r="C19" s="122" t="s">
        <v>182</v>
      </c>
    </row>
    <row r="20" spans="1:3" s="104" customFormat="1">
      <c r="A20" s="370"/>
      <c r="B20" s="121"/>
      <c r="C20" s="122" t="s">
        <v>164</v>
      </c>
    </row>
    <row r="21" spans="1:3">
      <c r="A21" s="370"/>
      <c r="B21" s="121"/>
      <c r="C21" s="123" t="s">
        <v>160</v>
      </c>
    </row>
    <row r="22" spans="1:3" ht="6.95" customHeight="1">
      <c r="A22" s="124"/>
      <c r="B22" s="115"/>
      <c r="C22" s="118"/>
    </row>
    <row r="23" spans="1:3" ht="15.95" customHeight="1">
      <c r="A23" s="371" t="s">
        <v>265</v>
      </c>
      <c r="B23" s="119"/>
      <c r="C23" s="120" t="s">
        <v>169</v>
      </c>
    </row>
    <row r="24" spans="1:3">
      <c r="A24" s="372"/>
      <c r="B24" s="119"/>
      <c r="C24" s="120" t="s">
        <v>170</v>
      </c>
    </row>
    <row r="25" spans="1:3">
      <c r="A25" s="372"/>
      <c r="B25" s="119"/>
      <c r="C25" s="120" t="s">
        <v>171</v>
      </c>
    </row>
    <row r="26" spans="1:3" s="104" customFormat="1">
      <c r="A26" s="372"/>
      <c r="B26" s="119"/>
      <c r="C26" s="120" t="s">
        <v>172</v>
      </c>
    </row>
    <row r="27" spans="1:3" s="104" customFormat="1">
      <c r="A27" s="372"/>
      <c r="B27" s="119"/>
      <c r="C27" s="120" t="s">
        <v>173</v>
      </c>
    </row>
    <row r="28" spans="1:3">
      <c r="A28" s="372"/>
      <c r="B28" s="119"/>
      <c r="C28" s="120" t="s">
        <v>174</v>
      </c>
    </row>
    <row r="29" spans="1:3">
      <c r="A29" s="372"/>
      <c r="B29" s="119"/>
      <c r="C29" s="120" t="s">
        <v>175</v>
      </c>
    </row>
    <row r="30" spans="1:3">
      <c r="A30" s="372"/>
      <c r="B30" s="119"/>
      <c r="C30" s="120" t="s">
        <v>176</v>
      </c>
    </row>
    <row r="31" spans="1:3">
      <c r="A31" s="372"/>
      <c r="B31" s="119"/>
      <c r="C31" s="120" t="s">
        <v>177</v>
      </c>
    </row>
    <row r="32" spans="1:3">
      <c r="A32" s="372"/>
      <c r="B32" s="119"/>
      <c r="C32" s="130" t="s">
        <v>168</v>
      </c>
    </row>
    <row r="33" spans="1:3" s="104" customFormat="1" ht="6.95" customHeight="1">
      <c r="A33" s="125"/>
      <c r="B33" s="126"/>
      <c r="C33" s="118"/>
    </row>
    <row r="34" spans="1:3" ht="15.95" customHeight="1">
      <c r="A34" s="360" t="s">
        <v>266</v>
      </c>
      <c r="B34" s="116"/>
      <c r="C34" s="122" t="s">
        <v>169</v>
      </c>
    </row>
    <row r="35" spans="1:3">
      <c r="A35" s="361"/>
      <c r="B35" s="116"/>
      <c r="C35" s="122" t="s">
        <v>170</v>
      </c>
    </row>
    <row r="36" spans="1:3">
      <c r="A36" s="361"/>
      <c r="B36" s="117"/>
      <c r="C36" s="122" t="s">
        <v>171</v>
      </c>
    </row>
    <row r="37" spans="1:3" s="104" customFormat="1">
      <c r="A37" s="361"/>
      <c r="B37" s="117"/>
      <c r="C37" s="122" t="s">
        <v>172</v>
      </c>
    </row>
    <row r="38" spans="1:3" s="104" customFormat="1">
      <c r="A38" s="361"/>
      <c r="B38" s="116"/>
      <c r="C38" s="122" t="s">
        <v>173</v>
      </c>
    </row>
    <row r="39" spans="1:3">
      <c r="A39" s="361"/>
      <c r="B39" s="116"/>
      <c r="C39" s="122" t="s">
        <v>174</v>
      </c>
    </row>
    <row r="40" spans="1:3">
      <c r="A40" s="361"/>
      <c r="B40" s="116"/>
      <c r="C40" s="122" t="s">
        <v>175</v>
      </c>
    </row>
    <row r="41" spans="1:3">
      <c r="A41" s="361"/>
      <c r="B41" s="116"/>
      <c r="C41" s="122" t="s">
        <v>176</v>
      </c>
    </row>
    <row r="42" spans="1:3">
      <c r="A42" s="361"/>
      <c r="B42" s="116"/>
      <c r="C42" s="122" t="s">
        <v>177</v>
      </c>
    </row>
    <row r="43" spans="1:3">
      <c r="A43" s="361"/>
      <c r="B43" s="116"/>
      <c r="C43" s="123" t="s">
        <v>168</v>
      </c>
    </row>
    <row r="44" spans="1:3" ht="9" customHeight="1">
      <c r="A44" s="127"/>
      <c r="B44" s="126"/>
      <c r="C44" s="129"/>
    </row>
    <row r="45" spans="1:3" s="104" customFormat="1" ht="28.5">
      <c r="A45" s="365" t="s">
        <v>270</v>
      </c>
      <c r="B45" s="131"/>
      <c r="C45" s="120" t="s">
        <v>178</v>
      </c>
    </row>
    <row r="46" spans="1:3" s="104" customFormat="1" ht="28.5">
      <c r="A46" s="365"/>
      <c r="B46" s="131"/>
      <c r="C46" s="120" t="s">
        <v>179</v>
      </c>
    </row>
    <row r="47" spans="1:3" s="104" customFormat="1" ht="28.5">
      <c r="A47" s="365"/>
      <c r="B47" s="132"/>
      <c r="C47" s="120" t="s">
        <v>183</v>
      </c>
    </row>
    <row r="48" spans="1:3" s="104" customFormat="1" ht="28.5">
      <c r="A48" s="365"/>
      <c r="B48" s="132"/>
      <c r="C48" s="120" t="s">
        <v>184</v>
      </c>
    </row>
    <row r="49" spans="1:4" s="104" customFormat="1" ht="28.5">
      <c r="A49" s="365"/>
      <c r="B49" s="132"/>
      <c r="C49" s="120" t="s">
        <v>234</v>
      </c>
    </row>
    <row r="50" spans="1:4" ht="56.1" customHeight="1">
      <c r="A50" s="359" t="s">
        <v>267</v>
      </c>
      <c r="B50" s="149" t="s">
        <v>268</v>
      </c>
      <c r="C50" s="255" t="s">
        <v>401</v>
      </c>
      <c r="D50" s="137"/>
    </row>
    <row r="51" spans="1:4" ht="108" customHeight="1">
      <c r="A51" s="359"/>
      <c r="B51" s="150" t="s">
        <v>269</v>
      </c>
      <c r="C51" s="7"/>
    </row>
  </sheetData>
  <mergeCells count="10">
    <mergeCell ref="A50:A51"/>
    <mergeCell ref="A34:A43"/>
    <mergeCell ref="A2:C2"/>
    <mergeCell ref="B5:C5"/>
    <mergeCell ref="A6:A9"/>
    <mergeCell ref="A45:A49"/>
    <mergeCell ref="A11:A15"/>
    <mergeCell ref="A16:A21"/>
    <mergeCell ref="A23:A32"/>
    <mergeCell ref="A4:C4"/>
  </mergeCells>
  <pageMargins left="0.7" right="0.7" top="0.75" bottom="0.75" header="0.3" footer="0.3"/>
  <pageSetup orientation="portrait" horizontalDpi="4294967292" verticalDpi="4294967292" r:id="rId1"/>
  <headerFooter>
    <oddHeader>&amp;CDRAFT REVISED METRICS FOR APM FRAMEWORK
2.17.16</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41" workbookViewId="0">
      <selection activeCell="D8" sqref="D8"/>
    </sheetView>
  </sheetViews>
  <sheetFormatPr defaultColWidth="13.28515625" defaultRowHeight="15.75"/>
  <cols>
    <col min="1" max="1" width="36.7109375" style="159" customWidth="1"/>
    <col min="2" max="2" width="88.28515625" style="170" customWidth="1"/>
    <col min="3" max="16384" width="13.28515625" style="109"/>
  </cols>
  <sheetData>
    <row r="1" spans="1:2">
      <c r="A1" s="152"/>
      <c r="B1" s="160"/>
    </row>
    <row r="2" spans="1:2" ht="28.5">
      <c r="A2" s="374" t="s">
        <v>76</v>
      </c>
      <c r="B2" s="374"/>
    </row>
    <row r="3" spans="1:2" ht="23.1" customHeight="1">
      <c r="A3" s="375"/>
      <c r="B3" s="375"/>
    </row>
    <row r="4" spans="1:2">
      <c r="A4" s="153" t="s">
        <v>75</v>
      </c>
      <c r="B4" s="161" t="s">
        <v>76</v>
      </c>
    </row>
    <row r="5" spans="1:2" ht="71.099999999999994" customHeight="1">
      <c r="A5" s="373" t="s">
        <v>81</v>
      </c>
      <c r="B5" s="162" t="s">
        <v>97</v>
      </c>
    </row>
    <row r="6" spans="1:2" ht="30" customHeight="1">
      <c r="A6" s="373"/>
      <c r="B6" s="163" t="s">
        <v>137</v>
      </c>
    </row>
    <row r="7" spans="1:2">
      <c r="A7" s="373"/>
      <c r="B7" s="164" t="s">
        <v>98</v>
      </c>
    </row>
    <row r="8" spans="1:2" s="110" customFormat="1" ht="182.1" customHeight="1">
      <c r="A8" s="154" t="s">
        <v>146</v>
      </c>
      <c r="B8" s="165" t="s">
        <v>147</v>
      </c>
    </row>
    <row r="9" spans="1:2" ht="75.95" customHeight="1">
      <c r="A9" s="155" t="s">
        <v>77</v>
      </c>
      <c r="B9" s="166" t="s">
        <v>138</v>
      </c>
    </row>
    <row r="10" spans="1:2" ht="72.95" customHeight="1">
      <c r="A10" s="155" t="s">
        <v>78</v>
      </c>
      <c r="B10" s="166" t="s">
        <v>139</v>
      </c>
    </row>
    <row r="11" spans="1:2" ht="160.35" customHeight="1">
      <c r="A11" s="155" t="s">
        <v>79</v>
      </c>
      <c r="B11" s="166" t="s">
        <v>140</v>
      </c>
    </row>
    <row r="12" spans="1:2" ht="165">
      <c r="A12" s="155" t="s">
        <v>80</v>
      </c>
      <c r="B12" s="167" t="s">
        <v>149</v>
      </c>
    </row>
    <row r="13" spans="1:2" ht="135">
      <c r="A13" s="155" t="s">
        <v>151</v>
      </c>
      <c r="B13" s="167" t="s">
        <v>226</v>
      </c>
    </row>
    <row r="14" spans="1:2" ht="47.25">
      <c r="A14" s="155" t="s">
        <v>106</v>
      </c>
      <c r="B14" s="166" t="s">
        <v>152</v>
      </c>
    </row>
    <row r="15" spans="1:2" ht="80.099999999999994" customHeight="1">
      <c r="A15" s="155" t="s">
        <v>86</v>
      </c>
      <c r="B15" s="166" t="s">
        <v>297</v>
      </c>
    </row>
    <row r="16" spans="1:2" ht="74.099999999999994" customHeight="1">
      <c r="A16" s="155" t="s">
        <v>142</v>
      </c>
      <c r="B16" s="166" t="s">
        <v>153</v>
      </c>
    </row>
    <row r="17" spans="1:2" ht="74.099999999999994" customHeight="1">
      <c r="A17" s="156" t="s">
        <v>295</v>
      </c>
      <c r="B17" s="168" t="s">
        <v>275</v>
      </c>
    </row>
    <row r="18" spans="1:2" ht="74.099999999999994" customHeight="1">
      <c r="A18" s="156" t="s">
        <v>276</v>
      </c>
      <c r="B18" s="168" t="s">
        <v>298</v>
      </c>
    </row>
    <row r="19" spans="1:2" ht="54" customHeight="1">
      <c r="A19" s="155" t="s">
        <v>227</v>
      </c>
      <c r="B19" s="166" t="s">
        <v>228</v>
      </c>
    </row>
    <row r="20" spans="1:2" ht="75.95" customHeight="1">
      <c r="A20" s="155" t="s">
        <v>95</v>
      </c>
      <c r="B20" s="166" t="s">
        <v>89</v>
      </c>
    </row>
    <row r="21" spans="1:2" ht="33.950000000000003" customHeight="1">
      <c r="A21" s="155" t="s">
        <v>83</v>
      </c>
      <c r="B21" s="166" t="s">
        <v>299</v>
      </c>
    </row>
    <row r="22" spans="1:2" ht="78" customHeight="1">
      <c r="A22" s="155" t="s">
        <v>286</v>
      </c>
      <c r="B22" s="166" t="s">
        <v>300</v>
      </c>
    </row>
    <row r="23" spans="1:2" ht="87" customHeight="1">
      <c r="A23" s="155" t="s">
        <v>84</v>
      </c>
      <c r="B23" s="166" t="s">
        <v>301</v>
      </c>
    </row>
    <row r="24" spans="1:2" ht="60" customHeight="1">
      <c r="A24" s="155" t="s">
        <v>87</v>
      </c>
      <c r="B24" s="166" t="s">
        <v>302</v>
      </c>
    </row>
    <row r="25" spans="1:2" ht="84" customHeight="1">
      <c r="A25" s="155" t="s">
        <v>154</v>
      </c>
      <c r="B25" s="166" t="s">
        <v>303</v>
      </c>
    </row>
    <row r="26" spans="1:2" ht="84" customHeight="1">
      <c r="A26" s="155" t="s">
        <v>277</v>
      </c>
      <c r="B26" s="166" t="s">
        <v>278</v>
      </c>
    </row>
    <row r="27" spans="1:2" ht="63.95" customHeight="1">
      <c r="A27" s="155" t="s">
        <v>82</v>
      </c>
      <c r="B27" s="166" t="s">
        <v>304</v>
      </c>
    </row>
    <row r="28" spans="1:2" ht="105" customHeight="1">
      <c r="A28" s="155" t="s">
        <v>85</v>
      </c>
      <c r="B28" s="166" t="s">
        <v>145</v>
      </c>
    </row>
    <row r="29" spans="1:2" ht="120.95" customHeight="1">
      <c r="A29" s="155" t="s">
        <v>155</v>
      </c>
      <c r="B29" s="166" t="s">
        <v>231</v>
      </c>
    </row>
    <row r="30" spans="1:2" ht="150.94999999999999" customHeight="1">
      <c r="A30" s="155" t="s">
        <v>156</v>
      </c>
      <c r="B30" s="166" t="s">
        <v>229</v>
      </c>
    </row>
    <row r="31" spans="1:2" ht="150.94999999999999" customHeight="1">
      <c r="A31" s="157" t="s">
        <v>296</v>
      </c>
      <c r="B31" s="138" t="s">
        <v>279</v>
      </c>
    </row>
    <row r="32" spans="1:2" s="110" customFormat="1" ht="80.099999999999994" customHeight="1">
      <c r="A32" s="155" t="s">
        <v>141</v>
      </c>
      <c r="B32" s="166" t="s">
        <v>305</v>
      </c>
    </row>
    <row r="33" spans="1:2" ht="87" customHeight="1">
      <c r="A33" s="155" t="s">
        <v>143</v>
      </c>
      <c r="B33" s="166" t="s">
        <v>306</v>
      </c>
    </row>
    <row r="34" spans="1:2" ht="90" customHeight="1">
      <c r="A34" s="155" t="s">
        <v>88</v>
      </c>
      <c r="B34" s="166" t="s">
        <v>307</v>
      </c>
    </row>
    <row r="35" spans="1:2" ht="57.95" customHeight="1">
      <c r="A35" s="155" t="s">
        <v>96</v>
      </c>
      <c r="B35" s="166" t="s">
        <v>148</v>
      </c>
    </row>
    <row r="36" spans="1:2" ht="57.95" customHeight="1">
      <c r="A36" s="155" t="s">
        <v>280</v>
      </c>
      <c r="B36" s="166" t="s">
        <v>281</v>
      </c>
    </row>
    <row r="37" spans="1:2" ht="57.95" customHeight="1">
      <c r="A37" s="155" t="s">
        <v>282</v>
      </c>
      <c r="B37" s="166" t="s">
        <v>283</v>
      </c>
    </row>
    <row r="38" spans="1:2" ht="95.1" customHeight="1">
      <c r="A38" s="155" t="s">
        <v>285</v>
      </c>
      <c r="B38" s="166" t="s">
        <v>284</v>
      </c>
    </row>
    <row r="39" spans="1:2" ht="95.1" customHeight="1" thickBot="1">
      <c r="A39" s="155" t="s">
        <v>288</v>
      </c>
      <c r="B39" s="166" t="s">
        <v>287</v>
      </c>
    </row>
    <row r="40" spans="1:2" ht="95.1" customHeight="1" thickBot="1">
      <c r="A40" s="158" t="s">
        <v>289</v>
      </c>
      <c r="B40" s="169" t="s">
        <v>290</v>
      </c>
    </row>
    <row r="41" spans="1:2" ht="95.1" customHeight="1" thickBot="1">
      <c r="A41" s="158" t="s">
        <v>294</v>
      </c>
      <c r="B41" s="169" t="s">
        <v>293</v>
      </c>
    </row>
    <row r="42" spans="1:2" ht="36.950000000000003" customHeight="1">
      <c r="A42" s="155" t="s">
        <v>291</v>
      </c>
      <c r="B42" s="166" t="s">
        <v>230</v>
      </c>
    </row>
    <row r="43" spans="1:2" ht="86.1" customHeight="1">
      <c r="A43" s="155" t="s">
        <v>157</v>
      </c>
      <c r="B43" s="166" t="s">
        <v>144</v>
      </c>
    </row>
    <row r="44" spans="1:2" ht="127.35" customHeight="1">
      <c r="A44" s="155" t="s">
        <v>158</v>
      </c>
      <c r="B44" s="166" t="s">
        <v>150</v>
      </c>
    </row>
  </sheetData>
  <mergeCells count="3">
    <mergeCell ref="A5:A7"/>
    <mergeCell ref="A2:B2"/>
    <mergeCell ref="A3:B3"/>
  </mergeCells>
  <hyperlinks>
    <hyperlink ref="B7" r:id="rId1"/>
    <hyperlink ref="B6" r:id="rId2"/>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15" zoomScale="99" workbookViewId="0">
      <selection activeCell="C13" sqref="C13"/>
    </sheetView>
  </sheetViews>
  <sheetFormatPr defaultColWidth="8.7109375" defaultRowHeight="15.75"/>
  <cols>
    <col min="1" max="1" width="28.42578125" style="47" customWidth="1"/>
    <col min="2" max="2" width="21.42578125" style="47" customWidth="1"/>
    <col min="3" max="3" width="50.7109375" style="47" customWidth="1"/>
    <col min="4" max="16384" width="8.7109375" style="47"/>
  </cols>
  <sheetData>
    <row r="1" spans="1:3">
      <c r="A1" s="67"/>
      <c r="B1" s="67"/>
      <c r="C1" s="67"/>
    </row>
    <row r="2" spans="1:3" ht="28.5">
      <c r="A2" s="293" t="s">
        <v>108</v>
      </c>
      <c r="B2" s="293"/>
      <c r="C2" s="293"/>
    </row>
    <row r="3" spans="1:3">
      <c r="A3" s="67"/>
      <c r="B3" s="67"/>
      <c r="C3" s="67"/>
    </row>
    <row r="4" spans="1:3">
      <c r="A4" s="68" t="s">
        <v>35</v>
      </c>
      <c r="B4" s="294" t="s">
        <v>36</v>
      </c>
      <c r="C4" s="294"/>
    </row>
    <row r="5" spans="1:3">
      <c r="A5" s="295" t="s">
        <v>233</v>
      </c>
      <c r="B5" s="138" t="s">
        <v>101</v>
      </c>
      <c r="C5" s="139"/>
    </row>
    <row r="6" spans="1:3" ht="18" customHeight="1">
      <c r="A6" s="295"/>
      <c r="B6" s="138" t="s">
        <v>102</v>
      </c>
      <c r="C6" s="138"/>
    </row>
    <row r="7" spans="1:3" ht="18" customHeight="1">
      <c r="A7" s="295"/>
      <c r="B7" s="138" t="s">
        <v>103</v>
      </c>
      <c r="C7" s="138"/>
    </row>
    <row r="8" spans="1:3" ht="18" customHeight="1">
      <c r="A8" s="295"/>
      <c r="B8" s="138" t="s">
        <v>232</v>
      </c>
      <c r="C8" s="138"/>
    </row>
    <row r="9" spans="1:3" ht="23.1" customHeight="1">
      <c r="A9" s="296" t="s">
        <v>235</v>
      </c>
      <c r="B9" s="140" t="s">
        <v>238</v>
      </c>
      <c r="C9" s="140"/>
    </row>
    <row r="10" spans="1:3" ht="23.1" customHeight="1">
      <c r="A10" s="297"/>
      <c r="B10" s="140" t="s">
        <v>100</v>
      </c>
      <c r="C10" s="140"/>
    </row>
    <row r="11" spans="1:3" ht="23.1" customHeight="1">
      <c r="A11" s="298"/>
      <c r="B11" s="140" t="s">
        <v>187</v>
      </c>
      <c r="C11" s="140"/>
    </row>
    <row r="12" spans="1:3" ht="23.1" customHeight="1">
      <c r="A12" s="296" t="s">
        <v>236</v>
      </c>
      <c r="B12" s="140" t="s">
        <v>238</v>
      </c>
      <c r="C12" s="140"/>
    </row>
    <row r="13" spans="1:3" ht="23.1" customHeight="1">
      <c r="A13" s="297"/>
      <c r="B13" s="140" t="s">
        <v>100</v>
      </c>
      <c r="C13" s="140"/>
    </row>
    <row r="14" spans="1:3" ht="23.1" customHeight="1">
      <c r="A14" s="298"/>
      <c r="B14" s="140" t="s">
        <v>187</v>
      </c>
      <c r="C14" s="140"/>
    </row>
    <row r="15" spans="1:3" s="53" customFormat="1" ht="90.75">
      <c r="A15" s="141" t="s">
        <v>70</v>
      </c>
      <c r="B15" s="299"/>
      <c r="C15" s="299"/>
    </row>
    <row r="16" spans="1:3" s="53" customFormat="1" ht="27" customHeight="1">
      <c r="A16" s="296" t="s">
        <v>121</v>
      </c>
      <c r="B16" s="142" t="s">
        <v>99</v>
      </c>
      <c r="C16" s="143"/>
    </row>
    <row r="17" spans="1:3" s="53" customFormat="1" ht="27" customHeight="1">
      <c r="A17" s="297"/>
      <c r="B17" s="142" t="s">
        <v>100</v>
      </c>
      <c r="C17" s="143"/>
    </row>
    <row r="18" spans="1:3" s="53" customFormat="1" ht="27" customHeight="1">
      <c r="A18" s="298"/>
      <c r="B18" s="142" t="s">
        <v>187</v>
      </c>
      <c r="C18" s="143"/>
    </row>
  </sheetData>
  <mergeCells count="7">
    <mergeCell ref="A2:C2"/>
    <mergeCell ref="B4:C4"/>
    <mergeCell ref="A5:A8"/>
    <mergeCell ref="A12:A14"/>
    <mergeCell ref="A16:A18"/>
    <mergeCell ref="B15:C15"/>
    <mergeCell ref="A9:A11"/>
  </mergeCells>
  <phoneticPr fontId="17" type="noConversion"/>
  <pageMargins left="0.7" right="0.7" top="0.75" bottom="0.75" header="0.3" footer="0.3"/>
  <pageSetup orientation="portrait" horizontalDpi="4294967292" verticalDpi="4294967292"/>
  <headerFooter>
    <oddHeader>&amp;L2018 National APM Data Collection Effort&amp;CGeneral Information Tab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6" workbookViewId="0">
      <selection activeCell="J8" sqref="J8"/>
    </sheetView>
  </sheetViews>
  <sheetFormatPr defaultColWidth="8.7109375" defaultRowHeight="15.75"/>
  <cols>
    <col min="1" max="1" width="24.28515625" style="2" customWidth="1"/>
    <col min="2" max="2" width="9" style="2" customWidth="1"/>
    <col min="3" max="3" width="9.28515625" style="2" customWidth="1"/>
    <col min="4" max="4" width="9.85546875" style="2" customWidth="1"/>
    <col min="5" max="5" width="56" style="2" customWidth="1"/>
    <col min="6" max="16384" width="8.7109375" style="2"/>
  </cols>
  <sheetData>
    <row r="1" spans="1:7">
      <c r="A1" s="63"/>
      <c r="B1" s="63"/>
      <c r="C1" s="63"/>
      <c r="D1" s="63"/>
      <c r="E1" s="63"/>
    </row>
    <row r="2" spans="1:7" ht="28.5">
      <c r="A2" s="293" t="s">
        <v>237</v>
      </c>
      <c r="B2" s="293"/>
      <c r="C2" s="293"/>
      <c r="D2" s="293"/>
      <c r="E2" s="293"/>
    </row>
    <row r="3" spans="1:7">
      <c r="A3" s="63"/>
      <c r="B3" s="63"/>
      <c r="C3" s="63"/>
      <c r="D3" s="63"/>
      <c r="E3" s="63"/>
    </row>
    <row r="4" spans="1:7" ht="15.95" customHeight="1">
      <c r="A4" s="54" t="s">
        <v>35</v>
      </c>
      <c r="B4" s="300" t="s">
        <v>36</v>
      </c>
      <c r="C4" s="301"/>
      <c r="D4" s="301"/>
      <c r="E4" s="302"/>
    </row>
    <row r="5" spans="1:7" s="104" customFormat="1" ht="8.1" customHeight="1">
      <c r="A5" s="111"/>
      <c r="B5" s="112"/>
      <c r="C5" s="112"/>
      <c r="D5" s="113"/>
      <c r="E5" s="98"/>
    </row>
    <row r="6" spans="1:7" s="104" customFormat="1">
      <c r="A6" s="133"/>
      <c r="B6" s="134"/>
      <c r="C6" s="134"/>
      <c r="D6" s="135"/>
      <c r="E6" s="114"/>
      <c r="F6" s="2"/>
      <c r="G6" s="2"/>
    </row>
    <row r="7" spans="1:7" s="104" customFormat="1">
      <c r="A7" s="303" t="s">
        <v>402</v>
      </c>
      <c r="B7" s="99" t="s">
        <v>99</v>
      </c>
      <c r="C7" s="99" t="s">
        <v>100</v>
      </c>
      <c r="D7" s="100" t="s">
        <v>187</v>
      </c>
      <c r="E7" s="98"/>
      <c r="F7" s="2"/>
      <c r="G7" s="2"/>
    </row>
    <row r="8" spans="1:7" s="104" customFormat="1">
      <c r="A8" s="304"/>
      <c r="B8" s="99"/>
      <c r="C8" s="99"/>
      <c r="D8" s="100"/>
      <c r="E8" s="107" t="s">
        <v>243</v>
      </c>
      <c r="F8" s="2"/>
      <c r="G8" s="2"/>
    </row>
    <row r="9" spans="1:7" s="104" customFormat="1">
      <c r="A9" s="304"/>
      <c r="B9" s="85"/>
      <c r="C9" s="85"/>
      <c r="D9" s="41"/>
      <c r="E9" s="42" t="s">
        <v>244</v>
      </c>
      <c r="F9" s="2"/>
      <c r="G9" s="2"/>
    </row>
    <row r="10" spans="1:7" s="104" customFormat="1">
      <c r="A10" s="304"/>
      <c r="B10" s="85"/>
      <c r="C10" s="85"/>
      <c r="D10" s="41"/>
      <c r="E10" s="41" t="s">
        <v>245</v>
      </c>
      <c r="F10" s="2"/>
      <c r="G10" s="2"/>
    </row>
    <row r="11" spans="1:7" s="104" customFormat="1">
      <c r="A11" s="304"/>
      <c r="B11" s="106"/>
      <c r="C11" s="106"/>
      <c r="D11" s="107"/>
      <c r="E11" s="107" t="s">
        <v>246</v>
      </c>
    </row>
    <row r="12" spans="1:7" s="104" customFormat="1">
      <c r="A12" s="304"/>
      <c r="B12" s="106"/>
      <c r="C12" s="106"/>
      <c r="D12" s="107"/>
      <c r="E12" s="107" t="s">
        <v>247</v>
      </c>
    </row>
    <row r="13" spans="1:7" s="104" customFormat="1">
      <c r="A13" s="304"/>
      <c r="B13" s="85"/>
      <c r="C13" s="85"/>
      <c r="D13" s="41"/>
      <c r="E13" s="41" t="s">
        <v>248</v>
      </c>
      <c r="F13" s="2"/>
      <c r="G13" s="2"/>
    </row>
    <row r="14" spans="1:7" s="104" customFormat="1">
      <c r="A14" s="304"/>
      <c r="B14" s="85"/>
      <c r="C14" s="85"/>
      <c r="D14" s="41"/>
      <c r="E14" s="41" t="s">
        <v>249</v>
      </c>
      <c r="F14" s="2"/>
      <c r="G14" s="2"/>
    </row>
    <row r="15" spans="1:7" s="104" customFormat="1">
      <c r="A15" s="304"/>
      <c r="B15" s="85"/>
      <c r="C15" s="85"/>
      <c r="D15" s="41"/>
      <c r="E15" s="41" t="s">
        <v>250</v>
      </c>
      <c r="F15" s="2"/>
      <c r="G15" s="2"/>
    </row>
    <row r="16" spans="1:7" s="104" customFormat="1">
      <c r="A16" s="304"/>
      <c r="B16" s="85"/>
      <c r="C16" s="85"/>
      <c r="D16" s="41"/>
      <c r="E16" s="41" t="s">
        <v>251</v>
      </c>
      <c r="F16" s="2"/>
      <c r="G16" s="2"/>
    </row>
    <row r="17" spans="1:7" s="104" customFormat="1" ht="21.95" customHeight="1">
      <c r="A17" s="304"/>
      <c r="B17" s="85"/>
      <c r="C17" s="85"/>
      <c r="D17" s="41"/>
      <c r="E17" s="42" t="s">
        <v>252</v>
      </c>
      <c r="F17" s="2"/>
      <c r="G17" s="2"/>
    </row>
    <row r="18" spans="1:7" ht="31.5">
      <c r="A18" s="304"/>
      <c r="B18" s="85"/>
      <c r="C18" s="85"/>
      <c r="D18" s="41"/>
      <c r="E18" s="41" t="s">
        <v>253</v>
      </c>
    </row>
    <row r="19" spans="1:7">
      <c r="A19" s="305"/>
      <c r="B19" s="144"/>
      <c r="C19" s="106"/>
      <c r="D19" s="108"/>
      <c r="E19" s="107" t="s">
        <v>254</v>
      </c>
      <c r="F19" s="104"/>
      <c r="G19" s="104"/>
    </row>
    <row r="21" spans="1:7" ht="9" customHeight="1"/>
    <row r="22" spans="1:7" ht="18" customHeight="1"/>
    <row r="23" spans="1:7">
      <c r="A23" s="104"/>
      <c r="B23" s="104"/>
      <c r="C23" s="104"/>
      <c r="D23" s="104"/>
      <c r="E23" s="104"/>
      <c r="F23" s="104"/>
      <c r="G23" s="104"/>
    </row>
    <row r="24" spans="1:7">
      <c r="A24" s="104"/>
      <c r="B24" s="104"/>
      <c r="C24" s="104"/>
      <c r="D24" s="104"/>
      <c r="E24" s="104"/>
      <c r="F24" s="104"/>
      <c r="G24" s="104"/>
    </row>
    <row r="25" spans="1:7" s="104" customFormat="1">
      <c r="A25" s="2"/>
      <c r="B25" s="2"/>
      <c r="C25" s="2"/>
      <c r="D25" s="2"/>
      <c r="E25" s="2"/>
      <c r="F25" s="2"/>
      <c r="G25" s="2"/>
    </row>
    <row r="26" spans="1:7" s="104" customFormat="1">
      <c r="A26" s="2"/>
      <c r="B26" s="2"/>
      <c r="C26" s="2"/>
      <c r="D26" s="2"/>
      <c r="E26" s="2"/>
      <c r="F26" s="2"/>
      <c r="G26" s="2"/>
    </row>
    <row r="31" spans="1:7">
      <c r="A31" s="104"/>
      <c r="B31" s="104"/>
      <c r="C31" s="104"/>
      <c r="D31" s="104"/>
      <c r="E31" s="104"/>
      <c r="F31" s="104"/>
      <c r="G31" s="104"/>
    </row>
    <row r="32" spans="1:7" ht="18" customHeight="1"/>
    <row r="33" spans="1:7" s="104" customFormat="1" ht="18" customHeight="1">
      <c r="A33" s="2"/>
      <c r="B33" s="2"/>
      <c r="C33" s="2"/>
      <c r="D33" s="2"/>
      <c r="E33" s="2"/>
      <c r="F33" s="2"/>
      <c r="G33" s="2"/>
    </row>
    <row r="34" spans="1:7" ht="15.95" customHeight="1"/>
    <row r="37" spans="1:7" s="104" customFormat="1">
      <c r="A37" s="2"/>
      <c r="B37" s="2"/>
      <c r="C37" s="2"/>
      <c r="D37" s="2"/>
      <c r="E37" s="2"/>
      <c r="F37" s="2"/>
      <c r="G37" s="2"/>
    </row>
    <row r="38" spans="1:7" s="104" customFormat="1">
      <c r="A38" s="2"/>
      <c r="B38" s="2"/>
      <c r="C38" s="2"/>
      <c r="D38" s="2"/>
      <c r="E38" s="2"/>
      <c r="F38" s="2"/>
      <c r="G38" s="2"/>
    </row>
    <row r="44" spans="1:7" ht="17.100000000000001" customHeight="1"/>
    <row r="45" spans="1:7" s="104" customFormat="1" ht="17.100000000000001" customHeight="1">
      <c r="A45" s="2"/>
      <c r="B45" s="2"/>
      <c r="C45" s="2"/>
      <c r="D45" s="2"/>
      <c r="E45" s="2"/>
      <c r="F45" s="2"/>
      <c r="G45" s="2"/>
    </row>
    <row r="46" spans="1:7" ht="15.95" customHeight="1"/>
    <row r="49" spans="1:7" s="104" customFormat="1">
      <c r="A49" s="2"/>
      <c r="B49" s="2"/>
      <c r="C49" s="2"/>
      <c r="D49" s="2"/>
      <c r="E49" s="2"/>
      <c r="F49" s="2"/>
      <c r="G49" s="2"/>
    </row>
    <row r="50" spans="1:7" s="104" customFormat="1">
      <c r="A50" s="2"/>
      <c r="B50" s="2"/>
      <c r="C50" s="2"/>
      <c r="D50" s="2"/>
      <c r="E50" s="2"/>
      <c r="F50" s="2"/>
      <c r="G50" s="2"/>
    </row>
    <row r="57" spans="1:7" s="104" customFormat="1">
      <c r="A57" s="2"/>
      <c r="B57" s="2"/>
      <c r="C57" s="2"/>
      <c r="D57" s="2"/>
      <c r="E57" s="2"/>
      <c r="F57" s="2"/>
      <c r="G57" s="2"/>
    </row>
  </sheetData>
  <mergeCells count="3">
    <mergeCell ref="A2:E2"/>
    <mergeCell ref="B4:E4"/>
    <mergeCell ref="A7:A19"/>
  </mergeCells>
  <pageMargins left="0.7" right="0.7" top="0.75" bottom="0.75" header="0.3" footer="0.3"/>
  <pageSetup orientation="portrait" horizontalDpi="4294967292" verticalDpi="4294967292"/>
  <headerFooter>
    <oddHeader>&amp;CDRAFT REVISED METRICS FOR APM FRAMEWORK
2.17.16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9"/>
  <sheetViews>
    <sheetView topLeftCell="A4" zoomScaleNormal="75" zoomScalePageLayoutView="75" workbookViewId="0">
      <selection activeCell="A6" sqref="A6:E6"/>
    </sheetView>
  </sheetViews>
  <sheetFormatPr defaultColWidth="8.7109375" defaultRowHeight="15.75"/>
  <cols>
    <col min="1" max="1" width="3.7109375" style="2" customWidth="1"/>
    <col min="2" max="2" width="42.28515625" style="2" customWidth="1"/>
    <col min="3" max="3" width="30.140625" style="34" customWidth="1"/>
    <col min="4" max="4" width="42.28515625" style="2" customWidth="1"/>
    <col min="5" max="5" width="30.140625" style="27" customWidth="1"/>
    <col min="6" max="6" width="28.42578125" style="7" customWidth="1"/>
    <col min="7" max="16384" width="8.7109375" style="2"/>
  </cols>
  <sheetData>
    <row r="1" spans="1:6">
      <c r="A1" s="63"/>
      <c r="B1" s="63"/>
      <c r="C1" s="64"/>
      <c r="D1" s="63"/>
      <c r="E1" s="65"/>
      <c r="F1" s="16"/>
    </row>
    <row r="2" spans="1:6" ht="28.5">
      <c r="A2" s="306" t="s">
        <v>112</v>
      </c>
      <c r="B2" s="307"/>
      <c r="C2" s="307"/>
      <c r="D2" s="307"/>
      <c r="E2" s="307"/>
      <c r="F2" s="16"/>
    </row>
    <row r="3" spans="1:6" ht="22.35" customHeight="1">
      <c r="A3" s="63"/>
      <c r="B3" s="63"/>
      <c r="C3" s="64"/>
      <c r="D3" s="63"/>
      <c r="E3" s="65"/>
      <c r="F3" s="2"/>
    </row>
    <row r="4" spans="1:6" ht="84.95" customHeight="1">
      <c r="A4" s="268" t="s">
        <v>411</v>
      </c>
      <c r="B4" s="308"/>
      <c r="C4" s="308"/>
      <c r="D4" s="308"/>
      <c r="E4" s="308"/>
      <c r="F4" s="2"/>
    </row>
    <row r="5" spans="1:6" ht="21" customHeight="1">
      <c r="A5" s="309" t="s">
        <v>105</v>
      </c>
      <c r="B5" s="309"/>
      <c r="C5" s="309"/>
      <c r="D5" s="60"/>
      <c r="E5" s="60"/>
      <c r="F5" s="2"/>
    </row>
    <row r="6" spans="1:6" ht="290.10000000000002" customHeight="1">
      <c r="A6" s="310" t="s">
        <v>255</v>
      </c>
      <c r="B6" s="311"/>
      <c r="C6" s="311"/>
      <c r="D6" s="311"/>
      <c r="E6" s="311"/>
      <c r="F6" s="2"/>
    </row>
    <row r="7" spans="1:6" ht="20.100000000000001" customHeight="1">
      <c r="A7" s="312" t="s">
        <v>93</v>
      </c>
      <c r="B7" s="312"/>
      <c r="C7" s="61"/>
      <c r="D7" s="61"/>
      <c r="E7" s="61"/>
      <c r="F7" s="2"/>
    </row>
    <row r="8" spans="1:6" ht="57.95" customHeight="1">
      <c r="A8" s="314" t="s">
        <v>188</v>
      </c>
      <c r="B8" s="314"/>
      <c r="C8" s="314"/>
      <c r="D8" s="314"/>
      <c r="E8" s="314"/>
      <c r="F8" s="2"/>
    </row>
    <row r="9" spans="1:6">
      <c r="A9" s="62"/>
      <c r="B9" s="62"/>
      <c r="C9" s="62"/>
      <c r="D9" s="62"/>
      <c r="E9" s="62"/>
      <c r="F9" s="2"/>
    </row>
    <row r="10" spans="1:6" ht="26.1" customHeight="1">
      <c r="A10" s="51" t="s">
        <v>0</v>
      </c>
      <c r="B10" s="51" t="s">
        <v>128</v>
      </c>
      <c r="C10" s="52" t="s">
        <v>123</v>
      </c>
      <c r="D10" s="51" t="s">
        <v>124</v>
      </c>
      <c r="E10" s="59" t="s">
        <v>50</v>
      </c>
      <c r="F10" s="2"/>
    </row>
    <row r="11" spans="1:6" ht="63.95" customHeight="1">
      <c r="A11" s="71">
        <v>1</v>
      </c>
      <c r="B11" s="84" t="s">
        <v>189</v>
      </c>
      <c r="C11" s="72">
        <v>0</v>
      </c>
      <c r="D11" s="73" t="s">
        <v>94</v>
      </c>
      <c r="E11" s="86" t="s">
        <v>90</v>
      </c>
      <c r="F11" s="2"/>
    </row>
    <row r="12" spans="1:6" ht="39" customHeight="1">
      <c r="A12" s="313" t="s">
        <v>91</v>
      </c>
      <c r="B12" s="313"/>
      <c r="C12" s="313"/>
      <c r="D12" s="313"/>
      <c r="E12" s="313"/>
      <c r="F12" s="2"/>
    </row>
    <row r="13" spans="1:6" ht="95.1" customHeight="1">
      <c r="A13" s="71">
        <v>2</v>
      </c>
      <c r="B13" s="84" t="s">
        <v>190</v>
      </c>
      <c r="C13" s="72">
        <v>0</v>
      </c>
      <c r="D13" s="84" t="s">
        <v>191</v>
      </c>
      <c r="E13" s="74" t="e">
        <f>C13/C11</f>
        <v>#DIV/0!</v>
      </c>
      <c r="F13" s="2"/>
    </row>
    <row r="14" spans="1:6" ht="26.1" customHeight="1">
      <c r="A14" s="313" t="s">
        <v>125</v>
      </c>
      <c r="B14" s="313"/>
      <c r="C14" s="313"/>
      <c r="D14" s="313"/>
      <c r="E14" s="313"/>
      <c r="F14" s="2"/>
    </row>
    <row r="15" spans="1:6" ht="59.1" customHeight="1">
      <c r="A15" s="18">
        <v>3</v>
      </c>
      <c r="B15" s="82" t="s">
        <v>192</v>
      </c>
      <c r="C15" s="33">
        <v>0</v>
      </c>
      <c r="D15" s="82" t="s">
        <v>193</v>
      </c>
      <c r="E15" s="26" t="e">
        <f>C15/C11</f>
        <v>#DIV/0!</v>
      </c>
      <c r="F15" s="2"/>
    </row>
    <row r="16" spans="1:6" ht="78.95" customHeight="1" thickBot="1">
      <c r="A16" s="95">
        <v>4</v>
      </c>
      <c r="B16" s="91" t="s">
        <v>194</v>
      </c>
      <c r="C16" s="92">
        <v>0</v>
      </c>
      <c r="D16" s="91" t="s">
        <v>195</v>
      </c>
      <c r="E16" s="93" t="e">
        <f>C16/C11</f>
        <v>#DIV/0!</v>
      </c>
      <c r="F16" s="2"/>
    </row>
    <row r="17" spans="1:6" ht="53.1" customHeight="1" thickTop="1">
      <c r="A17" s="94">
        <v>5</v>
      </c>
      <c r="B17" s="87" t="s">
        <v>196</v>
      </c>
      <c r="C17" s="88">
        <f>SUM(C15,C16)</f>
        <v>0</v>
      </c>
      <c r="D17" s="89" t="s">
        <v>26</v>
      </c>
      <c r="E17" s="90" t="e">
        <f>C17/C11</f>
        <v>#DIV/0!</v>
      </c>
      <c r="F17" s="2"/>
    </row>
    <row r="18" spans="1:6" ht="27" customHeight="1">
      <c r="A18" s="313" t="s">
        <v>126</v>
      </c>
      <c r="B18" s="313"/>
      <c r="C18" s="313"/>
      <c r="D18" s="313"/>
      <c r="E18" s="313"/>
      <c r="F18" s="2"/>
    </row>
    <row r="19" spans="1:6" s="104" customFormat="1" ht="72" customHeight="1">
      <c r="A19" s="71">
        <v>6</v>
      </c>
      <c r="B19" s="84" t="s">
        <v>197</v>
      </c>
      <c r="C19" s="72">
        <v>0</v>
      </c>
      <c r="D19" s="84" t="s">
        <v>198</v>
      </c>
      <c r="E19" s="74" t="e">
        <f>C19/C11</f>
        <v>#DIV/0!</v>
      </c>
    </row>
    <row r="20" spans="1:6" s="104" customFormat="1" ht="72" customHeight="1">
      <c r="A20" s="71">
        <v>7</v>
      </c>
      <c r="B20" s="84" t="s">
        <v>199</v>
      </c>
      <c r="C20" s="72">
        <v>0</v>
      </c>
      <c r="D20" s="84" t="s">
        <v>200</v>
      </c>
      <c r="E20" s="74" t="e">
        <f>C20/C11</f>
        <v>#DIV/0!</v>
      </c>
    </row>
    <row r="21" spans="1:6" ht="77.099999999999994" customHeight="1">
      <c r="A21" s="56">
        <v>8</v>
      </c>
      <c r="B21" s="82" t="s">
        <v>201</v>
      </c>
      <c r="C21" s="33">
        <v>0</v>
      </c>
      <c r="D21" s="82" t="s">
        <v>202</v>
      </c>
      <c r="E21" s="26" t="e">
        <f>C21/C11</f>
        <v>#DIV/0!</v>
      </c>
      <c r="F21" s="2"/>
    </row>
    <row r="22" spans="1:6" ht="99.95" customHeight="1" thickBot="1">
      <c r="A22" s="95">
        <v>9</v>
      </c>
      <c r="B22" s="91" t="s">
        <v>203</v>
      </c>
      <c r="C22" s="92">
        <v>0</v>
      </c>
      <c r="D22" s="91" t="s">
        <v>204</v>
      </c>
      <c r="E22" s="93" t="e">
        <f>C22/C11</f>
        <v>#DIV/0!</v>
      </c>
      <c r="F22" s="2"/>
    </row>
    <row r="23" spans="1:6" ht="68.099999999999994" customHeight="1" thickTop="1">
      <c r="A23" s="94">
        <v>10</v>
      </c>
      <c r="B23" s="87" t="s">
        <v>205</v>
      </c>
      <c r="C23" s="88">
        <f>SUM(C19:C22)</f>
        <v>0</v>
      </c>
      <c r="D23" s="89" t="s">
        <v>25</v>
      </c>
      <c r="E23" s="90" t="e">
        <f>C23/C11</f>
        <v>#DIV/0!</v>
      </c>
      <c r="F23" s="2"/>
    </row>
    <row r="24" spans="1:6" ht="31.35" customHeight="1">
      <c r="A24" s="313" t="s">
        <v>127</v>
      </c>
      <c r="B24" s="313"/>
      <c r="C24" s="313"/>
      <c r="D24" s="313"/>
      <c r="E24" s="313"/>
      <c r="F24" s="2"/>
    </row>
    <row r="25" spans="1:6" ht="84" customHeight="1">
      <c r="A25" s="56">
        <v>11</v>
      </c>
      <c r="B25" s="82" t="s">
        <v>206</v>
      </c>
      <c r="C25" s="33">
        <v>0</v>
      </c>
      <c r="D25" s="84" t="s">
        <v>207</v>
      </c>
      <c r="E25" s="26" t="e">
        <f>C25/C11</f>
        <v>#DIV/0!</v>
      </c>
      <c r="F25" s="2"/>
    </row>
    <row r="26" spans="1:6" ht="99.95" customHeight="1">
      <c r="A26" s="69">
        <v>12</v>
      </c>
      <c r="B26" s="82" t="s">
        <v>208</v>
      </c>
      <c r="C26" s="38">
        <v>0</v>
      </c>
      <c r="D26" s="82" t="s">
        <v>209</v>
      </c>
      <c r="E26" s="26" t="e">
        <f>C26/C11</f>
        <v>#DIV/0!</v>
      </c>
      <c r="F26" s="2"/>
    </row>
    <row r="27" spans="1:6" ht="92.1" customHeight="1">
      <c r="A27" s="69">
        <v>13</v>
      </c>
      <c r="B27" s="82" t="s">
        <v>210</v>
      </c>
      <c r="C27" s="33">
        <v>0</v>
      </c>
      <c r="D27" s="82" t="s">
        <v>211</v>
      </c>
      <c r="E27" s="26" t="e">
        <f>C27/C11</f>
        <v>#DIV/0!</v>
      </c>
      <c r="F27" s="2"/>
    </row>
    <row r="28" spans="1:6" ht="92.1" customHeight="1">
      <c r="A28" s="69">
        <v>14</v>
      </c>
      <c r="B28" s="82" t="s">
        <v>212</v>
      </c>
      <c r="C28" s="33">
        <v>0</v>
      </c>
      <c r="D28" s="82" t="s">
        <v>213</v>
      </c>
      <c r="E28" s="26" t="e">
        <f>C28/C11</f>
        <v>#DIV/0!</v>
      </c>
      <c r="F28" s="2"/>
    </row>
    <row r="29" spans="1:6" ht="87.95" customHeight="1" thickBot="1">
      <c r="A29" s="97">
        <v>15</v>
      </c>
      <c r="B29" s="101" t="s">
        <v>214</v>
      </c>
      <c r="C29" s="102">
        <v>0</v>
      </c>
      <c r="D29" s="101" t="s">
        <v>215</v>
      </c>
      <c r="E29" s="103" t="e">
        <f>C29/C12</f>
        <v>#DIV/0!</v>
      </c>
      <c r="F29" s="2"/>
    </row>
    <row r="30" spans="1:6" ht="51" customHeight="1" thickTop="1">
      <c r="A30" s="94">
        <v>16</v>
      </c>
      <c r="B30" s="87" t="s">
        <v>216</v>
      </c>
      <c r="C30" s="88">
        <f>SUM(C25:C29)</f>
        <v>0</v>
      </c>
      <c r="D30" s="89" t="s">
        <v>21</v>
      </c>
      <c r="E30" s="90" t="e">
        <f>C30/C11</f>
        <v>#DIV/0!</v>
      </c>
      <c r="F30" s="2"/>
    </row>
    <row r="31" spans="1:6" ht="31.35" customHeight="1">
      <c r="A31" s="313" t="s">
        <v>92</v>
      </c>
      <c r="B31" s="313"/>
      <c r="C31" s="313"/>
      <c r="D31" s="313"/>
      <c r="E31" s="313"/>
      <c r="F31" s="2"/>
    </row>
    <row r="32" spans="1:6" ht="71.099999999999994" customHeight="1">
      <c r="A32" s="56">
        <v>17</v>
      </c>
      <c r="B32" s="84" t="s">
        <v>217</v>
      </c>
      <c r="C32" s="33">
        <f>C13</f>
        <v>0</v>
      </c>
      <c r="D32" s="57" t="s">
        <v>68</v>
      </c>
      <c r="E32" s="58" t="e">
        <f>C32/C11</f>
        <v>#DIV/0!</v>
      </c>
      <c r="F32" s="2"/>
    </row>
    <row r="33" spans="1:6" ht="74.099999999999994" customHeight="1">
      <c r="A33" s="56">
        <v>18</v>
      </c>
      <c r="B33" s="82" t="s">
        <v>218</v>
      </c>
      <c r="C33" s="33">
        <f>C17+C23+C30</f>
        <v>0</v>
      </c>
      <c r="D33" s="55" t="s">
        <v>219</v>
      </c>
      <c r="E33" s="58" t="e">
        <f>C33/C11</f>
        <v>#DIV/0!</v>
      </c>
      <c r="F33" s="2"/>
    </row>
    <row r="34" spans="1:6" ht="75" customHeight="1">
      <c r="A34" s="69">
        <v>19</v>
      </c>
      <c r="B34" s="82" t="s">
        <v>220</v>
      </c>
      <c r="C34" s="33">
        <f>C23+C30</f>
        <v>0</v>
      </c>
      <c r="D34" s="55" t="s">
        <v>221</v>
      </c>
      <c r="E34" s="70" t="e">
        <f>C34/C11</f>
        <v>#DIV/0!</v>
      </c>
      <c r="F34" s="2"/>
    </row>
    <row r="35" spans="1:6">
      <c r="A35" s="75"/>
      <c r="B35" s="75"/>
      <c r="C35" s="76"/>
      <c r="D35" s="75"/>
      <c r="E35" s="77"/>
      <c r="F35" s="16"/>
    </row>
    <row r="36" spans="1:6">
      <c r="A36" s="75"/>
      <c r="B36" s="75"/>
      <c r="C36" s="76"/>
      <c r="D36" s="75"/>
      <c r="E36" s="77"/>
      <c r="F36" s="16"/>
    </row>
    <row r="37" spans="1:6">
      <c r="A37" s="75"/>
      <c r="B37" s="75"/>
      <c r="C37" s="76"/>
      <c r="D37" s="75"/>
      <c r="E37" s="77"/>
      <c r="F37" s="16"/>
    </row>
    <row r="38" spans="1:6">
      <c r="A38" s="75"/>
      <c r="B38" s="75"/>
      <c r="C38" s="76"/>
      <c r="D38" s="75"/>
      <c r="E38" s="77"/>
      <c r="F38" s="16"/>
    </row>
    <row r="39" spans="1:6">
      <c r="A39" s="75"/>
      <c r="B39" s="75"/>
      <c r="C39" s="76"/>
      <c r="D39" s="75"/>
      <c r="E39" s="77"/>
      <c r="F39" s="16"/>
    </row>
    <row r="40" spans="1:6">
      <c r="A40" s="75"/>
      <c r="B40" s="75"/>
      <c r="C40" s="76"/>
      <c r="D40" s="75"/>
      <c r="E40" s="77"/>
      <c r="F40" s="16"/>
    </row>
    <row r="41" spans="1:6">
      <c r="A41" s="75"/>
      <c r="B41" s="75"/>
      <c r="C41" s="76"/>
      <c r="D41" s="75"/>
      <c r="E41" s="77"/>
      <c r="F41" s="16"/>
    </row>
    <row r="42" spans="1:6">
      <c r="A42" s="75"/>
      <c r="B42" s="75"/>
      <c r="C42" s="76"/>
      <c r="D42" s="75"/>
      <c r="E42" s="77"/>
      <c r="F42" s="16"/>
    </row>
    <row r="43" spans="1:6">
      <c r="A43" s="75"/>
      <c r="B43" s="75"/>
      <c r="C43" s="76"/>
      <c r="D43" s="75"/>
      <c r="E43" s="77"/>
      <c r="F43" s="16"/>
    </row>
    <row r="44" spans="1:6">
      <c r="A44" s="75"/>
      <c r="B44" s="75"/>
      <c r="C44" s="76"/>
      <c r="D44" s="75"/>
      <c r="E44" s="77"/>
      <c r="F44" s="16"/>
    </row>
    <row r="45" spans="1:6">
      <c r="A45" s="75"/>
      <c r="B45" s="75"/>
      <c r="C45" s="76"/>
      <c r="D45" s="75"/>
      <c r="E45" s="77"/>
      <c r="F45" s="16"/>
    </row>
    <row r="46" spans="1:6">
      <c r="A46" s="75"/>
      <c r="B46" s="75"/>
      <c r="C46" s="76"/>
      <c r="D46" s="75"/>
      <c r="E46" s="77"/>
      <c r="F46" s="16"/>
    </row>
    <row r="47" spans="1:6">
      <c r="A47" s="75"/>
      <c r="B47" s="75"/>
      <c r="C47" s="76"/>
      <c r="D47" s="75"/>
      <c r="E47" s="77"/>
      <c r="F47" s="16"/>
    </row>
    <row r="48" spans="1:6">
      <c r="A48" s="75"/>
      <c r="B48" s="75"/>
      <c r="C48" s="76"/>
      <c r="D48" s="75"/>
      <c r="E48" s="77"/>
      <c r="F48" s="16"/>
    </row>
    <row r="49" spans="1:6">
      <c r="A49" s="75"/>
      <c r="B49" s="75"/>
      <c r="C49" s="76"/>
      <c r="D49" s="75"/>
      <c r="E49" s="77"/>
      <c r="F49" s="16"/>
    </row>
    <row r="50" spans="1:6">
      <c r="A50" s="75"/>
      <c r="B50" s="75"/>
      <c r="C50" s="76"/>
      <c r="D50" s="75"/>
      <c r="E50" s="77"/>
      <c r="F50" s="16"/>
    </row>
    <row r="51" spans="1:6">
      <c r="A51" s="75"/>
      <c r="B51" s="75"/>
      <c r="C51" s="76"/>
      <c r="D51" s="75"/>
      <c r="E51" s="77"/>
      <c r="F51" s="16"/>
    </row>
    <row r="52" spans="1:6">
      <c r="A52" s="75"/>
      <c r="B52" s="75"/>
      <c r="C52" s="76"/>
      <c r="D52" s="75"/>
      <c r="E52" s="77"/>
      <c r="F52" s="16"/>
    </row>
    <row r="53" spans="1:6">
      <c r="A53" s="75"/>
      <c r="B53" s="75"/>
      <c r="C53" s="76"/>
      <c r="D53" s="75"/>
      <c r="E53" s="77"/>
      <c r="F53" s="16"/>
    </row>
    <row r="54" spans="1:6">
      <c r="A54" s="75"/>
      <c r="B54" s="75"/>
      <c r="C54" s="76"/>
      <c r="D54" s="75"/>
      <c r="E54" s="77"/>
      <c r="F54" s="16"/>
    </row>
    <row r="55" spans="1:6">
      <c r="A55" s="75"/>
      <c r="B55" s="75"/>
      <c r="C55" s="76"/>
      <c r="D55" s="75"/>
      <c r="E55" s="77"/>
      <c r="F55" s="16"/>
    </row>
    <row r="56" spans="1:6">
      <c r="A56" s="75"/>
      <c r="B56" s="75"/>
      <c r="C56" s="76"/>
      <c r="D56" s="75"/>
      <c r="E56" s="77"/>
      <c r="F56" s="16"/>
    </row>
    <row r="57" spans="1:6">
      <c r="A57" s="75"/>
      <c r="B57" s="75"/>
      <c r="C57" s="76"/>
      <c r="D57" s="75"/>
      <c r="E57" s="77"/>
      <c r="F57" s="16"/>
    </row>
    <row r="58" spans="1:6">
      <c r="A58" s="75"/>
      <c r="B58" s="75"/>
      <c r="C58" s="76"/>
      <c r="D58" s="75"/>
      <c r="E58" s="77"/>
      <c r="F58" s="16"/>
    </row>
    <row r="59" spans="1:6">
      <c r="A59" s="75"/>
      <c r="B59" s="75"/>
      <c r="C59" s="76"/>
      <c r="D59" s="75"/>
      <c r="E59" s="77"/>
      <c r="F59" s="16"/>
    </row>
    <row r="60" spans="1:6">
      <c r="A60" s="75"/>
      <c r="B60" s="75"/>
      <c r="C60" s="76"/>
      <c r="D60" s="75"/>
      <c r="E60" s="77"/>
      <c r="F60" s="16"/>
    </row>
    <row r="61" spans="1:6">
      <c r="A61" s="75"/>
      <c r="B61" s="75"/>
      <c r="C61" s="76"/>
      <c r="D61" s="75"/>
      <c r="E61" s="77"/>
      <c r="F61" s="16"/>
    </row>
    <row r="62" spans="1:6">
      <c r="A62" s="75"/>
      <c r="B62" s="75"/>
      <c r="C62" s="76"/>
      <c r="D62" s="75"/>
      <c r="E62" s="77"/>
      <c r="F62" s="16"/>
    </row>
    <row r="63" spans="1:6">
      <c r="A63" s="75"/>
      <c r="B63" s="75"/>
      <c r="C63" s="76"/>
      <c r="D63" s="75"/>
      <c r="E63" s="77"/>
      <c r="F63" s="16"/>
    </row>
    <row r="64" spans="1:6">
      <c r="A64" s="75"/>
      <c r="B64" s="75"/>
      <c r="C64" s="76"/>
      <c r="D64" s="75"/>
      <c r="E64" s="77"/>
      <c r="F64" s="16"/>
    </row>
    <row r="65" spans="1:6">
      <c r="A65" s="75"/>
      <c r="B65" s="75"/>
      <c r="C65" s="76"/>
      <c r="D65" s="75"/>
      <c r="E65" s="77"/>
      <c r="F65" s="16"/>
    </row>
    <row r="66" spans="1:6">
      <c r="A66" s="75"/>
      <c r="B66" s="75"/>
      <c r="C66" s="76"/>
      <c r="D66" s="75"/>
      <c r="E66" s="77"/>
      <c r="F66" s="16"/>
    </row>
    <row r="67" spans="1:6">
      <c r="A67" s="75"/>
      <c r="B67" s="75"/>
      <c r="C67" s="76"/>
      <c r="D67" s="75"/>
      <c r="E67" s="77"/>
      <c r="F67" s="16"/>
    </row>
    <row r="68" spans="1:6">
      <c r="A68" s="75"/>
      <c r="B68" s="75"/>
      <c r="C68" s="76"/>
      <c r="D68" s="75"/>
      <c r="E68" s="77"/>
      <c r="F68" s="16"/>
    </row>
    <row r="69" spans="1:6">
      <c r="A69" s="75"/>
      <c r="B69" s="75"/>
      <c r="C69" s="76"/>
      <c r="D69" s="75"/>
      <c r="E69" s="77"/>
      <c r="F69" s="16"/>
    </row>
    <row r="70" spans="1:6">
      <c r="A70" s="75"/>
      <c r="B70" s="75"/>
      <c r="C70" s="76"/>
      <c r="D70" s="75"/>
      <c r="E70" s="77"/>
      <c r="F70" s="16"/>
    </row>
    <row r="71" spans="1:6">
      <c r="A71" s="75"/>
      <c r="B71" s="75"/>
      <c r="C71" s="76"/>
      <c r="D71" s="75"/>
      <c r="E71" s="77"/>
      <c r="F71" s="16"/>
    </row>
    <row r="72" spans="1:6">
      <c r="A72" s="75"/>
      <c r="B72" s="75"/>
      <c r="C72" s="76"/>
      <c r="D72" s="75"/>
      <c r="E72" s="77"/>
      <c r="F72" s="16"/>
    </row>
    <row r="73" spans="1:6">
      <c r="A73" s="75"/>
      <c r="B73" s="75"/>
      <c r="C73" s="76"/>
      <c r="D73" s="75"/>
      <c r="E73" s="77"/>
      <c r="F73" s="16"/>
    </row>
    <row r="74" spans="1:6">
      <c r="A74" s="75"/>
      <c r="B74" s="75"/>
      <c r="C74" s="76"/>
      <c r="D74" s="75"/>
      <c r="E74" s="77"/>
      <c r="F74" s="16"/>
    </row>
    <row r="75" spans="1:6">
      <c r="A75" s="75"/>
      <c r="B75" s="75"/>
      <c r="C75" s="76"/>
      <c r="D75" s="75"/>
      <c r="E75" s="77"/>
      <c r="F75" s="16"/>
    </row>
    <row r="76" spans="1:6">
      <c r="A76" s="75"/>
      <c r="B76" s="75"/>
      <c r="C76" s="76"/>
      <c r="D76" s="75"/>
      <c r="E76" s="77"/>
      <c r="F76" s="16"/>
    </row>
    <row r="77" spans="1:6">
      <c r="A77" s="75"/>
      <c r="B77" s="75"/>
      <c r="C77" s="76"/>
      <c r="D77" s="75"/>
      <c r="E77" s="77"/>
      <c r="F77" s="16"/>
    </row>
    <row r="78" spans="1:6">
      <c r="A78" s="75"/>
      <c r="B78" s="75"/>
      <c r="C78" s="76"/>
      <c r="D78" s="75"/>
      <c r="E78" s="77"/>
      <c r="F78" s="16"/>
    </row>
    <row r="79" spans="1:6">
      <c r="A79" s="75"/>
      <c r="B79" s="75"/>
      <c r="C79" s="76"/>
      <c r="D79" s="75"/>
      <c r="E79" s="77"/>
      <c r="F79" s="16"/>
    </row>
    <row r="80" spans="1:6">
      <c r="A80" s="75"/>
      <c r="B80" s="75"/>
      <c r="C80" s="76"/>
      <c r="D80" s="75"/>
      <c r="E80" s="77"/>
      <c r="F80" s="16"/>
    </row>
    <row r="81" spans="1:6">
      <c r="A81" s="75"/>
      <c r="B81" s="75"/>
      <c r="C81" s="76"/>
      <c r="D81" s="75"/>
      <c r="E81" s="77"/>
      <c r="F81" s="16"/>
    </row>
    <row r="82" spans="1:6">
      <c r="A82" s="75"/>
      <c r="B82" s="75"/>
      <c r="C82" s="76"/>
      <c r="D82" s="75"/>
      <c r="E82" s="77"/>
      <c r="F82" s="16"/>
    </row>
    <row r="83" spans="1:6">
      <c r="A83" s="75"/>
      <c r="B83" s="75"/>
      <c r="C83" s="76"/>
      <c r="D83" s="75"/>
      <c r="E83" s="77"/>
      <c r="F83" s="16"/>
    </row>
    <row r="84" spans="1:6">
      <c r="A84" s="75"/>
      <c r="B84" s="75"/>
      <c r="C84" s="76"/>
      <c r="D84" s="75"/>
      <c r="E84" s="77"/>
      <c r="F84" s="16"/>
    </row>
    <row r="85" spans="1:6">
      <c r="A85" s="75"/>
      <c r="B85" s="75"/>
      <c r="C85" s="76"/>
      <c r="D85" s="75"/>
      <c r="E85" s="77"/>
      <c r="F85" s="16"/>
    </row>
    <row r="86" spans="1:6">
      <c r="A86" s="75"/>
      <c r="B86" s="75"/>
      <c r="C86" s="76"/>
      <c r="D86" s="75"/>
      <c r="E86" s="77"/>
      <c r="F86" s="16"/>
    </row>
    <row r="87" spans="1:6">
      <c r="A87" s="75"/>
      <c r="B87" s="75"/>
      <c r="C87" s="76"/>
      <c r="D87" s="75"/>
      <c r="E87" s="77"/>
      <c r="F87" s="16"/>
    </row>
    <row r="88" spans="1:6">
      <c r="A88" s="75"/>
      <c r="B88" s="75"/>
      <c r="C88" s="76"/>
      <c r="D88" s="75"/>
      <c r="E88" s="77"/>
      <c r="F88" s="16"/>
    </row>
    <row r="89" spans="1:6">
      <c r="A89" s="75"/>
      <c r="B89" s="75"/>
      <c r="C89" s="76"/>
      <c r="D89" s="75"/>
      <c r="E89" s="77"/>
      <c r="F89" s="16"/>
    </row>
    <row r="90" spans="1:6">
      <c r="A90" s="78"/>
      <c r="B90" s="78"/>
      <c r="C90" s="79"/>
      <c r="D90" s="78"/>
      <c r="E90" s="80"/>
      <c r="F90" s="16"/>
    </row>
    <row r="91" spans="1:6">
      <c r="A91" s="78"/>
      <c r="B91" s="78"/>
      <c r="C91" s="79"/>
      <c r="D91" s="78"/>
      <c r="E91" s="80"/>
      <c r="F91" s="16"/>
    </row>
    <row r="92" spans="1:6">
      <c r="A92" s="78"/>
      <c r="B92" s="78"/>
      <c r="C92" s="79"/>
      <c r="D92" s="78"/>
      <c r="E92" s="80"/>
      <c r="F92" s="16"/>
    </row>
    <row r="93" spans="1:6">
      <c r="A93" s="78"/>
      <c r="B93" s="78"/>
      <c r="C93" s="79"/>
      <c r="D93" s="78"/>
      <c r="E93" s="80"/>
      <c r="F93" s="16"/>
    </row>
    <row r="94" spans="1:6">
      <c r="A94" s="78"/>
      <c r="B94" s="78"/>
      <c r="C94" s="79"/>
      <c r="D94" s="78"/>
      <c r="E94" s="80"/>
      <c r="F94" s="16"/>
    </row>
    <row r="95" spans="1:6">
      <c r="A95" s="78"/>
      <c r="B95" s="78"/>
      <c r="C95" s="79"/>
      <c r="D95" s="78"/>
      <c r="E95" s="80"/>
      <c r="F95" s="16"/>
    </row>
    <row r="96" spans="1:6">
      <c r="A96" s="78"/>
      <c r="B96" s="78"/>
      <c r="C96" s="79"/>
      <c r="D96" s="78"/>
      <c r="E96" s="80"/>
      <c r="F96" s="16"/>
    </row>
    <row r="97" spans="1:6">
      <c r="A97" s="78"/>
      <c r="B97" s="78"/>
      <c r="C97" s="79"/>
      <c r="D97" s="78"/>
      <c r="E97" s="80"/>
      <c r="F97" s="16"/>
    </row>
    <row r="98" spans="1:6">
      <c r="A98" s="78"/>
      <c r="B98" s="78"/>
      <c r="C98" s="79"/>
      <c r="D98" s="78"/>
      <c r="E98" s="80"/>
      <c r="F98" s="16"/>
    </row>
    <row r="99" spans="1:6">
      <c r="A99" s="78"/>
      <c r="B99" s="78"/>
      <c r="C99" s="79"/>
      <c r="D99" s="78"/>
      <c r="E99" s="80"/>
      <c r="F99" s="16"/>
    </row>
    <row r="100" spans="1:6">
      <c r="A100" s="78"/>
      <c r="B100" s="78"/>
      <c r="C100" s="79"/>
      <c r="D100" s="78"/>
      <c r="E100" s="80"/>
      <c r="F100" s="16"/>
    </row>
    <row r="101" spans="1:6">
      <c r="A101" s="78"/>
      <c r="B101" s="78"/>
      <c r="C101" s="79"/>
      <c r="D101" s="78"/>
      <c r="E101" s="80"/>
      <c r="F101" s="16"/>
    </row>
    <row r="102" spans="1:6">
      <c r="A102" s="78"/>
      <c r="B102" s="78"/>
      <c r="C102" s="79"/>
      <c r="D102" s="78"/>
      <c r="E102" s="80"/>
      <c r="F102" s="16"/>
    </row>
    <row r="103" spans="1:6">
      <c r="A103" s="78"/>
      <c r="B103" s="78"/>
      <c r="C103" s="79"/>
      <c r="D103" s="78"/>
      <c r="E103" s="80"/>
      <c r="F103" s="16"/>
    </row>
    <row r="104" spans="1:6">
      <c r="A104" s="78"/>
      <c r="B104" s="78"/>
      <c r="C104" s="79"/>
      <c r="D104" s="78"/>
      <c r="E104" s="80"/>
      <c r="F104" s="16"/>
    </row>
    <row r="105" spans="1:6">
      <c r="A105" s="78"/>
      <c r="B105" s="78"/>
      <c r="C105" s="79"/>
      <c r="D105" s="78"/>
      <c r="E105" s="80"/>
      <c r="F105" s="16"/>
    </row>
    <row r="106" spans="1:6">
      <c r="A106" s="78"/>
      <c r="B106" s="78"/>
      <c r="C106" s="79"/>
      <c r="D106" s="78"/>
      <c r="E106" s="80"/>
      <c r="F106" s="16"/>
    </row>
    <row r="107" spans="1:6">
      <c r="A107" s="78"/>
      <c r="B107" s="78"/>
      <c r="C107" s="79"/>
      <c r="D107" s="78"/>
      <c r="E107" s="80"/>
      <c r="F107" s="16"/>
    </row>
    <row r="108" spans="1:6">
      <c r="A108" s="78"/>
      <c r="B108" s="78"/>
      <c r="C108" s="79"/>
      <c r="D108" s="78"/>
      <c r="E108" s="80"/>
      <c r="F108" s="16"/>
    </row>
    <row r="109" spans="1:6">
      <c r="A109" s="78"/>
      <c r="B109" s="78"/>
      <c r="C109" s="79"/>
      <c r="D109" s="78"/>
      <c r="E109" s="80"/>
      <c r="F109" s="16"/>
    </row>
    <row r="110" spans="1:6">
      <c r="A110" s="78"/>
      <c r="B110" s="78"/>
      <c r="C110" s="79"/>
      <c r="D110" s="78"/>
      <c r="E110" s="80"/>
      <c r="F110" s="16"/>
    </row>
    <row r="111" spans="1:6">
      <c r="A111" s="78"/>
      <c r="B111" s="78"/>
      <c r="C111" s="79"/>
      <c r="D111" s="78"/>
      <c r="E111" s="80"/>
      <c r="F111" s="16"/>
    </row>
    <row r="112" spans="1:6">
      <c r="A112" s="78"/>
      <c r="B112" s="78"/>
      <c r="C112" s="79"/>
      <c r="D112" s="78"/>
      <c r="E112" s="80"/>
      <c r="F112" s="16"/>
    </row>
    <row r="113" spans="1:6">
      <c r="A113" s="78"/>
      <c r="B113" s="78"/>
      <c r="C113" s="79"/>
      <c r="D113" s="78"/>
      <c r="E113" s="80"/>
      <c r="F113" s="16"/>
    </row>
    <row r="114" spans="1:6">
      <c r="A114" s="78"/>
      <c r="B114" s="78"/>
      <c r="C114" s="79"/>
      <c r="D114" s="78"/>
      <c r="E114" s="80"/>
      <c r="F114" s="16"/>
    </row>
    <row r="115" spans="1:6">
      <c r="A115" s="78"/>
      <c r="B115" s="78"/>
      <c r="C115" s="79"/>
      <c r="D115" s="78"/>
      <c r="E115" s="80"/>
      <c r="F115" s="16"/>
    </row>
    <row r="116" spans="1:6">
      <c r="A116" s="78"/>
      <c r="B116" s="78"/>
      <c r="C116" s="79"/>
      <c r="D116" s="78"/>
      <c r="E116" s="80"/>
      <c r="F116" s="16"/>
    </row>
    <row r="117" spans="1:6">
      <c r="A117" s="78"/>
      <c r="B117" s="78"/>
      <c r="C117" s="79"/>
      <c r="D117" s="78"/>
      <c r="E117" s="80"/>
      <c r="F117" s="16"/>
    </row>
    <row r="118" spans="1:6">
      <c r="F118" s="16"/>
    </row>
    <row r="119" spans="1:6">
      <c r="F119" s="16"/>
    </row>
    <row r="120" spans="1:6">
      <c r="F120" s="16"/>
    </row>
    <row r="121" spans="1:6">
      <c r="F121" s="16"/>
    </row>
    <row r="122" spans="1:6">
      <c r="F122" s="16"/>
    </row>
    <row r="123" spans="1:6">
      <c r="F123" s="16"/>
    </row>
    <row r="124" spans="1:6">
      <c r="F124" s="16"/>
    </row>
    <row r="125" spans="1:6">
      <c r="F125" s="16"/>
    </row>
    <row r="126" spans="1:6">
      <c r="F126" s="16"/>
    </row>
    <row r="127" spans="1:6">
      <c r="F127" s="16"/>
    </row>
    <row r="128" spans="1:6">
      <c r="F128" s="16"/>
    </row>
    <row r="129" spans="6:6">
      <c r="F129" s="16"/>
    </row>
    <row r="130" spans="6:6">
      <c r="F130" s="16"/>
    </row>
    <row r="131" spans="6:6">
      <c r="F131" s="16"/>
    </row>
    <row r="132" spans="6:6">
      <c r="F132" s="16"/>
    </row>
    <row r="133" spans="6:6">
      <c r="F133" s="16"/>
    </row>
    <row r="134" spans="6:6">
      <c r="F134" s="16"/>
    </row>
    <row r="135" spans="6:6">
      <c r="F135" s="16"/>
    </row>
    <row r="136" spans="6:6">
      <c r="F136" s="16"/>
    </row>
    <row r="137" spans="6:6">
      <c r="F137" s="16"/>
    </row>
    <row r="138" spans="6:6">
      <c r="F138" s="16"/>
    </row>
    <row r="139" spans="6:6">
      <c r="F139" s="16"/>
    </row>
    <row r="140" spans="6:6">
      <c r="F140" s="16"/>
    </row>
    <row r="141" spans="6:6">
      <c r="F141" s="16"/>
    </row>
    <row r="142" spans="6:6">
      <c r="F142" s="16"/>
    </row>
    <row r="143" spans="6:6">
      <c r="F143" s="16"/>
    </row>
    <row r="144" spans="6:6">
      <c r="F144" s="16"/>
    </row>
    <row r="145" spans="6:6">
      <c r="F145" s="16"/>
    </row>
    <row r="146" spans="6:6">
      <c r="F146" s="16"/>
    </row>
    <row r="147" spans="6:6">
      <c r="F147" s="16"/>
    </row>
    <row r="148" spans="6:6">
      <c r="F148" s="16"/>
    </row>
    <row r="149" spans="6:6">
      <c r="F149" s="16"/>
    </row>
    <row r="150" spans="6:6">
      <c r="F150" s="16"/>
    </row>
    <row r="151" spans="6:6">
      <c r="F151" s="16"/>
    </row>
    <row r="152" spans="6:6">
      <c r="F152" s="16"/>
    </row>
    <row r="153" spans="6:6">
      <c r="F153" s="16"/>
    </row>
    <row r="154" spans="6:6">
      <c r="F154" s="16"/>
    </row>
    <row r="155" spans="6:6">
      <c r="F155" s="16"/>
    </row>
    <row r="156" spans="6:6">
      <c r="F156" s="16"/>
    </row>
    <row r="157" spans="6:6">
      <c r="F157" s="16"/>
    </row>
    <row r="158" spans="6:6">
      <c r="F158" s="16"/>
    </row>
    <row r="159" spans="6:6">
      <c r="F159" s="16"/>
    </row>
    <row r="160" spans="6:6">
      <c r="F160" s="16"/>
    </row>
    <row r="161" spans="6:6">
      <c r="F161" s="16"/>
    </row>
    <row r="162" spans="6:6">
      <c r="F162" s="16"/>
    </row>
    <row r="163" spans="6:6">
      <c r="F163" s="16"/>
    </row>
    <row r="164" spans="6:6">
      <c r="F164" s="16"/>
    </row>
    <row r="165" spans="6:6">
      <c r="F165" s="16"/>
    </row>
    <row r="166" spans="6:6">
      <c r="F166" s="16"/>
    </row>
    <row r="167" spans="6:6">
      <c r="F167" s="16"/>
    </row>
    <row r="168" spans="6:6">
      <c r="F168" s="16"/>
    </row>
    <row r="169" spans="6:6">
      <c r="F169" s="16"/>
    </row>
    <row r="170" spans="6:6">
      <c r="F170" s="16"/>
    </row>
    <row r="171" spans="6:6">
      <c r="F171" s="16"/>
    </row>
    <row r="172" spans="6:6">
      <c r="F172" s="16"/>
    </row>
    <row r="173" spans="6:6">
      <c r="F173" s="16"/>
    </row>
    <row r="174" spans="6:6">
      <c r="F174" s="16"/>
    </row>
    <row r="175" spans="6:6">
      <c r="F175" s="16"/>
    </row>
    <row r="176" spans="6:6">
      <c r="F176" s="16"/>
    </row>
    <row r="177" spans="6:6">
      <c r="F177" s="16"/>
    </row>
    <row r="178" spans="6:6">
      <c r="F178" s="16"/>
    </row>
    <row r="179" spans="6:6">
      <c r="F179" s="16"/>
    </row>
    <row r="180" spans="6:6">
      <c r="F180" s="16"/>
    </row>
    <row r="181" spans="6:6">
      <c r="F181" s="16"/>
    </row>
    <row r="182" spans="6:6">
      <c r="F182" s="16"/>
    </row>
    <row r="183" spans="6:6">
      <c r="F183" s="16"/>
    </row>
    <row r="184" spans="6:6">
      <c r="F184" s="16"/>
    </row>
    <row r="185" spans="6:6">
      <c r="F185" s="16"/>
    </row>
    <row r="186" spans="6:6">
      <c r="F186" s="16"/>
    </row>
    <row r="187" spans="6:6">
      <c r="F187" s="16"/>
    </row>
    <row r="188" spans="6:6">
      <c r="F188" s="16"/>
    </row>
    <row r="189" spans="6:6">
      <c r="F189" s="16"/>
    </row>
    <row r="190" spans="6:6">
      <c r="F190" s="16"/>
    </row>
    <row r="191" spans="6:6">
      <c r="F191" s="16"/>
    </row>
    <row r="192" spans="6:6">
      <c r="F192" s="16"/>
    </row>
    <row r="193" spans="6:6">
      <c r="F193" s="16"/>
    </row>
    <row r="194" spans="6:6">
      <c r="F194" s="16"/>
    </row>
    <row r="195" spans="6:6">
      <c r="F195" s="16"/>
    </row>
    <row r="196" spans="6:6">
      <c r="F196" s="16"/>
    </row>
    <row r="197" spans="6:6">
      <c r="F197" s="16"/>
    </row>
    <row r="198" spans="6:6">
      <c r="F198" s="16"/>
    </row>
    <row r="199" spans="6:6">
      <c r="F199" s="16"/>
    </row>
    <row r="200" spans="6:6">
      <c r="F200" s="16"/>
    </row>
    <row r="201" spans="6:6">
      <c r="F201" s="16"/>
    </row>
    <row r="202" spans="6:6">
      <c r="F202" s="16"/>
    </row>
    <row r="203" spans="6:6">
      <c r="F203" s="16"/>
    </row>
    <row r="204" spans="6:6">
      <c r="F204" s="16"/>
    </row>
    <row r="205" spans="6:6">
      <c r="F205" s="16"/>
    </row>
    <row r="206" spans="6:6">
      <c r="F206" s="16"/>
    </row>
    <row r="207" spans="6:6">
      <c r="F207" s="16"/>
    </row>
    <row r="208" spans="6:6">
      <c r="F208" s="16"/>
    </row>
    <row r="209" spans="6:6">
      <c r="F209" s="16"/>
    </row>
    <row r="210" spans="6:6">
      <c r="F210" s="16"/>
    </row>
    <row r="211" spans="6:6">
      <c r="F211" s="16"/>
    </row>
    <row r="212" spans="6:6">
      <c r="F212" s="16"/>
    </row>
    <row r="213" spans="6:6">
      <c r="F213" s="16"/>
    </row>
    <row r="214" spans="6:6">
      <c r="F214" s="16"/>
    </row>
    <row r="215" spans="6:6">
      <c r="F215" s="16"/>
    </row>
    <row r="216" spans="6:6">
      <c r="F216" s="16"/>
    </row>
    <row r="217" spans="6:6">
      <c r="F217" s="16"/>
    </row>
    <row r="218" spans="6:6">
      <c r="F218" s="16"/>
    </row>
    <row r="219" spans="6:6">
      <c r="F219" s="16"/>
    </row>
    <row r="220" spans="6:6">
      <c r="F220" s="16"/>
    </row>
    <row r="221" spans="6:6">
      <c r="F221" s="16"/>
    </row>
    <row r="222" spans="6:6">
      <c r="F222" s="16"/>
    </row>
    <row r="223" spans="6:6">
      <c r="F223" s="16"/>
    </row>
    <row r="224" spans="6:6">
      <c r="F224" s="16"/>
    </row>
    <row r="225" spans="6:6">
      <c r="F225" s="16"/>
    </row>
    <row r="226" spans="6:6">
      <c r="F226" s="16"/>
    </row>
    <row r="227" spans="6:6">
      <c r="F227" s="16"/>
    </row>
    <row r="228" spans="6:6">
      <c r="F228" s="16"/>
    </row>
    <row r="229" spans="6:6">
      <c r="F229" s="16"/>
    </row>
    <row r="230" spans="6:6">
      <c r="F230" s="16"/>
    </row>
    <row r="231" spans="6:6">
      <c r="F231" s="16"/>
    </row>
    <row r="232" spans="6:6">
      <c r="F232" s="16"/>
    </row>
    <row r="233" spans="6:6">
      <c r="F233" s="16"/>
    </row>
    <row r="234" spans="6:6">
      <c r="F234" s="16"/>
    </row>
    <row r="235" spans="6:6">
      <c r="F235" s="16"/>
    </row>
    <row r="236" spans="6:6">
      <c r="F236" s="16"/>
    </row>
    <row r="237" spans="6:6">
      <c r="F237" s="16"/>
    </row>
    <row r="238" spans="6:6">
      <c r="F238" s="16"/>
    </row>
    <row r="239" spans="6:6">
      <c r="F239" s="16"/>
    </row>
    <row r="240" spans="6:6">
      <c r="F240" s="16"/>
    </row>
    <row r="241" spans="6:6">
      <c r="F241" s="16"/>
    </row>
    <row r="242" spans="6:6">
      <c r="F242" s="16"/>
    </row>
    <row r="243" spans="6:6">
      <c r="F243" s="16"/>
    </row>
    <row r="244" spans="6:6">
      <c r="F244" s="16"/>
    </row>
    <row r="245" spans="6:6">
      <c r="F245" s="16"/>
    </row>
    <row r="246" spans="6:6">
      <c r="F246" s="16"/>
    </row>
    <row r="247" spans="6:6">
      <c r="F247" s="16"/>
    </row>
    <row r="248" spans="6:6">
      <c r="F248" s="16"/>
    </row>
    <row r="249" spans="6:6">
      <c r="F249" s="16"/>
    </row>
    <row r="250" spans="6:6">
      <c r="F250" s="16"/>
    </row>
    <row r="251" spans="6:6">
      <c r="F251" s="16"/>
    </row>
    <row r="252" spans="6:6">
      <c r="F252" s="16"/>
    </row>
    <row r="253" spans="6:6">
      <c r="F253" s="16"/>
    </row>
    <row r="254" spans="6:6">
      <c r="F254" s="16"/>
    </row>
    <row r="255" spans="6:6">
      <c r="F255" s="16"/>
    </row>
    <row r="256" spans="6:6">
      <c r="F256" s="16"/>
    </row>
    <row r="257" spans="6:6">
      <c r="F257" s="16"/>
    </row>
    <row r="258" spans="6:6">
      <c r="F258" s="16"/>
    </row>
    <row r="259" spans="6:6">
      <c r="F259" s="16"/>
    </row>
    <row r="260" spans="6:6">
      <c r="F260" s="16"/>
    </row>
    <row r="261" spans="6:6">
      <c r="F261" s="16"/>
    </row>
    <row r="262" spans="6:6">
      <c r="F262" s="16"/>
    </row>
    <row r="263" spans="6:6">
      <c r="F263" s="16"/>
    </row>
    <row r="264" spans="6:6">
      <c r="F264" s="16"/>
    </row>
    <row r="265" spans="6:6">
      <c r="F265" s="16"/>
    </row>
    <row r="266" spans="6:6">
      <c r="F266" s="16"/>
    </row>
    <row r="267" spans="6:6">
      <c r="F267" s="16"/>
    </row>
    <row r="268" spans="6:6">
      <c r="F268" s="16"/>
    </row>
    <row r="269" spans="6:6">
      <c r="F269" s="16"/>
    </row>
    <row r="270" spans="6:6">
      <c r="F270" s="16"/>
    </row>
    <row r="271" spans="6:6">
      <c r="F271" s="16"/>
    </row>
    <row r="272" spans="6:6">
      <c r="F272" s="16"/>
    </row>
    <row r="273" spans="6:6">
      <c r="F273" s="16"/>
    </row>
    <row r="274" spans="6:6">
      <c r="F274" s="16"/>
    </row>
    <row r="275" spans="6:6">
      <c r="F275" s="16"/>
    </row>
    <row r="276" spans="6:6">
      <c r="F276" s="16"/>
    </row>
    <row r="277" spans="6:6">
      <c r="F277" s="16"/>
    </row>
    <row r="278" spans="6:6">
      <c r="F278" s="16"/>
    </row>
    <row r="279" spans="6:6">
      <c r="F279" s="16"/>
    </row>
    <row r="280" spans="6:6">
      <c r="F280" s="16"/>
    </row>
    <row r="281" spans="6:6">
      <c r="F281" s="16"/>
    </row>
    <row r="282" spans="6:6">
      <c r="F282" s="16"/>
    </row>
    <row r="283" spans="6:6">
      <c r="F283" s="16"/>
    </row>
    <row r="284" spans="6:6">
      <c r="F284" s="16"/>
    </row>
    <row r="285" spans="6:6">
      <c r="F285" s="16"/>
    </row>
    <row r="286" spans="6:6">
      <c r="F286" s="16"/>
    </row>
    <row r="287" spans="6:6">
      <c r="F287" s="16"/>
    </row>
    <row r="288" spans="6:6">
      <c r="F288" s="16"/>
    </row>
    <row r="289" spans="6:6">
      <c r="F289" s="16"/>
    </row>
    <row r="290" spans="6:6">
      <c r="F290" s="16"/>
    </row>
    <row r="291" spans="6:6">
      <c r="F291" s="16"/>
    </row>
    <row r="292" spans="6:6">
      <c r="F292" s="16"/>
    </row>
    <row r="293" spans="6:6">
      <c r="F293" s="16"/>
    </row>
    <row r="294" spans="6:6">
      <c r="F294" s="16"/>
    </row>
    <row r="295" spans="6:6">
      <c r="F295" s="16"/>
    </row>
    <row r="296" spans="6:6">
      <c r="F296" s="16"/>
    </row>
    <row r="297" spans="6:6">
      <c r="F297" s="16"/>
    </row>
    <row r="298" spans="6:6">
      <c r="F298" s="16"/>
    </row>
    <row r="299" spans="6:6">
      <c r="F299" s="16"/>
    </row>
    <row r="300" spans="6:6">
      <c r="F300" s="16"/>
    </row>
    <row r="301" spans="6:6">
      <c r="F301" s="16"/>
    </row>
    <row r="302" spans="6:6">
      <c r="F302" s="16"/>
    </row>
    <row r="303" spans="6:6">
      <c r="F303" s="16"/>
    </row>
    <row r="304" spans="6:6">
      <c r="F304" s="16"/>
    </row>
    <row r="305" spans="6:6">
      <c r="F305" s="16"/>
    </row>
    <row r="306" spans="6:6">
      <c r="F306" s="16"/>
    </row>
    <row r="307" spans="6:6">
      <c r="F307" s="16"/>
    </row>
    <row r="308" spans="6:6">
      <c r="F308" s="16"/>
    </row>
    <row r="309" spans="6:6">
      <c r="F309" s="16"/>
    </row>
    <row r="310" spans="6:6">
      <c r="F310" s="16"/>
    </row>
    <row r="311" spans="6:6">
      <c r="F311" s="16"/>
    </row>
    <row r="312" spans="6:6">
      <c r="F312" s="16"/>
    </row>
    <row r="313" spans="6:6">
      <c r="F313" s="16"/>
    </row>
    <row r="314" spans="6:6">
      <c r="F314" s="16"/>
    </row>
    <row r="315" spans="6:6">
      <c r="F315" s="16"/>
    </row>
    <row r="316" spans="6:6">
      <c r="F316" s="16"/>
    </row>
    <row r="317" spans="6:6">
      <c r="F317" s="16"/>
    </row>
    <row r="318" spans="6:6">
      <c r="F318" s="16"/>
    </row>
    <row r="319" spans="6:6">
      <c r="F319" s="16"/>
    </row>
    <row r="320" spans="6:6">
      <c r="F320" s="16"/>
    </row>
    <row r="321" spans="6:6">
      <c r="F321" s="16"/>
    </row>
    <row r="322" spans="6:6">
      <c r="F322" s="16"/>
    </row>
    <row r="323" spans="6:6">
      <c r="F323" s="16"/>
    </row>
    <row r="324" spans="6:6">
      <c r="F324" s="16"/>
    </row>
    <row r="325" spans="6:6">
      <c r="F325" s="16"/>
    </row>
    <row r="326" spans="6:6">
      <c r="F326" s="16"/>
    </row>
    <row r="327" spans="6:6">
      <c r="F327" s="16"/>
    </row>
    <row r="328" spans="6:6">
      <c r="F328" s="16"/>
    </row>
    <row r="329" spans="6:6">
      <c r="F329" s="16"/>
    </row>
    <row r="330" spans="6:6">
      <c r="F330" s="16"/>
    </row>
    <row r="331" spans="6:6">
      <c r="F331" s="16"/>
    </row>
    <row r="332" spans="6:6">
      <c r="F332" s="16"/>
    </row>
    <row r="333" spans="6:6">
      <c r="F333" s="16"/>
    </row>
    <row r="334" spans="6:6">
      <c r="F334" s="16"/>
    </row>
    <row r="335" spans="6:6">
      <c r="F335" s="16"/>
    </row>
    <row r="336" spans="6:6">
      <c r="F336" s="16"/>
    </row>
    <row r="337" spans="6:6">
      <c r="F337" s="16"/>
    </row>
    <row r="338" spans="6:6">
      <c r="F338" s="16"/>
    </row>
    <row r="339" spans="6:6">
      <c r="F339" s="16"/>
    </row>
    <row r="340" spans="6:6">
      <c r="F340" s="16"/>
    </row>
    <row r="341" spans="6:6">
      <c r="F341" s="16"/>
    </row>
    <row r="342" spans="6:6">
      <c r="F342" s="16"/>
    </row>
    <row r="343" spans="6:6">
      <c r="F343" s="16"/>
    </row>
    <row r="344" spans="6:6">
      <c r="F344" s="16"/>
    </row>
    <row r="345" spans="6:6">
      <c r="F345" s="16"/>
    </row>
    <row r="346" spans="6:6">
      <c r="F346" s="16"/>
    </row>
    <row r="347" spans="6:6">
      <c r="F347" s="16"/>
    </row>
    <row r="348" spans="6:6">
      <c r="F348" s="16"/>
    </row>
    <row r="349" spans="6:6">
      <c r="F349" s="16"/>
    </row>
    <row r="350" spans="6:6">
      <c r="F350" s="16"/>
    </row>
    <row r="351" spans="6:6">
      <c r="F351" s="16"/>
    </row>
    <row r="352" spans="6:6">
      <c r="F352" s="16"/>
    </row>
    <row r="353" spans="6:6">
      <c r="F353" s="16"/>
    </row>
    <row r="354" spans="6:6">
      <c r="F354" s="16"/>
    </row>
    <row r="355" spans="6:6">
      <c r="F355" s="16"/>
    </row>
    <row r="356" spans="6:6">
      <c r="F356" s="16"/>
    </row>
    <row r="357" spans="6:6">
      <c r="F357" s="16"/>
    </row>
    <row r="358" spans="6:6">
      <c r="F358" s="16"/>
    </row>
    <row r="359" spans="6:6">
      <c r="F359" s="16"/>
    </row>
    <row r="360" spans="6:6">
      <c r="F360" s="16"/>
    </row>
    <row r="361" spans="6:6">
      <c r="F361" s="16"/>
    </row>
    <row r="362" spans="6:6">
      <c r="F362" s="16"/>
    </row>
    <row r="363" spans="6:6">
      <c r="F363" s="16"/>
    </row>
    <row r="364" spans="6:6">
      <c r="F364" s="16"/>
    </row>
    <row r="365" spans="6:6">
      <c r="F365" s="16"/>
    </row>
    <row r="366" spans="6:6">
      <c r="F366" s="16"/>
    </row>
    <row r="367" spans="6:6">
      <c r="F367" s="16"/>
    </row>
    <row r="368" spans="6:6">
      <c r="F368" s="16"/>
    </row>
    <row r="369" spans="6:6">
      <c r="F369" s="16"/>
    </row>
    <row r="370" spans="6:6">
      <c r="F370" s="16"/>
    </row>
    <row r="371" spans="6:6">
      <c r="F371" s="16"/>
    </row>
    <row r="372" spans="6:6">
      <c r="F372" s="16"/>
    </row>
    <row r="373" spans="6:6">
      <c r="F373" s="16"/>
    </row>
    <row r="374" spans="6:6">
      <c r="F374" s="16"/>
    </row>
    <row r="375" spans="6:6">
      <c r="F375" s="16"/>
    </row>
    <row r="376" spans="6:6">
      <c r="F376" s="16"/>
    </row>
    <row r="377" spans="6:6">
      <c r="F377" s="16"/>
    </row>
    <row r="378" spans="6:6">
      <c r="F378" s="16"/>
    </row>
    <row r="379" spans="6:6">
      <c r="F379" s="16"/>
    </row>
    <row r="380" spans="6:6">
      <c r="F380" s="16"/>
    </row>
    <row r="381" spans="6:6">
      <c r="F381" s="16"/>
    </row>
    <row r="382" spans="6:6">
      <c r="F382" s="16"/>
    </row>
    <row r="383" spans="6:6">
      <c r="F383" s="16"/>
    </row>
    <row r="384" spans="6:6">
      <c r="F384" s="16"/>
    </row>
    <row r="385" spans="6:6">
      <c r="F385" s="16"/>
    </row>
    <row r="386" spans="6:6">
      <c r="F386" s="16"/>
    </row>
    <row r="387" spans="6:6">
      <c r="F387" s="16"/>
    </row>
    <row r="388" spans="6:6">
      <c r="F388" s="16"/>
    </row>
    <row r="389" spans="6:6">
      <c r="F389" s="16"/>
    </row>
    <row r="390" spans="6:6">
      <c r="F390" s="16"/>
    </row>
    <row r="391" spans="6:6">
      <c r="F391" s="16"/>
    </row>
    <row r="392" spans="6:6">
      <c r="F392" s="16"/>
    </row>
    <row r="393" spans="6:6">
      <c r="F393" s="16"/>
    </row>
    <row r="394" spans="6:6">
      <c r="F394" s="16"/>
    </row>
    <row r="395" spans="6:6">
      <c r="F395" s="16"/>
    </row>
    <row r="396" spans="6:6">
      <c r="F396" s="16"/>
    </row>
    <row r="397" spans="6:6">
      <c r="F397" s="16"/>
    </row>
    <row r="398" spans="6:6">
      <c r="F398" s="16"/>
    </row>
    <row r="399" spans="6:6">
      <c r="F399" s="16"/>
    </row>
    <row r="400" spans="6:6">
      <c r="F400" s="16"/>
    </row>
    <row r="401" spans="6:6">
      <c r="F401" s="16"/>
    </row>
    <row r="402" spans="6:6">
      <c r="F402" s="16"/>
    </row>
    <row r="403" spans="6:6">
      <c r="F403" s="16"/>
    </row>
    <row r="404" spans="6:6">
      <c r="F404" s="16"/>
    </row>
    <row r="405" spans="6:6">
      <c r="F405" s="16"/>
    </row>
    <row r="406" spans="6:6">
      <c r="F406" s="16"/>
    </row>
    <row r="407" spans="6:6">
      <c r="F407" s="16"/>
    </row>
    <row r="408" spans="6:6">
      <c r="F408" s="16"/>
    </row>
    <row r="409" spans="6:6">
      <c r="F409" s="16"/>
    </row>
    <row r="410" spans="6:6">
      <c r="F410" s="16"/>
    </row>
    <row r="411" spans="6:6">
      <c r="F411" s="16"/>
    </row>
    <row r="412" spans="6:6">
      <c r="F412" s="16"/>
    </row>
    <row r="413" spans="6:6">
      <c r="F413" s="16"/>
    </row>
    <row r="414" spans="6:6">
      <c r="F414" s="16"/>
    </row>
    <row r="415" spans="6:6">
      <c r="F415" s="16"/>
    </row>
    <row r="416" spans="6:6">
      <c r="F416" s="16"/>
    </row>
    <row r="417" spans="6:6">
      <c r="F417" s="16"/>
    </row>
    <row r="418" spans="6:6">
      <c r="F418" s="16"/>
    </row>
    <row r="419" spans="6:6">
      <c r="F419" s="16"/>
    </row>
    <row r="420" spans="6:6">
      <c r="F420" s="16"/>
    </row>
    <row r="421" spans="6:6">
      <c r="F421" s="16"/>
    </row>
    <row r="422" spans="6:6">
      <c r="F422" s="16"/>
    </row>
    <row r="423" spans="6:6">
      <c r="F423" s="16"/>
    </row>
    <row r="424" spans="6:6">
      <c r="F424" s="16"/>
    </row>
    <row r="425" spans="6:6">
      <c r="F425" s="16"/>
    </row>
    <row r="426" spans="6:6">
      <c r="F426" s="16"/>
    </row>
    <row r="427" spans="6:6">
      <c r="F427" s="16"/>
    </row>
    <row r="428" spans="6:6">
      <c r="F428" s="16"/>
    </row>
    <row r="429" spans="6:6">
      <c r="F429" s="16"/>
    </row>
    <row r="430" spans="6:6">
      <c r="F430" s="16"/>
    </row>
    <row r="431" spans="6:6">
      <c r="F431" s="16"/>
    </row>
    <row r="432" spans="6:6">
      <c r="F432" s="16"/>
    </row>
    <row r="433" spans="6:6">
      <c r="F433" s="16"/>
    </row>
    <row r="434" spans="6:6">
      <c r="F434" s="16"/>
    </row>
    <row r="435" spans="6:6">
      <c r="F435" s="16"/>
    </row>
    <row r="436" spans="6:6">
      <c r="F436" s="16"/>
    </row>
    <row r="437" spans="6:6">
      <c r="F437" s="16"/>
    </row>
    <row r="438" spans="6:6">
      <c r="F438" s="16"/>
    </row>
    <row r="439" spans="6:6">
      <c r="F439" s="16"/>
    </row>
    <row r="440" spans="6:6">
      <c r="F440" s="16"/>
    </row>
    <row r="441" spans="6:6">
      <c r="F441" s="16"/>
    </row>
    <row r="442" spans="6:6">
      <c r="F442" s="16"/>
    </row>
    <row r="443" spans="6:6">
      <c r="F443" s="16"/>
    </row>
    <row r="444" spans="6:6">
      <c r="F444" s="16"/>
    </row>
    <row r="445" spans="6:6">
      <c r="F445" s="16"/>
    </row>
    <row r="446" spans="6:6">
      <c r="F446" s="16"/>
    </row>
    <row r="447" spans="6:6">
      <c r="F447" s="16"/>
    </row>
    <row r="448" spans="6:6">
      <c r="F448" s="16"/>
    </row>
    <row r="449" spans="6:6">
      <c r="F449" s="16"/>
    </row>
    <row r="450" spans="6:6">
      <c r="F450" s="16"/>
    </row>
    <row r="451" spans="6:6">
      <c r="F451" s="16"/>
    </row>
    <row r="452" spans="6:6">
      <c r="F452" s="16"/>
    </row>
    <row r="453" spans="6:6">
      <c r="F453" s="16"/>
    </row>
    <row r="454" spans="6:6">
      <c r="F454" s="16"/>
    </row>
    <row r="455" spans="6:6">
      <c r="F455" s="16"/>
    </row>
    <row r="456" spans="6:6">
      <c r="F456" s="16"/>
    </row>
    <row r="457" spans="6:6">
      <c r="F457" s="16"/>
    </row>
    <row r="458" spans="6:6">
      <c r="F458" s="16"/>
    </row>
    <row r="459" spans="6:6">
      <c r="F459" s="16"/>
    </row>
    <row r="460" spans="6:6">
      <c r="F460" s="16"/>
    </row>
    <row r="461" spans="6:6">
      <c r="F461" s="16"/>
    </row>
    <row r="462" spans="6:6">
      <c r="F462" s="16"/>
    </row>
    <row r="463" spans="6:6">
      <c r="F463" s="16"/>
    </row>
    <row r="464" spans="6:6">
      <c r="F464" s="16"/>
    </row>
    <row r="465" spans="6:6">
      <c r="F465" s="16"/>
    </row>
    <row r="466" spans="6:6">
      <c r="F466" s="16"/>
    </row>
    <row r="467" spans="6:6">
      <c r="F467" s="16"/>
    </row>
    <row r="468" spans="6:6">
      <c r="F468" s="16"/>
    </row>
    <row r="469" spans="6:6">
      <c r="F469" s="16"/>
    </row>
    <row r="470" spans="6:6">
      <c r="F470" s="16"/>
    </row>
    <row r="471" spans="6:6">
      <c r="F471" s="16"/>
    </row>
    <row r="472" spans="6:6">
      <c r="F472" s="16"/>
    </row>
    <row r="473" spans="6:6">
      <c r="F473" s="16"/>
    </row>
    <row r="474" spans="6:6">
      <c r="F474" s="16"/>
    </row>
    <row r="475" spans="6:6">
      <c r="F475" s="16"/>
    </row>
    <row r="476" spans="6:6">
      <c r="F476" s="16"/>
    </row>
    <row r="477" spans="6:6">
      <c r="F477" s="16"/>
    </row>
    <row r="478" spans="6:6">
      <c r="F478" s="16"/>
    </row>
    <row r="479" spans="6:6">
      <c r="F479" s="16"/>
    </row>
    <row r="480" spans="6:6">
      <c r="F480" s="16"/>
    </row>
    <row r="481" spans="6:6">
      <c r="F481" s="16"/>
    </row>
    <row r="482" spans="6:6">
      <c r="F482" s="16"/>
    </row>
    <row r="483" spans="6:6">
      <c r="F483" s="16"/>
    </row>
    <row r="484" spans="6:6">
      <c r="F484" s="16"/>
    </row>
    <row r="485" spans="6:6">
      <c r="F485" s="16"/>
    </row>
    <row r="486" spans="6:6">
      <c r="F486" s="16"/>
    </row>
    <row r="487" spans="6:6">
      <c r="F487" s="16"/>
    </row>
    <row r="488" spans="6:6">
      <c r="F488" s="16"/>
    </row>
    <row r="489" spans="6:6">
      <c r="F489" s="16"/>
    </row>
    <row r="490" spans="6:6">
      <c r="F490" s="16"/>
    </row>
    <row r="491" spans="6:6">
      <c r="F491" s="16"/>
    </row>
    <row r="492" spans="6:6">
      <c r="F492" s="16"/>
    </row>
    <row r="493" spans="6:6">
      <c r="F493" s="16"/>
    </row>
    <row r="494" spans="6:6">
      <c r="F494" s="16"/>
    </row>
    <row r="495" spans="6:6">
      <c r="F495" s="16"/>
    </row>
    <row r="496" spans="6:6">
      <c r="F496" s="16"/>
    </row>
    <row r="497" spans="6:6">
      <c r="F497" s="16"/>
    </row>
    <row r="498" spans="6:6">
      <c r="F498" s="16"/>
    </row>
    <row r="499" spans="6:6">
      <c r="F499" s="16"/>
    </row>
    <row r="500" spans="6:6">
      <c r="F500" s="16"/>
    </row>
    <row r="501" spans="6:6">
      <c r="F501" s="16"/>
    </row>
    <row r="502" spans="6:6">
      <c r="F502" s="16"/>
    </row>
    <row r="503" spans="6:6">
      <c r="F503" s="16"/>
    </row>
    <row r="504" spans="6:6">
      <c r="F504" s="16"/>
    </row>
    <row r="505" spans="6:6">
      <c r="F505" s="16"/>
    </row>
    <row r="506" spans="6:6">
      <c r="F506" s="16"/>
    </row>
    <row r="507" spans="6:6">
      <c r="F507" s="16"/>
    </row>
    <row r="508" spans="6:6">
      <c r="F508" s="16"/>
    </row>
    <row r="509" spans="6:6">
      <c r="F509" s="16"/>
    </row>
    <row r="510" spans="6:6">
      <c r="F510" s="16"/>
    </row>
    <row r="511" spans="6:6">
      <c r="F511" s="16"/>
    </row>
    <row r="512" spans="6:6">
      <c r="F512" s="16"/>
    </row>
    <row r="513" spans="6:6">
      <c r="F513" s="16"/>
    </row>
    <row r="514" spans="6:6">
      <c r="F514" s="16"/>
    </row>
    <row r="515" spans="6:6">
      <c r="F515" s="16"/>
    </row>
    <row r="516" spans="6:6">
      <c r="F516" s="16"/>
    </row>
    <row r="517" spans="6:6">
      <c r="F517" s="16"/>
    </row>
    <row r="518" spans="6:6">
      <c r="F518" s="16"/>
    </row>
    <row r="519" spans="6:6">
      <c r="F519" s="16"/>
    </row>
    <row r="520" spans="6:6">
      <c r="F520" s="16"/>
    </row>
    <row r="521" spans="6:6">
      <c r="F521" s="16"/>
    </row>
    <row r="522" spans="6:6">
      <c r="F522" s="16"/>
    </row>
    <row r="523" spans="6:6">
      <c r="F523" s="16"/>
    </row>
    <row r="524" spans="6:6">
      <c r="F524" s="16"/>
    </row>
    <row r="525" spans="6:6">
      <c r="F525" s="16"/>
    </row>
    <row r="526" spans="6:6">
      <c r="F526" s="16"/>
    </row>
    <row r="527" spans="6:6">
      <c r="F527" s="16"/>
    </row>
    <row r="528" spans="6:6">
      <c r="F528" s="16"/>
    </row>
    <row r="529" spans="6:6">
      <c r="F529" s="16"/>
    </row>
    <row r="530" spans="6:6">
      <c r="F530" s="16"/>
    </row>
    <row r="531" spans="6:6">
      <c r="F531" s="16"/>
    </row>
    <row r="532" spans="6:6">
      <c r="F532" s="16"/>
    </row>
    <row r="533" spans="6:6">
      <c r="F533" s="16"/>
    </row>
    <row r="534" spans="6:6">
      <c r="F534" s="16"/>
    </row>
    <row r="535" spans="6:6">
      <c r="F535" s="16"/>
    </row>
    <row r="536" spans="6:6">
      <c r="F536" s="16"/>
    </row>
    <row r="537" spans="6:6">
      <c r="F537" s="16"/>
    </row>
    <row r="538" spans="6:6">
      <c r="F538" s="16"/>
    </row>
    <row r="539" spans="6:6">
      <c r="F539" s="16"/>
    </row>
    <row r="540" spans="6:6">
      <c r="F540" s="16"/>
    </row>
    <row r="541" spans="6:6">
      <c r="F541" s="16"/>
    </row>
    <row r="542" spans="6:6">
      <c r="F542" s="16"/>
    </row>
    <row r="543" spans="6:6">
      <c r="F543" s="16"/>
    </row>
    <row r="544" spans="6:6">
      <c r="F544" s="16"/>
    </row>
    <row r="545" spans="6:6">
      <c r="F545" s="16"/>
    </row>
    <row r="546" spans="6:6">
      <c r="F546" s="16"/>
    </row>
    <row r="547" spans="6:6">
      <c r="F547" s="16"/>
    </row>
    <row r="548" spans="6:6">
      <c r="F548" s="16"/>
    </row>
    <row r="549" spans="6:6">
      <c r="F549" s="16"/>
    </row>
    <row r="550" spans="6:6">
      <c r="F550" s="16"/>
    </row>
    <row r="551" spans="6:6">
      <c r="F551" s="16"/>
    </row>
    <row r="552" spans="6:6">
      <c r="F552" s="16"/>
    </row>
    <row r="553" spans="6:6">
      <c r="F553" s="16"/>
    </row>
    <row r="554" spans="6:6">
      <c r="F554" s="16"/>
    </row>
    <row r="555" spans="6:6">
      <c r="F555" s="16"/>
    </row>
    <row r="556" spans="6:6">
      <c r="F556" s="16"/>
    </row>
    <row r="557" spans="6:6">
      <c r="F557" s="16"/>
    </row>
    <row r="558" spans="6:6">
      <c r="F558" s="16"/>
    </row>
    <row r="559" spans="6:6">
      <c r="F559" s="16"/>
    </row>
    <row r="560" spans="6:6">
      <c r="F560" s="16"/>
    </row>
    <row r="561" spans="6:6">
      <c r="F561" s="16"/>
    </row>
    <row r="562" spans="6:6">
      <c r="F562" s="16"/>
    </row>
    <row r="563" spans="6:6">
      <c r="F563" s="16"/>
    </row>
    <row r="564" spans="6:6">
      <c r="F564" s="16"/>
    </row>
    <row r="565" spans="6:6">
      <c r="F565" s="16"/>
    </row>
    <row r="566" spans="6:6">
      <c r="F566" s="16"/>
    </row>
    <row r="567" spans="6:6">
      <c r="F567" s="16"/>
    </row>
    <row r="568" spans="6:6">
      <c r="F568" s="16"/>
    </row>
    <row r="569" spans="6:6">
      <c r="F569" s="16"/>
    </row>
    <row r="570" spans="6:6">
      <c r="F570" s="16"/>
    </row>
    <row r="571" spans="6:6">
      <c r="F571" s="16"/>
    </row>
    <row r="572" spans="6:6">
      <c r="F572" s="16"/>
    </row>
    <row r="573" spans="6:6">
      <c r="F573" s="16"/>
    </row>
    <row r="574" spans="6:6">
      <c r="F574" s="16"/>
    </row>
    <row r="575" spans="6:6">
      <c r="F575" s="16"/>
    </row>
    <row r="576" spans="6:6">
      <c r="F576" s="16"/>
    </row>
    <row r="577" spans="6:6">
      <c r="F577" s="16"/>
    </row>
    <row r="578" spans="6:6">
      <c r="F578" s="16"/>
    </row>
    <row r="579" spans="6:6">
      <c r="F579" s="16"/>
    </row>
    <row r="580" spans="6:6">
      <c r="F580" s="16"/>
    </row>
    <row r="581" spans="6:6">
      <c r="F581" s="16"/>
    </row>
    <row r="582" spans="6:6">
      <c r="F582" s="16"/>
    </row>
    <row r="583" spans="6:6">
      <c r="F583" s="16"/>
    </row>
    <row r="584" spans="6:6">
      <c r="F584" s="16"/>
    </row>
    <row r="585" spans="6:6">
      <c r="F585" s="16"/>
    </row>
    <row r="586" spans="6:6">
      <c r="F586" s="16"/>
    </row>
    <row r="587" spans="6:6">
      <c r="F587" s="16"/>
    </row>
    <row r="588" spans="6:6">
      <c r="F588" s="16"/>
    </row>
    <row r="589" spans="6:6">
      <c r="F589" s="16"/>
    </row>
    <row r="590" spans="6:6">
      <c r="F590" s="16"/>
    </row>
    <row r="591" spans="6:6">
      <c r="F591" s="16"/>
    </row>
    <row r="592" spans="6:6">
      <c r="F592" s="16"/>
    </row>
    <row r="593" spans="6:6">
      <c r="F593" s="16"/>
    </row>
    <row r="594" spans="6:6">
      <c r="F594" s="16"/>
    </row>
    <row r="595" spans="6:6">
      <c r="F595" s="16"/>
    </row>
    <row r="596" spans="6:6">
      <c r="F596" s="16"/>
    </row>
    <row r="597" spans="6:6">
      <c r="F597" s="16"/>
    </row>
    <row r="598" spans="6:6">
      <c r="F598" s="16"/>
    </row>
    <row r="599" spans="6:6">
      <c r="F599" s="16"/>
    </row>
    <row r="600" spans="6:6">
      <c r="F600" s="16"/>
    </row>
    <row r="601" spans="6:6">
      <c r="F601" s="16"/>
    </row>
    <row r="602" spans="6:6">
      <c r="F602" s="16"/>
    </row>
    <row r="603" spans="6:6">
      <c r="F603" s="16"/>
    </row>
    <row r="604" spans="6:6">
      <c r="F604" s="16"/>
    </row>
    <row r="605" spans="6:6">
      <c r="F605" s="16"/>
    </row>
    <row r="606" spans="6:6">
      <c r="F606" s="16"/>
    </row>
    <row r="607" spans="6:6">
      <c r="F607" s="16"/>
    </row>
    <row r="608" spans="6:6">
      <c r="F608" s="16"/>
    </row>
    <row r="609" spans="6:6">
      <c r="F609" s="16"/>
    </row>
    <row r="610" spans="6:6">
      <c r="F610" s="16"/>
    </row>
    <row r="611" spans="6:6">
      <c r="F611" s="16"/>
    </row>
    <row r="612" spans="6:6">
      <c r="F612" s="16"/>
    </row>
    <row r="613" spans="6:6">
      <c r="F613" s="16"/>
    </row>
    <row r="614" spans="6:6">
      <c r="F614" s="16"/>
    </row>
    <row r="615" spans="6:6">
      <c r="F615" s="16"/>
    </row>
    <row r="616" spans="6:6">
      <c r="F616" s="16"/>
    </row>
    <row r="617" spans="6:6">
      <c r="F617" s="16"/>
    </row>
    <row r="618" spans="6:6">
      <c r="F618" s="16"/>
    </row>
    <row r="619" spans="6:6">
      <c r="F619" s="16"/>
    </row>
    <row r="620" spans="6:6">
      <c r="F620" s="16"/>
    </row>
    <row r="621" spans="6:6">
      <c r="F621" s="16"/>
    </row>
    <row r="622" spans="6:6">
      <c r="F622" s="16"/>
    </row>
    <row r="623" spans="6:6">
      <c r="F623" s="16"/>
    </row>
    <row r="624" spans="6:6">
      <c r="F624" s="16"/>
    </row>
    <row r="625" spans="6:6">
      <c r="F625" s="16"/>
    </row>
    <row r="626" spans="6:6">
      <c r="F626" s="16"/>
    </row>
    <row r="627" spans="6:6">
      <c r="F627" s="16"/>
    </row>
    <row r="628" spans="6:6">
      <c r="F628" s="16"/>
    </row>
    <row r="629" spans="6:6">
      <c r="F629" s="16"/>
    </row>
    <row r="630" spans="6:6">
      <c r="F630" s="16"/>
    </row>
    <row r="631" spans="6:6">
      <c r="F631" s="16"/>
    </row>
    <row r="632" spans="6:6">
      <c r="F632" s="16"/>
    </row>
    <row r="633" spans="6:6">
      <c r="F633" s="16"/>
    </row>
    <row r="634" spans="6:6">
      <c r="F634" s="16"/>
    </row>
    <row r="635" spans="6:6">
      <c r="F635" s="16"/>
    </row>
    <row r="636" spans="6:6">
      <c r="F636" s="16"/>
    </row>
    <row r="637" spans="6:6">
      <c r="F637" s="16"/>
    </row>
    <row r="638" spans="6:6">
      <c r="F638" s="16"/>
    </row>
    <row r="639" spans="6:6">
      <c r="F639" s="16"/>
    </row>
    <row r="640" spans="6:6">
      <c r="F640" s="16"/>
    </row>
    <row r="641" spans="6:6">
      <c r="F641" s="16"/>
    </row>
    <row r="642" spans="6:6">
      <c r="F642" s="16"/>
    </row>
    <row r="643" spans="6:6">
      <c r="F643" s="16"/>
    </row>
    <row r="644" spans="6:6">
      <c r="F644" s="16"/>
    </row>
    <row r="645" spans="6:6">
      <c r="F645" s="16"/>
    </row>
    <row r="646" spans="6:6">
      <c r="F646" s="16"/>
    </row>
    <row r="647" spans="6:6">
      <c r="F647" s="16"/>
    </row>
    <row r="648" spans="6:6">
      <c r="F648" s="16"/>
    </row>
    <row r="649" spans="6:6">
      <c r="F649" s="16"/>
    </row>
    <row r="650" spans="6:6">
      <c r="F650" s="16"/>
    </row>
    <row r="651" spans="6:6">
      <c r="F651" s="16"/>
    </row>
    <row r="652" spans="6:6">
      <c r="F652" s="16"/>
    </row>
    <row r="653" spans="6:6">
      <c r="F653" s="16"/>
    </row>
    <row r="654" spans="6:6">
      <c r="F654" s="16"/>
    </row>
    <row r="655" spans="6:6">
      <c r="F655" s="16"/>
    </row>
    <row r="656" spans="6:6">
      <c r="F656" s="16"/>
    </row>
    <row r="657" spans="6:6">
      <c r="F657" s="16"/>
    </row>
    <row r="658" spans="6:6">
      <c r="F658" s="16"/>
    </row>
    <row r="659" spans="6:6">
      <c r="F659" s="16"/>
    </row>
    <row r="660" spans="6:6">
      <c r="F660" s="16"/>
    </row>
    <row r="661" spans="6:6">
      <c r="F661" s="16"/>
    </row>
    <row r="662" spans="6:6">
      <c r="F662" s="16"/>
    </row>
    <row r="663" spans="6:6">
      <c r="F663" s="16"/>
    </row>
    <row r="664" spans="6:6">
      <c r="F664" s="16"/>
    </row>
    <row r="665" spans="6:6">
      <c r="F665" s="16"/>
    </row>
    <row r="666" spans="6:6">
      <c r="F666" s="16"/>
    </row>
    <row r="667" spans="6:6">
      <c r="F667" s="16"/>
    </row>
    <row r="668" spans="6:6">
      <c r="F668" s="16"/>
    </row>
    <row r="669" spans="6:6">
      <c r="F669" s="16"/>
    </row>
    <row r="670" spans="6:6">
      <c r="F670" s="16"/>
    </row>
    <row r="671" spans="6:6">
      <c r="F671" s="16"/>
    </row>
    <row r="672" spans="6:6">
      <c r="F672" s="16"/>
    </row>
    <row r="673" spans="6:6">
      <c r="F673" s="16"/>
    </row>
    <row r="674" spans="6:6">
      <c r="F674" s="16"/>
    </row>
    <row r="675" spans="6:6">
      <c r="F675" s="16"/>
    </row>
    <row r="676" spans="6:6">
      <c r="F676" s="16"/>
    </row>
    <row r="677" spans="6:6">
      <c r="F677" s="16"/>
    </row>
    <row r="678" spans="6:6">
      <c r="F678" s="16"/>
    </row>
    <row r="679" spans="6:6">
      <c r="F679" s="16"/>
    </row>
    <row r="680" spans="6:6">
      <c r="F680" s="16"/>
    </row>
    <row r="681" spans="6:6">
      <c r="F681" s="16"/>
    </row>
    <row r="682" spans="6:6">
      <c r="F682" s="16"/>
    </row>
    <row r="683" spans="6:6">
      <c r="F683" s="16"/>
    </row>
    <row r="684" spans="6:6">
      <c r="F684" s="16"/>
    </row>
    <row r="685" spans="6:6">
      <c r="F685" s="16"/>
    </row>
    <row r="686" spans="6:6">
      <c r="F686" s="16"/>
    </row>
    <row r="687" spans="6:6">
      <c r="F687" s="16"/>
    </row>
    <row r="688" spans="6:6">
      <c r="F688" s="16"/>
    </row>
    <row r="689" spans="6:6">
      <c r="F689" s="16"/>
    </row>
    <row r="690" spans="6:6">
      <c r="F690" s="16"/>
    </row>
    <row r="691" spans="6:6">
      <c r="F691" s="16"/>
    </row>
    <row r="692" spans="6:6">
      <c r="F692" s="16"/>
    </row>
    <row r="693" spans="6:6">
      <c r="F693" s="16"/>
    </row>
    <row r="694" spans="6:6">
      <c r="F694" s="16"/>
    </row>
    <row r="695" spans="6:6">
      <c r="F695" s="16"/>
    </row>
    <row r="696" spans="6:6">
      <c r="F696" s="16"/>
    </row>
    <row r="697" spans="6:6">
      <c r="F697" s="16"/>
    </row>
    <row r="698" spans="6:6">
      <c r="F698" s="16"/>
    </row>
    <row r="699" spans="6:6">
      <c r="F699" s="16"/>
    </row>
    <row r="700" spans="6:6">
      <c r="F700" s="16"/>
    </row>
    <row r="701" spans="6:6">
      <c r="F701" s="16"/>
    </row>
    <row r="702" spans="6:6">
      <c r="F702" s="16"/>
    </row>
    <row r="703" spans="6:6">
      <c r="F703" s="16"/>
    </row>
    <row r="704" spans="6:6">
      <c r="F704" s="16"/>
    </row>
    <row r="705" spans="6:6">
      <c r="F705" s="16"/>
    </row>
    <row r="706" spans="6:6">
      <c r="F706" s="16"/>
    </row>
    <row r="707" spans="6:6">
      <c r="F707" s="16"/>
    </row>
    <row r="708" spans="6:6">
      <c r="F708" s="16"/>
    </row>
    <row r="709" spans="6:6">
      <c r="F709" s="16"/>
    </row>
    <row r="710" spans="6:6">
      <c r="F710" s="16"/>
    </row>
    <row r="711" spans="6:6">
      <c r="F711" s="16"/>
    </row>
    <row r="712" spans="6:6">
      <c r="F712" s="16"/>
    </row>
    <row r="713" spans="6:6">
      <c r="F713" s="16"/>
    </row>
    <row r="714" spans="6:6">
      <c r="F714" s="16"/>
    </row>
    <row r="715" spans="6:6">
      <c r="F715" s="16"/>
    </row>
    <row r="716" spans="6:6">
      <c r="F716" s="16"/>
    </row>
    <row r="717" spans="6:6">
      <c r="F717" s="16"/>
    </row>
    <row r="718" spans="6:6">
      <c r="F718" s="16"/>
    </row>
    <row r="719" spans="6:6">
      <c r="F719" s="16"/>
    </row>
    <row r="720" spans="6:6">
      <c r="F720" s="16"/>
    </row>
    <row r="721" spans="6:6">
      <c r="F721" s="16"/>
    </row>
    <row r="722" spans="6:6">
      <c r="F722" s="16"/>
    </row>
    <row r="723" spans="6:6">
      <c r="F723" s="16"/>
    </row>
    <row r="724" spans="6:6">
      <c r="F724" s="16"/>
    </row>
    <row r="725" spans="6:6">
      <c r="F725" s="16"/>
    </row>
    <row r="726" spans="6:6">
      <c r="F726" s="16"/>
    </row>
    <row r="727" spans="6:6">
      <c r="F727" s="16"/>
    </row>
    <row r="728" spans="6:6">
      <c r="F728" s="16"/>
    </row>
    <row r="729" spans="6:6">
      <c r="F729" s="16"/>
    </row>
    <row r="730" spans="6:6">
      <c r="F730" s="16"/>
    </row>
    <row r="731" spans="6:6">
      <c r="F731" s="16"/>
    </row>
    <row r="732" spans="6:6">
      <c r="F732" s="16"/>
    </row>
    <row r="733" spans="6:6">
      <c r="F733" s="16"/>
    </row>
    <row r="734" spans="6:6">
      <c r="F734" s="16"/>
    </row>
    <row r="735" spans="6:6">
      <c r="F735" s="16"/>
    </row>
    <row r="736" spans="6:6">
      <c r="F736" s="16"/>
    </row>
    <row r="737" spans="6:6">
      <c r="F737" s="16"/>
    </row>
    <row r="738" spans="6:6">
      <c r="F738" s="16"/>
    </row>
    <row r="739" spans="6:6">
      <c r="F739" s="16"/>
    </row>
    <row r="740" spans="6:6">
      <c r="F740" s="16"/>
    </row>
    <row r="741" spans="6:6">
      <c r="F741" s="16"/>
    </row>
    <row r="742" spans="6:6">
      <c r="F742" s="16"/>
    </row>
    <row r="743" spans="6:6">
      <c r="F743" s="16"/>
    </row>
    <row r="744" spans="6:6">
      <c r="F744" s="16"/>
    </row>
    <row r="745" spans="6:6">
      <c r="F745" s="16"/>
    </row>
    <row r="746" spans="6:6">
      <c r="F746" s="16"/>
    </row>
    <row r="747" spans="6:6">
      <c r="F747" s="16"/>
    </row>
    <row r="748" spans="6:6">
      <c r="F748" s="16"/>
    </row>
    <row r="749" spans="6:6">
      <c r="F749" s="16"/>
    </row>
    <row r="750" spans="6:6">
      <c r="F750" s="16"/>
    </row>
    <row r="751" spans="6:6">
      <c r="F751" s="16"/>
    </row>
    <row r="752" spans="6:6">
      <c r="F752" s="16"/>
    </row>
    <row r="753" spans="6:6">
      <c r="F753" s="16"/>
    </row>
    <row r="754" spans="6:6">
      <c r="F754" s="16"/>
    </row>
    <row r="755" spans="6:6">
      <c r="F755" s="16"/>
    </row>
    <row r="756" spans="6:6">
      <c r="F756" s="16"/>
    </row>
    <row r="757" spans="6:6">
      <c r="F757" s="16"/>
    </row>
    <row r="758" spans="6:6">
      <c r="F758" s="16"/>
    </row>
    <row r="759" spans="6:6">
      <c r="F759" s="16"/>
    </row>
    <row r="760" spans="6:6">
      <c r="F760" s="16"/>
    </row>
    <row r="761" spans="6:6">
      <c r="F761" s="16"/>
    </row>
    <row r="762" spans="6:6">
      <c r="F762" s="16"/>
    </row>
    <row r="763" spans="6:6">
      <c r="F763" s="16"/>
    </row>
    <row r="764" spans="6:6">
      <c r="F764" s="16"/>
    </row>
    <row r="765" spans="6:6">
      <c r="F765" s="16"/>
    </row>
    <row r="766" spans="6:6">
      <c r="F766" s="16"/>
    </row>
    <row r="767" spans="6:6">
      <c r="F767" s="16"/>
    </row>
    <row r="768" spans="6:6">
      <c r="F768" s="16"/>
    </row>
    <row r="769" spans="6:6">
      <c r="F769" s="16"/>
    </row>
    <row r="770" spans="6:6">
      <c r="F770" s="16"/>
    </row>
    <row r="771" spans="6:6">
      <c r="F771" s="16"/>
    </row>
    <row r="772" spans="6:6">
      <c r="F772" s="16"/>
    </row>
    <row r="773" spans="6:6">
      <c r="F773" s="16"/>
    </row>
    <row r="774" spans="6:6">
      <c r="F774" s="16"/>
    </row>
    <row r="775" spans="6:6">
      <c r="F775" s="16"/>
    </row>
    <row r="776" spans="6:6">
      <c r="F776" s="16"/>
    </row>
    <row r="777" spans="6:6">
      <c r="F777" s="16"/>
    </row>
    <row r="778" spans="6:6">
      <c r="F778" s="16"/>
    </row>
    <row r="779" spans="6:6">
      <c r="F779" s="16"/>
    </row>
    <row r="780" spans="6:6">
      <c r="F780" s="16"/>
    </row>
    <row r="781" spans="6:6">
      <c r="F781" s="16"/>
    </row>
    <row r="782" spans="6:6">
      <c r="F782" s="16"/>
    </row>
    <row r="783" spans="6:6">
      <c r="F783" s="16"/>
    </row>
    <row r="784" spans="6:6">
      <c r="F784" s="16"/>
    </row>
    <row r="785" spans="6:6">
      <c r="F785" s="16"/>
    </row>
    <row r="786" spans="6:6">
      <c r="F786" s="16"/>
    </row>
    <row r="787" spans="6:6">
      <c r="F787" s="16"/>
    </row>
    <row r="788" spans="6:6">
      <c r="F788" s="16"/>
    </row>
    <row r="789" spans="6:6">
      <c r="F789" s="16"/>
    </row>
    <row r="790" spans="6:6">
      <c r="F790" s="16"/>
    </row>
    <row r="791" spans="6:6">
      <c r="F791" s="16"/>
    </row>
    <row r="792" spans="6:6">
      <c r="F792" s="16"/>
    </row>
    <row r="793" spans="6:6">
      <c r="F793" s="16"/>
    </row>
    <row r="794" spans="6:6">
      <c r="F794" s="16"/>
    </row>
    <row r="795" spans="6:6">
      <c r="F795" s="16"/>
    </row>
    <row r="796" spans="6:6">
      <c r="F796" s="16"/>
    </row>
    <row r="797" spans="6:6">
      <c r="F797" s="16"/>
    </row>
    <row r="798" spans="6:6">
      <c r="F798" s="16"/>
    </row>
    <row r="799" spans="6:6">
      <c r="F799" s="16"/>
    </row>
    <row r="800" spans="6:6">
      <c r="F800" s="16"/>
    </row>
    <row r="801" spans="6:6">
      <c r="F801" s="16"/>
    </row>
    <row r="802" spans="6:6">
      <c r="F802" s="16"/>
    </row>
    <row r="803" spans="6:6">
      <c r="F803" s="16"/>
    </row>
    <row r="804" spans="6:6">
      <c r="F804" s="16"/>
    </row>
    <row r="805" spans="6:6">
      <c r="F805" s="16"/>
    </row>
    <row r="806" spans="6:6">
      <c r="F806" s="16"/>
    </row>
    <row r="807" spans="6:6">
      <c r="F807" s="16"/>
    </row>
    <row r="808" spans="6:6">
      <c r="F808" s="16"/>
    </row>
    <row r="809" spans="6:6">
      <c r="F809" s="16"/>
    </row>
    <row r="810" spans="6:6">
      <c r="F810" s="16"/>
    </row>
    <row r="811" spans="6:6">
      <c r="F811" s="16"/>
    </row>
    <row r="812" spans="6:6">
      <c r="F812" s="16"/>
    </row>
    <row r="813" spans="6:6">
      <c r="F813" s="16"/>
    </row>
    <row r="814" spans="6:6">
      <c r="F814" s="16"/>
    </row>
    <row r="815" spans="6:6">
      <c r="F815" s="16"/>
    </row>
    <row r="816" spans="6:6">
      <c r="F816" s="16"/>
    </row>
    <row r="817" spans="6:6">
      <c r="F817" s="16"/>
    </row>
    <row r="818" spans="6:6">
      <c r="F818" s="16"/>
    </row>
    <row r="819" spans="6:6">
      <c r="F819" s="16"/>
    </row>
    <row r="820" spans="6:6">
      <c r="F820" s="16"/>
    </row>
    <row r="821" spans="6:6">
      <c r="F821" s="16"/>
    </row>
    <row r="822" spans="6:6">
      <c r="F822" s="16"/>
    </row>
    <row r="823" spans="6:6">
      <c r="F823" s="16"/>
    </row>
    <row r="824" spans="6:6">
      <c r="F824" s="16"/>
    </row>
    <row r="825" spans="6:6">
      <c r="F825" s="16"/>
    </row>
    <row r="826" spans="6:6">
      <c r="F826" s="16"/>
    </row>
    <row r="827" spans="6:6">
      <c r="F827" s="16"/>
    </row>
    <row r="828" spans="6:6">
      <c r="F828" s="16"/>
    </row>
    <row r="829" spans="6:6">
      <c r="F829" s="16"/>
    </row>
    <row r="830" spans="6:6">
      <c r="F830" s="16"/>
    </row>
    <row r="831" spans="6:6">
      <c r="F831" s="16"/>
    </row>
    <row r="832" spans="6:6">
      <c r="F832" s="16"/>
    </row>
    <row r="833" spans="6:6">
      <c r="F833" s="16"/>
    </row>
    <row r="834" spans="6:6">
      <c r="F834" s="16"/>
    </row>
    <row r="835" spans="6:6">
      <c r="F835" s="16"/>
    </row>
    <row r="836" spans="6:6">
      <c r="F836" s="16"/>
    </row>
    <row r="837" spans="6:6">
      <c r="F837" s="16"/>
    </row>
    <row r="838" spans="6:6">
      <c r="F838" s="16"/>
    </row>
    <row r="839" spans="6:6">
      <c r="F839" s="16"/>
    </row>
    <row r="840" spans="6:6">
      <c r="F840" s="16"/>
    </row>
    <row r="841" spans="6:6">
      <c r="F841" s="16"/>
    </row>
    <row r="842" spans="6:6">
      <c r="F842" s="16"/>
    </row>
    <row r="843" spans="6:6">
      <c r="F843" s="16"/>
    </row>
    <row r="844" spans="6:6">
      <c r="F844" s="16"/>
    </row>
    <row r="845" spans="6:6">
      <c r="F845" s="16"/>
    </row>
    <row r="846" spans="6:6">
      <c r="F846" s="16"/>
    </row>
    <row r="847" spans="6:6">
      <c r="F847" s="16"/>
    </row>
    <row r="848" spans="6:6">
      <c r="F848" s="16"/>
    </row>
    <row r="849" spans="6:6">
      <c r="F849" s="16"/>
    </row>
    <row r="850" spans="6:6">
      <c r="F850" s="16"/>
    </row>
    <row r="851" spans="6:6">
      <c r="F851" s="16"/>
    </row>
    <row r="852" spans="6:6">
      <c r="F852" s="16"/>
    </row>
    <row r="853" spans="6:6">
      <c r="F853" s="16"/>
    </row>
    <row r="854" spans="6:6">
      <c r="F854" s="16"/>
    </row>
    <row r="855" spans="6:6">
      <c r="F855" s="16"/>
    </row>
    <row r="856" spans="6:6">
      <c r="F856" s="16"/>
    </row>
    <row r="857" spans="6:6">
      <c r="F857" s="16"/>
    </row>
    <row r="858" spans="6:6">
      <c r="F858" s="16"/>
    </row>
    <row r="859" spans="6:6">
      <c r="F859" s="16"/>
    </row>
    <row r="860" spans="6:6">
      <c r="F860" s="16"/>
    </row>
    <row r="861" spans="6:6">
      <c r="F861" s="16"/>
    </row>
    <row r="862" spans="6:6">
      <c r="F862" s="16"/>
    </row>
    <row r="863" spans="6:6">
      <c r="F863" s="16"/>
    </row>
    <row r="864" spans="6:6">
      <c r="F864" s="16"/>
    </row>
    <row r="865" spans="6:6">
      <c r="F865" s="16"/>
    </row>
    <row r="866" spans="6:6">
      <c r="F866" s="16"/>
    </row>
    <row r="867" spans="6:6">
      <c r="F867" s="16"/>
    </row>
    <row r="868" spans="6:6">
      <c r="F868" s="16"/>
    </row>
    <row r="869" spans="6:6">
      <c r="F869" s="16"/>
    </row>
    <row r="870" spans="6:6">
      <c r="F870" s="16"/>
    </row>
    <row r="871" spans="6:6">
      <c r="F871" s="16"/>
    </row>
    <row r="872" spans="6:6">
      <c r="F872" s="16"/>
    </row>
    <row r="873" spans="6:6">
      <c r="F873" s="16"/>
    </row>
    <row r="874" spans="6:6">
      <c r="F874" s="16"/>
    </row>
    <row r="875" spans="6:6">
      <c r="F875" s="16"/>
    </row>
    <row r="876" spans="6:6">
      <c r="F876" s="16"/>
    </row>
    <row r="877" spans="6:6">
      <c r="F877" s="16"/>
    </row>
    <row r="878" spans="6:6">
      <c r="F878" s="16"/>
    </row>
    <row r="879" spans="6:6">
      <c r="F879" s="16"/>
    </row>
    <row r="880" spans="6:6">
      <c r="F880" s="16"/>
    </row>
    <row r="881" spans="6:6">
      <c r="F881" s="16"/>
    </row>
    <row r="882" spans="6:6">
      <c r="F882" s="16"/>
    </row>
    <row r="883" spans="6:6">
      <c r="F883" s="16"/>
    </row>
    <row r="884" spans="6:6">
      <c r="F884" s="16"/>
    </row>
    <row r="885" spans="6:6">
      <c r="F885" s="16"/>
    </row>
    <row r="886" spans="6:6">
      <c r="F886" s="16"/>
    </row>
    <row r="887" spans="6:6">
      <c r="F887" s="16"/>
    </row>
    <row r="888" spans="6:6">
      <c r="F888" s="16"/>
    </row>
    <row r="889" spans="6:6">
      <c r="F889" s="16"/>
    </row>
    <row r="890" spans="6:6">
      <c r="F890" s="16"/>
    </row>
    <row r="891" spans="6:6">
      <c r="F891" s="16"/>
    </row>
    <row r="892" spans="6:6">
      <c r="F892" s="16"/>
    </row>
    <row r="893" spans="6:6">
      <c r="F893" s="16"/>
    </row>
    <row r="894" spans="6:6">
      <c r="F894" s="16"/>
    </row>
    <row r="895" spans="6:6">
      <c r="F895" s="16"/>
    </row>
    <row r="896" spans="6:6">
      <c r="F896" s="16"/>
    </row>
    <row r="897" spans="6:6">
      <c r="F897" s="16"/>
    </row>
    <row r="898" spans="6:6">
      <c r="F898" s="16"/>
    </row>
    <row r="899" spans="6:6">
      <c r="F899" s="16"/>
    </row>
    <row r="900" spans="6:6">
      <c r="F900" s="16"/>
    </row>
    <row r="901" spans="6:6">
      <c r="F901" s="16"/>
    </row>
    <row r="902" spans="6:6">
      <c r="F902" s="16"/>
    </row>
    <row r="903" spans="6:6">
      <c r="F903" s="16"/>
    </row>
    <row r="904" spans="6:6">
      <c r="F904" s="16"/>
    </row>
    <row r="905" spans="6:6">
      <c r="F905" s="16"/>
    </row>
    <row r="906" spans="6:6">
      <c r="F906" s="16"/>
    </row>
    <row r="907" spans="6:6">
      <c r="F907" s="16"/>
    </row>
    <row r="908" spans="6:6">
      <c r="F908" s="16"/>
    </row>
    <row r="909" spans="6:6">
      <c r="F909" s="16"/>
    </row>
    <row r="910" spans="6:6">
      <c r="F910" s="16"/>
    </row>
    <row r="911" spans="6:6">
      <c r="F911" s="16"/>
    </row>
    <row r="912" spans="6:6">
      <c r="F912" s="16"/>
    </row>
    <row r="913" spans="6:6">
      <c r="F913" s="16"/>
    </row>
    <row r="914" spans="6:6">
      <c r="F914" s="16"/>
    </row>
    <row r="915" spans="6:6">
      <c r="F915" s="16"/>
    </row>
    <row r="916" spans="6:6">
      <c r="F916" s="16"/>
    </row>
    <row r="917" spans="6:6">
      <c r="F917" s="16"/>
    </row>
    <row r="918" spans="6:6">
      <c r="F918" s="16"/>
    </row>
    <row r="919" spans="6:6">
      <c r="F919" s="16"/>
    </row>
    <row r="920" spans="6:6">
      <c r="F920" s="16"/>
    </row>
    <row r="921" spans="6:6">
      <c r="F921" s="16"/>
    </row>
    <row r="922" spans="6:6">
      <c r="F922" s="16"/>
    </row>
    <row r="923" spans="6:6">
      <c r="F923" s="16"/>
    </row>
    <row r="924" spans="6:6">
      <c r="F924" s="16"/>
    </row>
    <row r="925" spans="6:6">
      <c r="F925" s="16"/>
    </row>
    <row r="926" spans="6:6">
      <c r="F926" s="16"/>
    </row>
    <row r="927" spans="6:6">
      <c r="F927" s="16"/>
    </row>
    <row r="928" spans="6:6">
      <c r="F928" s="16"/>
    </row>
    <row r="929" spans="6:6">
      <c r="F929" s="16"/>
    </row>
    <row r="930" spans="6:6">
      <c r="F930" s="16"/>
    </row>
    <row r="931" spans="6:6">
      <c r="F931" s="16"/>
    </row>
    <row r="932" spans="6:6">
      <c r="F932" s="16"/>
    </row>
    <row r="933" spans="6:6">
      <c r="F933" s="16"/>
    </row>
    <row r="934" spans="6:6">
      <c r="F934" s="16"/>
    </row>
    <row r="935" spans="6:6">
      <c r="F935" s="16"/>
    </row>
    <row r="936" spans="6:6">
      <c r="F936" s="16"/>
    </row>
    <row r="937" spans="6:6">
      <c r="F937" s="16"/>
    </row>
    <row r="938" spans="6:6">
      <c r="F938" s="16"/>
    </row>
    <row r="939" spans="6:6">
      <c r="F939" s="16"/>
    </row>
    <row r="940" spans="6:6">
      <c r="F940" s="16"/>
    </row>
    <row r="941" spans="6:6">
      <c r="F941" s="16"/>
    </row>
    <row r="942" spans="6:6">
      <c r="F942" s="16"/>
    </row>
    <row r="943" spans="6:6">
      <c r="F943" s="16"/>
    </row>
    <row r="944" spans="6:6">
      <c r="F944" s="16"/>
    </row>
    <row r="945" spans="6:6">
      <c r="F945" s="16"/>
    </row>
    <row r="946" spans="6:6">
      <c r="F946" s="16"/>
    </row>
    <row r="947" spans="6:6">
      <c r="F947" s="16"/>
    </row>
    <row r="948" spans="6:6">
      <c r="F948" s="16"/>
    </row>
    <row r="949" spans="6:6">
      <c r="F949" s="16"/>
    </row>
    <row r="950" spans="6:6">
      <c r="F950" s="16"/>
    </row>
    <row r="951" spans="6:6">
      <c r="F951" s="16"/>
    </row>
    <row r="952" spans="6:6">
      <c r="F952" s="16"/>
    </row>
    <row r="953" spans="6:6">
      <c r="F953" s="16"/>
    </row>
    <row r="954" spans="6:6">
      <c r="F954" s="16"/>
    </row>
    <row r="955" spans="6:6">
      <c r="F955" s="16"/>
    </row>
    <row r="956" spans="6:6">
      <c r="F956" s="16"/>
    </row>
    <row r="957" spans="6:6">
      <c r="F957" s="16"/>
    </row>
    <row r="958" spans="6:6">
      <c r="F958" s="16"/>
    </row>
    <row r="959" spans="6:6">
      <c r="F959" s="16"/>
    </row>
    <row r="960" spans="6:6">
      <c r="F960" s="16"/>
    </row>
    <row r="961" spans="6:6">
      <c r="F961" s="16"/>
    </row>
    <row r="962" spans="6:6">
      <c r="F962" s="16"/>
    </row>
    <row r="963" spans="6:6">
      <c r="F963" s="16"/>
    </row>
    <row r="964" spans="6:6">
      <c r="F964" s="16"/>
    </row>
    <row r="965" spans="6:6">
      <c r="F965" s="16"/>
    </row>
    <row r="966" spans="6:6">
      <c r="F966" s="16"/>
    </row>
    <row r="967" spans="6:6">
      <c r="F967" s="16"/>
    </row>
    <row r="968" spans="6:6">
      <c r="F968" s="16"/>
    </row>
    <row r="969" spans="6:6">
      <c r="F969" s="16"/>
    </row>
    <row r="970" spans="6:6">
      <c r="F970" s="16"/>
    </row>
    <row r="971" spans="6:6">
      <c r="F971" s="16"/>
    </row>
    <row r="972" spans="6:6">
      <c r="F972" s="16"/>
    </row>
    <row r="973" spans="6:6">
      <c r="F973" s="16"/>
    </row>
    <row r="974" spans="6:6">
      <c r="F974" s="16"/>
    </row>
    <row r="975" spans="6:6">
      <c r="F975" s="16"/>
    </row>
    <row r="976" spans="6:6">
      <c r="F976" s="16"/>
    </row>
    <row r="977" spans="6:6">
      <c r="F977" s="16"/>
    </row>
    <row r="978" spans="6:6">
      <c r="F978" s="16"/>
    </row>
    <row r="979" spans="6:6">
      <c r="F979" s="16"/>
    </row>
    <row r="980" spans="6:6">
      <c r="F980" s="16"/>
    </row>
    <row r="981" spans="6:6">
      <c r="F981" s="16"/>
    </row>
    <row r="982" spans="6:6">
      <c r="F982" s="16"/>
    </row>
    <row r="983" spans="6:6">
      <c r="F983" s="16"/>
    </row>
    <row r="984" spans="6:6">
      <c r="F984" s="16"/>
    </row>
    <row r="985" spans="6:6">
      <c r="F985" s="16"/>
    </row>
    <row r="986" spans="6:6">
      <c r="F986" s="16"/>
    </row>
    <row r="987" spans="6:6">
      <c r="F987" s="16"/>
    </row>
    <row r="988" spans="6:6">
      <c r="F988" s="16"/>
    </row>
    <row r="989" spans="6:6">
      <c r="F989" s="16"/>
    </row>
    <row r="990" spans="6:6">
      <c r="F990" s="16"/>
    </row>
    <row r="991" spans="6:6">
      <c r="F991" s="16"/>
    </row>
    <row r="992" spans="6:6">
      <c r="F992" s="16"/>
    </row>
    <row r="993" spans="6:6">
      <c r="F993" s="16"/>
    </row>
    <row r="994" spans="6:6">
      <c r="F994" s="16"/>
    </row>
    <row r="995" spans="6:6">
      <c r="F995" s="16"/>
    </row>
    <row r="996" spans="6:6">
      <c r="F996" s="16"/>
    </row>
    <row r="997" spans="6:6">
      <c r="F997" s="16"/>
    </row>
    <row r="998" spans="6:6">
      <c r="F998" s="16"/>
    </row>
    <row r="999" spans="6:6">
      <c r="F999" s="16"/>
    </row>
    <row r="1000" spans="6:6">
      <c r="F1000" s="16"/>
    </row>
    <row r="1001" spans="6:6">
      <c r="F1001" s="16"/>
    </row>
    <row r="1002" spans="6:6">
      <c r="F1002" s="16"/>
    </row>
    <row r="1003" spans="6:6">
      <c r="F1003" s="16"/>
    </row>
    <row r="1004" spans="6:6">
      <c r="F1004" s="16"/>
    </row>
    <row r="1005" spans="6:6">
      <c r="F1005" s="16"/>
    </row>
    <row r="1006" spans="6:6">
      <c r="F1006" s="16"/>
    </row>
    <row r="1007" spans="6:6">
      <c r="F1007" s="16"/>
    </row>
    <row r="1008" spans="6:6">
      <c r="F1008" s="16"/>
    </row>
    <row r="1009" spans="6:6">
      <c r="F1009" s="16"/>
    </row>
    <row r="1010" spans="6:6">
      <c r="F1010" s="16"/>
    </row>
    <row r="1011" spans="6:6">
      <c r="F1011" s="16"/>
    </row>
    <row r="1012" spans="6:6">
      <c r="F1012" s="16"/>
    </row>
    <row r="1013" spans="6:6">
      <c r="F1013" s="16"/>
    </row>
    <row r="1014" spans="6:6">
      <c r="F1014" s="16"/>
    </row>
    <row r="1015" spans="6:6">
      <c r="F1015" s="16"/>
    </row>
    <row r="1016" spans="6:6">
      <c r="F1016" s="16"/>
    </row>
    <row r="1017" spans="6:6">
      <c r="F1017" s="16"/>
    </row>
    <row r="1018" spans="6:6">
      <c r="F1018" s="16"/>
    </row>
    <row r="1019" spans="6:6">
      <c r="F1019" s="16"/>
    </row>
    <row r="1020" spans="6:6">
      <c r="F1020" s="16"/>
    </row>
    <row r="1021" spans="6:6">
      <c r="F1021" s="16"/>
    </row>
    <row r="1022" spans="6:6">
      <c r="F1022" s="16"/>
    </row>
    <row r="1023" spans="6:6">
      <c r="F1023" s="16"/>
    </row>
    <row r="1024" spans="6:6">
      <c r="F1024" s="16"/>
    </row>
    <row r="1025" spans="6:6">
      <c r="F1025" s="16"/>
    </row>
    <row r="1026" spans="6:6">
      <c r="F1026" s="16"/>
    </row>
    <row r="1027" spans="6:6">
      <c r="F1027" s="16"/>
    </row>
    <row r="1028" spans="6:6">
      <c r="F1028" s="16"/>
    </row>
    <row r="1029" spans="6:6">
      <c r="F1029" s="16"/>
    </row>
    <row r="1030" spans="6:6">
      <c r="F1030" s="16"/>
    </row>
    <row r="1031" spans="6:6">
      <c r="F1031" s="16"/>
    </row>
    <row r="1032" spans="6:6">
      <c r="F1032" s="16"/>
    </row>
    <row r="1033" spans="6:6">
      <c r="F1033" s="16"/>
    </row>
    <row r="1034" spans="6:6">
      <c r="F1034" s="16"/>
    </row>
    <row r="1035" spans="6:6">
      <c r="F1035" s="16"/>
    </row>
    <row r="1036" spans="6:6">
      <c r="F1036" s="16"/>
    </row>
    <row r="1037" spans="6:6">
      <c r="F1037" s="16"/>
    </row>
    <row r="1038" spans="6:6">
      <c r="F1038" s="16"/>
    </row>
    <row r="1039" spans="6:6">
      <c r="F1039" s="16"/>
    </row>
    <row r="1040" spans="6:6">
      <c r="F1040" s="16"/>
    </row>
    <row r="1041" spans="6:6">
      <c r="F1041" s="16"/>
    </row>
    <row r="1042" spans="6:6">
      <c r="F1042" s="16"/>
    </row>
    <row r="1043" spans="6:6">
      <c r="F1043" s="16"/>
    </row>
    <row r="1044" spans="6:6">
      <c r="F1044" s="16"/>
    </row>
    <row r="1045" spans="6:6">
      <c r="F1045" s="16"/>
    </row>
    <row r="1046" spans="6:6">
      <c r="F1046" s="16"/>
    </row>
    <row r="1047" spans="6:6">
      <c r="F1047" s="16"/>
    </row>
    <row r="1048" spans="6:6">
      <c r="F1048" s="16"/>
    </row>
    <row r="1049" spans="6:6">
      <c r="F1049" s="16"/>
    </row>
    <row r="1050" spans="6:6">
      <c r="F1050" s="16"/>
    </row>
    <row r="1051" spans="6:6">
      <c r="F1051" s="16"/>
    </row>
    <row r="1052" spans="6:6">
      <c r="F1052" s="16"/>
    </row>
    <row r="1053" spans="6:6">
      <c r="F1053" s="16"/>
    </row>
    <row r="1054" spans="6:6">
      <c r="F1054" s="16"/>
    </row>
    <row r="1055" spans="6:6">
      <c r="F1055" s="16"/>
    </row>
    <row r="1056" spans="6:6">
      <c r="F1056" s="16"/>
    </row>
    <row r="1057" spans="6:6">
      <c r="F1057" s="16"/>
    </row>
    <row r="1058" spans="6:6">
      <c r="F1058" s="16"/>
    </row>
    <row r="1059" spans="6:6">
      <c r="F1059" s="16"/>
    </row>
    <row r="1060" spans="6:6">
      <c r="F1060" s="16"/>
    </row>
    <row r="1061" spans="6:6">
      <c r="F1061" s="16"/>
    </row>
    <row r="1062" spans="6:6">
      <c r="F1062" s="16"/>
    </row>
    <row r="1063" spans="6:6">
      <c r="F1063" s="16"/>
    </row>
    <row r="1064" spans="6:6">
      <c r="F1064" s="16"/>
    </row>
    <row r="1065" spans="6:6">
      <c r="F1065" s="16"/>
    </row>
    <row r="1066" spans="6:6">
      <c r="F1066" s="16"/>
    </row>
    <row r="1067" spans="6:6">
      <c r="F1067" s="16"/>
    </row>
    <row r="1068" spans="6:6">
      <c r="F1068" s="16"/>
    </row>
    <row r="1069" spans="6:6">
      <c r="F1069" s="16"/>
    </row>
    <row r="1070" spans="6:6">
      <c r="F1070" s="16"/>
    </row>
    <row r="1071" spans="6:6">
      <c r="F1071" s="16"/>
    </row>
    <row r="1072" spans="6:6">
      <c r="F1072" s="16"/>
    </row>
    <row r="1073" spans="6:6">
      <c r="F1073" s="16"/>
    </row>
    <row r="1074" spans="6:6">
      <c r="F1074" s="16"/>
    </row>
    <row r="1075" spans="6:6">
      <c r="F1075" s="16"/>
    </row>
    <row r="1076" spans="6:6">
      <c r="F1076" s="16"/>
    </row>
    <row r="1077" spans="6:6">
      <c r="F1077" s="16"/>
    </row>
    <row r="1078" spans="6:6">
      <c r="F1078" s="16"/>
    </row>
    <row r="1079" spans="6:6">
      <c r="F1079" s="16"/>
    </row>
    <row r="1080" spans="6:6">
      <c r="F1080" s="16"/>
    </row>
    <row r="1081" spans="6:6">
      <c r="F1081" s="16"/>
    </row>
    <row r="1082" spans="6:6">
      <c r="F1082" s="16"/>
    </row>
    <row r="1083" spans="6:6">
      <c r="F1083" s="16"/>
    </row>
    <row r="1084" spans="6:6">
      <c r="F1084" s="16"/>
    </row>
    <row r="1085" spans="6:6">
      <c r="F1085" s="16"/>
    </row>
    <row r="1086" spans="6:6">
      <c r="F1086" s="16"/>
    </row>
    <row r="1087" spans="6:6">
      <c r="F1087" s="16"/>
    </row>
    <row r="1088" spans="6:6">
      <c r="F1088" s="16"/>
    </row>
    <row r="1089" spans="6:6">
      <c r="F1089" s="16"/>
    </row>
    <row r="1090" spans="6:6">
      <c r="F1090" s="16"/>
    </row>
    <row r="1091" spans="6:6">
      <c r="F1091" s="16"/>
    </row>
    <row r="1092" spans="6:6">
      <c r="F1092" s="16"/>
    </row>
    <row r="1093" spans="6:6">
      <c r="F1093" s="16"/>
    </row>
    <row r="1094" spans="6:6">
      <c r="F1094" s="16"/>
    </row>
    <row r="1095" spans="6:6">
      <c r="F1095" s="16"/>
    </row>
    <row r="1096" spans="6:6">
      <c r="F1096" s="16"/>
    </row>
    <row r="1097" spans="6:6">
      <c r="F1097" s="16"/>
    </row>
    <row r="1098" spans="6:6">
      <c r="F1098" s="16"/>
    </row>
    <row r="1099" spans="6:6">
      <c r="F1099" s="16"/>
    </row>
    <row r="1100" spans="6:6">
      <c r="F1100" s="16"/>
    </row>
    <row r="1101" spans="6:6">
      <c r="F1101" s="16"/>
    </row>
    <row r="1102" spans="6:6">
      <c r="F1102" s="16"/>
    </row>
    <row r="1103" spans="6:6">
      <c r="F1103" s="16"/>
    </row>
    <row r="1104" spans="6:6">
      <c r="F1104" s="16"/>
    </row>
    <row r="1105" spans="6:6">
      <c r="F1105" s="16"/>
    </row>
    <row r="1106" spans="6:6">
      <c r="F1106" s="16"/>
    </row>
    <row r="1107" spans="6:6">
      <c r="F1107" s="16"/>
    </row>
    <row r="1108" spans="6:6">
      <c r="F1108" s="16"/>
    </row>
    <row r="1109" spans="6:6">
      <c r="F1109" s="16"/>
    </row>
    <row r="1110" spans="6:6">
      <c r="F1110" s="16"/>
    </row>
    <row r="1111" spans="6:6">
      <c r="F1111" s="16"/>
    </row>
    <row r="1112" spans="6:6">
      <c r="F1112" s="16"/>
    </row>
    <row r="1113" spans="6:6">
      <c r="F1113" s="16"/>
    </row>
    <row r="1114" spans="6:6">
      <c r="F1114" s="16"/>
    </row>
    <row r="1115" spans="6:6">
      <c r="F1115" s="16"/>
    </row>
    <row r="1116" spans="6:6">
      <c r="F1116" s="16"/>
    </row>
    <row r="1117" spans="6:6">
      <c r="F1117" s="16"/>
    </row>
    <row r="1118" spans="6:6">
      <c r="F1118" s="16"/>
    </row>
    <row r="1119" spans="6:6">
      <c r="F1119" s="16"/>
    </row>
    <row r="1120" spans="6:6">
      <c r="F1120" s="16"/>
    </row>
    <row r="1121" spans="6:6">
      <c r="F1121" s="16"/>
    </row>
    <row r="1122" spans="6:6">
      <c r="F1122" s="16"/>
    </row>
    <row r="1123" spans="6:6">
      <c r="F1123" s="16"/>
    </row>
    <row r="1124" spans="6:6">
      <c r="F1124" s="16"/>
    </row>
    <row r="1125" spans="6:6">
      <c r="F1125" s="16"/>
    </row>
    <row r="1126" spans="6:6">
      <c r="F1126" s="16"/>
    </row>
    <row r="1127" spans="6:6">
      <c r="F1127" s="16"/>
    </row>
    <row r="1128" spans="6:6">
      <c r="F1128" s="16"/>
    </row>
    <row r="1129" spans="6:6">
      <c r="F1129" s="16"/>
    </row>
    <row r="1130" spans="6:6">
      <c r="F1130" s="16"/>
    </row>
    <row r="1131" spans="6:6">
      <c r="F1131" s="16"/>
    </row>
    <row r="1132" spans="6:6">
      <c r="F1132" s="16"/>
    </row>
    <row r="1133" spans="6:6">
      <c r="F1133" s="16"/>
    </row>
    <row r="1134" spans="6:6">
      <c r="F1134" s="16"/>
    </row>
    <row r="1135" spans="6:6">
      <c r="F1135" s="16"/>
    </row>
    <row r="1136" spans="6:6">
      <c r="F1136" s="16"/>
    </row>
    <row r="1137" spans="6:6">
      <c r="F1137" s="16"/>
    </row>
    <row r="1138" spans="6:6">
      <c r="F1138" s="16"/>
    </row>
    <row r="1139" spans="6:6">
      <c r="F1139" s="16"/>
    </row>
    <row r="1140" spans="6:6">
      <c r="F1140" s="16"/>
    </row>
    <row r="1141" spans="6:6">
      <c r="F1141" s="16"/>
    </row>
    <row r="1142" spans="6:6">
      <c r="F1142" s="16"/>
    </row>
    <row r="1143" spans="6:6">
      <c r="F1143" s="16"/>
    </row>
    <row r="1144" spans="6:6">
      <c r="F1144" s="16"/>
    </row>
    <row r="1145" spans="6:6">
      <c r="F1145" s="16"/>
    </row>
    <row r="1146" spans="6:6">
      <c r="F1146" s="16"/>
    </row>
    <row r="1147" spans="6:6">
      <c r="F1147" s="16"/>
    </row>
    <row r="1148" spans="6:6">
      <c r="F1148" s="16"/>
    </row>
    <row r="1149" spans="6:6">
      <c r="F1149" s="16"/>
    </row>
    <row r="1150" spans="6:6">
      <c r="F1150" s="16"/>
    </row>
    <row r="1151" spans="6:6">
      <c r="F1151" s="16"/>
    </row>
    <row r="1152" spans="6:6">
      <c r="F1152" s="16"/>
    </row>
    <row r="1153" spans="6:6">
      <c r="F1153" s="16"/>
    </row>
    <row r="1154" spans="6:6">
      <c r="F1154" s="16"/>
    </row>
    <row r="1155" spans="6:6">
      <c r="F1155" s="16"/>
    </row>
    <row r="1156" spans="6:6">
      <c r="F1156" s="16"/>
    </row>
    <row r="1157" spans="6:6">
      <c r="F1157" s="16"/>
    </row>
    <row r="1158" spans="6:6">
      <c r="F1158" s="16"/>
    </row>
    <row r="1159" spans="6:6">
      <c r="F1159" s="16"/>
    </row>
    <row r="1160" spans="6:6">
      <c r="F1160" s="16"/>
    </row>
    <row r="1161" spans="6:6">
      <c r="F1161" s="16"/>
    </row>
    <row r="1162" spans="6:6">
      <c r="F1162" s="16"/>
    </row>
    <row r="1163" spans="6:6">
      <c r="F1163" s="16"/>
    </row>
    <row r="1164" spans="6:6">
      <c r="F1164" s="16"/>
    </row>
    <row r="1165" spans="6:6">
      <c r="F1165" s="16"/>
    </row>
    <row r="1166" spans="6:6">
      <c r="F1166" s="16"/>
    </row>
    <row r="1167" spans="6:6">
      <c r="F1167" s="16"/>
    </row>
    <row r="1168" spans="6:6">
      <c r="F1168" s="16"/>
    </row>
    <row r="1169" spans="6:6">
      <c r="F1169" s="16"/>
    </row>
    <row r="1170" spans="6:6">
      <c r="F1170" s="16"/>
    </row>
    <row r="1171" spans="6:6">
      <c r="F1171" s="16"/>
    </row>
    <row r="1172" spans="6:6">
      <c r="F1172" s="16"/>
    </row>
    <row r="1173" spans="6:6">
      <c r="F1173" s="16"/>
    </row>
    <row r="1174" spans="6:6">
      <c r="F1174" s="16"/>
    </row>
    <row r="1175" spans="6:6">
      <c r="F1175" s="16"/>
    </row>
    <row r="1176" spans="6:6">
      <c r="F1176" s="16"/>
    </row>
    <row r="1177" spans="6:6">
      <c r="F1177" s="16"/>
    </row>
    <row r="1178" spans="6:6">
      <c r="F1178" s="16"/>
    </row>
    <row r="1179" spans="6:6">
      <c r="F1179" s="16"/>
    </row>
    <row r="1180" spans="6:6">
      <c r="F1180" s="16"/>
    </row>
    <row r="1181" spans="6:6">
      <c r="F1181" s="16"/>
    </row>
    <row r="1182" spans="6:6">
      <c r="F1182" s="16"/>
    </row>
    <row r="1183" spans="6:6">
      <c r="F1183" s="16"/>
    </row>
    <row r="1184" spans="6:6">
      <c r="F1184" s="16"/>
    </row>
    <row r="1185" spans="6:6">
      <c r="F1185" s="16"/>
    </row>
    <row r="1186" spans="6:6">
      <c r="F1186" s="16"/>
    </row>
    <row r="1187" spans="6:6">
      <c r="F1187" s="16"/>
    </row>
    <row r="1188" spans="6:6">
      <c r="F1188" s="16"/>
    </row>
    <row r="1189" spans="6:6">
      <c r="F1189" s="16"/>
    </row>
    <row r="1190" spans="6:6">
      <c r="F1190" s="16"/>
    </row>
    <row r="1191" spans="6:6">
      <c r="F1191" s="16"/>
    </row>
    <row r="1192" spans="6:6">
      <c r="F1192" s="16"/>
    </row>
    <row r="1193" spans="6:6">
      <c r="F1193" s="16"/>
    </row>
    <row r="1194" spans="6:6">
      <c r="F1194" s="16"/>
    </row>
    <row r="1195" spans="6:6">
      <c r="F1195" s="16"/>
    </row>
    <row r="1196" spans="6:6">
      <c r="F1196" s="16"/>
    </row>
    <row r="1197" spans="6:6">
      <c r="F1197" s="16"/>
    </row>
    <row r="1198" spans="6:6">
      <c r="F1198" s="16"/>
    </row>
    <row r="1199" spans="6:6">
      <c r="F1199" s="16"/>
    </row>
    <row r="1200" spans="6:6">
      <c r="F1200" s="16"/>
    </row>
    <row r="1201" spans="6:6">
      <c r="F1201" s="16"/>
    </row>
    <row r="1202" spans="6:6">
      <c r="F1202" s="16"/>
    </row>
    <row r="1203" spans="6:6">
      <c r="F1203" s="16"/>
    </row>
    <row r="1204" spans="6:6">
      <c r="F1204" s="16"/>
    </row>
    <row r="1205" spans="6:6">
      <c r="F1205" s="16"/>
    </row>
    <row r="1206" spans="6:6">
      <c r="F1206" s="16"/>
    </row>
    <row r="1207" spans="6:6">
      <c r="F1207" s="16"/>
    </row>
    <row r="1208" spans="6:6">
      <c r="F1208" s="16"/>
    </row>
    <row r="1209" spans="6:6">
      <c r="F1209" s="16"/>
    </row>
  </sheetData>
  <mergeCells count="11">
    <mergeCell ref="A31:E31"/>
    <mergeCell ref="A8:E8"/>
    <mergeCell ref="A12:E12"/>
    <mergeCell ref="A14:E14"/>
    <mergeCell ref="A18:E18"/>
    <mergeCell ref="A24:E24"/>
    <mergeCell ref="A2:E2"/>
    <mergeCell ref="A4:E4"/>
    <mergeCell ref="A5:C5"/>
    <mergeCell ref="A6:E6"/>
    <mergeCell ref="A7:B7"/>
  </mergeCells>
  <phoneticPr fontId="17" type="noConversion"/>
  <pageMargins left="0.25" right="0.25" top="1.4166666666666667" bottom="0.75" header="0.3" footer="0.3"/>
  <pageSetup paperSize="5" orientation="landscape" horizontalDpi="4294967292" verticalDpi="4294967292"/>
  <headerFooter>
    <oddHeader>&amp;L2018 National APM Data Collection Effort&amp;CCommercial Metrics Tab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3"/>
  <sheetViews>
    <sheetView zoomScale="120" zoomScaleNormal="120" zoomScalePageLayoutView="120" workbookViewId="0">
      <selection activeCell="A2" sqref="A2:I5"/>
    </sheetView>
  </sheetViews>
  <sheetFormatPr defaultColWidth="8.7109375" defaultRowHeight="15.75"/>
  <cols>
    <col min="1" max="1" width="4.28515625" style="2" customWidth="1"/>
    <col min="2" max="2" width="16" style="2" customWidth="1"/>
    <col min="3" max="3" width="16" style="34" customWidth="1"/>
    <col min="4" max="4" width="16" style="2" customWidth="1"/>
    <col min="5" max="5" width="16" style="37" customWidth="1"/>
    <col min="6" max="6" width="16.140625" style="2" customWidth="1"/>
    <col min="7" max="7" width="19.7109375" style="2" customWidth="1"/>
    <col min="8" max="8" width="19.7109375" style="27" customWidth="1"/>
    <col min="9" max="9" width="26.42578125" style="7" customWidth="1"/>
    <col min="10" max="16384" width="8.7109375" style="2"/>
  </cols>
  <sheetData>
    <row r="1" spans="1:9" ht="78.75">
      <c r="A1" s="1" t="s">
        <v>0</v>
      </c>
      <c r="B1" s="1" t="s">
        <v>1</v>
      </c>
      <c r="C1" s="32" t="s">
        <v>51</v>
      </c>
      <c r="D1" s="1" t="s">
        <v>2</v>
      </c>
      <c r="E1" s="36" t="s">
        <v>52</v>
      </c>
      <c r="F1" s="1" t="s">
        <v>3</v>
      </c>
      <c r="G1" s="10" t="s">
        <v>4</v>
      </c>
      <c r="H1" s="25" t="s">
        <v>50</v>
      </c>
      <c r="I1" s="49" t="s">
        <v>69</v>
      </c>
    </row>
    <row r="2" spans="1:9" ht="19.5" customHeight="1">
      <c r="A2" s="315" t="s">
        <v>18</v>
      </c>
      <c r="B2" s="316"/>
      <c r="C2" s="316"/>
      <c r="D2" s="316"/>
      <c r="E2" s="316"/>
      <c r="F2" s="316"/>
      <c r="G2" s="316"/>
      <c r="H2" s="316"/>
      <c r="I2" s="317"/>
    </row>
    <row r="3" spans="1:9" ht="157.5">
      <c r="A3" s="18">
        <v>3</v>
      </c>
      <c r="B3" s="4" t="s">
        <v>37</v>
      </c>
      <c r="C3" s="35">
        <v>0</v>
      </c>
      <c r="D3" s="6" t="s">
        <v>29</v>
      </c>
      <c r="E3" s="39" t="e">
        <f>Commercial!#REF!</f>
        <v>#REF!</v>
      </c>
      <c r="F3" s="4" t="s">
        <v>5</v>
      </c>
      <c r="G3" s="11" t="s">
        <v>31</v>
      </c>
      <c r="H3" s="24" t="e">
        <f>C3/E3</f>
        <v>#REF!</v>
      </c>
      <c r="I3" s="22"/>
    </row>
    <row r="4" spans="1:9" ht="155.1" customHeight="1">
      <c r="A4" s="3">
        <v>4</v>
      </c>
      <c r="B4" s="4" t="s">
        <v>40</v>
      </c>
      <c r="C4" s="33">
        <v>0</v>
      </c>
      <c r="D4" s="4" t="s">
        <v>29</v>
      </c>
      <c r="E4" s="33" t="e">
        <f>Commercial!#REF!</f>
        <v>#REF!</v>
      </c>
      <c r="F4" s="4" t="s">
        <v>5</v>
      </c>
      <c r="G4" s="11" t="s">
        <v>38</v>
      </c>
      <c r="H4" s="24" t="e">
        <f>C4/E4</f>
        <v>#REF!</v>
      </c>
      <c r="I4" s="22"/>
    </row>
    <row r="5" spans="1:9" ht="110.1" customHeight="1">
      <c r="A5" s="3">
        <v>5</v>
      </c>
      <c r="B5" s="4" t="s">
        <v>28</v>
      </c>
      <c r="C5" s="33">
        <f>SUM(C3,C4)</f>
        <v>0</v>
      </c>
      <c r="D5" s="5" t="s">
        <v>29</v>
      </c>
      <c r="E5" s="38" t="e">
        <f>Commercial!#REF!</f>
        <v>#REF!</v>
      </c>
      <c r="F5" s="5" t="s">
        <v>27</v>
      </c>
      <c r="G5" s="5" t="s">
        <v>26</v>
      </c>
      <c r="H5" s="28" t="e">
        <f>C5/E5</f>
        <v>#REF!</v>
      </c>
      <c r="I5" s="19"/>
    </row>
    <row r="6" spans="1:9">
      <c r="I6" s="16"/>
    </row>
    <row r="7" spans="1:9">
      <c r="I7" s="16"/>
    </row>
    <row r="8" spans="1:9">
      <c r="I8" s="16"/>
    </row>
    <row r="9" spans="1:9">
      <c r="I9" s="16"/>
    </row>
    <row r="10" spans="1:9">
      <c r="I10" s="16"/>
    </row>
    <row r="11" spans="1:9">
      <c r="I11" s="16"/>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sheetData>
  <mergeCells count="1">
    <mergeCell ref="A2:I2"/>
  </mergeCells>
  <phoneticPr fontId="17" type="noConversion"/>
  <pageMargins left="0.25" right="0.25" top="1.2413194444444444" bottom="0.75" header="0.3" footer="0.3"/>
  <pageSetup paperSize="5" orientation="landscape" horizontalDpi="4294967292" verticalDpi="4294967292"/>
  <headerFooter>
    <oddHeader>&amp;CDRAFT METRICS FOR APM FRAMEWORK
3.9.16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5"/>
  <sheetViews>
    <sheetView zoomScale="120" zoomScaleNormal="120" zoomScalePageLayoutView="120" workbookViewId="0">
      <selection activeCell="A2" sqref="A2:I5"/>
    </sheetView>
  </sheetViews>
  <sheetFormatPr defaultColWidth="8.7109375" defaultRowHeight="15.75"/>
  <cols>
    <col min="1" max="1" width="3.7109375" style="2" customWidth="1"/>
    <col min="2" max="2" width="14.7109375" style="2" customWidth="1"/>
    <col min="3" max="3" width="14.7109375" style="37" customWidth="1"/>
    <col min="4" max="4" width="16.140625" style="2" customWidth="1"/>
    <col min="5" max="5" width="16.140625" style="34" customWidth="1"/>
    <col min="6" max="6" width="16.42578125" style="2" customWidth="1"/>
    <col min="7" max="7" width="20.42578125" style="2" customWidth="1"/>
    <col min="8" max="8" width="20.42578125" style="27" customWidth="1"/>
    <col min="9" max="9" width="27.28515625" style="7" customWidth="1"/>
    <col min="10" max="16384" width="8.7109375" style="2"/>
  </cols>
  <sheetData>
    <row r="1" spans="1:9" ht="78.75">
      <c r="A1" s="1" t="s">
        <v>0</v>
      </c>
      <c r="B1" s="1" t="s">
        <v>1</v>
      </c>
      <c r="C1" s="36" t="s">
        <v>51</v>
      </c>
      <c r="D1" s="1" t="s">
        <v>2</v>
      </c>
      <c r="E1" s="32" t="s">
        <v>52</v>
      </c>
      <c r="F1" s="1" t="s">
        <v>3</v>
      </c>
      <c r="G1" s="10" t="s">
        <v>4</v>
      </c>
      <c r="H1" s="25" t="s">
        <v>50</v>
      </c>
      <c r="I1" s="49" t="s">
        <v>69</v>
      </c>
    </row>
    <row r="2" spans="1:9" ht="25.5" customHeight="1">
      <c r="A2" s="315" t="s">
        <v>19</v>
      </c>
      <c r="B2" s="316"/>
      <c r="C2" s="316"/>
      <c r="D2" s="316"/>
      <c r="E2" s="316"/>
      <c r="F2" s="316"/>
      <c r="G2" s="316"/>
      <c r="H2" s="316"/>
      <c r="I2" s="317"/>
    </row>
    <row r="3" spans="1:9" ht="178.5" customHeight="1">
      <c r="A3" s="3">
        <v>6</v>
      </c>
      <c r="B3" s="4" t="s">
        <v>41</v>
      </c>
      <c r="C3" s="35">
        <v>0</v>
      </c>
      <c r="D3" s="6" t="s">
        <v>29</v>
      </c>
      <c r="E3" s="39" t="e">
        <f>Commercial!#REF!</f>
        <v>#REF!</v>
      </c>
      <c r="F3" s="4" t="s">
        <v>5</v>
      </c>
      <c r="G3" s="11" t="s">
        <v>63</v>
      </c>
      <c r="H3" s="24" t="e">
        <f>C3/E3</f>
        <v>#REF!</v>
      </c>
      <c r="I3" s="15"/>
    </row>
    <row r="4" spans="1:9" ht="176.25" customHeight="1">
      <c r="A4" s="3">
        <v>7</v>
      </c>
      <c r="B4" s="4" t="s">
        <v>42</v>
      </c>
      <c r="C4" s="33">
        <v>0</v>
      </c>
      <c r="D4" s="5" t="s">
        <v>29</v>
      </c>
      <c r="E4" s="38" t="e">
        <f>Commercial!#REF!</f>
        <v>#REF!</v>
      </c>
      <c r="F4" s="4" t="s">
        <v>5</v>
      </c>
      <c r="G4" s="11" t="s">
        <v>60</v>
      </c>
      <c r="H4" s="24" t="e">
        <f>C4/E4</f>
        <v>#REF!</v>
      </c>
      <c r="I4" s="15"/>
    </row>
    <row r="5" spans="1:9" ht="279" customHeight="1">
      <c r="A5" s="3">
        <v>8</v>
      </c>
      <c r="B5" s="4" t="s">
        <v>64</v>
      </c>
      <c r="C5" s="33">
        <v>0</v>
      </c>
      <c r="D5" s="5" t="s">
        <v>29</v>
      </c>
      <c r="E5" s="38" t="e">
        <f>Commercial!#REF!</f>
        <v>#REF!</v>
      </c>
      <c r="F5" s="4" t="s">
        <v>5</v>
      </c>
      <c r="G5" s="11" t="s">
        <v>66</v>
      </c>
      <c r="H5" s="24" t="e">
        <f>C5/E5</f>
        <v>#REF!</v>
      </c>
      <c r="I5" s="17"/>
    </row>
    <row r="6" spans="1:9" ht="181.5" customHeight="1">
      <c r="A6" s="9">
        <v>9</v>
      </c>
      <c r="B6" s="8" t="s">
        <v>58</v>
      </c>
      <c r="C6" s="39">
        <v>0</v>
      </c>
      <c r="D6" s="44" t="s">
        <v>29</v>
      </c>
      <c r="E6" s="39" t="e">
        <f>Commercial!#REF!</f>
        <v>#REF!</v>
      </c>
      <c r="F6" s="8" t="s">
        <v>5</v>
      </c>
      <c r="G6" s="13" t="s">
        <v>59</v>
      </c>
      <c r="H6" s="30" t="e">
        <f t="shared" ref="H6" si="0">C6/E6</f>
        <v>#REF!</v>
      </c>
      <c r="I6" s="5"/>
    </row>
    <row r="7" spans="1:9" ht="222" customHeight="1">
      <c r="A7" s="9">
        <v>10</v>
      </c>
      <c r="B7" s="8" t="s">
        <v>56</v>
      </c>
      <c r="C7" s="39">
        <v>0</v>
      </c>
      <c r="D7" s="44" t="s">
        <v>29</v>
      </c>
      <c r="E7" s="39" t="e">
        <f>Commercial!#REF!</f>
        <v>#REF!</v>
      </c>
      <c r="F7" s="8" t="s">
        <v>5</v>
      </c>
      <c r="G7" s="13" t="s">
        <v>57</v>
      </c>
      <c r="H7" s="30" t="e">
        <f t="shared" ref="H7" si="1">C7/E7</f>
        <v>#REF!</v>
      </c>
      <c r="I7" s="46"/>
    </row>
    <row r="8" spans="1:9" ht="126">
      <c r="A8" s="3">
        <v>11</v>
      </c>
      <c r="B8" s="4" t="s">
        <v>23</v>
      </c>
      <c r="C8" s="35">
        <f>SUM(C3:C7)</f>
        <v>0</v>
      </c>
      <c r="D8" s="6" t="s">
        <v>29</v>
      </c>
      <c r="E8" s="39" t="e">
        <f>Commercial!#REF!</f>
        <v>#REF!</v>
      </c>
      <c r="F8" s="6" t="s">
        <v>24</v>
      </c>
      <c r="G8" s="12" t="s">
        <v>25</v>
      </c>
      <c r="H8" s="29" t="e">
        <f>C8/E8</f>
        <v>#REF!</v>
      </c>
      <c r="I8" s="19"/>
    </row>
    <row r="9" spans="1:9">
      <c r="I9" s="16"/>
    </row>
    <row r="10" spans="1:9">
      <c r="I10" s="16"/>
    </row>
    <row r="11" spans="1:9">
      <c r="I11" s="16"/>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row r="1374" spans="9:9">
      <c r="I1374" s="16"/>
    </row>
    <row r="1375" spans="9:9">
      <c r="I1375" s="16"/>
    </row>
    <row r="1376" spans="9:9">
      <c r="I1376" s="16"/>
    </row>
    <row r="1377" spans="9:9">
      <c r="I1377" s="16"/>
    </row>
    <row r="1378" spans="9:9">
      <c r="I1378" s="16"/>
    </row>
    <row r="1379" spans="9:9">
      <c r="I1379" s="16"/>
    </row>
    <row r="1380" spans="9:9">
      <c r="I1380" s="16"/>
    </row>
    <row r="1381" spans="9:9">
      <c r="I1381" s="16"/>
    </row>
    <row r="1382" spans="9:9">
      <c r="I1382" s="16"/>
    </row>
    <row r="1383" spans="9:9">
      <c r="I1383" s="16"/>
    </row>
    <row r="1384" spans="9:9">
      <c r="I1384" s="16"/>
    </row>
    <row r="1385" spans="9:9">
      <c r="I1385" s="16"/>
    </row>
    <row r="1386" spans="9:9">
      <c r="I1386" s="16"/>
    </row>
    <row r="1387" spans="9:9">
      <c r="I1387" s="16"/>
    </row>
    <row r="1388" spans="9:9">
      <c r="I1388" s="16"/>
    </row>
    <row r="1389" spans="9:9">
      <c r="I1389" s="16"/>
    </row>
    <row r="1390" spans="9:9">
      <c r="I1390" s="16"/>
    </row>
    <row r="1391" spans="9:9">
      <c r="I1391" s="16"/>
    </row>
    <row r="1392" spans="9:9">
      <c r="I1392" s="16"/>
    </row>
    <row r="1393" spans="9:9">
      <c r="I1393" s="16"/>
    </row>
    <row r="1394" spans="9:9">
      <c r="I1394" s="16"/>
    </row>
    <row r="1395" spans="9:9">
      <c r="I1395" s="16"/>
    </row>
    <row r="1396" spans="9:9">
      <c r="I1396" s="16"/>
    </row>
    <row r="1397" spans="9:9">
      <c r="I1397" s="16"/>
    </row>
    <row r="1398" spans="9:9">
      <c r="I1398" s="16"/>
    </row>
    <row r="1399" spans="9:9">
      <c r="I1399" s="16"/>
    </row>
    <row r="1400" spans="9:9">
      <c r="I1400" s="16"/>
    </row>
    <row r="1401" spans="9:9">
      <c r="I1401" s="16"/>
    </row>
    <row r="1402" spans="9:9">
      <c r="I1402" s="16"/>
    </row>
    <row r="1403" spans="9:9">
      <c r="I1403" s="16"/>
    </row>
    <row r="1404" spans="9:9">
      <c r="I1404" s="16"/>
    </row>
    <row r="1405" spans="9:9">
      <c r="I1405" s="16"/>
    </row>
    <row r="1406" spans="9:9">
      <c r="I1406" s="16"/>
    </row>
    <row r="1407" spans="9:9">
      <c r="I1407" s="16"/>
    </row>
    <row r="1408" spans="9:9">
      <c r="I1408" s="16"/>
    </row>
    <row r="1409" spans="9:9">
      <c r="I1409" s="16"/>
    </row>
    <row r="1410" spans="9:9">
      <c r="I1410" s="16"/>
    </row>
    <row r="1411" spans="9:9">
      <c r="I1411" s="16"/>
    </row>
    <row r="1412" spans="9:9">
      <c r="I1412" s="16"/>
    </row>
    <row r="1413" spans="9:9">
      <c r="I1413" s="16"/>
    </row>
    <row r="1414" spans="9:9">
      <c r="I1414" s="16"/>
    </row>
    <row r="1415" spans="9:9">
      <c r="I1415" s="16"/>
    </row>
  </sheetData>
  <mergeCells count="1">
    <mergeCell ref="A2:I2"/>
  </mergeCells>
  <phoneticPr fontId="17" type="noConversion"/>
  <pageMargins left="0.25" right="0.25" top="1.1631944444444444" bottom="0.75" header="0.3" footer="0.3"/>
  <pageSetup paperSize="5" orientation="landscape" horizontalDpi="4294967292" verticalDpi="4294967292"/>
  <headerFooter>
    <oddHeader>&amp;CDRAFT REVISED METRICS FOR APM FRAMEWORK
3.9.16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8"/>
  <sheetViews>
    <sheetView zoomScale="120" zoomScaleNormal="120" zoomScalePageLayoutView="120" workbookViewId="0">
      <selection activeCell="A2" sqref="A2:I5"/>
    </sheetView>
  </sheetViews>
  <sheetFormatPr defaultColWidth="8.7109375" defaultRowHeight="15.75"/>
  <cols>
    <col min="1" max="1" width="3.7109375" style="2" customWidth="1"/>
    <col min="2" max="2" width="15.28515625" style="2" customWidth="1"/>
    <col min="3" max="3" width="15.28515625" style="37" customWidth="1"/>
    <col min="4" max="4" width="17" style="2" customWidth="1"/>
    <col min="5" max="5" width="17" style="34" customWidth="1"/>
    <col min="6" max="6" width="16.140625" style="2" customWidth="1"/>
    <col min="7" max="7" width="20.7109375" style="2" customWidth="1"/>
    <col min="8" max="8" width="17.7109375" style="27" customWidth="1"/>
    <col min="9" max="9" width="30.140625" style="7" customWidth="1"/>
    <col min="10" max="16384" width="8.7109375" style="2"/>
  </cols>
  <sheetData>
    <row r="1" spans="1:9" ht="63">
      <c r="A1" s="1" t="s">
        <v>0</v>
      </c>
      <c r="B1" s="1" t="s">
        <v>1</v>
      </c>
      <c r="C1" s="36" t="s">
        <v>51</v>
      </c>
      <c r="D1" s="1" t="s">
        <v>2</v>
      </c>
      <c r="E1" s="32" t="s">
        <v>52</v>
      </c>
      <c r="F1" s="1" t="s">
        <v>3</v>
      </c>
      <c r="G1" s="10" t="s">
        <v>4</v>
      </c>
      <c r="H1" s="25" t="s">
        <v>50</v>
      </c>
      <c r="I1" s="49" t="s">
        <v>69</v>
      </c>
    </row>
    <row r="2" spans="1:9" ht="22.5" customHeight="1">
      <c r="A2" s="315" t="s">
        <v>17</v>
      </c>
      <c r="B2" s="316"/>
      <c r="C2" s="316"/>
      <c r="D2" s="316"/>
      <c r="E2" s="316"/>
      <c r="F2" s="316"/>
      <c r="G2" s="316"/>
      <c r="H2" s="316"/>
      <c r="I2" s="317"/>
    </row>
    <row r="3" spans="1:9" ht="219" customHeight="1">
      <c r="A3" s="9">
        <v>12</v>
      </c>
      <c r="B3" s="8" t="s">
        <v>54</v>
      </c>
      <c r="C3" s="39">
        <v>0</v>
      </c>
      <c r="D3" s="6" t="s">
        <v>29</v>
      </c>
      <c r="E3" s="39" t="e">
        <f>Commercial!#REF!</f>
        <v>#REF!</v>
      </c>
      <c r="F3" s="8" t="s">
        <v>5</v>
      </c>
      <c r="G3" s="13" t="s">
        <v>55</v>
      </c>
      <c r="H3" s="30" t="e">
        <f t="shared" ref="H3:H7" si="0">C3/E3</f>
        <v>#REF!</v>
      </c>
      <c r="I3" s="46"/>
    </row>
    <row r="4" spans="1:9" ht="156" customHeight="1">
      <c r="A4" s="3">
        <v>13</v>
      </c>
      <c r="B4" s="4" t="s">
        <v>61</v>
      </c>
      <c r="C4" s="33">
        <v>0</v>
      </c>
      <c r="D4" s="5" t="s">
        <v>32</v>
      </c>
      <c r="E4" s="38" t="e">
        <f>Commercial!#REF!</f>
        <v>#REF!</v>
      </c>
      <c r="F4" s="4" t="s">
        <v>5</v>
      </c>
      <c r="G4" s="4" t="s">
        <v>62</v>
      </c>
      <c r="H4" s="26" t="e">
        <f t="shared" si="0"/>
        <v>#REF!</v>
      </c>
      <c r="I4" s="20"/>
    </row>
    <row r="5" spans="1:9" ht="221.1" customHeight="1">
      <c r="A5" s="3">
        <v>14</v>
      </c>
      <c r="B5" s="4" t="s">
        <v>67</v>
      </c>
      <c r="C5" s="33">
        <v>0</v>
      </c>
      <c r="D5" s="5" t="s">
        <v>29</v>
      </c>
      <c r="E5" s="38" t="e">
        <f>Commercial!#REF!</f>
        <v>#REF!</v>
      </c>
      <c r="F5" s="4" t="s">
        <v>5</v>
      </c>
      <c r="G5" s="11" t="s">
        <v>65</v>
      </c>
      <c r="H5" s="24" t="e">
        <f t="shared" si="0"/>
        <v>#REF!</v>
      </c>
      <c r="I5" s="14"/>
    </row>
    <row r="6" spans="1:9" ht="201" customHeight="1">
      <c r="A6" s="3">
        <v>15</v>
      </c>
      <c r="B6" s="4" t="s">
        <v>43</v>
      </c>
      <c r="C6" s="33">
        <v>0</v>
      </c>
      <c r="D6" s="5" t="s">
        <v>29</v>
      </c>
      <c r="E6" s="38" t="e">
        <f>Commercial!#REF!</f>
        <v>#REF!</v>
      </c>
      <c r="F6" s="4" t="s">
        <v>5</v>
      </c>
      <c r="G6" s="11" t="s">
        <v>39</v>
      </c>
      <c r="H6" s="24" t="e">
        <f t="shared" si="0"/>
        <v>#REF!</v>
      </c>
      <c r="I6" s="14"/>
    </row>
    <row r="7" spans="1:9" ht="114" customHeight="1">
      <c r="A7" s="3">
        <v>16</v>
      </c>
      <c r="B7" s="4" t="s">
        <v>22</v>
      </c>
      <c r="C7" s="35">
        <f>SUM(C3:C6)</f>
        <v>0</v>
      </c>
      <c r="D7" s="6" t="s">
        <v>29</v>
      </c>
      <c r="E7" s="39" t="e">
        <f>Commercial!#REF!</f>
        <v>#REF!</v>
      </c>
      <c r="F7" s="6" t="s">
        <v>20</v>
      </c>
      <c r="G7" s="12" t="s">
        <v>21</v>
      </c>
      <c r="H7" s="40" t="e">
        <f t="shared" si="0"/>
        <v>#REF!</v>
      </c>
      <c r="I7" s="14"/>
    </row>
    <row r="8" spans="1:9">
      <c r="I8" s="16"/>
    </row>
    <row r="9" spans="1:9">
      <c r="I9" s="16"/>
    </row>
    <row r="10" spans="1:9">
      <c r="I10" s="16"/>
    </row>
    <row r="11" spans="1:9">
      <c r="I11" s="16"/>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row r="1374" spans="9:9">
      <c r="I1374" s="16"/>
    </row>
    <row r="1375" spans="9:9">
      <c r="I1375" s="16"/>
    </row>
    <row r="1376" spans="9:9">
      <c r="I1376" s="16"/>
    </row>
    <row r="1377" spans="9:9">
      <c r="I1377" s="16"/>
    </row>
    <row r="1378" spans="9:9">
      <c r="I1378" s="16"/>
    </row>
  </sheetData>
  <mergeCells count="1">
    <mergeCell ref="A2:I2"/>
  </mergeCells>
  <phoneticPr fontId="17" type="noConversion"/>
  <pageMargins left="0.25" right="0.25" top="1.3020833333333333" bottom="0.75" header="0.3" footer="0.3"/>
  <pageSetup paperSize="5" orientation="landscape" horizontalDpi="4294967292" verticalDpi="4294967292"/>
  <headerFooter>
    <oddHeader>&amp;CDRAFT REVISED METRICS FOR APM FRAMEWORK
3.9.16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08"/>
  <sheetViews>
    <sheetView zoomScale="110" zoomScaleNormal="110" zoomScalePageLayoutView="110" workbookViewId="0">
      <selection activeCell="A2" sqref="A2:I5"/>
    </sheetView>
  </sheetViews>
  <sheetFormatPr defaultColWidth="8.7109375" defaultRowHeight="15.75"/>
  <cols>
    <col min="1" max="1" width="3.7109375" style="2" customWidth="1"/>
    <col min="2" max="2" width="19.7109375" style="2" customWidth="1"/>
    <col min="3" max="3" width="19.7109375" style="34" customWidth="1"/>
    <col min="4" max="4" width="16.42578125" style="2" customWidth="1"/>
    <col min="5" max="5" width="16.42578125" style="34" customWidth="1"/>
    <col min="6" max="6" width="16.140625" style="2" customWidth="1"/>
    <col min="7" max="7" width="22.7109375" style="2" customWidth="1"/>
    <col min="8" max="8" width="18.7109375" style="27" customWidth="1"/>
    <col min="9" max="9" width="22.7109375" style="7" customWidth="1"/>
    <col min="10" max="16384" width="8.7109375" style="2"/>
  </cols>
  <sheetData>
    <row r="1" spans="1:9" ht="94.5">
      <c r="A1" s="1" t="s">
        <v>0</v>
      </c>
      <c r="B1" s="1" t="s">
        <v>1</v>
      </c>
      <c r="C1" s="32" t="s">
        <v>51</v>
      </c>
      <c r="D1" s="1" t="s">
        <v>2</v>
      </c>
      <c r="E1" s="32" t="s">
        <v>52</v>
      </c>
      <c r="F1" s="1" t="s">
        <v>3</v>
      </c>
      <c r="G1" s="10" t="s">
        <v>4</v>
      </c>
      <c r="H1" s="25" t="s">
        <v>50</v>
      </c>
      <c r="I1" s="49" t="s">
        <v>69</v>
      </c>
    </row>
    <row r="2" spans="1:9" ht="28.5" customHeight="1">
      <c r="A2" s="315" t="s">
        <v>34</v>
      </c>
      <c r="B2" s="316"/>
      <c r="C2" s="316"/>
      <c r="D2" s="316"/>
      <c r="E2" s="316"/>
      <c r="F2" s="316"/>
      <c r="G2" s="316"/>
      <c r="H2" s="316"/>
      <c r="I2" s="317"/>
    </row>
    <row r="3" spans="1:9" ht="142.5" customHeight="1">
      <c r="A3" s="3">
        <v>16</v>
      </c>
      <c r="B3" s="4" t="s">
        <v>30</v>
      </c>
      <c r="C3" s="4" t="s">
        <v>53</v>
      </c>
      <c r="D3" s="4" t="s">
        <v>29</v>
      </c>
      <c r="E3" s="38" t="e">
        <f>Commercial!#REF!</f>
        <v>#REF!</v>
      </c>
      <c r="F3" s="5" t="s">
        <v>48</v>
      </c>
      <c r="G3" s="5" t="s">
        <v>68</v>
      </c>
      <c r="H3" s="28"/>
      <c r="I3" s="21"/>
    </row>
    <row r="4" spans="1:9" ht="124.35" customHeight="1">
      <c r="A4" s="3">
        <v>17</v>
      </c>
      <c r="B4" s="4" t="s">
        <v>44</v>
      </c>
      <c r="C4" s="45" t="s">
        <v>74</v>
      </c>
      <c r="D4" s="4" t="s">
        <v>33</v>
      </c>
      <c r="E4" s="33" t="e">
        <f>Commercial!#REF!</f>
        <v>#REF!</v>
      </c>
      <c r="F4" s="4" t="s">
        <v>7</v>
      </c>
      <c r="G4" s="11" t="s">
        <v>45</v>
      </c>
      <c r="H4" s="24"/>
      <c r="I4" s="15"/>
    </row>
    <row r="5" spans="1:9" ht="132" customHeight="1">
      <c r="A5" s="3">
        <v>18</v>
      </c>
      <c r="B5" s="4" t="s">
        <v>46</v>
      </c>
      <c r="C5" s="33" t="s">
        <v>73</v>
      </c>
      <c r="D5" s="4" t="s">
        <v>29</v>
      </c>
      <c r="E5" s="33" t="e">
        <f>Commercial!#REF!</f>
        <v>#REF!</v>
      </c>
      <c r="F5" s="4" t="s">
        <v>7</v>
      </c>
      <c r="G5" s="11" t="s">
        <v>47</v>
      </c>
      <c r="H5" s="24"/>
      <c r="I5" s="15"/>
    </row>
    <row r="6" spans="1:9">
      <c r="I6" s="16"/>
    </row>
    <row r="7" spans="1:9">
      <c r="I7" s="16"/>
    </row>
    <row r="8" spans="1:9">
      <c r="I8" s="16"/>
    </row>
    <row r="9" spans="1:9">
      <c r="I9" s="16"/>
    </row>
    <row r="10" spans="1:9">
      <c r="I10" s="16"/>
    </row>
    <row r="11" spans="1:9">
      <c r="I11" s="16"/>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row r="1374" spans="9:9">
      <c r="I1374" s="16"/>
    </row>
    <row r="1375" spans="9:9">
      <c r="I1375" s="16"/>
    </row>
    <row r="1376" spans="9:9">
      <c r="I1376" s="16"/>
    </row>
    <row r="1377" spans="9:9">
      <c r="I1377" s="16"/>
    </row>
    <row r="1378" spans="9:9">
      <c r="I1378" s="16"/>
    </row>
    <row r="1379" spans="9:9">
      <c r="I1379" s="16"/>
    </row>
    <row r="1380" spans="9:9">
      <c r="I1380" s="16"/>
    </row>
    <row r="1381" spans="9:9">
      <c r="I1381" s="16"/>
    </row>
    <row r="1382" spans="9:9">
      <c r="I1382" s="16"/>
    </row>
    <row r="1383" spans="9:9">
      <c r="I1383" s="16"/>
    </row>
    <row r="1384" spans="9:9">
      <c r="I1384" s="16"/>
    </row>
    <row r="1385" spans="9:9">
      <c r="I1385" s="16"/>
    </row>
    <row r="1386" spans="9:9">
      <c r="I1386" s="16"/>
    </row>
    <row r="1387" spans="9:9">
      <c r="I1387" s="16"/>
    </row>
    <row r="1388" spans="9:9">
      <c r="I1388" s="16"/>
    </row>
    <row r="1389" spans="9:9">
      <c r="I1389" s="16"/>
    </row>
    <row r="1390" spans="9:9">
      <c r="I1390" s="16"/>
    </row>
    <row r="1391" spans="9:9">
      <c r="I1391" s="16"/>
    </row>
    <row r="1392" spans="9:9">
      <c r="I1392" s="16"/>
    </row>
    <row r="1393" spans="9:9">
      <c r="I1393" s="16"/>
    </row>
    <row r="1394" spans="9:9">
      <c r="I1394" s="16"/>
    </row>
    <row r="1395" spans="9:9">
      <c r="I1395" s="16"/>
    </row>
    <row r="1396" spans="9:9">
      <c r="I1396" s="16"/>
    </row>
    <row r="1397" spans="9:9">
      <c r="I1397" s="16"/>
    </row>
    <row r="1398" spans="9:9">
      <c r="I1398" s="16"/>
    </row>
    <row r="1399" spans="9:9">
      <c r="I1399" s="16"/>
    </row>
    <row r="1400" spans="9:9">
      <c r="I1400" s="16"/>
    </row>
    <row r="1401" spans="9:9">
      <c r="I1401" s="16"/>
    </row>
    <row r="1402" spans="9:9">
      <c r="I1402" s="16"/>
    </row>
    <row r="1403" spans="9:9">
      <c r="I1403" s="16"/>
    </row>
    <row r="1404" spans="9:9">
      <c r="I1404" s="16"/>
    </row>
    <row r="1405" spans="9:9">
      <c r="I1405" s="16"/>
    </row>
    <row r="1406" spans="9:9">
      <c r="I1406" s="16"/>
    </row>
    <row r="1407" spans="9:9">
      <c r="I1407" s="16"/>
    </row>
    <row r="1408" spans="9:9">
      <c r="I1408" s="16"/>
    </row>
  </sheetData>
  <mergeCells count="1">
    <mergeCell ref="A2:I2"/>
  </mergeCells>
  <phoneticPr fontId="17" type="noConversion"/>
  <pageMargins left="0.25" right="0.25" top="1.2065972222222223" bottom="0.75" header="0.3" footer="0.3"/>
  <pageSetup paperSize="5" orientation="landscape" horizontalDpi="4294967292" verticalDpi="4294967292"/>
  <headerFooter>
    <oddHeader>&amp;CDRAFT REVISED METRICS FOR APM FRAMEWORK
3.9.16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8"/>
  <sheetViews>
    <sheetView view="pageLayout" topLeftCell="A2" zoomScale="120" zoomScalePageLayoutView="120" workbookViewId="0">
      <selection activeCell="A2" sqref="A2:I5"/>
    </sheetView>
  </sheetViews>
  <sheetFormatPr defaultColWidth="8.7109375" defaultRowHeight="15.75"/>
  <cols>
    <col min="1" max="1" width="4" style="2" customWidth="1"/>
    <col min="2" max="2" width="18.140625" style="2" customWidth="1"/>
    <col min="3" max="3" width="16" style="2" customWidth="1"/>
    <col min="4" max="6" width="16.140625" style="2" customWidth="1"/>
    <col min="7" max="7" width="22.7109375" style="2" customWidth="1"/>
    <col min="8" max="8" width="18.7109375" style="27" customWidth="1"/>
    <col min="9" max="9" width="27.28515625" style="7" customWidth="1"/>
    <col min="10" max="16384" width="8.7109375" style="2"/>
  </cols>
  <sheetData>
    <row r="1" spans="1:9" ht="78.75">
      <c r="A1" s="1" t="s">
        <v>0</v>
      </c>
      <c r="B1" s="1" t="s">
        <v>1</v>
      </c>
      <c r="C1" s="1" t="s">
        <v>51</v>
      </c>
      <c r="D1" s="1" t="s">
        <v>2</v>
      </c>
      <c r="E1" s="1" t="s">
        <v>52</v>
      </c>
      <c r="F1" s="1" t="s">
        <v>3</v>
      </c>
      <c r="G1" s="10" t="s">
        <v>4</v>
      </c>
      <c r="H1" s="25" t="s">
        <v>50</v>
      </c>
      <c r="I1" s="49" t="s">
        <v>69</v>
      </c>
    </row>
    <row r="2" spans="1:9" ht="15.75" customHeight="1">
      <c r="A2" s="318" t="s">
        <v>14</v>
      </c>
      <c r="B2" s="319"/>
      <c r="C2" s="319"/>
      <c r="D2" s="319"/>
      <c r="E2" s="319"/>
      <c r="F2" s="319"/>
      <c r="G2" s="319"/>
      <c r="H2" s="319"/>
      <c r="I2" s="320"/>
    </row>
    <row r="3" spans="1:9" ht="100.35" customHeight="1">
      <c r="A3" s="337">
        <v>19</v>
      </c>
      <c r="B3" s="322" t="s">
        <v>49</v>
      </c>
      <c r="C3" s="331"/>
      <c r="D3" s="322" t="s">
        <v>10</v>
      </c>
      <c r="E3" s="322"/>
      <c r="F3" s="322" t="s">
        <v>5</v>
      </c>
      <c r="G3" s="281" t="s">
        <v>12</v>
      </c>
      <c r="H3" s="329" t="e">
        <f>C3/E3</f>
        <v>#DIV/0!</v>
      </c>
      <c r="I3" s="325"/>
    </row>
    <row r="4" spans="1:9" ht="61.5" customHeight="1">
      <c r="A4" s="338"/>
      <c r="B4" s="323"/>
      <c r="C4" s="332"/>
      <c r="D4" s="323"/>
      <c r="E4" s="323"/>
      <c r="F4" s="323"/>
      <c r="G4" s="324"/>
      <c r="H4" s="330"/>
      <c r="I4" s="326"/>
    </row>
    <row r="5" spans="1:9" ht="15.75" customHeight="1">
      <c r="A5" s="318" t="s">
        <v>15</v>
      </c>
      <c r="B5" s="319"/>
      <c r="C5" s="319"/>
      <c r="D5" s="319"/>
      <c r="E5" s="319"/>
      <c r="F5" s="319"/>
      <c r="G5" s="319"/>
      <c r="H5" s="319"/>
      <c r="I5" s="320"/>
    </row>
    <row r="6" spans="1:9" ht="159" customHeight="1">
      <c r="A6" s="43">
        <v>20</v>
      </c>
      <c r="B6" s="50"/>
      <c r="C6" s="23"/>
      <c r="D6" s="23"/>
      <c r="E6" s="23"/>
      <c r="F6" s="5" t="s">
        <v>11</v>
      </c>
      <c r="G6" s="48" t="s">
        <v>72</v>
      </c>
      <c r="H6" s="24" t="s">
        <v>71</v>
      </c>
    </row>
    <row r="7" spans="1:9" ht="15.75" customHeight="1">
      <c r="A7" s="318" t="s">
        <v>13</v>
      </c>
      <c r="B7" s="319"/>
      <c r="C7" s="319"/>
      <c r="D7" s="319"/>
      <c r="E7" s="319"/>
      <c r="F7" s="319"/>
      <c r="G7" s="319"/>
      <c r="H7" s="319"/>
      <c r="I7" s="320"/>
    </row>
    <row r="8" spans="1:9" ht="108" customHeight="1">
      <c r="A8" s="339">
        <v>21</v>
      </c>
      <c r="B8" s="327" t="s">
        <v>8</v>
      </c>
      <c r="C8" s="325"/>
      <c r="D8" s="327" t="s">
        <v>9</v>
      </c>
      <c r="E8" s="325"/>
      <c r="F8" s="327" t="s">
        <v>6</v>
      </c>
      <c r="G8" s="328" t="s">
        <v>16</v>
      </c>
      <c r="H8" s="335" t="e">
        <f>C8/E8</f>
        <v>#DIV/0!</v>
      </c>
      <c r="I8" s="333"/>
    </row>
    <row r="9" spans="1:9" ht="56.1" customHeight="1">
      <c r="A9" s="338"/>
      <c r="B9" s="327"/>
      <c r="C9" s="326"/>
      <c r="D9" s="327"/>
      <c r="E9" s="326"/>
      <c r="F9" s="327"/>
      <c r="G9" s="328"/>
      <c r="H9" s="336"/>
      <c r="I9" s="334"/>
    </row>
    <row r="10" spans="1:9">
      <c r="G10" s="16"/>
      <c r="H10" s="31"/>
      <c r="I10" s="16"/>
    </row>
    <row r="11" spans="1:9" ht="29.1" customHeight="1">
      <c r="A11" s="321"/>
      <c r="B11" s="321"/>
      <c r="C11" s="321"/>
      <c r="D11" s="321"/>
      <c r="E11" s="321"/>
      <c r="F11" s="321"/>
      <c r="G11" s="321"/>
      <c r="H11" s="321"/>
      <c r="I11" s="321"/>
    </row>
    <row r="12" spans="1:9">
      <c r="I12" s="16"/>
    </row>
    <row r="13" spans="1:9">
      <c r="I13" s="16"/>
    </row>
    <row r="14" spans="1:9">
      <c r="I14" s="16"/>
    </row>
    <row r="15" spans="1:9">
      <c r="I15" s="16"/>
    </row>
    <row r="16" spans="1:9">
      <c r="I16" s="16"/>
    </row>
    <row r="17" spans="9:9">
      <c r="I17" s="16"/>
    </row>
    <row r="18" spans="9:9">
      <c r="I18" s="16"/>
    </row>
    <row r="19" spans="9:9">
      <c r="I19" s="16"/>
    </row>
    <row r="20" spans="9:9">
      <c r="I20" s="16"/>
    </row>
    <row r="21" spans="9:9">
      <c r="I21" s="16"/>
    </row>
    <row r="22" spans="9:9">
      <c r="I22" s="16"/>
    </row>
    <row r="23" spans="9:9">
      <c r="I23" s="16"/>
    </row>
    <row r="24" spans="9:9">
      <c r="I24" s="16"/>
    </row>
    <row r="25" spans="9:9">
      <c r="I25" s="16"/>
    </row>
    <row r="26" spans="9:9">
      <c r="I26" s="16"/>
    </row>
    <row r="27" spans="9:9">
      <c r="I27" s="16"/>
    </row>
    <row r="28" spans="9:9">
      <c r="I28" s="16"/>
    </row>
    <row r="29" spans="9:9">
      <c r="I29" s="16"/>
    </row>
    <row r="30" spans="9:9">
      <c r="I30" s="16"/>
    </row>
    <row r="31" spans="9:9">
      <c r="I31" s="16"/>
    </row>
    <row r="32" spans="9:9">
      <c r="I32" s="16"/>
    </row>
    <row r="33" spans="9:9">
      <c r="I33" s="16"/>
    </row>
    <row r="34" spans="9:9">
      <c r="I34" s="16"/>
    </row>
    <row r="35" spans="9:9">
      <c r="I35" s="16"/>
    </row>
    <row r="36" spans="9:9">
      <c r="I36" s="16"/>
    </row>
    <row r="37" spans="9:9">
      <c r="I37" s="16"/>
    </row>
    <row r="38" spans="9:9">
      <c r="I38" s="16"/>
    </row>
    <row r="39" spans="9:9">
      <c r="I39" s="16"/>
    </row>
    <row r="40" spans="9:9">
      <c r="I40" s="16"/>
    </row>
    <row r="41" spans="9:9">
      <c r="I41" s="16"/>
    </row>
    <row r="42" spans="9:9">
      <c r="I42" s="16"/>
    </row>
    <row r="43" spans="9:9">
      <c r="I43" s="16"/>
    </row>
    <row r="44" spans="9:9">
      <c r="I44" s="16"/>
    </row>
    <row r="45" spans="9:9">
      <c r="I45" s="16"/>
    </row>
    <row r="46" spans="9:9">
      <c r="I46" s="16"/>
    </row>
    <row r="47" spans="9:9">
      <c r="I47" s="16"/>
    </row>
    <row r="48" spans="9:9">
      <c r="I48" s="16"/>
    </row>
    <row r="49" spans="9:9">
      <c r="I49" s="16"/>
    </row>
    <row r="50" spans="9:9">
      <c r="I50" s="16"/>
    </row>
    <row r="51" spans="9:9">
      <c r="I51" s="16"/>
    </row>
    <row r="52" spans="9:9">
      <c r="I52" s="16"/>
    </row>
    <row r="53" spans="9:9">
      <c r="I53" s="16"/>
    </row>
    <row r="54" spans="9:9">
      <c r="I54" s="16"/>
    </row>
    <row r="55" spans="9:9">
      <c r="I55" s="16"/>
    </row>
    <row r="56" spans="9:9">
      <c r="I56" s="16"/>
    </row>
    <row r="57" spans="9:9">
      <c r="I57" s="16"/>
    </row>
    <row r="58" spans="9:9">
      <c r="I58" s="16"/>
    </row>
    <row r="59" spans="9:9">
      <c r="I59" s="16"/>
    </row>
    <row r="60" spans="9:9">
      <c r="I60" s="16"/>
    </row>
    <row r="61" spans="9:9">
      <c r="I61" s="16"/>
    </row>
    <row r="62" spans="9:9">
      <c r="I62" s="16"/>
    </row>
    <row r="63" spans="9:9">
      <c r="I63" s="16"/>
    </row>
    <row r="64" spans="9:9">
      <c r="I64" s="16"/>
    </row>
    <row r="65" spans="9:9">
      <c r="I65" s="16"/>
    </row>
    <row r="66" spans="9:9">
      <c r="I66" s="16"/>
    </row>
    <row r="67" spans="9:9">
      <c r="I67" s="16"/>
    </row>
    <row r="68" spans="9:9">
      <c r="I68" s="16"/>
    </row>
    <row r="69" spans="9:9">
      <c r="I69" s="16"/>
    </row>
    <row r="70" spans="9:9">
      <c r="I70" s="16"/>
    </row>
    <row r="71" spans="9:9">
      <c r="I71" s="16"/>
    </row>
    <row r="72" spans="9:9">
      <c r="I72" s="16"/>
    </row>
    <row r="73" spans="9:9">
      <c r="I73" s="16"/>
    </row>
    <row r="74" spans="9:9">
      <c r="I74" s="16"/>
    </row>
    <row r="75" spans="9:9">
      <c r="I75" s="16"/>
    </row>
    <row r="76" spans="9:9">
      <c r="I76" s="16"/>
    </row>
    <row r="77" spans="9:9">
      <c r="I77" s="16"/>
    </row>
    <row r="78" spans="9:9">
      <c r="I78" s="16"/>
    </row>
    <row r="79" spans="9:9">
      <c r="I79" s="16"/>
    </row>
    <row r="80" spans="9:9">
      <c r="I80" s="16"/>
    </row>
    <row r="81" spans="9:9">
      <c r="I81" s="16"/>
    </row>
    <row r="82" spans="9:9">
      <c r="I82" s="16"/>
    </row>
    <row r="83" spans="9:9">
      <c r="I83" s="16"/>
    </row>
    <row r="84" spans="9:9">
      <c r="I84" s="16"/>
    </row>
    <row r="85" spans="9:9">
      <c r="I85" s="16"/>
    </row>
    <row r="86" spans="9:9">
      <c r="I86" s="16"/>
    </row>
    <row r="87" spans="9:9">
      <c r="I87" s="16"/>
    </row>
    <row r="88" spans="9:9">
      <c r="I88" s="16"/>
    </row>
    <row r="89" spans="9:9">
      <c r="I89" s="16"/>
    </row>
    <row r="90" spans="9:9">
      <c r="I90" s="16"/>
    </row>
    <row r="91" spans="9:9">
      <c r="I91" s="16"/>
    </row>
    <row r="92" spans="9:9">
      <c r="I92" s="16"/>
    </row>
    <row r="93" spans="9:9">
      <c r="I93" s="16"/>
    </row>
    <row r="94" spans="9:9">
      <c r="I94" s="16"/>
    </row>
    <row r="95" spans="9:9">
      <c r="I95" s="16"/>
    </row>
    <row r="96" spans="9:9">
      <c r="I96" s="16"/>
    </row>
    <row r="97" spans="9:9">
      <c r="I97" s="16"/>
    </row>
    <row r="98" spans="9:9">
      <c r="I98" s="16"/>
    </row>
    <row r="99" spans="9:9">
      <c r="I99" s="16"/>
    </row>
    <row r="100" spans="9:9">
      <c r="I100" s="16"/>
    </row>
    <row r="101" spans="9:9">
      <c r="I101" s="16"/>
    </row>
    <row r="102" spans="9:9">
      <c r="I102" s="16"/>
    </row>
    <row r="103" spans="9:9">
      <c r="I103" s="16"/>
    </row>
    <row r="104" spans="9:9">
      <c r="I104" s="16"/>
    </row>
    <row r="105" spans="9:9">
      <c r="I105" s="16"/>
    </row>
    <row r="106" spans="9:9">
      <c r="I106" s="16"/>
    </row>
    <row r="107" spans="9:9">
      <c r="I107" s="16"/>
    </row>
    <row r="108" spans="9:9">
      <c r="I108" s="16"/>
    </row>
    <row r="109" spans="9:9">
      <c r="I109" s="16"/>
    </row>
    <row r="110" spans="9:9">
      <c r="I110" s="16"/>
    </row>
    <row r="111" spans="9:9">
      <c r="I111" s="16"/>
    </row>
    <row r="112" spans="9:9">
      <c r="I112" s="16"/>
    </row>
    <row r="113" spans="9:9">
      <c r="I113" s="16"/>
    </row>
    <row r="114" spans="9:9">
      <c r="I114" s="16"/>
    </row>
    <row r="115" spans="9:9">
      <c r="I115" s="16"/>
    </row>
    <row r="116" spans="9:9">
      <c r="I116" s="16"/>
    </row>
    <row r="117" spans="9:9">
      <c r="I117" s="16"/>
    </row>
    <row r="118" spans="9:9">
      <c r="I118" s="16"/>
    </row>
    <row r="119" spans="9:9">
      <c r="I119" s="16"/>
    </row>
    <row r="120" spans="9:9">
      <c r="I120" s="16"/>
    </row>
    <row r="121" spans="9:9">
      <c r="I121" s="16"/>
    </row>
    <row r="122" spans="9:9">
      <c r="I122" s="16"/>
    </row>
    <row r="123" spans="9:9">
      <c r="I123" s="16"/>
    </row>
    <row r="124" spans="9:9">
      <c r="I124" s="16"/>
    </row>
    <row r="125" spans="9:9">
      <c r="I125" s="16"/>
    </row>
    <row r="126" spans="9:9">
      <c r="I126" s="16"/>
    </row>
    <row r="127" spans="9:9">
      <c r="I127" s="16"/>
    </row>
    <row r="128" spans="9:9">
      <c r="I128" s="16"/>
    </row>
    <row r="129" spans="9:9">
      <c r="I129" s="16"/>
    </row>
    <row r="130" spans="9:9">
      <c r="I130" s="16"/>
    </row>
    <row r="131" spans="9:9">
      <c r="I131" s="16"/>
    </row>
    <row r="132" spans="9:9">
      <c r="I132" s="16"/>
    </row>
    <row r="133" spans="9:9">
      <c r="I133" s="16"/>
    </row>
    <row r="134" spans="9:9">
      <c r="I134" s="16"/>
    </row>
    <row r="135" spans="9:9">
      <c r="I135" s="16"/>
    </row>
    <row r="136" spans="9:9">
      <c r="I136" s="16"/>
    </row>
    <row r="137" spans="9:9">
      <c r="I137" s="16"/>
    </row>
    <row r="138" spans="9:9">
      <c r="I138" s="16"/>
    </row>
    <row r="139" spans="9:9">
      <c r="I139" s="16"/>
    </row>
    <row r="140" spans="9:9">
      <c r="I140" s="16"/>
    </row>
    <row r="141" spans="9:9">
      <c r="I141" s="16"/>
    </row>
    <row r="142" spans="9:9">
      <c r="I142" s="16"/>
    </row>
    <row r="143" spans="9:9">
      <c r="I143" s="16"/>
    </row>
    <row r="144" spans="9:9">
      <c r="I144" s="16"/>
    </row>
    <row r="145" spans="9:9">
      <c r="I145" s="16"/>
    </row>
    <row r="146" spans="9:9">
      <c r="I146" s="16"/>
    </row>
    <row r="147" spans="9:9">
      <c r="I147" s="16"/>
    </row>
    <row r="148" spans="9:9">
      <c r="I148" s="16"/>
    </row>
    <row r="149" spans="9:9">
      <c r="I149" s="16"/>
    </row>
    <row r="150" spans="9:9">
      <c r="I150" s="16"/>
    </row>
    <row r="151" spans="9:9">
      <c r="I151" s="16"/>
    </row>
    <row r="152" spans="9:9">
      <c r="I152" s="16"/>
    </row>
    <row r="153" spans="9:9">
      <c r="I153" s="16"/>
    </row>
    <row r="154" spans="9:9">
      <c r="I154" s="16"/>
    </row>
    <row r="155" spans="9:9">
      <c r="I155" s="16"/>
    </row>
    <row r="156" spans="9:9">
      <c r="I156" s="16"/>
    </row>
    <row r="157" spans="9:9">
      <c r="I157" s="16"/>
    </row>
    <row r="158" spans="9:9">
      <c r="I158" s="16"/>
    </row>
    <row r="159" spans="9:9">
      <c r="I159" s="16"/>
    </row>
    <row r="160" spans="9:9">
      <c r="I160" s="16"/>
    </row>
    <row r="161" spans="9:9">
      <c r="I161" s="16"/>
    </row>
    <row r="162" spans="9:9">
      <c r="I162" s="16"/>
    </row>
    <row r="163" spans="9:9">
      <c r="I163" s="16"/>
    </row>
    <row r="164" spans="9:9">
      <c r="I164" s="16"/>
    </row>
    <row r="165" spans="9:9">
      <c r="I165" s="16"/>
    </row>
    <row r="166" spans="9:9">
      <c r="I166" s="16"/>
    </row>
    <row r="167" spans="9:9">
      <c r="I167" s="16"/>
    </row>
    <row r="168" spans="9:9">
      <c r="I168" s="16"/>
    </row>
    <row r="169" spans="9:9">
      <c r="I169" s="16"/>
    </row>
    <row r="170" spans="9:9">
      <c r="I170" s="16"/>
    </row>
    <row r="171" spans="9:9">
      <c r="I171" s="16"/>
    </row>
    <row r="172" spans="9:9">
      <c r="I172" s="16"/>
    </row>
    <row r="173" spans="9:9">
      <c r="I173" s="16"/>
    </row>
    <row r="174" spans="9:9">
      <c r="I174" s="16"/>
    </row>
    <row r="175" spans="9:9">
      <c r="I175" s="16"/>
    </row>
    <row r="176" spans="9:9">
      <c r="I176" s="16"/>
    </row>
    <row r="177" spans="9:9">
      <c r="I177" s="16"/>
    </row>
    <row r="178" spans="9:9">
      <c r="I178" s="16"/>
    </row>
    <row r="179" spans="9:9">
      <c r="I179" s="16"/>
    </row>
    <row r="180" spans="9:9">
      <c r="I180" s="16"/>
    </row>
    <row r="181" spans="9:9">
      <c r="I181" s="16"/>
    </row>
    <row r="182" spans="9:9">
      <c r="I182" s="16"/>
    </row>
    <row r="183" spans="9:9">
      <c r="I183" s="16"/>
    </row>
    <row r="184" spans="9:9">
      <c r="I184" s="16"/>
    </row>
    <row r="185" spans="9:9">
      <c r="I185" s="16"/>
    </row>
    <row r="186" spans="9:9">
      <c r="I186" s="16"/>
    </row>
    <row r="187" spans="9:9">
      <c r="I187" s="16"/>
    </row>
    <row r="188" spans="9:9">
      <c r="I188" s="16"/>
    </row>
    <row r="189" spans="9:9">
      <c r="I189" s="16"/>
    </row>
    <row r="190" spans="9:9">
      <c r="I190" s="16"/>
    </row>
    <row r="191" spans="9:9">
      <c r="I191" s="16"/>
    </row>
    <row r="192" spans="9:9">
      <c r="I192" s="16"/>
    </row>
    <row r="193" spans="9:9">
      <c r="I193" s="16"/>
    </row>
    <row r="194" spans="9:9">
      <c r="I194" s="16"/>
    </row>
    <row r="195" spans="9:9">
      <c r="I195" s="16"/>
    </row>
    <row r="196" spans="9:9">
      <c r="I196" s="16"/>
    </row>
    <row r="197" spans="9:9">
      <c r="I197" s="16"/>
    </row>
    <row r="198" spans="9:9">
      <c r="I198" s="16"/>
    </row>
    <row r="199" spans="9:9">
      <c r="I199" s="16"/>
    </row>
    <row r="200" spans="9:9">
      <c r="I200" s="16"/>
    </row>
    <row r="201" spans="9:9">
      <c r="I201" s="16"/>
    </row>
    <row r="202" spans="9:9">
      <c r="I202" s="16"/>
    </row>
    <row r="203" spans="9:9">
      <c r="I203" s="16"/>
    </row>
    <row r="204" spans="9:9">
      <c r="I204" s="16"/>
    </row>
    <row r="205" spans="9:9">
      <c r="I205" s="16"/>
    </row>
    <row r="206" spans="9:9">
      <c r="I206" s="16"/>
    </row>
    <row r="207" spans="9:9">
      <c r="I207" s="16"/>
    </row>
    <row r="208" spans="9:9">
      <c r="I208" s="16"/>
    </row>
    <row r="209" spans="9:9">
      <c r="I209" s="16"/>
    </row>
    <row r="210" spans="9:9">
      <c r="I210" s="16"/>
    </row>
    <row r="211" spans="9:9">
      <c r="I211" s="16"/>
    </row>
    <row r="212" spans="9:9">
      <c r="I212" s="16"/>
    </row>
    <row r="213" spans="9:9">
      <c r="I213" s="16"/>
    </row>
    <row r="214" spans="9:9">
      <c r="I214" s="16"/>
    </row>
    <row r="215" spans="9:9">
      <c r="I215" s="16"/>
    </row>
    <row r="216" spans="9:9">
      <c r="I216" s="16"/>
    </row>
    <row r="217" spans="9:9">
      <c r="I217" s="16"/>
    </row>
    <row r="218" spans="9:9">
      <c r="I218" s="16"/>
    </row>
    <row r="219" spans="9:9">
      <c r="I219" s="16"/>
    </row>
    <row r="220" spans="9:9">
      <c r="I220" s="16"/>
    </row>
    <row r="221" spans="9:9">
      <c r="I221" s="16"/>
    </row>
    <row r="222" spans="9:9">
      <c r="I222" s="16"/>
    </row>
    <row r="223" spans="9:9">
      <c r="I223" s="16"/>
    </row>
    <row r="224" spans="9:9">
      <c r="I224" s="16"/>
    </row>
    <row r="225" spans="9:9">
      <c r="I225" s="16"/>
    </row>
    <row r="226" spans="9:9">
      <c r="I226" s="16"/>
    </row>
    <row r="227" spans="9:9">
      <c r="I227" s="16"/>
    </row>
    <row r="228" spans="9:9">
      <c r="I228" s="16"/>
    </row>
    <row r="229" spans="9:9">
      <c r="I229" s="16"/>
    </row>
    <row r="230" spans="9:9">
      <c r="I230" s="16"/>
    </row>
    <row r="231" spans="9:9">
      <c r="I231" s="16"/>
    </row>
    <row r="232" spans="9:9">
      <c r="I232" s="16"/>
    </row>
    <row r="233" spans="9:9">
      <c r="I233" s="16"/>
    </row>
    <row r="234" spans="9:9">
      <c r="I234" s="16"/>
    </row>
    <row r="235" spans="9:9">
      <c r="I235" s="16"/>
    </row>
    <row r="236" spans="9:9">
      <c r="I236" s="16"/>
    </row>
    <row r="237" spans="9:9">
      <c r="I237" s="16"/>
    </row>
    <row r="238" spans="9:9">
      <c r="I238" s="16"/>
    </row>
    <row r="239" spans="9:9">
      <c r="I239" s="16"/>
    </row>
    <row r="240" spans="9:9">
      <c r="I240" s="16"/>
    </row>
    <row r="241" spans="9:9">
      <c r="I241" s="16"/>
    </row>
    <row r="242" spans="9:9">
      <c r="I242" s="16"/>
    </row>
    <row r="243" spans="9:9">
      <c r="I243" s="16"/>
    </row>
    <row r="244" spans="9:9">
      <c r="I244" s="16"/>
    </row>
    <row r="245" spans="9:9">
      <c r="I245" s="16"/>
    </row>
    <row r="246" spans="9:9">
      <c r="I246" s="16"/>
    </row>
    <row r="247" spans="9:9">
      <c r="I247" s="16"/>
    </row>
    <row r="248" spans="9:9">
      <c r="I248" s="16"/>
    </row>
    <row r="249" spans="9:9">
      <c r="I249" s="16"/>
    </row>
    <row r="250" spans="9:9">
      <c r="I250" s="16"/>
    </row>
    <row r="251" spans="9:9">
      <c r="I251" s="16"/>
    </row>
    <row r="252" spans="9:9">
      <c r="I252" s="16"/>
    </row>
    <row r="253" spans="9:9">
      <c r="I253" s="16"/>
    </row>
    <row r="254" spans="9:9">
      <c r="I254" s="16"/>
    </row>
    <row r="255" spans="9:9">
      <c r="I255" s="16"/>
    </row>
    <row r="256" spans="9:9">
      <c r="I256" s="16"/>
    </row>
    <row r="257" spans="9:9">
      <c r="I257" s="16"/>
    </row>
    <row r="258" spans="9:9">
      <c r="I258" s="16"/>
    </row>
    <row r="259" spans="9:9">
      <c r="I259" s="16"/>
    </row>
    <row r="260" spans="9:9">
      <c r="I260" s="16"/>
    </row>
    <row r="261" spans="9:9">
      <c r="I261" s="16"/>
    </row>
    <row r="262" spans="9:9">
      <c r="I262" s="16"/>
    </row>
    <row r="263" spans="9:9">
      <c r="I263" s="16"/>
    </row>
    <row r="264" spans="9:9">
      <c r="I264" s="16"/>
    </row>
    <row r="265" spans="9:9">
      <c r="I265" s="16"/>
    </row>
    <row r="266" spans="9:9">
      <c r="I266" s="16"/>
    </row>
    <row r="267" spans="9:9">
      <c r="I267" s="16"/>
    </row>
    <row r="268" spans="9:9">
      <c r="I268" s="16"/>
    </row>
    <row r="269" spans="9:9">
      <c r="I269" s="16"/>
    </row>
    <row r="270" spans="9:9">
      <c r="I270" s="16"/>
    </row>
    <row r="271" spans="9:9">
      <c r="I271" s="16"/>
    </row>
    <row r="272" spans="9:9">
      <c r="I272" s="16"/>
    </row>
    <row r="273" spans="9:9">
      <c r="I273" s="16"/>
    </row>
    <row r="274" spans="9:9">
      <c r="I274" s="16"/>
    </row>
    <row r="275" spans="9:9">
      <c r="I275" s="16"/>
    </row>
    <row r="276" spans="9:9">
      <c r="I276" s="16"/>
    </row>
    <row r="277" spans="9:9">
      <c r="I277" s="16"/>
    </row>
    <row r="278" spans="9:9">
      <c r="I278" s="16"/>
    </row>
    <row r="279" spans="9:9">
      <c r="I279" s="16"/>
    </row>
    <row r="280" spans="9:9">
      <c r="I280" s="16"/>
    </row>
    <row r="281" spans="9:9">
      <c r="I281" s="16"/>
    </row>
    <row r="282" spans="9:9">
      <c r="I282" s="16"/>
    </row>
    <row r="283" spans="9:9">
      <c r="I283" s="16"/>
    </row>
    <row r="284" spans="9:9">
      <c r="I284" s="16"/>
    </row>
    <row r="285" spans="9:9">
      <c r="I285" s="16"/>
    </row>
    <row r="286" spans="9:9">
      <c r="I286" s="16"/>
    </row>
    <row r="287" spans="9:9">
      <c r="I287" s="16"/>
    </row>
    <row r="288" spans="9:9">
      <c r="I288" s="16"/>
    </row>
    <row r="289" spans="9:9">
      <c r="I289" s="16"/>
    </row>
    <row r="290" spans="9:9">
      <c r="I290" s="16"/>
    </row>
    <row r="291" spans="9:9">
      <c r="I291" s="16"/>
    </row>
    <row r="292" spans="9:9">
      <c r="I292" s="16"/>
    </row>
    <row r="293" spans="9:9">
      <c r="I293" s="16"/>
    </row>
    <row r="294" spans="9:9">
      <c r="I294" s="16"/>
    </row>
    <row r="295" spans="9:9">
      <c r="I295" s="16"/>
    </row>
    <row r="296" spans="9:9">
      <c r="I296" s="16"/>
    </row>
    <row r="297" spans="9:9">
      <c r="I297" s="16"/>
    </row>
    <row r="298" spans="9:9">
      <c r="I298" s="16"/>
    </row>
    <row r="299" spans="9:9">
      <c r="I299" s="16"/>
    </row>
    <row r="300" spans="9:9">
      <c r="I300" s="16"/>
    </row>
    <row r="301" spans="9:9">
      <c r="I301" s="16"/>
    </row>
    <row r="302" spans="9:9">
      <c r="I302" s="16"/>
    </row>
    <row r="303" spans="9:9">
      <c r="I303" s="16"/>
    </row>
    <row r="304" spans="9:9">
      <c r="I304" s="16"/>
    </row>
    <row r="305" spans="9:9">
      <c r="I305" s="16"/>
    </row>
    <row r="306" spans="9:9">
      <c r="I306" s="16"/>
    </row>
    <row r="307" spans="9:9">
      <c r="I307" s="16"/>
    </row>
    <row r="308" spans="9:9">
      <c r="I308" s="16"/>
    </row>
    <row r="309" spans="9:9">
      <c r="I309" s="16"/>
    </row>
    <row r="310" spans="9:9">
      <c r="I310" s="16"/>
    </row>
    <row r="311" spans="9:9">
      <c r="I311" s="16"/>
    </row>
    <row r="312" spans="9:9">
      <c r="I312" s="16"/>
    </row>
    <row r="313" spans="9:9">
      <c r="I313" s="16"/>
    </row>
    <row r="314" spans="9:9">
      <c r="I314" s="16"/>
    </row>
    <row r="315" spans="9:9">
      <c r="I315" s="16"/>
    </row>
    <row r="316" spans="9:9">
      <c r="I316" s="16"/>
    </row>
    <row r="317" spans="9:9">
      <c r="I317" s="16"/>
    </row>
    <row r="318" spans="9:9">
      <c r="I318" s="16"/>
    </row>
    <row r="319" spans="9:9">
      <c r="I319" s="16"/>
    </row>
    <row r="320" spans="9:9">
      <c r="I320" s="16"/>
    </row>
    <row r="321" spans="9:9">
      <c r="I321" s="16"/>
    </row>
    <row r="322" spans="9:9">
      <c r="I322" s="16"/>
    </row>
    <row r="323" spans="9:9">
      <c r="I323" s="16"/>
    </row>
    <row r="324" spans="9:9">
      <c r="I324" s="16"/>
    </row>
    <row r="325" spans="9:9">
      <c r="I325" s="16"/>
    </row>
    <row r="326" spans="9:9">
      <c r="I326" s="16"/>
    </row>
    <row r="327" spans="9:9">
      <c r="I327" s="16"/>
    </row>
    <row r="328" spans="9:9">
      <c r="I328" s="16"/>
    </row>
    <row r="329" spans="9:9">
      <c r="I329" s="16"/>
    </row>
    <row r="330" spans="9:9">
      <c r="I330" s="16"/>
    </row>
    <row r="331" spans="9:9">
      <c r="I331" s="16"/>
    </row>
    <row r="332" spans="9:9">
      <c r="I332" s="16"/>
    </row>
    <row r="333" spans="9:9">
      <c r="I333" s="16"/>
    </row>
    <row r="334" spans="9:9">
      <c r="I334" s="16"/>
    </row>
    <row r="335" spans="9:9">
      <c r="I335" s="16"/>
    </row>
    <row r="336" spans="9:9">
      <c r="I336" s="16"/>
    </row>
    <row r="337" spans="9:9">
      <c r="I337" s="16"/>
    </row>
    <row r="338" spans="9:9">
      <c r="I338" s="16"/>
    </row>
    <row r="339" spans="9:9">
      <c r="I339" s="16"/>
    </row>
    <row r="340" spans="9:9">
      <c r="I340" s="16"/>
    </row>
    <row r="341" spans="9:9">
      <c r="I341" s="16"/>
    </row>
    <row r="342" spans="9:9">
      <c r="I342" s="16"/>
    </row>
    <row r="343" spans="9:9">
      <c r="I343" s="16"/>
    </row>
    <row r="344" spans="9:9">
      <c r="I344" s="16"/>
    </row>
    <row r="345" spans="9:9">
      <c r="I345" s="16"/>
    </row>
    <row r="346" spans="9:9">
      <c r="I346" s="16"/>
    </row>
    <row r="347" spans="9:9">
      <c r="I347" s="16"/>
    </row>
    <row r="348" spans="9:9">
      <c r="I348" s="16"/>
    </row>
    <row r="349" spans="9:9">
      <c r="I349" s="16"/>
    </row>
    <row r="350" spans="9:9">
      <c r="I350" s="16"/>
    </row>
    <row r="351" spans="9:9">
      <c r="I351" s="16"/>
    </row>
    <row r="352" spans="9:9">
      <c r="I352" s="16"/>
    </row>
    <row r="353" spans="9:9">
      <c r="I353" s="16"/>
    </row>
    <row r="354" spans="9:9">
      <c r="I354" s="16"/>
    </row>
    <row r="355" spans="9:9">
      <c r="I355" s="16"/>
    </row>
    <row r="356" spans="9:9">
      <c r="I356" s="16"/>
    </row>
    <row r="357" spans="9:9">
      <c r="I357" s="16"/>
    </row>
    <row r="358" spans="9:9">
      <c r="I358" s="16"/>
    </row>
    <row r="359" spans="9:9">
      <c r="I359" s="16"/>
    </row>
    <row r="360" spans="9:9">
      <c r="I360" s="16"/>
    </row>
    <row r="361" spans="9:9">
      <c r="I361" s="16"/>
    </row>
    <row r="362" spans="9:9">
      <c r="I362" s="16"/>
    </row>
    <row r="363" spans="9:9">
      <c r="I363" s="16"/>
    </row>
    <row r="364" spans="9:9">
      <c r="I364" s="16"/>
    </row>
    <row r="365" spans="9:9">
      <c r="I365" s="16"/>
    </row>
    <row r="366" spans="9:9">
      <c r="I366" s="16"/>
    </row>
    <row r="367" spans="9:9">
      <c r="I367" s="16"/>
    </row>
    <row r="368" spans="9:9">
      <c r="I368" s="16"/>
    </row>
    <row r="369" spans="9:9">
      <c r="I369" s="16"/>
    </row>
    <row r="370" spans="9:9">
      <c r="I370" s="16"/>
    </row>
    <row r="371" spans="9:9">
      <c r="I371" s="16"/>
    </row>
    <row r="372" spans="9:9">
      <c r="I372" s="16"/>
    </row>
    <row r="373" spans="9:9">
      <c r="I373" s="16"/>
    </row>
    <row r="374" spans="9:9">
      <c r="I374" s="16"/>
    </row>
    <row r="375" spans="9:9">
      <c r="I375" s="16"/>
    </row>
    <row r="376" spans="9:9">
      <c r="I376" s="16"/>
    </row>
    <row r="377" spans="9:9">
      <c r="I377" s="16"/>
    </row>
    <row r="378" spans="9:9">
      <c r="I378" s="16"/>
    </row>
    <row r="379" spans="9:9">
      <c r="I379" s="16"/>
    </row>
    <row r="380" spans="9:9">
      <c r="I380" s="16"/>
    </row>
    <row r="381" spans="9:9">
      <c r="I381" s="16"/>
    </row>
    <row r="382" spans="9:9">
      <c r="I382" s="16"/>
    </row>
    <row r="383" spans="9:9">
      <c r="I383" s="16"/>
    </row>
    <row r="384" spans="9:9">
      <c r="I384" s="16"/>
    </row>
    <row r="385" spans="9:9">
      <c r="I385" s="16"/>
    </row>
    <row r="386" spans="9:9">
      <c r="I386" s="16"/>
    </row>
    <row r="387" spans="9:9">
      <c r="I387" s="16"/>
    </row>
    <row r="388" spans="9:9">
      <c r="I388" s="16"/>
    </row>
    <row r="389" spans="9:9">
      <c r="I389" s="16"/>
    </row>
    <row r="390" spans="9:9">
      <c r="I390" s="16"/>
    </row>
    <row r="391" spans="9:9">
      <c r="I391" s="16"/>
    </row>
    <row r="392" spans="9:9">
      <c r="I392" s="16"/>
    </row>
    <row r="393" spans="9:9">
      <c r="I393" s="16"/>
    </row>
    <row r="394" spans="9:9">
      <c r="I394" s="16"/>
    </row>
    <row r="395" spans="9:9">
      <c r="I395" s="16"/>
    </row>
    <row r="396" spans="9:9">
      <c r="I396" s="16"/>
    </row>
    <row r="397" spans="9:9">
      <c r="I397" s="16"/>
    </row>
    <row r="398" spans="9:9">
      <c r="I398" s="16"/>
    </row>
    <row r="399" spans="9:9">
      <c r="I399" s="16"/>
    </row>
    <row r="400" spans="9:9">
      <c r="I400" s="16"/>
    </row>
    <row r="401" spans="9:9">
      <c r="I401" s="16"/>
    </row>
    <row r="402" spans="9:9">
      <c r="I402" s="16"/>
    </row>
    <row r="403" spans="9:9">
      <c r="I403" s="16"/>
    </row>
    <row r="404" spans="9:9">
      <c r="I404" s="16"/>
    </row>
    <row r="405" spans="9:9">
      <c r="I405" s="16"/>
    </row>
    <row r="406" spans="9:9">
      <c r="I406" s="16"/>
    </row>
    <row r="407" spans="9:9">
      <c r="I407" s="16"/>
    </row>
    <row r="408" spans="9:9">
      <c r="I408" s="16"/>
    </row>
    <row r="409" spans="9:9">
      <c r="I409" s="16"/>
    </row>
    <row r="410" spans="9:9">
      <c r="I410" s="16"/>
    </row>
    <row r="411" spans="9:9">
      <c r="I411" s="16"/>
    </row>
    <row r="412" spans="9:9">
      <c r="I412" s="16"/>
    </row>
    <row r="413" spans="9:9">
      <c r="I413" s="16"/>
    </row>
    <row r="414" spans="9:9">
      <c r="I414" s="16"/>
    </row>
    <row r="415" spans="9:9">
      <c r="I415" s="16"/>
    </row>
    <row r="416" spans="9:9">
      <c r="I416" s="16"/>
    </row>
    <row r="417" spans="9:9">
      <c r="I417" s="16"/>
    </row>
    <row r="418" spans="9:9">
      <c r="I418" s="16"/>
    </row>
    <row r="419" spans="9:9">
      <c r="I419" s="16"/>
    </row>
    <row r="420" spans="9:9">
      <c r="I420" s="16"/>
    </row>
    <row r="421" spans="9:9">
      <c r="I421" s="16"/>
    </row>
    <row r="422" spans="9:9">
      <c r="I422" s="16"/>
    </row>
    <row r="423" spans="9:9">
      <c r="I423" s="16"/>
    </row>
    <row r="424" spans="9:9">
      <c r="I424" s="16"/>
    </row>
    <row r="425" spans="9:9">
      <c r="I425" s="16"/>
    </row>
    <row r="426" spans="9:9">
      <c r="I426" s="16"/>
    </row>
    <row r="427" spans="9:9">
      <c r="I427" s="16"/>
    </row>
    <row r="428" spans="9:9">
      <c r="I428" s="16"/>
    </row>
    <row r="429" spans="9:9">
      <c r="I429" s="16"/>
    </row>
    <row r="430" spans="9:9">
      <c r="I430" s="16"/>
    </row>
    <row r="431" spans="9:9">
      <c r="I431" s="16"/>
    </row>
    <row r="432" spans="9:9">
      <c r="I432" s="16"/>
    </row>
    <row r="433" spans="9:9">
      <c r="I433" s="16"/>
    </row>
    <row r="434" spans="9:9">
      <c r="I434" s="16"/>
    </row>
    <row r="435" spans="9:9">
      <c r="I435" s="16"/>
    </row>
    <row r="436" spans="9:9">
      <c r="I436" s="16"/>
    </row>
    <row r="437" spans="9:9">
      <c r="I437" s="16"/>
    </row>
    <row r="438" spans="9:9">
      <c r="I438" s="16"/>
    </row>
    <row r="439" spans="9:9">
      <c r="I439" s="16"/>
    </row>
    <row r="440" spans="9:9">
      <c r="I440" s="16"/>
    </row>
    <row r="441" spans="9:9">
      <c r="I441" s="16"/>
    </row>
    <row r="442" spans="9:9">
      <c r="I442" s="16"/>
    </row>
    <row r="443" spans="9:9">
      <c r="I443" s="16"/>
    </row>
    <row r="444" spans="9:9">
      <c r="I444" s="16"/>
    </row>
    <row r="445" spans="9:9">
      <c r="I445" s="16"/>
    </row>
    <row r="446" spans="9:9">
      <c r="I446" s="16"/>
    </row>
    <row r="447" spans="9:9">
      <c r="I447" s="16"/>
    </row>
    <row r="448" spans="9:9">
      <c r="I448" s="16"/>
    </row>
    <row r="449" spans="9:9">
      <c r="I449" s="16"/>
    </row>
    <row r="450" spans="9:9">
      <c r="I450" s="16"/>
    </row>
    <row r="451" spans="9:9">
      <c r="I451" s="16"/>
    </row>
    <row r="452" spans="9:9">
      <c r="I452" s="16"/>
    </row>
    <row r="453" spans="9:9">
      <c r="I453" s="16"/>
    </row>
    <row r="454" spans="9:9">
      <c r="I454" s="16"/>
    </row>
    <row r="455" spans="9:9">
      <c r="I455" s="16"/>
    </row>
    <row r="456" spans="9:9">
      <c r="I456" s="16"/>
    </row>
    <row r="457" spans="9:9">
      <c r="I457" s="16"/>
    </row>
    <row r="458" spans="9:9">
      <c r="I458" s="16"/>
    </row>
    <row r="459" spans="9:9">
      <c r="I459" s="16"/>
    </row>
    <row r="460" spans="9:9">
      <c r="I460" s="16"/>
    </row>
    <row r="461" spans="9:9">
      <c r="I461" s="16"/>
    </row>
    <row r="462" spans="9:9">
      <c r="I462" s="16"/>
    </row>
    <row r="463" spans="9:9">
      <c r="I463" s="16"/>
    </row>
    <row r="464" spans="9:9">
      <c r="I464" s="16"/>
    </row>
    <row r="465" spans="9:9">
      <c r="I465" s="16"/>
    </row>
    <row r="466" spans="9:9">
      <c r="I466" s="16"/>
    </row>
    <row r="467" spans="9:9">
      <c r="I467" s="16"/>
    </row>
    <row r="468" spans="9:9">
      <c r="I468" s="16"/>
    </row>
    <row r="469" spans="9:9">
      <c r="I469" s="16"/>
    </row>
    <row r="470" spans="9:9">
      <c r="I470" s="16"/>
    </row>
    <row r="471" spans="9:9">
      <c r="I471" s="16"/>
    </row>
    <row r="472" spans="9:9">
      <c r="I472" s="16"/>
    </row>
    <row r="473" spans="9:9">
      <c r="I473" s="16"/>
    </row>
    <row r="474" spans="9:9">
      <c r="I474" s="16"/>
    </row>
    <row r="475" spans="9:9">
      <c r="I475" s="16"/>
    </row>
    <row r="476" spans="9:9">
      <c r="I476" s="16"/>
    </row>
    <row r="477" spans="9:9">
      <c r="I477" s="16"/>
    </row>
    <row r="478" spans="9:9">
      <c r="I478" s="16"/>
    </row>
    <row r="479" spans="9:9">
      <c r="I479" s="16"/>
    </row>
    <row r="480" spans="9:9">
      <c r="I480" s="16"/>
    </row>
    <row r="481" spans="9:9">
      <c r="I481" s="16"/>
    </row>
    <row r="482" spans="9:9">
      <c r="I482" s="16"/>
    </row>
    <row r="483" spans="9:9">
      <c r="I483" s="16"/>
    </row>
    <row r="484" spans="9:9">
      <c r="I484" s="16"/>
    </row>
    <row r="485" spans="9:9">
      <c r="I485" s="16"/>
    </row>
    <row r="486" spans="9:9">
      <c r="I486" s="16"/>
    </row>
    <row r="487" spans="9:9">
      <c r="I487" s="16"/>
    </row>
    <row r="488" spans="9:9">
      <c r="I488" s="16"/>
    </row>
    <row r="489" spans="9:9">
      <c r="I489" s="16"/>
    </row>
    <row r="490" spans="9:9">
      <c r="I490" s="16"/>
    </row>
    <row r="491" spans="9:9">
      <c r="I491" s="16"/>
    </row>
    <row r="492" spans="9:9">
      <c r="I492" s="16"/>
    </row>
    <row r="493" spans="9:9">
      <c r="I493" s="16"/>
    </row>
    <row r="494" spans="9:9">
      <c r="I494" s="16"/>
    </row>
    <row r="495" spans="9:9">
      <c r="I495" s="16"/>
    </row>
    <row r="496" spans="9:9">
      <c r="I496" s="16"/>
    </row>
    <row r="497" spans="9:9">
      <c r="I497" s="16"/>
    </row>
    <row r="498" spans="9:9">
      <c r="I498" s="16"/>
    </row>
    <row r="499" spans="9:9">
      <c r="I499" s="16"/>
    </row>
    <row r="500" spans="9:9">
      <c r="I500" s="16"/>
    </row>
    <row r="501" spans="9:9">
      <c r="I501" s="16"/>
    </row>
    <row r="502" spans="9:9">
      <c r="I502" s="16"/>
    </row>
    <row r="503" spans="9:9">
      <c r="I503" s="16"/>
    </row>
    <row r="504" spans="9:9">
      <c r="I504" s="16"/>
    </row>
    <row r="505" spans="9:9">
      <c r="I505" s="16"/>
    </row>
    <row r="506" spans="9:9">
      <c r="I506" s="16"/>
    </row>
    <row r="507" spans="9:9">
      <c r="I507" s="16"/>
    </row>
    <row r="508" spans="9:9">
      <c r="I508" s="16"/>
    </row>
    <row r="509" spans="9:9">
      <c r="I509" s="16"/>
    </row>
    <row r="510" spans="9:9">
      <c r="I510" s="16"/>
    </row>
    <row r="511" spans="9:9">
      <c r="I511" s="16"/>
    </row>
    <row r="512" spans="9:9">
      <c r="I512" s="16"/>
    </row>
    <row r="513" spans="9:9">
      <c r="I513" s="16"/>
    </row>
    <row r="514" spans="9:9">
      <c r="I514" s="16"/>
    </row>
    <row r="515" spans="9:9">
      <c r="I515" s="16"/>
    </row>
    <row r="516" spans="9:9">
      <c r="I516" s="16"/>
    </row>
    <row r="517" spans="9:9">
      <c r="I517" s="16"/>
    </row>
    <row r="518" spans="9:9">
      <c r="I518" s="16"/>
    </row>
    <row r="519" spans="9:9">
      <c r="I519" s="16"/>
    </row>
    <row r="520" spans="9:9">
      <c r="I520" s="16"/>
    </row>
    <row r="521" spans="9:9">
      <c r="I521" s="16"/>
    </row>
    <row r="522" spans="9:9">
      <c r="I522" s="16"/>
    </row>
    <row r="523" spans="9:9">
      <c r="I523" s="16"/>
    </row>
    <row r="524" spans="9:9">
      <c r="I524" s="16"/>
    </row>
    <row r="525" spans="9:9">
      <c r="I525" s="16"/>
    </row>
    <row r="526" spans="9:9">
      <c r="I526" s="16"/>
    </row>
    <row r="527" spans="9:9">
      <c r="I527" s="16"/>
    </row>
    <row r="528" spans="9:9">
      <c r="I528" s="16"/>
    </row>
    <row r="529" spans="9:9">
      <c r="I529" s="16"/>
    </row>
    <row r="530" spans="9:9">
      <c r="I530" s="16"/>
    </row>
    <row r="531" spans="9:9">
      <c r="I531" s="16"/>
    </row>
    <row r="532" spans="9:9">
      <c r="I532" s="16"/>
    </row>
    <row r="533" spans="9:9">
      <c r="I533" s="16"/>
    </row>
    <row r="534" spans="9:9">
      <c r="I534" s="16"/>
    </row>
    <row r="535" spans="9:9">
      <c r="I535" s="16"/>
    </row>
    <row r="536" spans="9:9">
      <c r="I536" s="16"/>
    </row>
    <row r="537" spans="9:9">
      <c r="I537" s="16"/>
    </row>
    <row r="538" spans="9:9">
      <c r="I538" s="16"/>
    </row>
    <row r="539" spans="9:9">
      <c r="I539" s="16"/>
    </row>
    <row r="540" spans="9:9">
      <c r="I540" s="16"/>
    </row>
    <row r="541" spans="9:9">
      <c r="I541" s="16"/>
    </row>
    <row r="542" spans="9:9">
      <c r="I542" s="16"/>
    </row>
    <row r="543" spans="9:9">
      <c r="I543" s="16"/>
    </row>
    <row r="544" spans="9:9">
      <c r="I544" s="16"/>
    </row>
    <row r="545" spans="9:9">
      <c r="I545" s="16"/>
    </row>
    <row r="546" spans="9:9">
      <c r="I546" s="16"/>
    </row>
    <row r="547" spans="9:9">
      <c r="I547" s="16"/>
    </row>
    <row r="548" spans="9:9">
      <c r="I548" s="16"/>
    </row>
    <row r="549" spans="9:9">
      <c r="I549" s="16"/>
    </row>
    <row r="550" spans="9:9">
      <c r="I550" s="16"/>
    </row>
    <row r="551" spans="9:9">
      <c r="I551" s="16"/>
    </row>
    <row r="552" spans="9:9">
      <c r="I552" s="16"/>
    </row>
    <row r="553" spans="9:9">
      <c r="I553" s="16"/>
    </row>
    <row r="554" spans="9:9">
      <c r="I554" s="16"/>
    </row>
    <row r="555" spans="9:9">
      <c r="I555" s="16"/>
    </row>
    <row r="556" spans="9:9">
      <c r="I556" s="16"/>
    </row>
    <row r="557" spans="9:9">
      <c r="I557" s="16"/>
    </row>
    <row r="558" spans="9:9">
      <c r="I558" s="16"/>
    </row>
    <row r="559" spans="9:9">
      <c r="I559" s="16"/>
    </row>
    <row r="560" spans="9:9">
      <c r="I560" s="16"/>
    </row>
    <row r="561" spans="9:9">
      <c r="I561" s="16"/>
    </row>
    <row r="562" spans="9:9">
      <c r="I562" s="16"/>
    </row>
    <row r="563" spans="9:9">
      <c r="I563" s="16"/>
    </row>
    <row r="564" spans="9:9">
      <c r="I564" s="16"/>
    </row>
    <row r="565" spans="9:9">
      <c r="I565" s="16"/>
    </row>
    <row r="566" spans="9:9">
      <c r="I566" s="16"/>
    </row>
    <row r="567" spans="9:9">
      <c r="I567" s="16"/>
    </row>
    <row r="568" spans="9:9">
      <c r="I568" s="16"/>
    </row>
    <row r="569" spans="9:9">
      <c r="I569" s="16"/>
    </row>
    <row r="570" spans="9:9">
      <c r="I570" s="16"/>
    </row>
    <row r="571" spans="9:9">
      <c r="I571" s="16"/>
    </row>
    <row r="572" spans="9:9">
      <c r="I572" s="16"/>
    </row>
    <row r="573" spans="9:9">
      <c r="I573" s="16"/>
    </row>
    <row r="574" spans="9:9">
      <c r="I574" s="16"/>
    </row>
    <row r="575" spans="9:9">
      <c r="I575" s="16"/>
    </row>
    <row r="576" spans="9:9">
      <c r="I576" s="16"/>
    </row>
    <row r="577" spans="9:9">
      <c r="I577" s="16"/>
    </row>
    <row r="578" spans="9:9">
      <c r="I578" s="16"/>
    </row>
    <row r="579" spans="9:9">
      <c r="I579" s="16"/>
    </row>
    <row r="580" spans="9:9">
      <c r="I580" s="16"/>
    </row>
    <row r="581" spans="9:9">
      <c r="I581" s="16"/>
    </row>
    <row r="582" spans="9:9">
      <c r="I582" s="16"/>
    </row>
    <row r="583" spans="9:9">
      <c r="I583" s="16"/>
    </row>
    <row r="584" spans="9:9">
      <c r="I584" s="16"/>
    </row>
    <row r="585" spans="9:9">
      <c r="I585" s="16"/>
    </row>
    <row r="586" spans="9:9">
      <c r="I586" s="16"/>
    </row>
    <row r="587" spans="9:9">
      <c r="I587" s="16"/>
    </row>
    <row r="588" spans="9:9">
      <c r="I588" s="16"/>
    </row>
    <row r="589" spans="9:9">
      <c r="I589" s="16"/>
    </row>
    <row r="590" spans="9:9">
      <c r="I590" s="16"/>
    </row>
    <row r="591" spans="9:9">
      <c r="I591" s="16"/>
    </row>
    <row r="592" spans="9:9">
      <c r="I592" s="16"/>
    </row>
    <row r="593" spans="9:9">
      <c r="I593" s="16"/>
    </row>
    <row r="594" spans="9:9">
      <c r="I594" s="16"/>
    </row>
    <row r="595" spans="9:9">
      <c r="I595" s="16"/>
    </row>
    <row r="596" spans="9:9">
      <c r="I596" s="16"/>
    </row>
    <row r="597" spans="9:9">
      <c r="I597" s="16"/>
    </row>
    <row r="598" spans="9:9">
      <c r="I598" s="16"/>
    </row>
    <row r="599" spans="9:9">
      <c r="I599" s="16"/>
    </row>
    <row r="600" spans="9:9">
      <c r="I600" s="16"/>
    </row>
    <row r="601" spans="9:9">
      <c r="I601" s="16"/>
    </row>
    <row r="602" spans="9:9">
      <c r="I602" s="16"/>
    </row>
    <row r="603" spans="9:9">
      <c r="I603" s="16"/>
    </row>
    <row r="604" spans="9:9">
      <c r="I604" s="16"/>
    </row>
    <row r="605" spans="9:9">
      <c r="I605" s="16"/>
    </row>
    <row r="606" spans="9:9">
      <c r="I606" s="16"/>
    </row>
    <row r="607" spans="9:9">
      <c r="I607" s="16"/>
    </row>
    <row r="608" spans="9:9">
      <c r="I608" s="16"/>
    </row>
    <row r="609" spans="9:9">
      <c r="I609" s="16"/>
    </row>
    <row r="610" spans="9:9">
      <c r="I610" s="16"/>
    </row>
    <row r="611" spans="9:9">
      <c r="I611" s="16"/>
    </row>
    <row r="612" spans="9:9">
      <c r="I612" s="16"/>
    </row>
    <row r="613" spans="9:9">
      <c r="I613" s="16"/>
    </row>
    <row r="614" spans="9:9">
      <c r="I614" s="16"/>
    </row>
    <row r="615" spans="9:9">
      <c r="I615" s="16"/>
    </row>
    <row r="616" spans="9:9">
      <c r="I616" s="16"/>
    </row>
    <row r="617" spans="9:9">
      <c r="I617" s="16"/>
    </row>
    <row r="618" spans="9:9">
      <c r="I618" s="16"/>
    </row>
    <row r="619" spans="9:9">
      <c r="I619" s="16"/>
    </row>
    <row r="620" spans="9:9">
      <c r="I620" s="16"/>
    </row>
    <row r="621" spans="9:9">
      <c r="I621" s="16"/>
    </row>
    <row r="622" spans="9:9">
      <c r="I622" s="16"/>
    </row>
    <row r="623" spans="9:9">
      <c r="I623" s="16"/>
    </row>
    <row r="624" spans="9:9">
      <c r="I624" s="16"/>
    </row>
    <row r="625" spans="9:9">
      <c r="I625" s="16"/>
    </row>
    <row r="626" spans="9:9">
      <c r="I626" s="16"/>
    </row>
    <row r="627" spans="9:9">
      <c r="I627" s="16"/>
    </row>
    <row r="628" spans="9:9">
      <c r="I628" s="16"/>
    </row>
    <row r="629" spans="9:9">
      <c r="I629" s="16"/>
    </row>
    <row r="630" spans="9:9">
      <c r="I630" s="16"/>
    </row>
    <row r="631" spans="9:9">
      <c r="I631" s="16"/>
    </row>
    <row r="632" spans="9:9">
      <c r="I632" s="16"/>
    </row>
    <row r="633" spans="9:9">
      <c r="I633" s="16"/>
    </row>
    <row r="634" spans="9:9">
      <c r="I634" s="16"/>
    </row>
    <row r="635" spans="9:9">
      <c r="I635" s="16"/>
    </row>
    <row r="636" spans="9:9">
      <c r="I636" s="16"/>
    </row>
    <row r="637" spans="9:9">
      <c r="I637" s="16"/>
    </row>
    <row r="638" spans="9:9">
      <c r="I638" s="16"/>
    </row>
    <row r="639" spans="9:9">
      <c r="I639" s="16"/>
    </row>
    <row r="640" spans="9:9">
      <c r="I640" s="16"/>
    </row>
    <row r="641" spans="9:9">
      <c r="I641" s="16"/>
    </row>
    <row r="642" spans="9:9">
      <c r="I642" s="16"/>
    </row>
    <row r="643" spans="9:9">
      <c r="I643" s="16"/>
    </row>
    <row r="644" spans="9:9">
      <c r="I644" s="16"/>
    </row>
    <row r="645" spans="9:9">
      <c r="I645" s="16"/>
    </row>
    <row r="646" spans="9:9">
      <c r="I646" s="16"/>
    </row>
    <row r="647" spans="9:9">
      <c r="I647" s="16"/>
    </row>
    <row r="648" spans="9:9">
      <c r="I648" s="16"/>
    </row>
    <row r="649" spans="9:9">
      <c r="I649" s="16"/>
    </row>
    <row r="650" spans="9:9">
      <c r="I650" s="16"/>
    </row>
    <row r="651" spans="9:9">
      <c r="I651" s="16"/>
    </row>
    <row r="652" spans="9:9">
      <c r="I652" s="16"/>
    </row>
    <row r="653" spans="9:9">
      <c r="I653" s="16"/>
    </row>
    <row r="654" spans="9:9">
      <c r="I654" s="16"/>
    </row>
    <row r="655" spans="9:9">
      <c r="I655" s="16"/>
    </row>
    <row r="656" spans="9:9">
      <c r="I656" s="16"/>
    </row>
    <row r="657" spans="9:9">
      <c r="I657" s="16"/>
    </row>
    <row r="658" spans="9:9">
      <c r="I658" s="16"/>
    </row>
    <row r="659" spans="9:9">
      <c r="I659" s="16"/>
    </row>
    <row r="660" spans="9:9">
      <c r="I660" s="16"/>
    </row>
    <row r="661" spans="9:9">
      <c r="I661" s="16"/>
    </row>
    <row r="662" spans="9:9">
      <c r="I662" s="16"/>
    </row>
    <row r="663" spans="9:9">
      <c r="I663" s="16"/>
    </row>
    <row r="664" spans="9:9">
      <c r="I664" s="16"/>
    </row>
    <row r="665" spans="9:9">
      <c r="I665" s="16"/>
    </row>
    <row r="666" spans="9:9">
      <c r="I666" s="16"/>
    </row>
    <row r="667" spans="9:9">
      <c r="I667" s="16"/>
    </row>
    <row r="668" spans="9:9">
      <c r="I668" s="16"/>
    </row>
    <row r="669" spans="9:9">
      <c r="I669" s="16"/>
    </row>
    <row r="670" spans="9:9">
      <c r="I670" s="16"/>
    </row>
    <row r="671" spans="9:9">
      <c r="I671" s="16"/>
    </row>
    <row r="672" spans="9:9">
      <c r="I672" s="16"/>
    </row>
    <row r="673" spans="9:9">
      <c r="I673" s="16"/>
    </row>
    <row r="674" spans="9:9">
      <c r="I674" s="16"/>
    </row>
    <row r="675" spans="9:9">
      <c r="I675" s="16"/>
    </row>
    <row r="676" spans="9:9">
      <c r="I676" s="16"/>
    </row>
    <row r="677" spans="9:9">
      <c r="I677" s="16"/>
    </row>
    <row r="678" spans="9:9">
      <c r="I678" s="16"/>
    </row>
    <row r="679" spans="9:9">
      <c r="I679" s="16"/>
    </row>
    <row r="680" spans="9:9">
      <c r="I680" s="16"/>
    </row>
    <row r="681" spans="9:9">
      <c r="I681" s="16"/>
    </row>
    <row r="682" spans="9:9">
      <c r="I682" s="16"/>
    </row>
    <row r="683" spans="9:9">
      <c r="I683" s="16"/>
    </row>
    <row r="684" spans="9:9">
      <c r="I684" s="16"/>
    </row>
    <row r="685" spans="9:9">
      <c r="I685" s="16"/>
    </row>
    <row r="686" spans="9:9">
      <c r="I686" s="16"/>
    </row>
    <row r="687" spans="9:9">
      <c r="I687" s="16"/>
    </row>
    <row r="688" spans="9:9">
      <c r="I688" s="16"/>
    </row>
    <row r="689" spans="9:9">
      <c r="I689" s="16"/>
    </row>
    <row r="690" spans="9:9">
      <c r="I690" s="16"/>
    </row>
    <row r="691" spans="9:9">
      <c r="I691" s="16"/>
    </row>
    <row r="692" spans="9:9">
      <c r="I692" s="16"/>
    </row>
    <row r="693" spans="9:9">
      <c r="I693" s="16"/>
    </row>
    <row r="694" spans="9:9">
      <c r="I694" s="16"/>
    </row>
    <row r="695" spans="9:9">
      <c r="I695" s="16"/>
    </row>
    <row r="696" spans="9:9">
      <c r="I696" s="16"/>
    </row>
    <row r="697" spans="9:9">
      <c r="I697" s="16"/>
    </row>
    <row r="698" spans="9:9">
      <c r="I698" s="16"/>
    </row>
    <row r="699" spans="9:9">
      <c r="I699" s="16"/>
    </row>
    <row r="700" spans="9:9">
      <c r="I700" s="16"/>
    </row>
    <row r="701" spans="9:9">
      <c r="I701" s="16"/>
    </row>
    <row r="702" spans="9:9">
      <c r="I702" s="16"/>
    </row>
    <row r="703" spans="9:9">
      <c r="I703" s="16"/>
    </row>
    <row r="704" spans="9:9">
      <c r="I704" s="16"/>
    </row>
    <row r="705" spans="9:9">
      <c r="I705" s="16"/>
    </row>
    <row r="706" spans="9:9">
      <c r="I706" s="16"/>
    </row>
    <row r="707" spans="9:9">
      <c r="I707" s="16"/>
    </row>
    <row r="708" spans="9:9">
      <c r="I708" s="16"/>
    </row>
    <row r="709" spans="9:9">
      <c r="I709" s="16"/>
    </row>
    <row r="710" spans="9:9">
      <c r="I710" s="16"/>
    </row>
    <row r="711" spans="9:9">
      <c r="I711" s="16"/>
    </row>
    <row r="712" spans="9:9">
      <c r="I712" s="16"/>
    </row>
    <row r="713" spans="9:9">
      <c r="I713" s="16"/>
    </row>
    <row r="714" spans="9:9">
      <c r="I714" s="16"/>
    </row>
    <row r="715" spans="9:9">
      <c r="I715" s="16"/>
    </row>
    <row r="716" spans="9:9">
      <c r="I716" s="16"/>
    </row>
    <row r="717" spans="9:9">
      <c r="I717" s="16"/>
    </row>
    <row r="718" spans="9:9">
      <c r="I718" s="16"/>
    </row>
    <row r="719" spans="9:9">
      <c r="I719" s="16"/>
    </row>
    <row r="720" spans="9:9">
      <c r="I720" s="16"/>
    </row>
    <row r="721" spans="9:9">
      <c r="I721" s="16"/>
    </row>
    <row r="722" spans="9:9">
      <c r="I722" s="16"/>
    </row>
    <row r="723" spans="9:9">
      <c r="I723" s="16"/>
    </row>
    <row r="724" spans="9:9">
      <c r="I724" s="16"/>
    </row>
    <row r="725" spans="9:9">
      <c r="I725" s="16"/>
    </row>
    <row r="726" spans="9:9">
      <c r="I726" s="16"/>
    </row>
    <row r="727" spans="9:9">
      <c r="I727" s="16"/>
    </row>
    <row r="728" spans="9:9">
      <c r="I728" s="16"/>
    </row>
    <row r="729" spans="9:9">
      <c r="I729" s="16"/>
    </row>
    <row r="730" spans="9:9">
      <c r="I730" s="16"/>
    </row>
    <row r="731" spans="9:9">
      <c r="I731" s="16"/>
    </row>
    <row r="732" spans="9:9">
      <c r="I732" s="16"/>
    </row>
    <row r="733" spans="9:9">
      <c r="I733" s="16"/>
    </row>
    <row r="734" spans="9:9">
      <c r="I734" s="16"/>
    </row>
    <row r="735" spans="9:9">
      <c r="I735" s="16"/>
    </row>
    <row r="736" spans="9:9">
      <c r="I736" s="16"/>
    </row>
    <row r="737" spans="9:9">
      <c r="I737" s="16"/>
    </row>
    <row r="738" spans="9:9">
      <c r="I738" s="16"/>
    </row>
    <row r="739" spans="9:9">
      <c r="I739" s="16"/>
    </row>
    <row r="740" spans="9:9">
      <c r="I740" s="16"/>
    </row>
    <row r="741" spans="9:9">
      <c r="I741" s="16"/>
    </row>
    <row r="742" spans="9:9">
      <c r="I742" s="16"/>
    </row>
    <row r="743" spans="9:9">
      <c r="I743" s="16"/>
    </row>
    <row r="744" spans="9:9">
      <c r="I744" s="16"/>
    </row>
    <row r="745" spans="9:9">
      <c r="I745" s="16"/>
    </row>
    <row r="746" spans="9:9">
      <c r="I746" s="16"/>
    </row>
    <row r="747" spans="9:9">
      <c r="I747" s="16"/>
    </row>
    <row r="748" spans="9:9">
      <c r="I748" s="16"/>
    </row>
    <row r="749" spans="9:9">
      <c r="I749" s="16"/>
    </row>
    <row r="750" spans="9:9">
      <c r="I750" s="16"/>
    </row>
    <row r="751" spans="9:9">
      <c r="I751" s="16"/>
    </row>
    <row r="752" spans="9:9">
      <c r="I752" s="16"/>
    </row>
    <row r="753" spans="9:9">
      <c r="I753" s="16"/>
    </row>
    <row r="754" spans="9:9">
      <c r="I754" s="16"/>
    </row>
    <row r="755" spans="9:9">
      <c r="I755" s="16"/>
    </row>
    <row r="756" spans="9:9">
      <c r="I756" s="16"/>
    </row>
    <row r="757" spans="9:9">
      <c r="I757" s="16"/>
    </row>
    <row r="758" spans="9:9">
      <c r="I758" s="16"/>
    </row>
    <row r="759" spans="9:9">
      <c r="I759" s="16"/>
    </row>
    <row r="760" spans="9:9">
      <c r="I760" s="16"/>
    </row>
    <row r="761" spans="9:9">
      <c r="I761" s="16"/>
    </row>
    <row r="762" spans="9:9">
      <c r="I762" s="16"/>
    </row>
    <row r="763" spans="9:9">
      <c r="I763" s="16"/>
    </row>
    <row r="764" spans="9:9">
      <c r="I764" s="16"/>
    </row>
    <row r="765" spans="9:9">
      <c r="I765" s="16"/>
    </row>
    <row r="766" spans="9:9">
      <c r="I766" s="16"/>
    </row>
    <row r="767" spans="9:9">
      <c r="I767" s="16"/>
    </row>
    <row r="768" spans="9:9">
      <c r="I768" s="16"/>
    </row>
    <row r="769" spans="9:9">
      <c r="I769" s="16"/>
    </row>
    <row r="770" spans="9:9">
      <c r="I770" s="16"/>
    </row>
    <row r="771" spans="9:9">
      <c r="I771" s="16"/>
    </row>
    <row r="772" spans="9:9">
      <c r="I772" s="16"/>
    </row>
    <row r="773" spans="9:9">
      <c r="I773" s="16"/>
    </row>
    <row r="774" spans="9:9">
      <c r="I774" s="16"/>
    </row>
    <row r="775" spans="9:9">
      <c r="I775" s="16"/>
    </row>
    <row r="776" spans="9:9">
      <c r="I776" s="16"/>
    </row>
    <row r="777" spans="9:9">
      <c r="I777" s="16"/>
    </row>
    <row r="778" spans="9:9">
      <c r="I778" s="16"/>
    </row>
    <row r="779" spans="9:9">
      <c r="I779" s="16"/>
    </row>
    <row r="780" spans="9:9">
      <c r="I780" s="16"/>
    </row>
    <row r="781" spans="9:9">
      <c r="I781" s="16"/>
    </row>
    <row r="782" spans="9:9">
      <c r="I782" s="16"/>
    </row>
    <row r="783" spans="9:9">
      <c r="I783" s="16"/>
    </row>
    <row r="784" spans="9:9">
      <c r="I784" s="16"/>
    </row>
    <row r="785" spans="9:9">
      <c r="I785" s="16"/>
    </row>
    <row r="786" spans="9:9">
      <c r="I786" s="16"/>
    </row>
    <row r="787" spans="9:9">
      <c r="I787" s="16"/>
    </row>
    <row r="788" spans="9:9">
      <c r="I788" s="16"/>
    </row>
    <row r="789" spans="9:9">
      <c r="I789" s="16"/>
    </row>
    <row r="790" spans="9:9">
      <c r="I790" s="16"/>
    </row>
    <row r="791" spans="9:9">
      <c r="I791" s="16"/>
    </row>
    <row r="792" spans="9:9">
      <c r="I792" s="16"/>
    </row>
    <row r="793" spans="9:9">
      <c r="I793" s="16"/>
    </row>
    <row r="794" spans="9:9">
      <c r="I794" s="16"/>
    </row>
    <row r="795" spans="9:9">
      <c r="I795" s="16"/>
    </row>
    <row r="796" spans="9:9">
      <c r="I796" s="16"/>
    </row>
    <row r="797" spans="9:9">
      <c r="I797" s="16"/>
    </row>
    <row r="798" spans="9:9">
      <c r="I798" s="16"/>
    </row>
    <row r="799" spans="9:9">
      <c r="I799" s="16"/>
    </row>
    <row r="800" spans="9:9">
      <c r="I800" s="16"/>
    </row>
    <row r="801" spans="9:9">
      <c r="I801" s="16"/>
    </row>
    <row r="802" spans="9:9">
      <c r="I802" s="16"/>
    </row>
    <row r="803" spans="9:9">
      <c r="I803" s="16"/>
    </row>
    <row r="804" spans="9:9">
      <c r="I804" s="16"/>
    </row>
    <row r="805" spans="9:9">
      <c r="I805" s="16"/>
    </row>
    <row r="806" spans="9:9">
      <c r="I806" s="16"/>
    </row>
    <row r="807" spans="9:9">
      <c r="I807" s="16"/>
    </row>
    <row r="808" spans="9:9">
      <c r="I808" s="16"/>
    </row>
    <row r="809" spans="9:9">
      <c r="I809" s="16"/>
    </row>
    <row r="810" spans="9:9">
      <c r="I810" s="16"/>
    </row>
    <row r="811" spans="9:9">
      <c r="I811" s="16"/>
    </row>
    <row r="812" spans="9:9">
      <c r="I812" s="16"/>
    </row>
    <row r="813" spans="9:9">
      <c r="I813" s="16"/>
    </row>
    <row r="814" spans="9:9">
      <c r="I814" s="16"/>
    </row>
    <row r="815" spans="9:9">
      <c r="I815" s="16"/>
    </row>
    <row r="816" spans="9:9">
      <c r="I816" s="16"/>
    </row>
    <row r="817" spans="9:9">
      <c r="I817" s="16"/>
    </row>
    <row r="818" spans="9:9">
      <c r="I818" s="16"/>
    </row>
    <row r="819" spans="9:9">
      <c r="I819" s="16"/>
    </row>
    <row r="820" spans="9:9">
      <c r="I820" s="16"/>
    </row>
    <row r="821" spans="9:9">
      <c r="I821" s="16"/>
    </row>
    <row r="822" spans="9:9">
      <c r="I822" s="16"/>
    </row>
    <row r="823" spans="9:9">
      <c r="I823" s="16"/>
    </row>
    <row r="824" spans="9:9">
      <c r="I824" s="16"/>
    </row>
    <row r="825" spans="9:9">
      <c r="I825" s="16"/>
    </row>
    <row r="826" spans="9:9">
      <c r="I826" s="16"/>
    </row>
    <row r="827" spans="9:9">
      <c r="I827" s="16"/>
    </row>
    <row r="828" spans="9:9">
      <c r="I828" s="16"/>
    </row>
    <row r="829" spans="9:9">
      <c r="I829" s="16"/>
    </row>
    <row r="830" spans="9:9">
      <c r="I830" s="16"/>
    </row>
    <row r="831" spans="9:9">
      <c r="I831" s="16"/>
    </row>
    <row r="832" spans="9:9">
      <c r="I832" s="16"/>
    </row>
    <row r="833" spans="9:9">
      <c r="I833" s="16"/>
    </row>
    <row r="834" spans="9:9">
      <c r="I834" s="16"/>
    </row>
    <row r="835" spans="9:9">
      <c r="I835" s="16"/>
    </row>
    <row r="836" spans="9:9">
      <c r="I836" s="16"/>
    </row>
    <row r="837" spans="9:9">
      <c r="I837" s="16"/>
    </row>
    <row r="838" spans="9:9">
      <c r="I838" s="16"/>
    </row>
    <row r="839" spans="9:9">
      <c r="I839" s="16"/>
    </row>
    <row r="840" spans="9:9">
      <c r="I840" s="16"/>
    </row>
    <row r="841" spans="9:9">
      <c r="I841" s="16"/>
    </row>
    <row r="842" spans="9:9">
      <c r="I842" s="16"/>
    </row>
    <row r="843" spans="9:9">
      <c r="I843" s="16"/>
    </row>
    <row r="844" spans="9:9">
      <c r="I844" s="16"/>
    </row>
    <row r="845" spans="9:9">
      <c r="I845" s="16"/>
    </row>
    <row r="846" spans="9:9">
      <c r="I846" s="16"/>
    </row>
    <row r="847" spans="9:9">
      <c r="I847" s="16"/>
    </row>
    <row r="848" spans="9:9">
      <c r="I848" s="16"/>
    </row>
    <row r="849" spans="9:9">
      <c r="I849" s="16"/>
    </row>
    <row r="850" spans="9:9">
      <c r="I850" s="16"/>
    </row>
    <row r="851" spans="9:9">
      <c r="I851" s="16"/>
    </row>
    <row r="852" spans="9:9">
      <c r="I852" s="16"/>
    </row>
    <row r="853" spans="9:9">
      <c r="I853" s="16"/>
    </row>
    <row r="854" spans="9:9">
      <c r="I854" s="16"/>
    </row>
    <row r="855" spans="9:9">
      <c r="I855" s="16"/>
    </row>
    <row r="856" spans="9:9">
      <c r="I856" s="16"/>
    </row>
    <row r="857" spans="9:9">
      <c r="I857" s="16"/>
    </row>
    <row r="858" spans="9:9">
      <c r="I858" s="16"/>
    </row>
    <row r="859" spans="9:9">
      <c r="I859" s="16"/>
    </row>
    <row r="860" spans="9:9">
      <c r="I860" s="16"/>
    </row>
    <row r="861" spans="9:9">
      <c r="I861" s="16"/>
    </row>
    <row r="862" spans="9:9">
      <c r="I862" s="16"/>
    </row>
    <row r="863" spans="9:9">
      <c r="I863" s="16"/>
    </row>
    <row r="864" spans="9:9">
      <c r="I864" s="16"/>
    </row>
    <row r="865" spans="9:9">
      <c r="I865" s="16"/>
    </row>
    <row r="866" spans="9:9">
      <c r="I866" s="16"/>
    </row>
    <row r="867" spans="9:9">
      <c r="I867" s="16"/>
    </row>
    <row r="868" spans="9:9">
      <c r="I868" s="16"/>
    </row>
    <row r="869" spans="9:9">
      <c r="I869" s="16"/>
    </row>
    <row r="870" spans="9:9">
      <c r="I870" s="16"/>
    </row>
    <row r="871" spans="9:9">
      <c r="I871" s="16"/>
    </row>
    <row r="872" spans="9:9">
      <c r="I872" s="16"/>
    </row>
    <row r="873" spans="9:9">
      <c r="I873" s="16"/>
    </row>
    <row r="874" spans="9:9">
      <c r="I874" s="16"/>
    </row>
    <row r="875" spans="9:9">
      <c r="I875" s="16"/>
    </row>
    <row r="876" spans="9:9">
      <c r="I876" s="16"/>
    </row>
    <row r="877" spans="9:9">
      <c r="I877" s="16"/>
    </row>
    <row r="878" spans="9:9">
      <c r="I878" s="16"/>
    </row>
    <row r="879" spans="9:9">
      <c r="I879" s="16"/>
    </row>
    <row r="880" spans="9:9">
      <c r="I880" s="16"/>
    </row>
    <row r="881" spans="9:9">
      <c r="I881" s="16"/>
    </row>
    <row r="882" spans="9:9">
      <c r="I882" s="16"/>
    </row>
    <row r="883" spans="9:9">
      <c r="I883" s="16"/>
    </row>
    <row r="884" spans="9:9">
      <c r="I884" s="16"/>
    </row>
    <row r="885" spans="9:9">
      <c r="I885" s="16"/>
    </row>
    <row r="886" spans="9:9">
      <c r="I886" s="16"/>
    </row>
    <row r="887" spans="9:9">
      <c r="I887" s="16"/>
    </row>
    <row r="888" spans="9:9">
      <c r="I888" s="16"/>
    </row>
    <row r="889" spans="9:9">
      <c r="I889" s="16"/>
    </row>
    <row r="890" spans="9:9">
      <c r="I890" s="16"/>
    </row>
    <row r="891" spans="9:9">
      <c r="I891" s="16"/>
    </row>
    <row r="892" spans="9:9">
      <c r="I892" s="16"/>
    </row>
    <row r="893" spans="9:9">
      <c r="I893" s="16"/>
    </row>
    <row r="894" spans="9:9">
      <c r="I894" s="16"/>
    </row>
    <row r="895" spans="9:9">
      <c r="I895" s="16"/>
    </row>
    <row r="896" spans="9:9">
      <c r="I896" s="16"/>
    </row>
    <row r="897" spans="9:9">
      <c r="I897" s="16"/>
    </row>
    <row r="898" spans="9:9">
      <c r="I898" s="16"/>
    </row>
    <row r="899" spans="9:9">
      <c r="I899" s="16"/>
    </row>
    <row r="900" spans="9:9">
      <c r="I900" s="16"/>
    </row>
    <row r="901" spans="9:9">
      <c r="I901" s="16"/>
    </row>
    <row r="902" spans="9:9">
      <c r="I902" s="16"/>
    </row>
    <row r="903" spans="9:9">
      <c r="I903" s="16"/>
    </row>
    <row r="904" spans="9:9">
      <c r="I904" s="16"/>
    </row>
    <row r="905" spans="9:9">
      <c r="I905" s="16"/>
    </row>
    <row r="906" spans="9:9">
      <c r="I906" s="16"/>
    </row>
    <row r="907" spans="9:9">
      <c r="I907" s="16"/>
    </row>
    <row r="908" spans="9:9">
      <c r="I908" s="16"/>
    </row>
    <row r="909" spans="9:9">
      <c r="I909" s="16"/>
    </row>
    <row r="910" spans="9:9">
      <c r="I910" s="16"/>
    </row>
    <row r="911" spans="9:9">
      <c r="I911" s="16"/>
    </row>
    <row r="912" spans="9:9">
      <c r="I912" s="16"/>
    </row>
    <row r="913" spans="9:9">
      <c r="I913" s="16"/>
    </row>
    <row r="914" spans="9:9">
      <c r="I914" s="16"/>
    </row>
    <row r="915" spans="9:9">
      <c r="I915" s="16"/>
    </row>
    <row r="916" spans="9:9">
      <c r="I916" s="16"/>
    </row>
    <row r="917" spans="9:9">
      <c r="I917" s="16"/>
    </row>
    <row r="918" spans="9:9">
      <c r="I918" s="16"/>
    </row>
    <row r="919" spans="9:9">
      <c r="I919" s="16"/>
    </row>
    <row r="920" spans="9:9">
      <c r="I920" s="16"/>
    </row>
    <row r="921" spans="9:9">
      <c r="I921" s="16"/>
    </row>
    <row r="922" spans="9:9">
      <c r="I922" s="16"/>
    </row>
    <row r="923" spans="9:9">
      <c r="I923" s="16"/>
    </row>
    <row r="924" spans="9:9">
      <c r="I924" s="16"/>
    </row>
    <row r="925" spans="9:9">
      <c r="I925" s="16"/>
    </row>
    <row r="926" spans="9:9">
      <c r="I926" s="16"/>
    </row>
    <row r="927" spans="9:9">
      <c r="I927" s="16"/>
    </row>
    <row r="928" spans="9:9">
      <c r="I928" s="16"/>
    </row>
    <row r="929" spans="9:9">
      <c r="I929" s="16"/>
    </row>
    <row r="930" spans="9:9">
      <c r="I930" s="16"/>
    </row>
    <row r="931" spans="9:9">
      <c r="I931" s="16"/>
    </row>
    <row r="932" spans="9:9">
      <c r="I932" s="16"/>
    </row>
    <row r="933" spans="9:9">
      <c r="I933" s="16"/>
    </row>
    <row r="934" spans="9:9">
      <c r="I934" s="16"/>
    </row>
    <row r="935" spans="9:9">
      <c r="I935" s="16"/>
    </row>
    <row r="936" spans="9:9">
      <c r="I936" s="16"/>
    </row>
    <row r="937" spans="9:9">
      <c r="I937" s="16"/>
    </row>
    <row r="938" spans="9:9">
      <c r="I938" s="16"/>
    </row>
    <row r="939" spans="9:9">
      <c r="I939" s="16"/>
    </row>
    <row r="940" spans="9:9">
      <c r="I940" s="16"/>
    </row>
    <row r="941" spans="9:9">
      <c r="I941" s="16"/>
    </row>
    <row r="942" spans="9:9">
      <c r="I942" s="16"/>
    </row>
    <row r="943" spans="9:9">
      <c r="I943" s="16"/>
    </row>
    <row r="944" spans="9:9">
      <c r="I944" s="16"/>
    </row>
    <row r="945" spans="9:9">
      <c r="I945" s="16"/>
    </row>
    <row r="946" spans="9:9">
      <c r="I946" s="16"/>
    </row>
    <row r="947" spans="9:9">
      <c r="I947" s="16"/>
    </row>
    <row r="948" spans="9:9">
      <c r="I948" s="16"/>
    </row>
    <row r="949" spans="9:9">
      <c r="I949" s="16"/>
    </row>
    <row r="950" spans="9:9">
      <c r="I950" s="16"/>
    </row>
    <row r="951" spans="9:9">
      <c r="I951" s="16"/>
    </row>
    <row r="952" spans="9:9">
      <c r="I952" s="16"/>
    </row>
    <row r="953" spans="9:9">
      <c r="I953" s="16"/>
    </row>
    <row r="954" spans="9:9">
      <c r="I954" s="16"/>
    </row>
    <row r="955" spans="9:9">
      <c r="I955" s="16"/>
    </row>
    <row r="956" spans="9:9">
      <c r="I956" s="16"/>
    </row>
    <row r="957" spans="9:9">
      <c r="I957" s="16"/>
    </row>
    <row r="958" spans="9:9">
      <c r="I958" s="16"/>
    </row>
    <row r="959" spans="9:9">
      <c r="I959" s="16"/>
    </row>
    <row r="960" spans="9:9">
      <c r="I960" s="16"/>
    </row>
    <row r="961" spans="9:9">
      <c r="I961" s="16"/>
    </row>
    <row r="962" spans="9:9">
      <c r="I962" s="16"/>
    </row>
    <row r="963" spans="9:9">
      <c r="I963" s="16"/>
    </row>
    <row r="964" spans="9:9">
      <c r="I964" s="16"/>
    </row>
    <row r="965" spans="9:9">
      <c r="I965" s="16"/>
    </row>
    <row r="966" spans="9:9">
      <c r="I966" s="16"/>
    </row>
    <row r="967" spans="9:9">
      <c r="I967" s="16"/>
    </row>
    <row r="968" spans="9:9">
      <c r="I968" s="16"/>
    </row>
    <row r="969" spans="9:9">
      <c r="I969" s="16"/>
    </row>
    <row r="970" spans="9:9">
      <c r="I970" s="16"/>
    </row>
    <row r="971" spans="9:9">
      <c r="I971" s="16"/>
    </row>
    <row r="972" spans="9:9">
      <c r="I972" s="16"/>
    </row>
    <row r="973" spans="9:9">
      <c r="I973" s="16"/>
    </row>
    <row r="974" spans="9:9">
      <c r="I974" s="16"/>
    </row>
    <row r="975" spans="9:9">
      <c r="I975" s="16"/>
    </row>
    <row r="976" spans="9:9">
      <c r="I976" s="16"/>
    </row>
    <row r="977" spans="9:9">
      <c r="I977" s="16"/>
    </row>
    <row r="978" spans="9:9">
      <c r="I978" s="16"/>
    </row>
    <row r="979" spans="9:9">
      <c r="I979" s="16"/>
    </row>
    <row r="980" spans="9:9">
      <c r="I980" s="16"/>
    </row>
    <row r="981" spans="9:9">
      <c r="I981" s="16"/>
    </row>
    <row r="982" spans="9:9">
      <c r="I982" s="16"/>
    </row>
    <row r="983" spans="9:9">
      <c r="I983" s="16"/>
    </row>
    <row r="984" spans="9:9">
      <c r="I984" s="16"/>
    </row>
    <row r="985" spans="9:9">
      <c r="I985" s="16"/>
    </row>
    <row r="986" spans="9:9">
      <c r="I986" s="16"/>
    </row>
    <row r="987" spans="9:9">
      <c r="I987" s="16"/>
    </row>
    <row r="988" spans="9:9">
      <c r="I988" s="16"/>
    </row>
    <row r="989" spans="9:9">
      <c r="I989" s="16"/>
    </row>
    <row r="990" spans="9:9">
      <c r="I990" s="16"/>
    </row>
    <row r="991" spans="9:9">
      <c r="I991" s="16"/>
    </row>
    <row r="992" spans="9:9">
      <c r="I992" s="16"/>
    </row>
    <row r="993" spans="9:9">
      <c r="I993" s="16"/>
    </row>
    <row r="994" spans="9:9">
      <c r="I994" s="16"/>
    </row>
    <row r="995" spans="9:9">
      <c r="I995" s="16"/>
    </row>
    <row r="996" spans="9:9">
      <c r="I996" s="16"/>
    </row>
    <row r="997" spans="9:9">
      <c r="I997" s="16"/>
    </row>
    <row r="998" spans="9:9">
      <c r="I998" s="16"/>
    </row>
    <row r="999" spans="9:9">
      <c r="I999" s="16"/>
    </row>
    <row r="1000" spans="9:9">
      <c r="I1000" s="16"/>
    </row>
    <row r="1001" spans="9:9">
      <c r="I1001" s="16"/>
    </row>
    <row r="1002" spans="9:9">
      <c r="I1002" s="16"/>
    </row>
    <row r="1003" spans="9:9">
      <c r="I1003" s="16"/>
    </row>
    <row r="1004" spans="9:9">
      <c r="I1004" s="16"/>
    </row>
    <row r="1005" spans="9:9">
      <c r="I1005" s="16"/>
    </row>
    <row r="1006" spans="9:9">
      <c r="I1006" s="16"/>
    </row>
    <row r="1007" spans="9:9">
      <c r="I1007" s="16"/>
    </row>
    <row r="1008" spans="9:9">
      <c r="I1008" s="16"/>
    </row>
    <row r="1009" spans="9:9">
      <c r="I1009" s="16"/>
    </row>
    <row r="1010" spans="9:9">
      <c r="I1010" s="16"/>
    </row>
    <row r="1011" spans="9:9">
      <c r="I1011" s="16"/>
    </row>
    <row r="1012" spans="9:9">
      <c r="I1012" s="16"/>
    </row>
    <row r="1013" spans="9:9">
      <c r="I1013" s="16"/>
    </row>
    <row r="1014" spans="9:9">
      <c r="I1014" s="16"/>
    </row>
    <row r="1015" spans="9:9">
      <c r="I1015" s="16"/>
    </row>
    <row r="1016" spans="9:9">
      <c r="I1016" s="16"/>
    </row>
    <row r="1017" spans="9:9">
      <c r="I1017" s="16"/>
    </row>
    <row r="1018" spans="9:9">
      <c r="I1018" s="16"/>
    </row>
    <row r="1019" spans="9:9">
      <c r="I1019" s="16"/>
    </row>
    <row r="1020" spans="9:9">
      <c r="I1020" s="16"/>
    </row>
    <row r="1021" spans="9:9">
      <c r="I1021" s="16"/>
    </row>
    <row r="1022" spans="9:9">
      <c r="I1022" s="16"/>
    </row>
    <row r="1023" spans="9:9">
      <c r="I1023" s="16"/>
    </row>
    <row r="1024" spans="9:9">
      <c r="I1024" s="16"/>
    </row>
    <row r="1025" spans="9:9">
      <c r="I1025" s="16"/>
    </row>
    <row r="1026" spans="9:9">
      <c r="I1026" s="16"/>
    </row>
    <row r="1027" spans="9:9">
      <c r="I1027" s="16"/>
    </row>
    <row r="1028" spans="9:9">
      <c r="I1028" s="16"/>
    </row>
    <row r="1029" spans="9:9">
      <c r="I1029" s="16"/>
    </row>
    <row r="1030" spans="9:9">
      <c r="I1030" s="16"/>
    </row>
    <row r="1031" spans="9:9">
      <c r="I1031" s="16"/>
    </row>
    <row r="1032" spans="9:9">
      <c r="I1032" s="16"/>
    </row>
    <row r="1033" spans="9:9">
      <c r="I1033" s="16"/>
    </row>
    <row r="1034" spans="9:9">
      <c r="I1034" s="16"/>
    </row>
    <row r="1035" spans="9:9">
      <c r="I1035" s="16"/>
    </row>
    <row r="1036" spans="9:9">
      <c r="I1036" s="16"/>
    </row>
    <row r="1037" spans="9:9">
      <c r="I1037" s="16"/>
    </row>
    <row r="1038" spans="9:9">
      <c r="I1038" s="16"/>
    </row>
    <row r="1039" spans="9:9">
      <c r="I1039" s="16"/>
    </row>
    <row r="1040" spans="9:9">
      <c r="I1040" s="16"/>
    </row>
    <row r="1041" spans="9:9">
      <c r="I1041" s="16"/>
    </row>
    <row r="1042" spans="9:9">
      <c r="I1042" s="16"/>
    </row>
    <row r="1043" spans="9:9">
      <c r="I1043" s="16"/>
    </row>
    <row r="1044" spans="9:9">
      <c r="I1044" s="16"/>
    </row>
    <row r="1045" spans="9:9">
      <c r="I1045" s="16"/>
    </row>
    <row r="1046" spans="9:9">
      <c r="I1046" s="16"/>
    </row>
    <row r="1047" spans="9:9">
      <c r="I1047" s="16"/>
    </row>
    <row r="1048" spans="9:9">
      <c r="I1048" s="16"/>
    </row>
    <row r="1049" spans="9:9">
      <c r="I1049" s="16"/>
    </row>
    <row r="1050" spans="9:9">
      <c r="I1050" s="16"/>
    </row>
    <row r="1051" spans="9:9">
      <c r="I1051" s="16"/>
    </row>
    <row r="1052" spans="9:9">
      <c r="I1052" s="16"/>
    </row>
    <row r="1053" spans="9:9">
      <c r="I1053" s="16"/>
    </row>
    <row r="1054" spans="9:9">
      <c r="I1054" s="16"/>
    </row>
    <row r="1055" spans="9:9">
      <c r="I1055" s="16"/>
    </row>
    <row r="1056" spans="9:9">
      <c r="I1056" s="16"/>
    </row>
    <row r="1057" spans="9:9">
      <c r="I1057" s="16"/>
    </row>
    <row r="1058" spans="9:9">
      <c r="I1058" s="16"/>
    </row>
    <row r="1059" spans="9:9">
      <c r="I1059" s="16"/>
    </row>
    <row r="1060" spans="9:9">
      <c r="I1060" s="16"/>
    </row>
    <row r="1061" spans="9:9">
      <c r="I1061" s="16"/>
    </row>
    <row r="1062" spans="9:9">
      <c r="I1062" s="16"/>
    </row>
    <row r="1063" spans="9:9">
      <c r="I1063" s="16"/>
    </row>
    <row r="1064" spans="9:9">
      <c r="I1064" s="16"/>
    </row>
    <row r="1065" spans="9:9">
      <c r="I1065" s="16"/>
    </row>
    <row r="1066" spans="9:9">
      <c r="I1066" s="16"/>
    </row>
    <row r="1067" spans="9:9">
      <c r="I1067" s="16"/>
    </row>
    <row r="1068" spans="9:9">
      <c r="I1068" s="16"/>
    </row>
    <row r="1069" spans="9:9">
      <c r="I1069" s="16"/>
    </row>
    <row r="1070" spans="9:9">
      <c r="I1070" s="16"/>
    </row>
    <row r="1071" spans="9:9">
      <c r="I1071" s="16"/>
    </row>
    <row r="1072" spans="9:9">
      <c r="I1072" s="16"/>
    </row>
    <row r="1073" spans="9:9">
      <c r="I1073" s="16"/>
    </row>
    <row r="1074" spans="9:9">
      <c r="I1074" s="16"/>
    </row>
    <row r="1075" spans="9:9">
      <c r="I1075" s="16"/>
    </row>
    <row r="1076" spans="9:9">
      <c r="I1076" s="16"/>
    </row>
    <row r="1077" spans="9:9">
      <c r="I1077" s="16"/>
    </row>
    <row r="1078" spans="9:9">
      <c r="I1078" s="16"/>
    </row>
    <row r="1079" spans="9:9">
      <c r="I1079" s="16"/>
    </row>
    <row r="1080" spans="9:9">
      <c r="I1080" s="16"/>
    </row>
    <row r="1081" spans="9:9">
      <c r="I1081" s="16"/>
    </row>
    <row r="1082" spans="9:9">
      <c r="I1082" s="16"/>
    </row>
    <row r="1083" spans="9:9">
      <c r="I1083" s="16"/>
    </row>
    <row r="1084" spans="9:9">
      <c r="I1084" s="16"/>
    </row>
    <row r="1085" spans="9:9">
      <c r="I1085" s="16"/>
    </row>
    <row r="1086" spans="9:9">
      <c r="I1086" s="16"/>
    </row>
    <row r="1087" spans="9:9">
      <c r="I1087" s="16"/>
    </row>
    <row r="1088" spans="9:9">
      <c r="I1088" s="16"/>
    </row>
    <row r="1089" spans="9:9">
      <c r="I1089" s="16"/>
    </row>
    <row r="1090" spans="9:9">
      <c r="I1090" s="16"/>
    </row>
    <row r="1091" spans="9:9">
      <c r="I1091" s="16"/>
    </row>
    <row r="1092" spans="9:9">
      <c r="I1092" s="16"/>
    </row>
    <row r="1093" spans="9:9">
      <c r="I1093" s="16"/>
    </row>
    <row r="1094" spans="9:9">
      <c r="I1094" s="16"/>
    </row>
    <row r="1095" spans="9:9">
      <c r="I1095" s="16"/>
    </row>
    <row r="1096" spans="9:9">
      <c r="I1096" s="16"/>
    </row>
    <row r="1097" spans="9:9">
      <c r="I1097" s="16"/>
    </row>
    <row r="1098" spans="9:9">
      <c r="I1098" s="16"/>
    </row>
    <row r="1099" spans="9:9">
      <c r="I1099" s="16"/>
    </row>
    <row r="1100" spans="9:9">
      <c r="I1100" s="16"/>
    </row>
    <row r="1101" spans="9:9">
      <c r="I1101" s="16"/>
    </row>
    <row r="1102" spans="9:9">
      <c r="I1102" s="16"/>
    </row>
    <row r="1103" spans="9:9">
      <c r="I1103" s="16"/>
    </row>
    <row r="1104" spans="9:9">
      <c r="I1104" s="16"/>
    </row>
    <row r="1105" spans="9:9">
      <c r="I1105" s="16"/>
    </row>
    <row r="1106" spans="9:9">
      <c r="I1106" s="16"/>
    </row>
    <row r="1107" spans="9:9">
      <c r="I1107" s="16"/>
    </row>
    <row r="1108" spans="9:9">
      <c r="I1108" s="16"/>
    </row>
    <row r="1109" spans="9:9">
      <c r="I1109" s="16"/>
    </row>
    <row r="1110" spans="9:9">
      <c r="I1110" s="16"/>
    </row>
    <row r="1111" spans="9:9">
      <c r="I1111" s="16"/>
    </row>
    <row r="1112" spans="9:9">
      <c r="I1112" s="16"/>
    </row>
    <row r="1113" spans="9:9">
      <c r="I1113" s="16"/>
    </row>
    <row r="1114" spans="9:9">
      <c r="I1114" s="16"/>
    </row>
    <row r="1115" spans="9:9">
      <c r="I1115" s="16"/>
    </row>
    <row r="1116" spans="9:9">
      <c r="I1116" s="16"/>
    </row>
    <row r="1117" spans="9:9">
      <c r="I1117" s="16"/>
    </row>
    <row r="1118" spans="9:9">
      <c r="I1118" s="16"/>
    </row>
    <row r="1119" spans="9:9">
      <c r="I1119" s="16"/>
    </row>
    <row r="1120" spans="9:9">
      <c r="I1120" s="16"/>
    </row>
    <row r="1121" spans="9:9">
      <c r="I1121" s="16"/>
    </row>
    <row r="1122" spans="9:9">
      <c r="I1122" s="16"/>
    </row>
    <row r="1123" spans="9:9">
      <c r="I1123" s="16"/>
    </row>
    <row r="1124" spans="9:9">
      <c r="I1124" s="16"/>
    </row>
    <row r="1125" spans="9:9">
      <c r="I1125" s="16"/>
    </row>
    <row r="1126" spans="9:9">
      <c r="I1126" s="16"/>
    </row>
    <row r="1127" spans="9:9">
      <c r="I1127" s="16"/>
    </row>
    <row r="1128" spans="9:9">
      <c r="I1128" s="16"/>
    </row>
    <row r="1129" spans="9:9">
      <c r="I1129" s="16"/>
    </row>
    <row r="1130" spans="9:9">
      <c r="I1130" s="16"/>
    </row>
    <row r="1131" spans="9:9">
      <c r="I1131" s="16"/>
    </row>
    <row r="1132" spans="9:9">
      <c r="I1132" s="16"/>
    </row>
    <row r="1133" spans="9:9">
      <c r="I1133" s="16"/>
    </row>
    <row r="1134" spans="9:9">
      <c r="I1134" s="16"/>
    </row>
    <row r="1135" spans="9:9">
      <c r="I1135" s="16"/>
    </row>
    <row r="1136" spans="9:9">
      <c r="I1136" s="16"/>
    </row>
    <row r="1137" spans="9:9">
      <c r="I1137" s="16"/>
    </row>
    <row r="1138" spans="9:9">
      <c r="I1138" s="16"/>
    </row>
    <row r="1139" spans="9:9">
      <c r="I1139" s="16"/>
    </row>
    <row r="1140" spans="9:9">
      <c r="I1140" s="16"/>
    </row>
    <row r="1141" spans="9:9">
      <c r="I1141" s="16"/>
    </row>
    <row r="1142" spans="9:9">
      <c r="I1142" s="16"/>
    </row>
    <row r="1143" spans="9:9">
      <c r="I1143" s="16"/>
    </row>
    <row r="1144" spans="9:9">
      <c r="I1144" s="16"/>
    </row>
    <row r="1145" spans="9:9">
      <c r="I1145" s="16"/>
    </row>
    <row r="1146" spans="9:9">
      <c r="I1146" s="16"/>
    </row>
    <row r="1147" spans="9:9">
      <c r="I1147" s="16"/>
    </row>
    <row r="1148" spans="9:9">
      <c r="I1148" s="16"/>
    </row>
    <row r="1149" spans="9:9">
      <c r="I1149" s="16"/>
    </row>
    <row r="1150" spans="9:9">
      <c r="I1150" s="16"/>
    </row>
    <row r="1151" spans="9:9">
      <c r="I1151" s="16"/>
    </row>
    <row r="1152" spans="9:9">
      <c r="I1152" s="16"/>
    </row>
    <row r="1153" spans="9:9">
      <c r="I1153" s="16"/>
    </row>
    <row r="1154" spans="9:9">
      <c r="I1154" s="16"/>
    </row>
    <row r="1155" spans="9:9">
      <c r="I1155" s="16"/>
    </row>
    <row r="1156" spans="9:9">
      <c r="I1156" s="16"/>
    </row>
    <row r="1157" spans="9:9">
      <c r="I1157" s="16"/>
    </row>
    <row r="1158" spans="9:9">
      <c r="I1158" s="16"/>
    </row>
    <row r="1159" spans="9:9">
      <c r="I1159" s="16"/>
    </row>
    <row r="1160" spans="9:9">
      <c r="I1160" s="16"/>
    </row>
    <row r="1161" spans="9:9">
      <c r="I1161" s="16"/>
    </row>
    <row r="1162" spans="9:9">
      <c r="I1162" s="16"/>
    </row>
    <row r="1163" spans="9:9">
      <c r="I1163" s="16"/>
    </row>
    <row r="1164" spans="9:9">
      <c r="I1164" s="16"/>
    </row>
    <row r="1165" spans="9:9">
      <c r="I1165" s="16"/>
    </row>
    <row r="1166" spans="9:9">
      <c r="I1166" s="16"/>
    </row>
    <row r="1167" spans="9:9">
      <c r="I1167" s="16"/>
    </row>
    <row r="1168" spans="9:9">
      <c r="I1168" s="16"/>
    </row>
    <row r="1169" spans="9:9">
      <c r="I1169" s="16"/>
    </row>
    <row r="1170" spans="9:9">
      <c r="I1170" s="16"/>
    </row>
    <row r="1171" spans="9:9">
      <c r="I1171" s="16"/>
    </row>
    <row r="1172" spans="9:9">
      <c r="I1172" s="16"/>
    </row>
    <row r="1173" spans="9:9">
      <c r="I1173" s="16"/>
    </row>
    <row r="1174" spans="9:9">
      <c r="I1174" s="16"/>
    </row>
    <row r="1175" spans="9:9">
      <c r="I1175" s="16"/>
    </row>
    <row r="1176" spans="9:9">
      <c r="I1176" s="16"/>
    </row>
    <row r="1177" spans="9:9">
      <c r="I1177" s="16"/>
    </row>
    <row r="1178" spans="9:9">
      <c r="I1178" s="16"/>
    </row>
    <row r="1179" spans="9:9">
      <c r="I1179" s="16"/>
    </row>
    <row r="1180" spans="9:9">
      <c r="I1180" s="16"/>
    </row>
    <row r="1181" spans="9:9">
      <c r="I1181" s="16"/>
    </row>
    <row r="1182" spans="9:9">
      <c r="I1182" s="16"/>
    </row>
    <row r="1183" spans="9:9">
      <c r="I1183" s="16"/>
    </row>
    <row r="1184" spans="9:9">
      <c r="I1184" s="16"/>
    </row>
    <row r="1185" spans="9:9">
      <c r="I1185" s="16"/>
    </row>
    <row r="1186" spans="9:9">
      <c r="I1186" s="16"/>
    </row>
    <row r="1187" spans="9:9">
      <c r="I1187" s="16"/>
    </row>
    <row r="1188" spans="9:9">
      <c r="I1188" s="16"/>
    </row>
    <row r="1189" spans="9:9">
      <c r="I1189" s="16"/>
    </row>
    <row r="1190" spans="9:9">
      <c r="I1190" s="16"/>
    </row>
    <row r="1191" spans="9:9">
      <c r="I1191" s="16"/>
    </row>
    <row r="1192" spans="9:9">
      <c r="I1192" s="16"/>
    </row>
    <row r="1193" spans="9:9">
      <c r="I1193" s="16"/>
    </row>
    <row r="1194" spans="9:9">
      <c r="I1194" s="16"/>
    </row>
    <row r="1195" spans="9:9">
      <c r="I1195" s="16"/>
    </row>
    <row r="1196" spans="9:9">
      <c r="I1196" s="16"/>
    </row>
    <row r="1197" spans="9:9">
      <c r="I1197" s="16"/>
    </row>
    <row r="1198" spans="9:9">
      <c r="I1198" s="16"/>
    </row>
    <row r="1199" spans="9:9">
      <c r="I1199" s="16"/>
    </row>
    <row r="1200" spans="9:9">
      <c r="I1200" s="16"/>
    </row>
    <row r="1201" spans="9:9">
      <c r="I1201" s="16"/>
    </row>
    <row r="1202" spans="9:9">
      <c r="I1202" s="16"/>
    </row>
    <row r="1203" spans="9:9">
      <c r="I1203" s="16"/>
    </row>
    <row r="1204" spans="9:9">
      <c r="I1204" s="16"/>
    </row>
    <row r="1205" spans="9:9">
      <c r="I1205" s="16"/>
    </row>
    <row r="1206" spans="9:9">
      <c r="I1206" s="16"/>
    </row>
    <row r="1207" spans="9:9">
      <c r="I1207" s="16"/>
    </row>
    <row r="1208" spans="9:9">
      <c r="I1208" s="16"/>
    </row>
    <row r="1209" spans="9:9">
      <c r="I1209" s="16"/>
    </row>
    <row r="1210" spans="9:9">
      <c r="I1210" s="16"/>
    </row>
    <row r="1211" spans="9:9">
      <c r="I1211" s="16"/>
    </row>
    <row r="1212" spans="9:9">
      <c r="I1212" s="16"/>
    </row>
    <row r="1213" spans="9:9">
      <c r="I1213" s="16"/>
    </row>
    <row r="1214" spans="9:9">
      <c r="I1214" s="16"/>
    </row>
    <row r="1215" spans="9:9">
      <c r="I1215" s="16"/>
    </row>
    <row r="1216" spans="9:9">
      <c r="I1216" s="16"/>
    </row>
    <row r="1217" spans="9:9">
      <c r="I1217" s="16"/>
    </row>
    <row r="1218" spans="9:9">
      <c r="I1218" s="16"/>
    </row>
    <row r="1219" spans="9:9">
      <c r="I1219" s="16"/>
    </row>
    <row r="1220" spans="9:9">
      <c r="I1220" s="16"/>
    </row>
    <row r="1221" spans="9:9">
      <c r="I1221" s="16"/>
    </row>
    <row r="1222" spans="9:9">
      <c r="I1222" s="16"/>
    </row>
    <row r="1223" spans="9:9">
      <c r="I1223" s="16"/>
    </row>
    <row r="1224" spans="9:9">
      <c r="I1224" s="16"/>
    </row>
    <row r="1225" spans="9:9">
      <c r="I1225" s="16"/>
    </row>
    <row r="1226" spans="9:9">
      <c r="I1226" s="16"/>
    </row>
    <row r="1227" spans="9:9">
      <c r="I1227" s="16"/>
    </row>
    <row r="1228" spans="9:9">
      <c r="I1228" s="16"/>
    </row>
    <row r="1229" spans="9:9">
      <c r="I1229" s="16"/>
    </row>
    <row r="1230" spans="9:9">
      <c r="I1230" s="16"/>
    </row>
    <row r="1231" spans="9:9">
      <c r="I1231" s="16"/>
    </row>
    <row r="1232" spans="9:9">
      <c r="I1232" s="16"/>
    </row>
    <row r="1233" spans="9:9">
      <c r="I1233" s="16"/>
    </row>
    <row r="1234" spans="9:9">
      <c r="I1234" s="16"/>
    </row>
    <row r="1235" spans="9:9">
      <c r="I1235" s="16"/>
    </row>
    <row r="1236" spans="9:9">
      <c r="I1236" s="16"/>
    </row>
    <row r="1237" spans="9:9">
      <c r="I1237" s="16"/>
    </row>
    <row r="1238" spans="9:9">
      <c r="I1238" s="16"/>
    </row>
    <row r="1239" spans="9:9">
      <c r="I1239" s="16"/>
    </row>
    <row r="1240" spans="9:9">
      <c r="I1240" s="16"/>
    </row>
    <row r="1241" spans="9:9">
      <c r="I1241" s="16"/>
    </row>
    <row r="1242" spans="9:9">
      <c r="I1242" s="16"/>
    </row>
    <row r="1243" spans="9:9">
      <c r="I1243" s="16"/>
    </row>
    <row r="1244" spans="9:9">
      <c r="I1244" s="16"/>
    </row>
    <row r="1245" spans="9:9">
      <c r="I1245" s="16"/>
    </row>
    <row r="1246" spans="9:9">
      <c r="I1246" s="16"/>
    </row>
    <row r="1247" spans="9:9">
      <c r="I1247" s="16"/>
    </row>
    <row r="1248" spans="9:9">
      <c r="I1248" s="16"/>
    </row>
    <row r="1249" spans="9:9">
      <c r="I1249" s="16"/>
    </row>
    <row r="1250" spans="9:9">
      <c r="I1250" s="16"/>
    </row>
    <row r="1251" spans="9:9">
      <c r="I1251" s="16"/>
    </row>
    <row r="1252" spans="9:9">
      <c r="I1252" s="16"/>
    </row>
    <row r="1253" spans="9:9">
      <c r="I1253" s="16"/>
    </row>
    <row r="1254" spans="9:9">
      <c r="I1254" s="16"/>
    </row>
    <row r="1255" spans="9:9">
      <c r="I1255" s="16"/>
    </row>
    <row r="1256" spans="9:9">
      <c r="I1256" s="16"/>
    </row>
    <row r="1257" spans="9:9">
      <c r="I1257" s="16"/>
    </row>
    <row r="1258" spans="9:9">
      <c r="I1258" s="16"/>
    </row>
    <row r="1259" spans="9:9">
      <c r="I1259" s="16"/>
    </row>
    <row r="1260" spans="9:9">
      <c r="I1260" s="16"/>
    </row>
    <row r="1261" spans="9:9">
      <c r="I1261" s="16"/>
    </row>
    <row r="1262" spans="9:9">
      <c r="I1262" s="16"/>
    </row>
    <row r="1263" spans="9:9">
      <c r="I1263" s="16"/>
    </row>
    <row r="1264" spans="9:9">
      <c r="I1264" s="16"/>
    </row>
    <row r="1265" spans="9:9">
      <c r="I1265" s="16"/>
    </row>
    <row r="1266" spans="9:9">
      <c r="I1266" s="16"/>
    </row>
    <row r="1267" spans="9:9">
      <c r="I1267" s="16"/>
    </row>
    <row r="1268" spans="9:9">
      <c r="I1268" s="16"/>
    </row>
    <row r="1269" spans="9:9">
      <c r="I1269" s="16"/>
    </row>
    <row r="1270" spans="9:9">
      <c r="I1270" s="16"/>
    </row>
    <row r="1271" spans="9:9">
      <c r="I1271" s="16"/>
    </row>
    <row r="1272" spans="9:9">
      <c r="I1272" s="16"/>
    </row>
    <row r="1273" spans="9:9">
      <c r="I1273" s="16"/>
    </row>
    <row r="1274" spans="9:9">
      <c r="I1274" s="16"/>
    </row>
    <row r="1275" spans="9:9">
      <c r="I1275" s="16"/>
    </row>
    <row r="1276" spans="9:9">
      <c r="I1276" s="16"/>
    </row>
    <row r="1277" spans="9:9">
      <c r="I1277" s="16"/>
    </row>
    <row r="1278" spans="9:9">
      <c r="I1278" s="16"/>
    </row>
    <row r="1279" spans="9:9">
      <c r="I1279" s="16"/>
    </row>
    <row r="1280" spans="9:9">
      <c r="I1280" s="16"/>
    </row>
    <row r="1281" spans="9:9">
      <c r="I1281" s="16"/>
    </row>
    <row r="1282" spans="9:9">
      <c r="I1282" s="16"/>
    </row>
    <row r="1283" spans="9:9">
      <c r="I1283" s="16"/>
    </row>
    <row r="1284" spans="9:9">
      <c r="I1284" s="16"/>
    </row>
    <row r="1285" spans="9:9">
      <c r="I1285" s="16"/>
    </row>
    <row r="1286" spans="9:9">
      <c r="I1286" s="16"/>
    </row>
    <row r="1287" spans="9:9">
      <c r="I1287" s="16"/>
    </row>
    <row r="1288" spans="9:9">
      <c r="I1288" s="16"/>
    </row>
    <row r="1289" spans="9:9">
      <c r="I1289" s="16"/>
    </row>
    <row r="1290" spans="9:9">
      <c r="I1290" s="16"/>
    </row>
    <row r="1291" spans="9:9">
      <c r="I1291" s="16"/>
    </row>
    <row r="1292" spans="9:9">
      <c r="I1292" s="16"/>
    </row>
    <row r="1293" spans="9:9">
      <c r="I1293" s="16"/>
    </row>
    <row r="1294" spans="9:9">
      <c r="I1294" s="16"/>
    </row>
    <row r="1295" spans="9:9">
      <c r="I1295" s="16"/>
    </row>
    <row r="1296" spans="9:9">
      <c r="I1296" s="16"/>
    </row>
    <row r="1297" spans="9:9">
      <c r="I1297" s="16"/>
    </row>
    <row r="1298" spans="9:9">
      <c r="I1298" s="16"/>
    </row>
    <row r="1299" spans="9:9">
      <c r="I1299" s="16"/>
    </row>
    <row r="1300" spans="9:9">
      <c r="I1300" s="16"/>
    </row>
    <row r="1301" spans="9:9">
      <c r="I1301" s="16"/>
    </row>
    <row r="1302" spans="9:9">
      <c r="I1302" s="16"/>
    </row>
    <row r="1303" spans="9:9">
      <c r="I1303" s="16"/>
    </row>
    <row r="1304" spans="9:9">
      <c r="I1304" s="16"/>
    </row>
    <row r="1305" spans="9:9">
      <c r="I1305" s="16"/>
    </row>
    <row r="1306" spans="9:9">
      <c r="I1306" s="16"/>
    </row>
    <row r="1307" spans="9:9">
      <c r="I1307" s="16"/>
    </row>
    <row r="1308" spans="9:9">
      <c r="I1308" s="16"/>
    </row>
    <row r="1309" spans="9:9">
      <c r="I1309" s="16"/>
    </row>
    <row r="1310" spans="9:9">
      <c r="I1310" s="16"/>
    </row>
    <row r="1311" spans="9:9">
      <c r="I1311" s="16"/>
    </row>
    <row r="1312" spans="9:9">
      <c r="I1312" s="16"/>
    </row>
    <row r="1313" spans="9:9">
      <c r="I1313" s="16"/>
    </row>
    <row r="1314" spans="9:9">
      <c r="I1314" s="16"/>
    </row>
    <row r="1315" spans="9:9">
      <c r="I1315" s="16"/>
    </row>
    <row r="1316" spans="9:9">
      <c r="I1316" s="16"/>
    </row>
    <row r="1317" spans="9:9">
      <c r="I1317" s="16"/>
    </row>
    <row r="1318" spans="9:9">
      <c r="I1318" s="16"/>
    </row>
    <row r="1319" spans="9:9">
      <c r="I1319" s="16"/>
    </row>
    <row r="1320" spans="9:9">
      <c r="I1320" s="16"/>
    </row>
    <row r="1321" spans="9:9">
      <c r="I1321" s="16"/>
    </row>
    <row r="1322" spans="9:9">
      <c r="I1322" s="16"/>
    </row>
    <row r="1323" spans="9:9">
      <c r="I1323" s="16"/>
    </row>
    <row r="1324" spans="9:9">
      <c r="I1324" s="16"/>
    </row>
    <row r="1325" spans="9:9">
      <c r="I1325" s="16"/>
    </row>
    <row r="1326" spans="9:9">
      <c r="I1326" s="16"/>
    </row>
    <row r="1327" spans="9:9">
      <c r="I1327" s="16"/>
    </row>
    <row r="1328" spans="9:9">
      <c r="I1328" s="16"/>
    </row>
    <row r="1329" spans="9:9">
      <c r="I1329" s="16"/>
    </row>
    <row r="1330" spans="9:9">
      <c r="I1330" s="16"/>
    </row>
    <row r="1331" spans="9:9">
      <c r="I1331" s="16"/>
    </row>
    <row r="1332" spans="9:9">
      <c r="I1332" s="16"/>
    </row>
    <row r="1333" spans="9:9">
      <c r="I1333" s="16"/>
    </row>
    <row r="1334" spans="9:9">
      <c r="I1334" s="16"/>
    </row>
    <row r="1335" spans="9:9">
      <c r="I1335" s="16"/>
    </row>
    <row r="1336" spans="9:9">
      <c r="I1336" s="16"/>
    </row>
    <row r="1337" spans="9:9">
      <c r="I1337" s="16"/>
    </row>
    <row r="1338" spans="9:9">
      <c r="I1338" s="16"/>
    </row>
    <row r="1339" spans="9:9">
      <c r="I1339" s="16"/>
    </row>
    <row r="1340" spans="9:9">
      <c r="I1340" s="16"/>
    </row>
    <row r="1341" spans="9:9">
      <c r="I1341" s="16"/>
    </row>
    <row r="1342" spans="9:9">
      <c r="I1342" s="16"/>
    </row>
    <row r="1343" spans="9:9">
      <c r="I1343" s="16"/>
    </row>
    <row r="1344" spans="9:9">
      <c r="I1344" s="16"/>
    </row>
    <row r="1345" spans="9:9">
      <c r="I1345" s="16"/>
    </row>
    <row r="1346" spans="9:9">
      <c r="I1346" s="16"/>
    </row>
    <row r="1347" spans="9:9">
      <c r="I1347" s="16"/>
    </row>
    <row r="1348" spans="9:9">
      <c r="I1348" s="16"/>
    </row>
    <row r="1349" spans="9:9">
      <c r="I1349" s="16"/>
    </row>
    <row r="1350" spans="9:9">
      <c r="I1350" s="16"/>
    </row>
    <row r="1351" spans="9:9">
      <c r="I1351" s="16"/>
    </row>
    <row r="1352" spans="9:9">
      <c r="I1352" s="16"/>
    </row>
    <row r="1353" spans="9:9">
      <c r="I1353" s="16"/>
    </row>
    <row r="1354" spans="9:9">
      <c r="I1354" s="16"/>
    </row>
    <row r="1355" spans="9:9">
      <c r="I1355" s="16"/>
    </row>
    <row r="1356" spans="9:9">
      <c r="I1356" s="16"/>
    </row>
    <row r="1357" spans="9:9">
      <c r="I1357" s="16"/>
    </row>
    <row r="1358" spans="9:9">
      <c r="I1358" s="16"/>
    </row>
    <row r="1359" spans="9:9">
      <c r="I1359" s="16"/>
    </row>
    <row r="1360" spans="9:9">
      <c r="I1360" s="16"/>
    </row>
    <row r="1361" spans="9:9">
      <c r="I1361" s="16"/>
    </row>
    <row r="1362" spans="9:9">
      <c r="I1362" s="16"/>
    </row>
    <row r="1363" spans="9:9">
      <c r="I1363" s="16"/>
    </row>
    <row r="1364" spans="9:9">
      <c r="I1364" s="16"/>
    </row>
    <row r="1365" spans="9:9">
      <c r="I1365" s="16"/>
    </row>
    <row r="1366" spans="9:9">
      <c r="I1366" s="16"/>
    </row>
    <row r="1367" spans="9:9">
      <c r="I1367" s="16"/>
    </row>
    <row r="1368" spans="9:9">
      <c r="I1368" s="16"/>
    </row>
    <row r="1369" spans="9:9">
      <c r="I1369" s="16"/>
    </row>
    <row r="1370" spans="9:9">
      <c r="I1370" s="16"/>
    </row>
    <row r="1371" spans="9:9">
      <c r="I1371" s="16"/>
    </row>
    <row r="1372" spans="9:9">
      <c r="I1372" s="16"/>
    </row>
    <row r="1373" spans="9:9">
      <c r="I1373" s="16"/>
    </row>
    <row r="1374" spans="9:9">
      <c r="I1374" s="16"/>
    </row>
    <row r="1375" spans="9:9">
      <c r="I1375" s="16"/>
    </row>
    <row r="1376" spans="9:9">
      <c r="I1376" s="16"/>
    </row>
    <row r="1377" spans="9:9">
      <c r="I1377" s="16"/>
    </row>
    <row r="1378" spans="9:9">
      <c r="I1378" s="16"/>
    </row>
    <row r="1379" spans="9:9">
      <c r="I1379" s="16"/>
    </row>
    <row r="1380" spans="9:9">
      <c r="I1380" s="16"/>
    </row>
    <row r="1381" spans="9:9">
      <c r="I1381" s="16"/>
    </row>
    <row r="1382" spans="9:9">
      <c r="I1382" s="16"/>
    </row>
    <row r="1383" spans="9:9">
      <c r="I1383" s="16"/>
    </row>
    <row r="1384" spans="9:9">
      <c r="I1384" s="16"/>
    </row>
    <row r="1385" spans="9:9">
      <c r="I1385" s="16"/>
    </row>
    <row r="1386" spans="9:9">
      <c r="I1386" s="16"/>
    </row>
    <row r="1387" spans="9:9">
      <c r="I1387" s="16"/>
    </row>
    <row r="1388" spans="9:9">
      <c r="I1388" s="16"/>
    </row>
    <row r="1389" spans="9:9">
      <c r="I1389" s="16"/>
    </row>
    <row r="1390" spans="9:9">
      <c r="I1390" s="16"/>
    </row>
    <row r="1391" spans="9:9">
      <c r="I1391" s="16"/>
    </row>
    <row r="1392" spans="9:9">
      <c r="I1392" s="16"/>
    </row>
    <row r="1393" spans="9:9">
      <c r="I1393" s="16"/>
    </row>
    <row r="1394" spans="9:9">
      <c r="I1394" s="16"/>
    </row>
    <row r="1395" spans="9:9">
      <c r="I1395" s="16"/>
    </row>
    <row r="1396" spans="9:9">
      <c r="I1396" s="16"/>
    </row>
    <row r="1397" spans="9:9">
      <c r="I1397" s="16"/>
    </row>
    <row r="1398" spans="9:9">
      <c r="I1398" s="16"/>
    </row>
    <row r="1399" spans="9:9">
      <c r="I1399" s="16"/>
    </row>
    <row r="1400" spans="9:9">
      <c r="I1400" s="16"/>
    </row>
    <row r="1401" spans="9:9">
      <c r="I1401" s="16"/>
    </row>
    <row r="1402" spans="9:9">
      <c r="I1402" s="16"/>
    </row>
    <row r="1403" spans="9:9">
      <c r="I1403" s="16"/>
    </row>
    <row r="1404" spans="9:9">
      <c r="I1404" s="16"/>
    </row>
    <row r="1405" spans="9:9">
      <c r="I1405" s="16"/>
    </row>
    <row r="1406" spans="9:9">
      <c r="I1406" s="16"/>
    </row>
    <row r="1407" spans="9:9">
      <c r="I1407" s="16"/>
    </row>
    <row r="1408" spans="9:9">
      <c r="I1408" s="16"/>
    </row>
    <row r="1409" spans="9:9">
      <c r="I1409" s="16"/>
    </row>
    <row r="1410" spans="9:9">
      <c r="I1410" s="16"/>
    </row>
    <row r="1411" spans="9:9">
      <c r="I1411" s="16"/>
    </row>
    <row r="1412" spans="9:9">
      <c r="I1412" s="16"/>
    </row>
    <row r="1413" spans="9:9">
      <c r="I1413" s="16"/>
    </row>
    <row r="1414" spans="9:9">
      <c r="I1414" s="16"/>
    </row>
    <row r="1415" spans="9:9">
      <c r="I1415" s="16"/>
    </row>
    <row r="1416" spans="9:9">
      <c r="I1416" s="16"/>
    </row>
    <row r="1417" spans="9:9">
      <c r="I1417" s="16"/>
    </row>
    <row r="1418" spans="9:9">
      <c r="I1418" s="16"/>
    </row>
  </sheetData>
  <mergeCells count="22">
    <mergeCell ref="C8:C9"/>
    <mergeCell ref="E8:E9"/>
    <mergeCell ref="H8:H9"/>
    <mergeCell ref="A3:A4"/>
    <mergeCell ref="A8:A9"/>
    <mergeCell ref="A5:I5"/>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s>
  <phoneticPr fontId="17"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extLst>
    <ext xmlns:mx="http://schemas.microsoft.com/office/mac/excel/2008/main" uri="{64002731-A6B0-56B0-2670-7721B7C09600}">
      <mx:PLV Mode="1"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43FE01A04F8E4097312A8D07F63D62" ma:contentTypeVersion="1" ma:contentTypeDescription="Create a new document." ma:contentTypeScope="" ma:versionID="747bc434c9e7c2c40beb8bd6a7443a2e">
  <xsd:schema xmlns:xsd="http://www.w3.org/2001/XMLSchema" xmlns:xs="http://www.w3.org/2001/XMLSchema" xmlns:p="http://schemas.microsoft.com/office/2006/metadata/properties" xmlns:ns2="64c5c5ba-17c3-45d0-9d1a-db582968c880" targetNamespace="http://schemas.microsoft.com/office/2006/metadata/properties" ma:root="true" ma:fieldsID="818619e4ce27d5ac88319da710f45b2d" ns2:_="">
    <xsd:import namespace="64c5c5ba-17c3-45d0-9d1a-db582968c88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c5c5ba-17c3-45d0-9d1a-db582968c88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ED134-0E89-481C-BBD5-285FB4844E97}">
  <ds:schemaRefs>
    <ds:schemaRef ds:uri="http://schemas.microsoft.com/sharepoint/v3/contenttype/forms"/>
  </ds:schemaRefs>
</ds:datastoreItem>
</file>

<file path=customXml/itemProps2.xml><?xml version="1.0" encoding="utf-8"?>
<ds:datastoreItem xmlns:ds="http://schemas.openxmlformats.org/officeDocument/2006/customXml" ds:itemID="{3C7166C6-6AE8-4F42-A170-658C859E35B2}">
  <ds:schemaRefs>
    <ds:schemaRef ds:uri="64c5c5ba-17c3-45d0-9d1a-db582968c88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B88D94B-4E4E-46AD-B703-F6B75D081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c5c5ba-17c3-45d0-9d1a-db582968c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Introduction</vt:lpstr>
      <vt:lpstr>General Info</vt:lpstr>
      <vt:lpstr>Payment Model Selection</vt:lpstr>
      <vt:lpstr>Commercial</vt:lpstr>
      <vt:lpstr>Commercial Category 2</vt:lpstr>
      <vt:lpstr>Commercial Category 3</vt:lpstr>
      <vt:lpstr>Commercial Category 4</vt:lpstr>
      <vt:lpstr>Commerical Aggregated</vt:lpstr>
      <vt:lpstr>Commercial Other</vt:lpstr>
      <vt:lpstr>MA</vt:lpstr>
      <vt:lpstr>Medicaid</vt:lpstr>
      <vt:lpstr>Cross-Checking</vt:lpstr>
      <vt:lpstr>Nominal Risk Introduction</vt:lpstr>
      <vt:lpstr>Nominal Risk Example</vt:lpstr>
      <vt:lpstr>Nominal Risk Worksheet</vt:lpstr>
      <vt:lpstr>Informational Questions</vt:lpstr>
      <vt:lpstr>Definitions</vt:lpstr>
      <vt:lpstr>Contract</vt:lpstr>
      <vt:lpstr>Contract2</vt:lpstr>
      <vt:lpstr>LOB</vt:lpstr>
      <vt:lpstr>LOB_2</vt:lpstr>
      <vt:lpstr>'Commerical Aggregated'!Print_Area</vt:lpstr>
      <vt:lpstr>Qualify</vt:lpstr>
      <vt:lpstr>Qualify2</vt:lpstr>
      <vt:lpstr>Tot_Dollars</vt:lpstr>
      <vt:lpstr>Tot_dollars2</vt:lpstr>
    </vt:vector>
  </TitlesOfParts>
  <Company>PBGH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Caballero</dc:creator>
  <cp:lastModifiedBy>Dustin Allison</cp:lastModifiedBy>
  <dcterms:created xsi:type="dcterms:W3CDTF">2014-02-18T19:34:38Z</dcterms:created>
  <dcterms:modified xsi:type="dcterms:W3CDTF">2020-02-24T23:01:52Z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0x0101003C43FE01A04F8E4097312A8D07F63D62</vt:lpwstr>
  </property>
  <property fmtid="{D5CDD505-2E9C-101B-9397-08002B2CF9AE}" pid="3" name="_NewReviewCycle">
    <vt:lpwstr/>
  </property>
</Properties>
</file>