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https://usepa-my.sharepoint.com/personal/pastorkovich_anne-marie_epa_gov/Documents/"/>
    </mc:Choice>
  </mc:AlternateContent>
  <xr:revisionPtr revIDLastSave="0" documentId="8_{9C409883-3B85-48B0-B66F-B2B7BFB254C5}" xr6:coauthVersionLast="36" xr6:coauthVersionMax="36" xr10:uidLastSave="{00000000-0000-0000-0000-000000000000}"/>
  <bookViews>
    <workbookView xWindow="0" yWindow="0" windowWidth="28800" windowHeight="12210" tabRatio="870" activeTab="2" xr2:uid="{00000000-000D-0000-FFFF-FFFF00000000}"/>
  </bookViews>
  <sheets>
    <sheet name="Totals" sheetId="21" r:id="rId1"/>
    <sheet name="I- RIN Generators" sheetId="5" r:id="rId2"/>
    <sheet name="II- Obligated Parties" sheetId="20" r:id="rId3"/>
    <sheet name="III- RIN Owners" sheetId="19" r:id="rId4"/>
    <sheet name="IV- Exporters" sheetId="7" r:id="rId5"/>
    <sheet name="V- QAP Providers" sheetId="8" r:id="rId6"/>
    <sheet name="VI - Petition Agg Compliance" sheetId="16" r:id="rId7"/>
    <sheet name="Labor Costs" sheetId="2" r:id="rId8"/>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6" i="5" l="1"/>
  <c r="J36" i="5"/>
  <c r="I36" i="5"/>
  <c r="G36" i="5"/>
  <c r="I13" i="8" l="1"/>
  <c r="J13" i="8" s="1"/>
  <c r="F13" i="8"/>
  <c r="K13" i="8" s="1"/>
  <c r="F14" i="7" l="1"/>
  <c r="K14" i="7" s="1"/>
  <c r="I14" i="7"/>
  <c r="J14" i="7"/>
  <c r="I30" i="5"/>
  <c r="J30" i="5" s="1"/>
  <c r="F30" i="5"/>
  <c r="K30" i="5" s="1"/>
  <c r="I5" i="5"/>
  <c r="J5" i="5" s="1"/>
  <c r="F5" i="5"/>
  <c r="K5" i="5" s="1"/>
  <c r="I31" i="5"/>
  <c r="J31" i="5" s="1"/>
  <c r="F31" i="5"/>
  <c r="F32" i="5"/>
  <c r="I32" i="5"/>
  <c r="J32" i="5" s="1"/>
  <c r="I7" i="8"/>
  <c r="J7" i="8" s="1"/>
  <c r="F7" i="8"/>
  <c r="I6" i="8"/>
  <c r="F6" i="8"/>
  <c r="F17" i="8"/>
  <c r="I17" i="8"/>
  <c r="J17" i="8" s="1"/>
  <c r="K7" i="8" l="1"/>
  <c r="K17" i="8"/>
  <c r="K32" i="5"/>
  <c r="K31" i="5"/>
  <c r="K6" i="8"/>
  <c r="J6" i="8"/>
  <c r="I16" i="8"/>
  <c r="J16" i="8" s="1"/>
  <c r="F16" i="8"/>
  <c r="K16" i="8" s="1"/>
  <c r="F14" i="8"/>
  <c r="I14" i="8"/>
  <c r="J14" i="8" s="1"/>
  <c r="K14" i="8" l="1"/>
  <c r="I28" i="5"/>
  <c r="J28" i="5" s="1"/>
  <c r="D5" i="2"/>
  <c r="F5" i="2" s="1"/>
  <c r="D6" i="2"/>
  <c r="F6" i="2" s="1"/>
  <c r="D7" i="2"/>
  <c r="F7" i="2" s="1"/>
  <c r="D8" i="2"/>
  <c r="F8" i="2" s="1"/>
  <c r="I27" i="5"/>
  <c r="J27" i="5" s="1"/>
  <c r="I33" i="5"/>
  <c r="J33" i="5"/>
  <c r="I10" i="5"/>
  <c r="J10" i="5" s="1"/>
  <c r="I11" i="8"/>
  <c r="J11" i="8" s="1"/>
  <c r="I12" i="8"/>
  <c r="J12" i="8" s="1"/>
  <c r="I15" i="8"/>
  <c r="J15" i="8" s="1"/>
  <c r="I6" i="19"/>
  <c r="I29" i="5"/>
  <c r="J29" i="5" s="1"/>
  <c r="I13" i="20"/>
  <c r="I8" i="20"/>
  <c r="J8" i="20" s="1"/>
  <c r="J6" i="19"/>
  <c r="I25" i="5"/>
  <c r="J25" i="5" s="1"/>
  <c r="J13" i="20"/>
  <c r="G6" i="16"/>
  <c r="B8" i="21" s="1"/>
  <c r="I5" i="16"/>
  <c r="J5" i="16" s="1"/>
  <c r="J6" i="16" s="1"/>
  <c r="D8" i="21" s="1"/>
  <c r="I6" i="16"/>
  <c r="C8" i="21" s="1"/>
  <c r="G19" i="8"/>
  <c r="B7" i="21" s="1"/>
  <c r="I18" i="8"/>
  <c r="J18" i="8" s="1"/>
  <c r="I10" i="8"/>
  <c r="J10" i="8" s="1"/>
  <c r="I9" i="8"/>
  <c r="J9" i="8" s="1"/>
  <c r="I8" i="8"/>
  <c r="J8" i="8" s="1"/>
  <c r="I5" i="8"/>
  <c r="J5" i="8" s="1"/>
  <c r="G16" i="7"/>
  <c r="B6" i="21" s="1"/>
  <c r="I15" i="7"/>
  <c r="J15" i="7" s="1"/>
  <c r="I13" i="7"/>
  <c r="J13" i="7" s="1"/>
  <c r="I12" i="7"/>
  <c r="J12" i="7" s="1"/>
  <c r="I11" i="7"/>
  <c r="J11" i="7" s="1"/>
  <c r="I10" i="7"/>
  <c r="J10" i="7" s="1"/>
  <c r="I9" i="7"/>
  <c r="J9" i="7"/>
  <c r="I8" i="7"/>
  <c r="J8" i="7" s="1"/>
  <c r="I7" i="7"/>
  <c r="J7" i="7" s="1"/>
  <c r="I6" i="7"/>
  <c r="J6" i="7" s="1"/>
  <c r="I5" i="7"/>
  <c r="J5" i="7" s="1"/>
  <c r="G15" i="19"/>
  <c r="B5" i="21" s="1"/>
  <c r="I14" i="19"/>
  <c r="J14" i="19"/>
  <c r="I13" i="19"/>
  <c r="J13" i="19" s="1"/>
  <c r="I12" i="19"/>
  <c r="J12" i="19"/>
  <c r="I11" i="19"/>
  <c r="J11" i="19"/>
  <c r="I10" i="19"/>
  <c r="I9" i="19"/>
  <c r="J9" i="19" s="1"/>
  <c r="I8" i="19"/>
  <c r="J8" i="19" s="1"/>
  <c r="I7" i="19"/>
  <c r="J7" i="19" s="1"/>
  <c r="I5" i="19"/>
  <c r="J5" i="19" s="1"/>
  <c r="I10" i="20"/>
  <c r="J10" i="20"/>
  <c r="G17" i="20"/>
  <c r="B4" i="21" s="1"/>
  <c r="I16" i="20"/>
  <c r="J16" i="20" s="1"/>
  <c r="I15" i="20"/>
  <c r="J15" i="20" s="1"/>
  <c r="I14" i="20"/>
  <c r="J14" i="20" s="1"/>
  <c r="I12" i="20"/>
  <c r="J12" i="20" s="1"/>
  <c r="I11" i="20"/>
  <c r="I9" i="20"/>
  <c r="J9" i="20"/>
  <c r="I7" i="20"/>
  <c r="J7" i="20"/>
  <c r="I6" i="20"/>
  <c r="J6" i="20"/>
  <c r="I5" i="20"/>
  <c r="J5" i="20"/>
  <c r="B3" i="21"/>
  <c r="I34" i="5"/>
  <c r="J34" i="5" s="1"/>
  <c r="I35" i="5"/>
  <c r="J35" i="5" s="1"/>
  <c r="I26" i="5"/>
  <c r="J26" i="5" s="1"/>
  <c r="I22" i="5"/>
  <c r="J22" i="5" s="1"/>
  <c r="I24" i="5"/>
  <c r="J24" i="5" s="1"/>
  <c r="I23" i="5"/>
  <c r="J23" i="5" s="1"/>
  <c r="I21" i="5"/>
  <c r="J21" i="5" s="1"/>
  <c r="I11" i="5"/>
  <c r="J11" i="5" s="1"/>
  <c r="I12" i="5"/>
  <c r="J12" i="5" s="1"/>
  <c r="I13" i="5"/>
  <c r="J13" i="5"/>
  <c r="I14" i="5"/>
  <c r="J14" i="5" s="1"/>
  <c r="I15" i="5"/>
  <c r="J15" i="5" s="1"/>
  <c r="I16" i="5"/>
  <c r="J16" i="5" s="1"/>
  <c r="I17" i="5"/>
  <c r="J17" i="5" s="1"/>
  <c r="I18" i="5"/>
  <c r="J18" i="5" s="1"/>
  <c r="I19" i="5"/>
  <c r="J19" i="5" s="1"/>
  <c r="I20" i="5"/>
  <c r="J20" i="5" s="1"/>
  <c r="I9" i="5"/>
  <c r="J9" i="5"/>
  <c r="I7" i="5"/>
  <c r="J7" i="5" s="1"/>
  <c r="I8" i="5"/>
  <c r="J8" i="5"/>
  <c r="I6" i="5"/>
  <c r="J6" i="5" s="1"/>
  <c r="J16" i="7" l="1"/>
  <c r="D6" i="21" s="1"/>
  <c r="I15" i="19"/>
  <c r="C5" i="21" s="1"/>
  <c r="J10" i="19"/>
  <c r="I17" i="20"/>
  <c r="C4" i="21" s="1"/>
  <c r="J11" i="20"/>
  <c r="C3" i="21"/>
  <c r="D3" i="21"/>
  <c r="I19" i="8"/>
  <c r="C7" i="21" s="1"/>
  <c r="J17" i="20"/>
  <c r="D4" i="21" s="1"/>
  <c r="J15" i="19"/>
  <c r="D5" i="21" s="1"/>
  <c r="J19" i="8"/>
  <c r="D7" i="21" s="1"/>
  <c r="F9" i="2"/>
  <c r="I16" i="7"/>
  <c r="C6" i="21" s="1"/>
  <c r="B9" i="21"/>
  <c r="C9" i="21" l="1"/>
  <c r="D9" i="21"/>
  <c r="F8" i="20"/>
  <c r="K8" i="20" s="1"/>
  <c r="F10" i="20"/>
  <c r="K10" i="20" s="1"/>
  <c r="F21" i="5"/>
  <c r="K21" i="5" s="1"/>
  <c r="F9" i="20"/>
  <c r="K9" i="20" s="1"/>
  <c r="F10" i="2"/>
  <c r="F27" i="5" s="1"/>
  <c r="K27" i="5" s="1"/>
  <c r="F11" i="8"/>
  <c r="K11" i="8" s="1"/>
  <c r="F25" i="5"/>
  <c r="K25" i="5" s="1"/>
  <c r="F10" i="19"/>
  <c r="K10" i="19" s="1"/>
  <c r="F17" i="5"/>
  <c r="K17" i="5" s="1"/>
  <c r="F11" i="7"/>
  <c r="K11" i="7" s="1"/>
  <c r="F10" i="8"/>
  <c r="K10" i="8" s="1"/>
  <c r="F12" i="5"/>
  <c r="K12" i="5" s="1"/>
  <c r="F19" i="5"/>
  <c r="K19" i="5" s="1"/>
  <c r="F9" i="7"/>
  <c r="K9" i="7" s="1"/>
  <c r="F34" i="5"/>
  <c r="K34" i="5" s="1"/>
  <c r="F14" i="20"/>
  <c r="K14" i="20" s="1"/>
  <c r="F12" i="7"/>
  <c r="K12" i="7" s="1"/>
  <c r="F11" i="19"/>
  <c r="K11" i="19" s="1"/>
  <c r="F9" i="5"/>
  <c r="K9" i="5" s="1"/>
  <c r="F5" i="8"/>
  <c r="K5" i="8" s="1"/>
  <c r="F11" i="5"/>
  <c r="K11" i="5" s="1"/>
  <c r="F35" i="5"/>
  <c r="K35" i="5" s="1"/>
  <c r="F12" i="20"/>
  <c r="K12" i="20" s="1"/>
  <c r="F16" i="20"/>
  <c r="K16" i="20" s="1"/>
  <c r="F15" i="7"/>
  <c r="K15" i="7" s="1"/>
  <c r="F13" i="19"/>
  <c r="K13" i="19" s="1"/>
  <c r="F18" i="5"/>
  <c r="K18" i="5" s="1"/>
  <c r="F28" i="5"/>
  <c r="K28" i="5" s="1"/>
  <c r="F15" i="8"/>
  <c r="K15" i="8" s="1"/>
  <c r="F22" i="5"/>
  <c r="K22" i="5" s="1"/>
  <c r="F14" i="19"/>
  <c r="K14" i="19" s="1"/>
  <c r="F8" i="7"/>
  <c r="K8" i="7" s="1"/>
  <c r="F14" i="5"/>
  <c r="K14" i="5" s="1"/>
  <c r="F15" i="5"/>
  <c r="K15" i="5" s="1"/>
  <c r="F7" i="20"/>
  <c r="K7" i="20" s="1"/>
  <c r="F8" i="8"/>
  <c r="K8" i="8" s="1"/>
  <c r="F5" i="16" l="1"/>
  <c r="K5" i="16" s="1"/>
  <c r="K6" i="16" s="1"/>
  <c r="E8" i="21" s="1"/>
  <c r="F12" i="19"/>
  <c r="K12" i="19" s="1"/>
  <c r="F9" i="8"/>
  <c r="K9" i="8" s="1"/>
  <c r="F9" i="19"/>
  <c r="K9" i="19" s="1"/>
  <c r="F12" i="8"/>
  <c r="K12" i="8" s="1"/>
  <c r="F18" i="8"/>
  <c r="K18" i="8" s="1"/>
  <c r="F15" i="20"/>
  <c r="K15" i="20" s="1"/>
  <c r="F29" i="5"/>
  <c r="K29" i="5" s="1"/>
  <c r="F26" i="5"/>
  <c r="K26" i="5" s="1"/>
  <c r="F6" i="20"/>
  <c r="K6" i="20" s="1"/>
  <c r="F5" i="7"/>
  <c r="K5" i="7" s="1"/>
  <c r="F16" i="5"/>
  <c r="K16" i="5" s="1"/>
  <c r="F8" i="19"/>
  <c r="K8" i="19" s="1"/>
  <c r="F10" i="5"/>
  <c r="K10" i="5" s="1"/>
  <c r="F13" i="20"/>
  <c r="K13" i="20" s="1"/>
  <c r="F7" i="5"/>
  <c r="K7" i="5" s="1"/>
  <c r="F6" i="7"/>
  <c r="K6" i="7" s="1"/>
  <c r="F13" i="5"/>
  <c r="K13" i="5" s="1"/>
  <c r="F7" i="19"/>
  <c r="K7" i="19" s="1"/>
  <c r="F23" i="5"/>
  <c r="K23" i="5" s="1"/>
  <c r="F24" i="5"/>
  <c r="K24" i="5" s="1"/>
  <c r="F33" i="5"/>
  <c r="K33" i="5" s="1"/>
  <c r="F6" i="19"/>
  <c r="K6" i="19" s="1"/>
  <c r="F7" i="7"/>
  <c r="K7" i="7" s="1"/>
  <c r="F6" i="5"/>
  <c r="K6" i="5" s="1"/>
  <c r="F10" i="7"/>
  <c r="K10" i="7" s="1"/>
  <c r="F5" i="19"/>
  <c r="K5" i="19" s="1"/>
  <c r="K15" i="19" s="1"/>
  <c r="E5" i="21" s="1"/>
  <c r="F5" i="20"/>
  <c r="K5" i="20" s="1"/>
  <c r="F20" i="5"/>
  <c r="K20" i="5" s="1"/>
  <c r="F13" i="7"/>
  <c r="K13" i="7" s="1"/>
  <c r="F8" i="5"/>
  <c r="K8" i="5" s="1"/>
  <c r="F11" i="20"/>
  <c r="K11" i="20" s="1"/>
  <c r="K19" i="8" l="1"/>
  <c r="E7" i="21" s="1"/>
  <c r="E3" i="21"/>
  <c r="K17" i="20"/>
  <c r="E4" i="21" s="1"/>
  <c r="K16" i="7"/>
  <c r="E6" i="21" s="1"/>
  <c r="E9" i="21" l="1"/>
</calcChain>
</file>

<file path=xl/sharedStrings.xml><?xml version="1.0" encoding="utf-8"?>
<sst xmlns="http://schemas.openxmlformats.org/spreadsheetml/2006/main" count="404" uniqueCount="196">
  <si>
    <t>Annual Respondent Burden and Cost by Type of Party</t>
  </si>
  <si>
    <t>Table 1 - RIN Generators (Assuming 595 Producers and 131 Importers of Renewable Fuels, for a total of 726 RIN Generators)</t>
  </si>
  <si>
    <t>Information Collection Activity</t>
  </si>
  <si>
    <t>Hours and Cost</t>
  </si>
  <si>
    <t>Total Hours and Cost</t>
  </si>
  <si>
    <t>Applicable Forms</t>
  </si>
  <si>
    <t>Citation</t>
  </si>
  <si>
    <t>Activity</t>
  </si>
  <si>
    <t>Standard Industry Mix Hours/ Response</t>
  </si>
  <si>
    <t>Clerical Only Hours/ Response</t>
  </si>
  <si>
    <t xml:space="preserve">Purchased Services Hours/ Response </t>
  </si>
  <si>
    <t>Total Cost/ Response (dollars)</t>
  </si>
  <si>
    <t>Number of Respondents</t>
  </si>
  <si>
    <t>Number of Responses per party/year</t>
  </si>
  <si>
    <t>Total Number of Responses per Year</t>
  </si>
  <si>
    <t>Total Hours/ Year</t>
  </si>
  <si>
    <t>Total Cost/Year</t>
  </si>
  <si>
    <t>§80.1450(b), 80.76</t>
  </si>
  <si>
    <t>OTAQREG INSTRUCTIONS</t>
  </si>
  <si>
    <t>OPTIONAL ENGINEERING REVIEW TEMPLATE</t>
  </si>
  <si>
    <t>RFS0104: RFS ACTIVITY REPORT/URF</t>
  </si>
  <si>
    <t xml:space="preserve">§80.1451(b) </t>
  </si>
  <si>
    <t>RFS0601: RFS RENEWABLE FUEL PRODUCER SUPPLEMENTAL REPORT/URF</t>
  </si>
  <si>
    <t>RFS0701: RFS RENEWABLE FUEL PRODUCER CO-PRODCUTS REPORT/URF</t>
  </si>
  <si>
    <t>RFS0801: RFS RENEWABLE BIOMASS REPORT/URF</t>
  </si>
  <si>
    <t>§80.1449</t>
  </si>
  <si>
    <t>RFS0901: RFS PRODUCTION OUTLOOK REPORT/URF</t>
  </si>
  <si>
    <t>RFS1400: REPORTING FUELS UNDER 80.1451(B)(1)(ii)(T)/URF</t>
  </si>
  <si>
    <t>RFS1500: REPORTING FUELS UNDER 80.1451(B)(1)(ii)(T) - FINISHED BIOFUEL BLENDING/URF</t>
  </si>
  <si>
    <t>RFS1600: REPORTING FUELS UNDER 80.1451(B)(1)(ii)(T) - BLENDER CONTRACT/URF</t>
  </si>
  <si>
    <t>RFS2500: RFS EFFICIENT PRODUCER QUESTIONNAIRE/URF</t>
  </si>
  <si>
    <t>RFS2700: RFS CELLULOSIC BIOFUEL PRODUCER QUESTIONNAIRE/ URF</t>
  </si>
  <si>
    <t>w/in EMTS</t>
  </si>
  <si>
    <t>DOWNLOAD FROM EMTS</t>
  </si>
  <si>
    <t>§80.1452</t>
  </si>
  <si>
    <t>§80.1416</t>
  </si>
  <si>
    <t>USER GUIDE TO OTAQREG FOR ATTEST ENGAGEMENTS FOR THE RFS</t>
  </si>
  <si>
    <t>§80.1466</t>
  </si>
  <si>
    <t>CBP</t>
  </si>
  <si>
    <t>GRAND TOTAL</t>
  </si>
  <si>
    <t>Table 2 - Obligated Parties (Refiners/Importers of Non-Renewable Gasoline and Diesel Fuel, assumes 457 refiners plus 281 importers, total of 738 obligated parties)</t>
  </si>
  <si>
    <t>§80.1450, 80.76</t>
  </si>
  <si>
    <t>RFS0303: RFS ANNUAL COMPLIANCE REPORT/URF</t>
  </si>
  <si>
    <t>Table 3 - RIN Owners (Assumes 843 RIN Owners)</t>
  </si>
  <si>
    <t>Table 4 - Exporters (Assumes 142 Exporters)</t>
  </si>
  <si>
    <t>Table 5 - QAP Providers (Assumes 4 QAP Providers)</t>
  </si>
  <si>
    <t>§80.1450(g)</t>
  </si>
  <si>
    <t>RFS2000: BATCH VERIFICATION/URF</t>
  </si>
  <si>
    <t>RFS2100: AGGREGATE RIN VERIFICATION/URF</t>
  </si>
  <si>
    <t>RFS2200: ON-SITE AUDIT REPORT/URF</t>
  </si>
  <si>
    <t>RFS2400: MASS BALANCE/URF</t>
  </si>
  <si>
    <t xml:space="preserve">Table 6 - Petitions for Aggregate Compliance Approach </t>
  </si>
  <si>
    <t>Labor Costs</t>
  </si>
  <si>
    <t>Labor Type</t>
  </si>
  <si>
    <t>Labor Cost/hour</t>
  </si>
  <si>
    <r>
      <t>Labor + Overhead/ hour</t>
    </r>
    <r>
      <rPr>
        <i/>
        <vertAlign val="superscript"/>
        <sz val="11"/>
        <color theme="1"/>
        <rFont val="Calibri"/>
        <family val="2"/>
        <scheme val="minor"/>
      </rPr>
      <t>a</t>
    </r>
  </si>
  <si>
    <t>Portion attributed/hour</t>
  </si>
  <si>
    <t>Employer Cost/hour</t>
  </si>
  <si>
    <t>Managerial</t>
  </si>
  <si>
    <t>Technical/Professional</t>
  </si>
  <si>
    <t>Clerical</t>
  </si>
  <si>
    <t>Legal</t>
  </si>
  <si>
    <t>Total Employer Cost/hour</t>
  </si>
  <si>
    <r>
      <t>Purchased Services</t>
    </r>
    <r>
      <rPr>
        <vertAlign val="superscript"/>
        <sz val="11"/>
        <color rgb="FFFF0000"/>
        <rFont val="Calibri"/>
        <family val="2"/>
        <scheme val="minor"/>
      </rPr>
      <t>b</t>
    </r>
  </si>
  <si>
    <r>
      <rPr>
        <vertAlign val="superscript"/>
        <sz val="11"/>
        <color theme="1"/>
        <rFont val="Calibri"/>
        <family val="2"/>
        <scheme val="minor"/>
      </rPr>
      <t xml:space="preserve">a </t>
    </r>
    <r>
      <rPr>
        <sz val="11"/>
        <color theme="1"/>
        <rFont val="Calibri"/>
        <family val="2"/>
        <scheme val="minor"/>
      </rPr>
      <t>Overhead is calculated to be equal to the cost of labor.</t>
    </r>
  </si>
  <si>
    <t>Rin Generators</t>
  </si>
  <si>
    <t>Obligated Parties</t>
  </si>
  <si>
    <t>RIN Owners</t>
  </si>
  <si>
    <t>Exporters</t>
  </si>
  <si>
    <t>QAP Providers</t>
  </si>
  <si>
    <t>Petition Agg Compliance</t>
  </si>
  <si>
    <t>Total</t>
  </si>
  <si>
    <t xml:space="preserve">The estimates used the Bureau of Labor Statistics figures from "National Industry-Specific Occupational Employment &amp; Wage Estimate “Petroleum and Coal Products Manufacturing” (March 2016). </t>
  </si>
  <si>
    <r>
      <rPr>
        <vertAlign val="superscript"/>
        <sz val="11"/>
        <color theme="1"/>
        <rFont val="Calibri"/>
        <family val="2"/>
        <scheme val="minor"/>
      </rPr>
      <t>b</t>
    </r>
    <r>
      <rPr>
        <sz val="11"/>
        <color theme="1"/>
        <rFont val="Calibri"/>
        <family val="2"/>
        <scheme val="minor"/>
      </rPr>
      <t xml:space="preserve"> The cost of purchased services (for example, cost of attest auditors) is calculated at twice the Total Employer Cost. This figure makes for an easily understandable estimate, and matches feedback we received from industry on the actual cost of such services.</t>
    </r>
  </si>
  <si>
    <t xml:space="preserve">These were the most recent estimates available at the time of development of the 1st Federal Register notice and were the ones reviewed by industry commenters. </t>
  </si>
  <si>
    <t xml:space="preserve">§80.1469(f) </t>
  </si>
  <si>
    <t>Assumes:</t>
  </si>
  <si>
    <t>Assumes,:</t>
  </si>
  <si>
    <t xml:space="preserve">One petition per year. It is unusual to receive even that number. </t>
  </si>
  <si>
    <t>NO FORM</t>
  </si>
  <si>
    <t>w/in EMTS and/or update to RFS0104 or other underlying form.</t>
  </si>
  <si>
    <t xml:space="preserve"> §80.1430</t>
  </si>
  <si>
    <t>§80.1450(b), 80.1452(a)</t>
  </si>
  <si>
    <t>§80.1450(b)(1)(i)-(xv)</t>
  </si>
  <si>
    <t>§80.1450(b)</t>
  </si>
  <si>
    <t>§80.1450(d)</t>
  </si>
  <si>
    <t>§ 80.1452</t>
  </si>
  <si>
    <t>§80.1464</t>
  </si>
  <si>
    <t>§80.1469(c)</t>
  </si>
  <si>
    <t>§80.1472</t>
  </si>
  <si>
    <t>§80.1453</t>
  </si>
  <si>
    <t>§80.1454(b), 1464</t>
  </si>
  <si>
    <r>
      <rPr>
        <b/>
        <sz val="11"/>
        <color theme="1"/>
        <rFont val="Calibri"/>
        <family val="2"/>
      </rPr>
      <t>Recordkeeping:</t>
    </r>
    <r>
      <rPr>
        <sz val="11"/>
        <color theme="1"/>
        <rFont val="Calibri"/>
        <family val="2"/>
      </rPr>
      <t xml:space="preserve"> Retain Export Affidavits related to QAP </t>
    </r>
  </si>
  <si>
    <r>
      <rPr>
        <b/>
        <sz val="11"/>
        <rFont val="Calibri"/>
        <family val="2"/>
      </rPr>
      <t>Registration:</t>
    </r>
    <r>
      <rPr>
        <sz val="11"/>
        <rFont val="Calibri"/>
        <family val="2"/>
      </rPr>
      <t xml:space="preserve"> Overhead, basic information - new registrants</t>
    </r>
  </si>
  <si>
    <r>
      <rPr>
        <b/>
        <sz val="11"/>
        <rFont val="Calibri"/>
        <family val="2"/>
      </rPr>
      <t>Registration</t>
    </r>
    <r>
      <rPr>
        <sz val="11"/>
        <rFont val="Calibri"/>
        <family val="2"/>
      </rPr>
      <t>: Set up account in CDX, EMTS - new registrants</t>
    </r>
  </si>
  <si>
    <r>
      <rPr>
        <b/>
        <sz val="11"/>
        <rFont val="Calibri"/>
        <family val="2"/>
      </rPr>
      <t>Registration:</t>
    </r>
    <r>
      <rPr>
        <sz val="11"/>
        <rFont val="Calibri"/>
        <family val="2"/>
      </rPr>
      <t xml:space="preserve"> Information to specific products or processes including provisions of certain plans (e.g. MSW separation plan) or processes (e.g. affidavits) - </t>
    </r>
    <r>
      <rPr>
        <i/>
        <sz val="11"/>
        <rFont val="Calibri"/>
        <family val="2"/>
      </rPr>
      <t>new producers</t>
    </r>
  </si>
  <si>
    <r>
      <rPr>
        <b/>
        <sz val="11"/>
        <rFont val="Calibri"/>
        <family val="2"/>
      </rPr>
      <t>Registration:</t>
    </r>
    <r>
      <rPr>
        <sz val="11"/>
        <rFont val="Calibri"/>
        <family val="2"/>
      </rPr>
      <t xml:space="preserve"> Engineering Review for Initial Registrants - </t>
    </r>
    <r>
      <rPr>
        <i/>
        <sz val="11"/>
        <rFont val="Calibri"/>
        <family val="2"/>
      </rPr>
      <t>new producers</t>
    </r>
  </si>
  <si>
    <r>
      <rPr>
        <b/>
        <sz val="11"/>
        <rFont val="Calibri"/>
        <family val="2"/>
      </rPr>
      <t>Registration:</t>
    </r>
    <r>
      <rPr>
        <sz val="11"/>
        <rFont val="Calibri"/>
        <family val="2"/>
      </rPr>
      <t xml:space="preserve"> Updates to existing registrations (as needed when information changes)</t>
    </r>
  </si>
  <si>
    <r>
      <rPr>
        <b/>
        <sz val="11"/>
        <rFont val="Calibri"/>
        <family val="2"/>
      </rPr>
      <t xml:space="preserve">Registration: </t>
    </r>
    <r>
      <rPr>
        <sz val="11"/>
        <rFont val="Calibri"/>
        <family val="2"/>
      </rPr>
      <t xml:space="preserve">Updates to existing engineering reviews (every three years) - </t>
    </r>
    <r>
      <rPr>
        <i/>
        <sz val="11"/>
        <rFont val="Calibri"/>
        <family val="2"/>
      </rPr>
      <t>1/3 of existing producers each year</t>
    </r>
  </si>
  <si>
    <r>
      <rPr>
        <b/>
        <sz val="11"/>
        <rFont val="Calibri"/>
        <family val="2"/>
      </rPr>
      <t>Reporting</t>
    </r>
    <r>
      <rPr>
        <sz val="11"/>
        <rFont val="Calibri"/>
        <family val="2"/>
      </rPr>
      <t>: Quarterly RFS Activity Report (4x/yr.)</t>
    </r>
  </si>
  <si>
    <r>
      <rPr>
        <b/>
        <sz val="11"/>
        <rFont val="Calibri"/>
        <family val="2"/>
      </rPr>
      <t xml:space="preserve">Reporting: </t>
    </r>
    <r>
      <rPr>
        <sz val="11"/>
        <rFont val="Calibri"/>
        <family val="2"/>
      </rPr>
      <t>Quarterly RFS Renewable Fuel Producer Supplemental Report (4x/year, as needed); producers only</t>
    </r>
  </si>
  <si>
    <r>
      <rPr>
        <b/>
        <sz val="11"/>
        <rFont val="Calibri"/>
        <family val="2"/>
      </rPr>
      <t>Reporting</t>
    </r>
    <r>
      <rPr>
        <sz val="11"/>
        <rFont val="Calibri"/>
        <family val="2"/>
      </rPr>
      <t>: Quarterly Co-Products Report (4x/year)</t>
    </r>
  </si>
  <si>
    <r>
      <rPr>
        <b/>
        <sz val="11"/>
        <rFont val="Calibri"/>
        <family val="2"/>
      </rPr>
      <t xml:space="preserve">Reporting: </t>
    </r>
    <r>
      <rPr>
        <sz val="11"/>
        <rFont val="Calibri"/>
        <family val="2"/>
      </rPr>
      <t>Quarterly Renewable Biomass Report (4x/year)</t>
    </r>
  </si>
  <si>
    <r>
      <rPr>
        <b/>
        <sz val="11"/>
        <rFont val="Calibri"/>
        <family val="2"/>
      </rPr>
      <t xml:space="preserve">Reporting: </t>
    </r>
    <r>
      <rPr>
        <sz val="11"/>
        <rFont val="Calibri"/>
        <family val="2"/>
      </rPr>
      <t xml:space="preserve">Annual Production Outlook Report </t>
    </r>
  </si>
  <si>
    <r>
      <rPr>
        <b/>
        <sz val="11"/>
        <rFont val="Calibri"/>
        <family val="2"/>
      </rPr>
      <t xml:space="preserve">Reporting: </t>
    </r>
    <r>
      <rPr>
        <sz val="11"/>
        <rFont val="Calibri"/>
        <family val="2"/>
      </rPr>
      <t>Quarterly reporting for fuels under 80.1451(b)(i)(ii)(T)</t>
    </r>
  </si>
  <si>
    <r>
      <t xml:space="preserve">Reporting: </t>
    </r>
    <r>
      <rPr>
        <sz val="11"/>
        <rFont val="Calibri"/>
        <family val="2"/>
      </rPr>
      <t>Quarterly reporting for fuels under 80.1451(b)(i)(ii)(T)</t>
    </r>
  </si>
  <si>
    <r>
      <t xml:space="preserve">Reporting: </t>
    </r>
    <r>
      <rPr>
        <sz val="11"/>
        <rFont val="Calibri"/>
        <family val="2"/>
      </rPr>
      <t xml:space="preserve">EPP Reporting (4x/year) - </t>
    </r>
    <r>
      <rPr>
        <i/>
        <sz val="11"/>
        <rFont val="Calibri"/>
        <family val="2"/>
      </rPr>
      <t>producers</t>
    </r>
  </si>
  <si>
    <r>
      <rPr>
        <b/>
        <sz val="11"/>
        <rFont val="Calibri"/>
        <family val="2"/>
      </rPr>
      <t xml:space="preserve">Reporting: </t>
    </r>
    <r>
      <rPr>
        <sz val="11"/>
        <rFont val="Calibri"/>
        <family val="2"/>
      </rPr>
      <t>Cellulosic Biofuels (D3, D7) annual reporting (1x/year)</t>
    </r>
  </si>
  <si>
    <r>
      <rPr>
        <b/>
        <sz val="11"/>
        <rFont val="Calibri"/>
        <family val="2"/>
      </rPr>
      <t xml:space="preserve">Reporting: </t>
    </r>
    <r>
      <rPr>
        <sz val="11"/>
        <rFont val="Calibri"/>
        <family val="2"/>
      </rPr>
      <t>RIN Assignment/Transactions</t>
    </r>
  </si>
  <si>
    <r>
      <rPr>
        <b/>
        <sz val="11"/>
        <rFont val="Calibri"/>
        <family val="2"/>
      </rPr>
      <t xml:space="preserve">Reporting: </t>
    </r>
    <r>
      <rPr>
        <sz val="11"/>
        <rFont val="Calibri"/>
        <family val="2"/>
      </rPr>
      <t>RFS</t>
    </r>
    <r>
      <rPr>
        <b/>
        <sz val="11"/>
        <rFont val="Calibri"/>
        <family val="2"/>
      </rPr>
      <t xml:space="preserve"> </t>
    </r>
    <r>
      <rPr>
        <sz val="11"/>
        <rFont val="Calibri"/>
        <family val="2"/>
      </rPr>
      <t>RIN Transaction Report - download from EMTS quarterly and submit</t>
    </r>
  </si>
  <si>
    <r>
      <rPr>
        <b/>
        <sz val="11"/>
        <rFont val="Calibri"/>
        <family val="2"/>
      </rPr>
      <t xml:space="preserve">Reporting: </t>
    </r>
    <r>
      <rPr>
        <sz val="11"/>
        <rFont val="Calibri"/>
        <family val="2"/>
      </rPr>
      <t>EMTS RFS RIN Generation Report (4x/year)</t>
    </r>
  </si>
  <si>
    <r>
      <rPr>
        <b/>
        <sz val="11"/>
        <rFont val="Calibri"/>
        <family val="2"/>
      </rPr>
      <t>Reporting:</t>
    </r>
    <r>
      <rPr>
        <sz val="11"/>
        <rFont val="Calibri"/>
        <family val="2"/>
      </rPr>
      <t xml:space="preserve"> Petitions for evaluation of new renewable fuels pathways, including overhead information, description and technical information, and other relevant information. </t>
    </r>
  </si>
  <si>
    <r>
      <t xml:space="preserve">Reporting: </t>
    </r>
    <r>
      <rPr>
        <sz val="11"/>
        <rFont val="Calibri"/>
        <family val="2"/>
      </rPr>
      <t>Attest Engagements (annual)</t>
    </r>
  </si>
  <si>
    <r>
      <t xml:space="preserve">Reporting: </t>
    </r>
    <r>
      <rPr>
        <sz val="11"/>
        <rFont val="Calibri"/>
        <family val="2"/>
      </rPr>
      <t xml:space="preserve">Submission of information regarding independent third paty, credentials, etc. for approval - </t>
    </r>
    <r>
      <rPr>
        <b/>
        <sz val="11"/>
        <rFont val="Calibri"/>
        <family val="2"/>
      </rPr>
      <t>new</t>
    </r>
    <r>
      <rPr>
        <sz val="11"/>
        <rFont val="Calibri"/>
        <family val="2"/>
      </rPr>
      <t xml:space="preserve"> </t>
    </r>
    <r>
      <rPr>
        <i/>
        <sz val="11"/>
        <rFont val="Calibri"/>
        <family val="2"/>
      </rPr>
      <t>RIN-generating foreign producers and importers</t>
    </r>
  </si>
  <si>
    <r>
      <t xml:space="preserve">Reporting: </t>
    </r>
    <r>
      <rPr>
        <sz val="11"/>
        <rFont val="Calibri"/>
        <family val="2"/>
      </rPr>
      <t xml:space="preserve">Independent third party reports to accompany PTDs - </t>
    </r>
    <r>
      <rPr>
        <i/>
        <sz val="11"/>
        <rFont val="Calibri"/>
        <family val="2"/>
      </rPr>
      <t xml:space="preserve">for RIN-generating foreign producers and importers </t>
    </r>
  </si>
  <si>
    <r>
      <t xml:space="preserve">Recordkeeping: </t>
    </r>
    <r>
      <rPr>
        <sz val="11"/>
        <rFont val="Calibri"/>
        <family val="2"/>
      </rPr>
      <t>Quarterly auditor paperwork review (related to QAP) -</t>
    </r>
    <r>
      <rPr>
        <i/>
        <sz val="11"/>
        <rFont val="Calibri"/>
        <family val="2"/>
      </rPr>
      <t xml:space="preserve"> producers</t>
    </r>
  </si>
  <si>
    <r>
      <t>Recordkeeping:</t>
    </r>
    <r>
      <rPr>
        <sz val="11"/>
        <rFont val="Calibri"/>
        <family val="2"/>
      </rPr>
      <t xml:space="preserve"> Auditor site visits for QAP</t>
    </r>
  </si>
  <si>
    <r>
      <t xml:space="preserve">Reporting: </t>
    </r>
    <r>
      <rPr>
        <sz val="11"/>
        <rFont val="Calibri"/>
        <family val="2"/>
      </rPr>
      <t>Remedial actions related to QAP and invalid RINs</t>
    </r>
  </si>
  <si>
    <r>
      <t xml:space="preserve">Reporting: </t>
    </r>
    <r>
      <rPr>
        <sz val="11"/>
        <rFont val="Calibri"/>
        <family val="2"/>
      </rPr>
      <t xml:space="preserve">Potentially invalid RIN demonstration </t>
    </r>
  </si>
  <si>
    <r>
      <t xml:space="preserve">Recordkeeping: </t>
    </r>
    <r>
      <rPr>
        <sz val="11"/>
        <rFont val="Calibri"/>
        <family val="2"/>
      </rPr>
      <t xml:space="preserve">Designation, PTD, and load port requirements </t>
    </r>
    <r>
      <rPr>
        <i/>
        <sz val="11"/>
        <rFont val="Calibri"/>
        <family val="2"/>
      </rPr>
      <t>for RIN-generating foreign producers and importers</t>
    </r>
  </si>
  <si>
    <r>
      <rPr>
        <b/>
        <sz val="11"/>
        <rFont val="Calibri"/>
        <family val="2"/>
      </rPr>
      <t xml:space="preserve">Recordkeeping: </t>
    </r>
    <r>
      <rPr>
        <sz val="11"/>
        <rFont val="Calibri"/>
        <family val="2"/>
      </rPr>
      <t xml:space="preserve">PTD Requirements when party transfers ownership of neat/blended renewable fuels </t>
    </r>
  </si>
  <si>
    <r>
      <rPr>
        <b/>
        <sz val="11"/>
        <rFont val="Calibri"/>
        <family val="2"/>
      </rPr>
      <t>Recordkeeping:</t>
    </r>
    <r>
      <rPr>
        <sz val="11"/>
        <rFont val="Calibri"/>
        <family val="2"/>
      </rPr>
      <t xml:space="preserve"> Retention of records (PTDs, copies of registration, copies of reports, records related to RIN generation, etc.) </t>
    </r>
  </si>
  <si>
    <r>
      <rPr>
        <b/>
        <sz val="11"/>
        <rFont val="Calibri"/>
        <family val="2"/>
        <scheme val="minor"/>
      </rPr>
      <t>Registration:</t>
    </r>
    <r>
      <rPr>
        <sz val="11"/>
        <rFont val="Calibri"/>
        <family val="2"/>
        <scheme val="minor"/>
      </rPr>
      <t xml:space="preserve"> Overhead, basic information - </t>
    </r>
    <r>
      <rPr>
        <i/>
        <sz val="11"/>
        <rFont val="Calibri"/>
        <family val="2"/>
        <scheme val="minor"/>
      </rPr>
      <t>new registrants</t>
    </r>
  </si>
  <si>
    <t>§80.1450, 80.1452(a)</t>
  </si>
  <si>
    <r>
      <rPr>
        <b/>
        <sz val="11"/>
        <rFont val="Calibri"/>
        <family val="2"/>
        <scheme val="minor"/>
      </rPr>
      <t>Registration</t>
    </r>
    <r>
      <rPr>
        <sz val="11"/>
        <rFont val="Calibri"/>
        <family val="2"/>
        <scheme val="minor"/>
      </rPr>
      <t xml:space="preserve">: Set up account in CDX, EMTS - </t>
    </r>
    <r>
      <rPr>
        <i/>
        <sz val="11"/>
        <rFont val="Calibri"/>
        <family val="2"/>
        <scheme val="minor"/>
      </rPr>
      <t>new registrants</t>
    </r>
  </si>
  <si>
    <r>
      <rPr>
        <b/>
        <sz val="11"/>
        <rFont val="Calibri"/>
        <family val="2"/>
        <scheme val="minor"/>
      </rPr>
      <t>Registration:</t>
    </r>
    <r>
      <rPr>
        <sz val="11"/>
        <rFont val="Calibri"/>
        <family val="2"/>
        <scheme val="minor"/>
      </rPr>
      <t xml:space="preserve"> Updates to existing registrations (as needed when information changes)</t>
    </r>
  </si>
  <si>
    <t>§80.1451</t>
  </si>
  <si>
    <r>
      <t xml:space="preserve">Reporting: </t>
    </r>
    <r>
      <rPr>
        <sz val="11"/>
        <rFont val="Calibri"/>
        <family val="2"/>
        <scheme val="minor"/>
      </rPr>
      <t>invalid RIN retirement reporting (as needed)</t>
    </r>
    <r>
      <rPr>
        <b/>
        <sz val="11"/>
        <rFont val="Calibri"/>
        <family val="2"/>
        <scheme val="minor"/>
      </rPr>
      <t xml:space="preserve"> </t>
    </r>
  </si>
  <si>
    <r>
      <rPr>
        <b/>
        <sz val="11"/>
        <rFont val="Calibri"/>
        <family val="2"/>
        <scheme val="minor"/>
      </rPr>
      <t>Reporting</t>
    </r>
    <r>
      <rPr>
        <sz val="11"/>
        <rFont val="Calibri"/>
        <family val="2"/>
        <scheme val="minor"/>
      </rPr>
      <t>: Quarterly RFS Activity Report (4x/yr.)</t>
    </r>
  </si>
  <si>
    <r>
      <rPr>
        <b/>
        <sz val="11"/>
        <rFont val="Calibri"/>
        <family val="2"/>
        <scheme val="minor"/>
      </rPr>
      <t>Reporting:</t>
    </r>
    <r>
      <rPr>
        <sz val="11"/>
        <rFont val="Calibri"/>
        <family val="2"/>
        <scheme val="minor"/>
      </rPr>
      <t xml:space="preserve"> RFS Annual Compliance Report (1x/year)</t>
    </r>
  </si>
  <si>
    <r>
      <rPr>
        <b/>
        <sz val="11"/>
        <rFont val="Calibri"/>
        <family val="2"/>
        <scheme val="minor"/>
      </rPr>
      <t xml:space="preserve">Reporting: </t>
    </r>
    <r>
      <rPr>
        <sz val="11"/>
        <rFont val="Calibri"/>
        <family val="2"/>
        <scheme val="minor"/>
      </rPr>
      <t>RIN Transactions )</t>
    </r>
  </si>
  <si>
    <r>
      <rPr>
        <b/>
        <sz val="11"/>
        <rFont val="Calibri"/>
        <family val="2"/>
        <scheme val="minor"/>
      </rPr>
      <t xml:space="preserve">Reporting: </t>
    </r>
    <r>
      <rPr>
        <sz val="11"/>
        <rFont val="Calibri"/>
        <family val="2"/>
        <scheme val="minor"/>
      </rPr>
      <t>RFS</t>
    </r>
    <r>
      <rPr>
        <b/>
        <sz val="11"/>
        <rFont val="Calibri"/>
        <family val="2"/>
        <scheme val="minor"/>
      </rPr>
      <t xml:space="preserve"> </t>
    </r>
    <r>
      <rPr>
        <sz val="11"/>
        <rFont val="Calibri"/>
        <family val="2"/>
        <scheme val="minor"/>
      </rPr>
      <t>RIN Transaction Report - download from EMTS quarterly and submit</t>
    </r>
  </si>
  <si>
    <t>§80.1474</t>
  </si>
  <si>
    <r>
      <rPr>
        <b/>
        <sz val="11"/>
        <rFont val="Calibri"/>
        <family val="2"/>
        <scheme val="minor"/>
      </rPr>
      <t>Reporting:</t>
    </r>
    <r>
      <rPr>
        <sz val="11"/>
        <rFont val="Calibri"/>
        <family val="2"/>
        <scheme val="minor"/>
      </rPr>
      <t xml:space="preserve"> Potentially Invalid RIN demonstrations and remedial actions (as needed)</t>
    </r>
  </si>
  <si>
    <r>
      <t xml:space="preserve">Reporting: </t>
    </r>
    <r>
      <rPr>
        <sz val="11"/>
        <rFont val="Calibri"/>
        <family val="2"/>
        <scheme val="minor"/>
      </rPr>
      <t>Attest Engagements (annual)</t>
    </r>
  </si>
  <si>
    <r>
      <rPr>
        <b/>
        <sz val="11"/>
        <rFont val="Calibri"/>
        <family val="2"/>
        <scheme val="minor"/>
      </rPr>
      <t xml:space="preserve">Recordkeeping: </t>
    </r>
    <r>
      <rPr>
        <sz val="11"/>
        <rFont val="Calibri"/>
        <family val="2"/>
        <scheme val="minor"/>
      </rPr>
      <t xml:space="preserve">General PTD Requirements </t>
    </r>
  </si>
  <si>
    <t>§80.1454(b)</t>
  </si>
  <si>
    <r>
      <rPr>
        <b/>
        <sz val="11"/>
        <rFont val="Calibri"/>
        <family val="2"/>
        <scheme val="minor"/>
      </rPr>
      <t>Recordkeeping</t>
    </r>
    <r>
      <rPr>
        <sz val="11"/>
        <rFont val="Calibri"/>
        <family val="2"/>
        <scheme val="minor"/>
      </rPr>
      <t>: Specific requirements for retention of records (PTDs, copies of registration, copies of reports) (daily)</t>
    </r>
  </si>
  <si>
    <t>§80.1467</t>
  </si>
  <si>
    <r>
      <rPr>
        <b/>
        <sz val="11"/>
        <rFont val="Calibri"/>
        <family val="2"/>
      </rPr>
      <t>Registration:</t>
    </r>
    <r>
      <rPr>
        <sz val="11"/>
        <rFont val="Calibri"/>
        <family val="2"/>
      </rPr>
      <t xml:space="preserve"> Overhead, basic information -</t>
    </r>
    <r>
      <rPr>
        <i/>
        <sz val="11"/>
        <rFont val="Calibri"/>
        <family val="2"/>
      </rPr>
      <t xml:space="preserve"> new registrants</t>
    </r>
  </si>
  <si>
    <r>
      <rPr>
        <b/>
        <sz val="11"/>
        <rFont val="Calibri"/>
        <family val="2"/>
      </rPr>
      <t xml:space="preserve">Registration: </t>
    </r>
    <r>
      <rPr>
        <sz val="11"/>
        <rFont val="Calibri"/>
        <family val="2"/>
      </rPr>
      <t>Applications (</t>
    </r>
    <r>
      <rPr>
        <i/>
        <sz val="11"/>
        <rFont val="Calibri"/>
        <family val="2"/>
      </rPr>
      <t>new</t>
    </r>
    <r>
      <rPr>
        <sz val="11"/>
        <rFont val="Calibri"/>
        <family val="2"/>
      </rPr>
      <t>) for foreign RIN owners</t>
    </r>
  </si>
  <si>
    <r>
      <rPr>
        <b/>
        <sz val="11"/>
        <rFont val="Calibri"/>
        <family val="2"/>
      </rPr>
      <t>Registration</t>
    </r>
    <r>
      <rPr>
        <sz val="11"/>
        <rFont val="Calibri"/>
        <family val="2"/>
      </rPr>
      <t xml:space="preserve">: Set up account in CDX, EMTS - </t>
    </r>
    <r>
      <rPr>
        <i/>
        <sz val="11"/>
        <rFont val="Calibri"/>
        <family val="2"/>
      </rPr>
      <t>new registrants</t>
    </r>
  </si>
  <si>
    <r>
      <rPr>
        <b/>
        <sz val="11"/>
        <rFont val="Calibri"/>
        <family val="2"/>
      </rPr>
      <t xml:space="preserve">Reporting: </t>
    </r>
    <r>
      <rPr>
        <sz val="11"/>
        <rFont val="Calibri"/>
        <family val="2"/>
      </rPr>
      <t xml:space="preserve">RIN Transactions </t>
    </r>
  </si>
  <si>
    <r>
      <rPr>
        <b/>
        <sz val="11"/>
        <rFont val="Calibri"/>
        <family val="2"/>
      </rPr>
      <t xml:space="preserve">Recordkeeping: </t>
    </r>
    <r>
      <rPr>
        <sz val="11"/>
        <rFont val="Calibri"/>
        <family val="2"/>
      </rPr>
      <t>General</t>
    </r>
    <r>
      <rPr>
        <b/>
        <sz val="11"/>
        <rFont val="Calibri"/>
        <family val="2"/>
      </rPr>
      <t xml:space="preserve"> </t>
    </r>
    <r>
      <rPr>
        <sz val="11"/>
        <rFont val="Calibri"/>
        <family val="2"/>
      </rPr>
      <t>PTD Requirements (daily)</t>
    </r>
  </si>
  <si>
    <r>
      <rPr>
        <b/>
        <sz val="11"/>
        <rFont val="Calibri"/>
        <family val="2"/>
      </rPr>
      <t>Recordkeeping</t>
    </r>
    <r>
      <rPr>
        <sz val="11"/>
        <rFont val="Calibri"/>
        <family val="2"/>
      </rPr>
      <t xml:space="preserve">: Retention of records (PTDs, copies of registration, copies of reports) (daily) </t>
    </r>
  </si>
  <si>
    <t>§80.1454</t>
  </si>
  <si>
    <r>
      <rPr>
        <b/>
        <sz val="11"/>
        <rFont val="Calibri"/>
        <family val="2"/>
      </rPr>
      <t>Reporting:</t>
    </r>
    <r>
      <rPr>
        <sz val="11"/>
        <rFont val="Calibri"/>
        <family val="2"/>
      </rPr>
      <t xml:space="preserve"> RFS Annual Compliance Report (1x/year)</t>
    </r>
  </si>
  <si>
    <r>
      <t xml:space="preserve">Reporting: </t>
    </r>
    <r>
      <rPr>
        <sz val="11"/>
        <rFont val="Calibri"/>
        <family val="2"/>
      </rPr>
      <t>Attest Engagements</t>
    </r>
  </si>
  <si>
    <r>
      <rPr>
        <b/>
        <sz val="11"/>
        <rFont val="Calibri"/>
        <family val="2"/>
      </rPr>
      <t xml:space="preserve">Recordkeeping: </t>
    </r>
    <r>
      <rPr>
        <sz val="11"/>
        <rFont val="Calibri"/>
        <family val="2"/>
      </rPr>
      <t xml:space="preserve">PTD Requirements </t>
    </r>
  </si>
  <si>
    <r>
      <rPr>
        <b/>
        <sz val="11"/>
        <rFont val="Calibri"/>
        <family val="2"/>
      </rPr>
      <t>Recordkeeping</t>
    </r>
    <r>
      <rPr>
        <sz val="11"/>
        <rFont val="Calibri"/>
        <family val="2"/>
      </rPr>
      <t>: Retention of records (PTDs, copies of registration, copies of reports)</t>
    </r>
  </si>
  <si>
    <t>§80.1451(g)</t>
  </si>
  <si>
    <t>§ 80.1451(g)</t>
  </si>
  <si>
    <t>§80.1469 [e], (g)</t>
  </si>
  <si>
    <r>
      <rPr>
        <b/>
        <sz val="11"/>
        <rFont val="Calibri"/>
        <family val="2"/>
      </rPr>
      <t>Registration:</t>
    </r>
    <r>
      <rPr>
        <sz val="11"/>
        <rFont val="Calibri"/>
        <family val="2"/>
      </rPr>
      <t xml:space="preserve"> Overhead, basic information, association of accounts in OTAQREG - new registrants</t>
    </r>
  </si>
  <si>
    <r>
      <rPr>
        <b/>
        <sz val="11"/>
        <rFont val="Calibri"/>
        <family val="2"/>
      </rPr>
      <t>Registration</t>
    </r>
    <r>
      <rPr>
        <sz val="11"/>
        <rFont val="Calibri"/>
        <family val="2"/>
      </rPr>
      <t>: association with RIN Generator</t>
    </r>
  </si>
  <si>
    <r>
      <rPr>
        <b/>
        <sz val="11"/>
        <rFont val="Calibri"/>
        <family val="2"/>
      </rPr>
      <t>Registration</t>
    </r>
    <r>
      <rPr>
        <sz val="11"/>
        <rFont val="Calibri"/>
        <family val="2"/>
      </rPr>
      <t>: renewals for QAP auditors</t>
    </r>
  </si>
  <si>
    <r>
      <rPr>
        <b/>
        <sz val="11"/>
        <rFont val="Calibri"/>
        <family val="2"/>
      </rPr>
      <t>Registration:</t>
    </r>
    <r>
      <rPr>
        <sz val="11"/>
        <rFont val="Calibri"/>
        <family val="2"/>
      </rPr>
      <t xml:space="preserve"> Updates to existing registrations (as needed when information changes)/renewals</t>
    </r>
  </si>
  <si>
    <r>
      <rPr>
        <b/>
        <sz val="11"/>
        <rFont val="Calibri"/>
        <family val="2"/>
      </rPr>
      <t>Reporting</t>
    </r>
    <r>
      <rPr>
        <sz val="11"/>
        <rFont val="Calibri"/>
        <family val="2"/>
      </rPr>
      <t>: Batch Verification (4x/year)</t>
    </r>
  </si>
  <si>
    <r>
      <rPr>
        <b/>
        <sz val="11"/>
        <rFont val="Calibri"/>
        <family val="2"/>
      </rPr>
      <t>Reporting:</t>
    </r>
    <r>
      <rPr>
        <sz val="11"/>
        <rFont val="Calibri"/>
        <family val="2"/>
      </rPr>
      <t xml:space="preserve"> Agreggate RIN Verification (4x/year)</t>
    </r>
  </si>
  <si>
    <r>
      <rPr>
        <b/>
        <sz val="11"/>
        <rFont val="Calibri"/>
        <family val="2"/>
      </rPr>
      <t xml:space="preserve">Reporting: </t>
    </r>
    <r>
      <rPr>
        <sz val="11"/>
        <rFont val="Calibri"/>
        <family val="2"/>
      </rPr>
      <t>On-Site Audit Report (4x/year)</t>
    </r>
  </si>
  <si>
    <r>
      <t xml:space="preserve">Reporting: </t>
    </r>
    <r>
      <rPr>
        <sz val="11"/>
        <rFont val="Calibri"/>
        <family val="2"/>
      </rPr>
      <t>Mass Balance</t>
    </r>
  </si>
  <si>
    <r>
      <rPr>
        <b/>
        <sz val="11"/>
        <rFont val="Calibri"/>
        <family val="2"/>
      </rPr>
      <t>Reporting:</t>
    </r>
    <r>
      <rPr>
        <sz val="11"/>
        <rFont val="Calibri"/>
        <family val="2"/>
      </rPr>
      <t xml:space="preserve"> ATTEST ENGAGEMENT</t>
    </r>
  </si>
  <si>
    <r>
      <rPr>
        <b/>
        <sz val="11"/>
        <rFont val="Calibri"/>
        <family val="2"/>
      </rPr>
      <t xml:space="preserve">Reporting: </t>
    </r>
    <r>
      <rPr>
        <sz val="11"/>
        <rFont val="Calibri"/>
        <family val="2"/>
      </rPr>
      <t>Initial QAP Submission</t>
    </r>
  </si>
  <si>
    <r>
      <rPr>
        <b/>
        <sz val="11"/>
        <rFont val="Calibri"/>
        <family val="2"/>
      </rPr>
      <t>Reporting:</t>
    </r>
    <r>
      <rPr>
        <sz val="11"/>
        <rFont val="Calibri"/>
        <family val="2"/>
      </rPr>
      <t xml:space="preserve"> QAP Updates (occasional)</t>
    </r>
  </si>
  <si>
    <r>
      <rPr>
        <b/>
        <sz val="11"/>
        <rFont val="Calibri"/>
        <family val="2"/>
      </rPr>
      <t>Reporting</t>
    </r>
    <r>
      <rPr>
        <sz val="11"/>
        <rFont val="Calibri"/>
        <family val="2"/>
      </rPr>
      <t>: Potentially Invalid RINs (4x/year)</t>
    </r>
  </si>
  <si>
    <r>
      <rPr>
        <b/>
        <sz val="11"/>
        <rFont val="Calibri"/>
        <family val="2"/>
      </rPr>
      <t>Reporting:</t>
    </r>
    <r>
      <rPr>
        <sz val="11"/>
        <rFont val="Calibri"/>
        <family val="2"/>
      </rPr>
      <t xml:space="preserve"> PIR NOTIFICATION &amp; FOLLOW UP</t>
    </r>
  </si>
  <si>
    <t>§80.1457</t>
  </si>
  <si>
    <r>
      <rPr>
        <b/>
        <sz val="11"/>
        <rFont val="Calibri"/>
        <family val="2"/>
      </rPr>
      <t xml:space="preserve">Reporting: </t>
    </r>
    <r>
      <rPr>
        <sz val="11"/>
        <rFont val="Calibri"/>
        <family val="2"/>
      </rPr>
      <t>Petitions for Aggregate Compliance Approach for Foreign Countries</t>
    </r>
  </si>
  <si>
    <t>RFS2300: LIST OF POTENTIALL Y INVALID RINS</t>
  </si>
  <si>
    <t>§80.1454*</t>
  </si>
  <si>
    <t>NOTES: Items in this table have been broken out further, to mirror the expiring QAP ICR.</t>
  </si>
  <si>
    <t>The expiring QAP ICR assumed a much higher number of QAP providers than have chosen to participate in the program.</t>
  </si>
  <si>
    <t>There are currently four registered QAP providers, only two of which are engaged in providing services.</t>
  </si>
  <si>
    <t xml:space="preserve">We do not anticipate an increase in the number of QAP providers, but have provided an estimate for one new registrants per year in Lines 5-6. </t>
  </si>
  <si>
    <t xml:space="preserve">*Line 13 has been updated to restore the inividual response assumptions that were used in the expiring QAP ICR, rather than to provide a generic recordkeeping burden. </t>
  </si>
  <si>
    <t>For new registrants, we assume 5% of the appropriate total number of currently registered. It is difficult to estimate the exact number, although this benchmark seems close in our experience.</t>
  </si>
  <si>
    <t xml:space="preserve">For updates to existing registration, we assume 10%. We also assume that 10% of registrants may have potentially invalid RIN reporting requirements. </t>
  </si>
  <si>
    <r>
      <rPr>
        <b/>
        <sz val="11"/>
        <color theme="1"/>
        <rFont val="Calibri"/>
        <family val="2"/>
      </rPr>
      <t>Recordkeeping:</t>
    </r>
    <r>
      <rPr>
        <sz val="11"/>
        <color theme="1"/>
        <rFont val="Calibri"/>
        <family val="2"/>
      </rPr>
      <t xml:space="preserve"> Retain records underlying QAP </t>
    </r>
  </si>
  <si>
    <t>80.1464**</t>
  </si>
  <si>
    <t xml:space="preserve">**Line 14 was erroneously folded in to Table I and has been broken back out again on the correct table and the expiring QAP ICR assumption of 40 hours accepted. </t>
  </si>
  <si>
    <t>For Lines 11, 15, and 16, we have returned to the original RFS ICR assumption that daily means calendar days (365) insteand of business days (260). These are marked in salmon highlight.</t>
  </si>
  <si>
    <t xml:space="preserve">We used the actual number of registered parties for the basic assumptions. </t>
  </si>
  <si>
    <t xml:space="preserve">For updates to existing registration, we assume 10%. </t>
  </si>
  <si>
    <t>For Lines 10, 13, and 14, we have returned to the original RFS ICR assumption that daily means calendar days (365) insteand of business days (260). These are marked in salmon highlight.</t>
  </si>
  <si>
    <t xml:space="preserve">Lines 13 and 14 split PTDs into general PTD use requirements and retention, the total of these is 0.1 hour. </t>
  </si>
  <si>
    <t xml:space="preserve">We have broken the QAP specific items out from recordkeeping and reporting. Lines 8 and 13 reflect this break out. These are in light blue color coded rows. </t>
  </si>
  <si>
    <t xml:space="preserve">Lines 15 and 16 split PTDs into general PTD use requirements and retention, the total of these is 0.1 hour. </t>
  </si>
  <si>
    <r>
      <rPr>
        <b/>
        <sz val="11"/>
        <rFont val="Calibri"/>
        <family val="2"/>
      </rPr>
      <t>Recordkeeping:</t>
    </r>
    <r>
      <rPr>
        <sz val="11"/>
        <rFont val="Calibri"/>
        <family val="2"/>
      </rPr>
      <t xml:space="preserve"> retention of exporter affidavit, separated out for QAP</t>
    </r>
  </si>
  <si>
    <t>For Lines 10, 13, and 15, we have returned to the original RFS ICR assumption that daily means calendar days (365) insteand of business days (260). These are marked in salmon highlight.</t>
  </si>
  <si>
    <t xml:space="preserve">Lines 14 and 15 split PTDs into general PTD use requirements and retention, the total of these is 0.1 hour. </t>
  </si>
  <si>
    <t xml:space="preserve">We have broken the QAP specific items out from recordkeeping and reporting. Line 14 reflects exporter records related to QAP. These are in light blue color coded rows. </t>
  </si>
  <si>
    <t>Also of note:</t>
  </si>
  <si>
    <t>For updates to existing registration, we assume 10%.</t>
  </si>
  <si>
    <t>For Lines 22, 34, and 35, we have returned to the original RFS ICR assumption that daily means calendar days (365) insteand of business days (260). These are marked in salmon highlight.</t>
  </si>
  <si>
    <t xml:space="preserve">Lines 34 and 35  split PTDs into general PTD use requirements and retention, the total of these is 0.1 hour. </t>
  </si>
  <si>
    <t xml:space="preserve">We have broken the QAP specific items out from recordkeeping and reporting. Lines 5, 17-19, and 29-32 reflect this break out. These are in light blue color coded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</si>
</sst>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rgb="FFFF0000"/>
      <name val="Calibri"/>
      <family val="2"/>
      <scheme val="minor"/>
    </font>
    <font>
      <b/>
      <sz val="11"/>
      <color theme="1"/>
      <name val="Calibri"/>
      <family val="2"/>
      <scheme val="minor"/>
    </font>
    <font>
      <sz val="11"/>
      <name val="Arial"/>
      <family val="2"/>
    </font>
    <font>
      <i/>
      <sz val="11"/>
      <color theme="1"/>
      <name val="Calibri"/>
      <family val="2"/>
      <scheme val="minor"/>
    </font>
    <font>
      <i/>
      <vertAlign val="superscript"/>
      <sz val="11"/>
      <color theme="1"/>
      <name val="Calibri"/>
      <family val="2"/>
      <scheme val="minor"/>
    </font>
    <font>
      <sz val="12"/>
      <color rgb="FFFF0000"/>
      <name val="Calibri"/>
      <family val="2"/>
      <scheme val="minor"/>
    </font>
    <font>
      <sz val="20"/>
      <name val="Arial"/>
      <family val="2"/>
    </font>
    <font>
      <b/>
      <sz val="14"/>
      <color theme="1"/>
      <name val="Calibri"/>
      <family val="2"/>
      <scheme val="minor"/>
    </font>
    <font>
      <vertAlign val="superscript"/>
      <sz val="11"/>
      <color rgb="FFFF0000"/>
      <name val="Calibri"/>
      <family val="2"/>
      <scheme val="minor"/>
    </font>
    <font>
      <vertAlign val="superscript"/>
      <sz val="11"/>
      <color theme="1"/>
      <name val="Calibri"/>
      <family val="2"/>
      <scheme val="minor"/>
    </font>
    <font>
      <sz val="10"/>
      <name val="Arial"/>
      <family val="2"/>
    </font>
    <font>
      <sz val="12"/>
      <name val="Arial"/>
      <family val="2"/>
    </font>
    <font>
      <sz val="10.5"/>
      <color theme="1"/>
      <name val="Times New Roman"/>
      <family val="1"/>
    </font>
    <font>
      <i/>
      <sz val="10.5"/>
      <color theme="1"/>
      <name val="Times New Roman"/>
      <family val="1"/>
    </font>
    <font>
      <b/>
      <sz val="10.5"/>
      <color theme="1"/>
      <name val="Times New Roman"/>
      <family val="1"/>
    </font>
    <font>
      <sz val="11"/>
      <color theme="1"/>
      <name val="Calibri"/>
      <family val="2"/>
    </font>
    <font>
      <sz val="11"/>
      <name val="Calibri"/>
      <family val="2"/>
    </font>
    <font>
      <b/>
      <sz val="11"/>
      <name val="Calibri"/>
      <family val="2"/>
    </font>
    <font>
      <i/>
      <sz val="11"/>
      <name val="Calibri"/>
      <family val="2"/>
    </font>
    <font>
      <i/>
      <sz val="11"/>
      <color theme="1"/>
      <name val="Calibri"/>
      <family val="2"/>
    </font>
    <font>
      <b/>
      <sz val="11"/>
      <color theme="1"/>
      <name val="Calibri"/>
      <family val="2"/>
    </font>
    <font>
      <b/>
      <sz val="11"/>
      <color theme="2" tint="-0.249977111117893"/>
      <name val="Calibri"/>
      <family val="2"/>
    </font>
    <font>
      <sz val="11"/>
      <color theme="2" tint="-0.249977111117893"/>
      <name val="Calibri"/>
      <family val="2"/>
    </font>
    <font>
      <sz val="11"/>
      <name val="Calibri"/>
      <family val="2"/>
      <scheme val="minor"/>
    </font>
    <font>
      <b/>
      <sz val="11"/>
      <name val="Calibri"/>
      <family val="2"/>
      <scheme val="minor"/>
    </font>
    <font>
      <i/>
      <sz val="11"/>
      <name val="Calibri"/>
      <family val="2"/>
      <scheme val="minor"/>
    </font>
    <font>
      <b/>
      <sz val="11"/>
      <color theme="2" tint="-0.249977111117893"/>
      <name val="Calibri"/>
      <family val="2"/>
      <scheme val="minor"/>
    </font>
    <font>
      <sz val="11"/>
      <color theme="2" tint="-0.249977111117893"/>
      <name val="Calibri"/>
      <family val="2"/>
      <scheme val="minor"/>
    </font>
    <font>
      <sz val="10"/>
      <color theme="1"/>
      <name val="Calibri"/>
      <family val="2"/>
    </font>
    <font>
      <sz val="9"/>
      <color theme="1"/>
      <name val="Calibri"/>
      <family val="2"/>
    </font>
    <font>
      <i/>
      <sz val="9"/>
      <color theme="1"/>
      <name val="Calibri"/>
      <family val="2"/>
    </font>
    <font>
      <i/>
      <sz val="9"/>
      <color theme="1"/>
      <name val="Calibri"/>
      <family val="2"/>
      <scheme val="minor"/>
    </font>
    <font>
      <sz val="9"/>
      <color theme="1"/>
      <name val="Calibri"/>
      <family val="2"/>
      <scheme val="minor"/>
    </font>
    <font>
      <i/>
      <sz val="8"/>
      <color theme="1"/>
      <name val="Calibri"/>
      <family val="2"/>
    </font>
    <font>
      <sz val="11"/>
      <color rgb="FFFF0000"/>
      <name val="Calibri"/>
      <family val="2"/>
    </font>
  </fonts>
  <fills count="9">
    <fill>
      <patternFill patternType="none"/>
    </fill>
    <fill>
      <patternFill patternType="gray125"/>
    </fill>
    <fill>
      <patternFill patternType="solid">
        <fgColor rgb="FFF8F8F8"/>
        <bgColor indexed="64"/>
      </patternFill>
    </fill>
    <fill>
      <patternFill patternType="solid">
        <fgColor rgb="FFF8FFB9"/>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4" tint="0.59999389629810485"/>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1" fillId="0" borderId="0"/>
  </cellStyleXfs>
  <cellXfs count="286">
    <xf numFmtId="0" fontId="0" fillId="0" borderId="0" xfId="0"/>
    <xf numFmtId="0" fontId="2" fillId="0" borderId="0" xfId="0" applyFont="1"/>
    <xf numFmtId="0" fontId="0" fillId="0" borderId="0" xfId="0" applyFont="1"/>
    <xf numFmtId="0" fontId="6" fillId="0" borderId="0" xfId="0" applyFont="1"/>
    <xf numFmtId="0" fontId="3" fillId="0" borderId="0" xfId="0" applyFont="1"/>
    <xf numFmtId="0" fontId="7" fillId="0" borderId="0" xfId="0" applyFont="1"/>
    <xf numFmtId="0" fontId="4" fillId="0" borderId="23" xfId="0" applyFont="1" applyBorder="1" applyAlignment="1">
      <alignment horizontal="center"/>
    </xf>
    <xf numFmtId="0" fontId="4" fillId="0" borderId="24" xfId="0" applyFont="1" applyBorder="1" applyAlignment="1">
      <alignment horizontal="center" wrapText="1"/>
    </xf>
    <xf numFmtId="0" fontId="4" fillId="0" borderId="25" xfId="0" applyFont="1" applyBorder="1" applyAlignment="1">
      <alignment horizontal="center" wrapText="1"/>
    </xf>
    <xf numFmtId="0" fontId="4" fillId="0" borderId="26" xfId="0" applyFont="1" applyBorder="1" applyAlignment="1">
      <alignment horizontal="center" wrapText="1"/>
    </xf>
    <xf numFmtId="0" fontId="0" fillId="0" borderId="12" xfId="0" applyBorder="1" applyAlignment="1">
      <alignment horizontal="left"/>
    </xf>
    <xf numFmtId="0" fontId="0" fillId="0" borderId="14" xfId="0" applyBorder="1" applyAlignment="1">
      <alignment horizontal="left"/>
    </xf>
    <xf numFmtId="0" fontId="0" fillId="0" borderId="15" xfId="0" applyBorder="1" applyAlignment="1">
      <alignment horizontal="center"/>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center"/>
    </xf>
    <xf numFmtId="0" fontId="1" fillId="0" borderId="22" xfId="0" applyFont="1" applyBorder="1" applyAlignment="1">
      <alignment horizontal="center"/>
    </xf>
    <xf numFmtId="0" fontId="1" fillId="0" borderId="20" xfId="0" applyFont="1" applyBorder="1" applyAlignment="1">
      <alignment horizontal="center"/>
    </xf>
    <xf numFmtId="0" fontId="12" fillId="0" borderId="0" xfId="1" applyFont="1"/>
    <xf numFmtId="0" fontId="14" fillId="2" borderId="9" xfId="0" applyFont="1" applyFill="1" applyBorder="1" applyAlignment="1">
      <alignment horizontal="center" wrapText="1"/>
    </xf>
    <xf numFmtId="0" fontId="14" fillId="2" borderId="7" xfId="0" applyFont="1" applyFill="1" applyBorder="1" applyAlignment="1">
      <alignment horizontal="center" wrapText="1"/>
    </xf>
    <xf numFmtId="0" fontId="12" fillId="4" borderId="0" xfId="1" applyFont="1" applyFill="1"/>
    <xf numFmtId="0" fontId="14" fillId="2" borderId="3" xfId="0" applyFont="1" applyFill="1" applyBorder="1" applyAlignment="1">
      <alignment horizontal="center" wrapText="1"/>
    </xf>
    <xf numFmtId="3" fontId="0" fillId="0" borderId="0" xfId="0" applyNumberFormat="1" applyBorder="1"/>
    <xf numFmtId="3" fontId="0" fillId="0" borderId="35" xfId="0" applyNumberFormat="1" applyBorder="1"/>
    <xf numFmtId="0" fontId="0" fillId="0" borderId="11" xfId="0" applyBorder="1"/>
    <xf numFmtId="0" fontId="0" fillId="0" borderId="34" xfId="0" applyBorder="1"/>
    <xf numFmtId="0" fontId="2" fillId="0" borderId="34" xfId="0" applyFont="1" applyBorder="1"/>
    <xf numFmtId="3" fontId="2" fillId="0" borderId="2" xfId="0" applyNumberFormat="1" applyFont="1" applyBorder="1"/>
    <xf numFmtId="3" fontId="2" fillId="0" borderId="3" xfId="0" applyNumberFormat="1" applyFont="1" applyBorder="1"/>
    <xf numFmtId="0" fontId="16" fillId="0" borderId="0" xfId="0" applyFont="1"/>
    <xf numFmtId="0" fontId="0" fillId="0" borderId="0" xfId="0" applyAlignment="1">
      <alignment wrapText="1"/>
    </xf>
    <xf numFmtId="0" fontId="17" fillId="0" borderId="0" xfId="1" applyFont="1"/>
    <xf numFmtId="0" fontId="20" fillId="2" borderId="5" xfId="0" applyFont="1" applyFill="1" applyBorder="1" applyAlignment="1">
      <alignment horizontal="center"/>
    </xf>
    <xf numFmtId="0" fontId="20" fillId="2" borderId="6" xfId="0" applyFont="1" applyFill="1" applyBorder="1" applyAlignment="1">
      <alignment horizontal="center" wrapText="1"/>
    </xf>
    <xf numFmtId="0" fontId="20" fillId="0" borderId="5" xfId="0" applyFont="1" applyBorder="1" applyAlignment="1">
      <alignment horizontal="center" wrapText="1"/>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2" borderId="9" xfId="0" applyFont="1" applyFill="1" applyBorder="1" applyAlignment="1">
      <alignment horizontal="center" wrapText="1"/>
    </xf>
    <xf numFmtId="0" fontId="20" fillId="2" borderId="7" xfId="0" applyFont="1" applyFill="1" applyBorder="1" applyAlignment="1">
      <alignment horizontal="center" wrapText="1"/>
    </xf>
    <xf numFmtId="0" fontId="20" fillId="2" borderId="10" xfId="0" applyFont="1" applyFill="1" applyBorder="1" applyAlignment="1">
      <alignment horizontal="center" wrapText="1"/>
    </xf>
    <xf numFmtId="0" fontId="17" fillId="2" borderId="12" xfId="0" applyFont="1" applyFill="1" applyBorder="1" applyAlignment="1">
      <alignment horizontal="left" wrapText="1"/>
    </xf>
    <xf numFmtId="0" fontId="17" fillId="2" borderId="13" xfId="0" applyFont="1" applyFill="1" applyBorder="1" applyAlignment="1">
      <alignment horizontal="left" wrapText="1"/>
    </xf>
    <xf numFmtId="2" fontId="17" fillId="0" borderId="12" xfId="0" applyNumberFormat="1" applyFont="1" applyBorder="1" applyAlignment="1">
      <alignment horizontal="center"/>
    </xf>
    <xf numFmtId="2" fontId="17" fillId="0" borderId="32" xfId="0" applyNumberFormat="1" applyFont="1" applyBorder="1" applyAlignment="1">
      <alignment horizontal="center"/>
    </xf>
    <xf numFmtId="3" fontId="16" fillId="0" borderId="15" xfId="0" applyNumberFormat="1" applyFont="1" applyBorder="1" applyAlignment="1">
      <alignment horizontal="center" wrapText="1"/>
    </xf>
    <xf numFmtId="3" fontId="17" fillId="2" borderId="33" xfId="0" applyNumberFormat="1" applyFont="1" applyFill="1" applyBorder="1" applyAlignment="1">
      <alignment horizontal="center"/>
    </xf>
    <xf numFmtId="3" fontId="17" fillId="2" borderId="14" xfId="0" applyNumberFormat="1" applyFont="1" applyFill="1" applyBorder="1" applyAlignment="1">
      <alignment horizontal="center"/>
    </xf>
    <xf numFmtId="3" fontId="17" fillId="2" borderId="13" xfId="0" applyNumberFormat="1" applyFont="1" applyFill="1" applyBorder="1" applyAlignment="1">
      <alignment horizontal="center"/>
    </xf>
    <xf numFmtId="0" fontId="16" fillId="5" borderId="17" xfId="0" applyFont="1" applyFill="1" applyBorder="1" applyAlignment="1">
      <alignment horizontal="center" vertical="center" wrapText="1"/>
    </xf>
    <xf numFmtId="0" fontId="17" fillId="0" borderId="12" xfId="0" applyFont="1" applyFill="1" applyBorder="1" applyAlignment="1">
      <alignment horizontal="left" wrapText="1"/>
    </xf>
    <xf numFmtId="0" fontId="17" fillId="0" borderId="13" xfId="0" applyFont="1" applyFill="1" applyBorder="1" applyAlignment="1">
      <alignment horizontal="left" wrapText="1"/>
    </xf>
    <xf numFmtId="2" fontId="17" fillId="0" borderId="12" xfId="0" applyNumberFormat="1" applyFont="1" applyFill="1" applyBorder="1" applyAlignment="1">
      <alignment horizontal="center"/>
    </xf>
    <xf numFmtId="2" fontId="17" fillId="0" borderId="32" xfId="0" applyNumberFormat="1" applyFont="1" applyFill="1" applyBorder="1" applyAlignment="1">
      <alignment horizontal="center"/>
    </xf>
    <xf numFmtId="3" fontId="16" fillId="0" borderId="15" xfId="0" applyNumberFormat="1" applyFont="1" applyFill="1" applyBorder="1" applyAlignment="1">
      <alignment horizontal="center" wrapText="1"/>
    </xf>
    <xf numFmtId="3" fontId="17" fillId="0" borderId="33" xfId="0" applyNumberFormat="1" applyFont="1" applyFill="1" applyBorder="1" applyAlignment="1">
      <alignment horizontal="center"/>
    </xf>
    <xf numFmtId="3" fontId="17" fillId="0" borderId="14" xfId="0" applyNumberFormat="1" applyFont="1" applyFill="1" applyBorder="1" applyAlignment="1">
      <alignment horizontal="center"/>
    </xf>
    <xf numFmtId="3" fontId="17" fillId="0" borderId="13" xfId="0" applyNumberFormat="1" applyFont="1" applyFill="1" applyBorder="1" applyAlignment="1">
      <alignment horizontal="center"/>
    </xf>
    <xf numFmtId="0" fontId="17" fillId="4" borderId="12" xfId="0" applyFont="1" applyFill="1" applyBorder="1" applyAlignment="1">
      <alignment horizontal="left" wrapText="1"/>
    </xf>
    <xf numFmtId="0" fontId="17" fillId="4" borderId="13" xfId="0" applyFont="1" applyFill="1" applyBorder="1" applyAlignment="1">
      <alignment horizontal="left" wrapText="1"/>
    </xf>
    <xf numFmtId="2" fontId="17" fillId="4" borderId="12" xfId="0" applyNumberFormat="1" applyFont="1" applyFill="1" applyBorder="1" applyAlignment="1">
      <alignment horizontal="center"/>
    </xf>
    <xf numFmtId="2" fontId="17" fillId="4" borderId="32" xfId="0" applyNumberFormat="1" applyFont="1" applyFill="1" applyBorder="1" applyAlignment="1">
      <alignment horizontal="center"/>
    </xf>
    <xf numFmtId="3" fontId="16" fillId="4" borderId="15" xfId="0" applyNumberFormat="1" applyFont="1" applyFill="1" applyBorder="1" applyAlignment="1">
      <alignment horizontal="center" wrapText="1"/>
    </xf>
    <xf numFmtId="3" fontId="17" fillId="4" borderId="33" xfId="0" applyNumberFormat="1" applyFont="1" applyFill="1" applyBorder="1" applyAlignment="1">
      <alignment horizontal="center"/>
    </xf>
    <xf numFmtId="3" fontId="17" fillId="4" borderId="14" xfId="0" applyNumberFormat="1" applyFont="1" applyFill="1" applyBorder="1" applyAlignment="1">
      <alignment horizontal="center"/>
    </xf>
    <xf numFmtId="3" fontId="17" fillId="4" borderId="13" xfId="0" applyNumberFormat="1" applyFont="1" applyFill="1" applyBorder="1" applyAlignment="1">
      <alignment horizontal="center"/>
    </xf>
    <xf numFmtId="0" fontId="18" fillId="0" borderId="13" xfId="0" applyFont="1" applyFill="1" applyBorder="1" applyAlignment="1">
      <alignment horizontal="left" wrapText="1"/>
    </xf>
    <xf numFmtId="2" fontId="17" fillId="0" borderId="14" xfId="0" applyNumberFormat="1" applyFont="1" applyBorder="1" applyAlignment="1">
      <alignment horizontal="center"/>
    </xf>
    <xf numFmtId="3" fontId="17" fillId="2" borderId="16" xfId="0" applyNumberFormat="1" applyFont="1" applyFill="1" applyBorder="1" applyAlignment="1">
      <alignment horizontal="center"/>
    </xf>
    <xf numFmtId="0" fontId="18" fillId="2" borderId="13" xfId="0" applyFont="1" applyFill="1" applyBorder="1" applyAlignment="1">
      <alignment horizontal="left" wrapText="1"/>
    </xf>
    <xf numFmtId="0" fontId="16" fillId="5" borderId="36" xfId="0" applyFont="1" applyFill="1" applyBorder="1" applyAlignment="1">
      <alignment horizontal="center" vertical="center" wrapText="1"/>
    </xf>
    <xf numFmtId="0" fontId="23" fillId="0" borderId="9" xfId="0" applyFont="1" applyBorder="1" applyAlignment="1">
      <alignment horizontal="center"/>
    </xf>
    <xf numFmtId="3" fontId="23" fillId="0" borderId="7" xfId="0" applyNumberFormat="1" applyFont="1" applyBorder="1" applyAlignment="1">
      <alignment horizontal="center"/>
    </xf>
    <xf numFmtId="0" fontId="23" fillId="0" borderId="0" xfId="0" applyFont="1"/>
    <xf numFmtId="0" fontId="17" fillId="4" borderId="0" xfId="1" applyFont="1" applyFill="1"/>
    <xf numFmtId="0" fontId="24" fillId="0" borderId="0" xfId="1" applyFont="1"/>
    <xf numFmtId="0" fontId="24" fillId="2" borderId="12" xfId="0" applyFont="1" applyFill="1" applyBorder="1" applyAlignment="1">
      <alignment horizontal="left" wrapText="1"/>
    </xf>
    <xf numFmtId="0" fontId="24" fillId="2" borderId="13" xfId="0" applyFont="1" applyFill="1" applyBorder="1" applyAlignment="1">
      <alignment horizontal="left" wrapText="1"/>
    </xf>
    <xf numFmtId="2" fontId="24" fillId="0" borderId="12" xfId="0" applyNumberFormat="1" applyFont="1" applyBorder="1" applyAlignment="1">
      <alignment horizontal="center"/>
    </xf>
    <xf numFmtId="2" fontId="24" fillId="0" borderId="32" xfId="0" applyNumberFormat="1" applyFont="1" applyBorder="1" applyAlignment="1">
      <alignment horizontal="center"/>
    </xf>
    <xf numFmtId="3" fontId="0" fillId="0" borderId="15" xfId="0" applyNumberFormat="1" applyFont="1" applyBorder="1" applyAlignment="1">
      <alignment horizontal="center" wrapText="1"/>
    </xf>
    <xf numFmtId="3" fontId="24" fillId="2" borderId="33" xfId="0" applyNumberFormat="1" applyFont="1" applyFill="1" applyBorder="1" applyAlignment="1">
      <alignment horizontal="center"/>
    </xf>
    <xf numFmtId="3" fontId="24" fillId="2" borderId="14" xfId="0" applyNumberFormat="1" applyFont="1" applyFill="1" applyBorder="1" applyAlignment="1">
      <alignment horizontal="center"/>
    </xf>
    <xf numFmtId="3" fontId="24" fillId="2" borderId="13" xfId="0" applyNumberFormat="1" applyFont="1" applyFill="1" applyBorder="1" applyAlignment="1">
      <alignment horizontal="center"/>
    </xf>
    <xf numFmtId="0" fontId="0" fillId="5" borderId="17" xfId="0" applyFont="1" applyFill="1" applyBorder="1" applyAlignment="1">
      <alignment horizontal="center" vertical="center" wrapText="1"/>
    </xf>
    <xf numFmtId="0" fontId="24" fillId="4" borderId="13" xfId="0" applyFont="1" applyFill="1" applyBorder="1" applyAlignment="1">
      <alignment horizontal="left" wrapText="1"/>
    </xf>
    <xf numFmtId="0" fontId="25" fillId="2" borderId="13" xfId="0" applyFont="1" applyFill="1" applyBorder="1" applyAlignment="1">
      <alignment horizontal="left" wrapText="1"/>
    </xf>
    <xf numFmtId="2" fontId="24" fillId="0" borderId="14" xfId="0" applyNumberFormat="1" applyFont="1" applyBorder="1" applyAlignment="1">
      <alignment horizontal="center"/>
    </xf>
    <xf numFmtId="3" fontId="24" fillId="2" borderId="16" xfId="0" applyNumberFormat="1" applyFont="1" applyFill="1" applyBorder="1" applyAlignment="1">
      <alignment horizontal="center"/>
    </xf>
    <xf numFmtId="0" fontId="0" fillId="5" borderId="36" xfId="0" applyFont="1" applyFill="1" applyBorder="1" applyAlignment="1">
      <alignment horizontal="center" vertical="center" wrapText="1"/>
    </xf>
    <xf numFmtId="0" fontId="28" fillId="0" borderId="9" xfId="0" applyFont="1" applyBorder="1" applyAlignment="1">
      <alignment horizontal="center"/>
    </xf>
    <xf numFmtId="3" fontId="28" fillId="0" borderId="7" xfId="0" applyNumberFormat="1" applyFont="1" applyBorder="1" applyAlignment="1">
      <alignment horizontal="center"/>
    </xf>
    <xf numFmtId="0" fontId="28" fillId="0" borderId="0" xfId="0" applyFont="1"/>
    <xf numFmtId="0" fontId="1" fillId="4" borderId="0" xfId="1" applyFont="1" applyFill="1"/>
    <xf numFmtId="0" fontId="24" fillId="4" borderId="0" xfId="1" applyFont="1" applyFill="1"/>
    <xf numFmtId="0" fontId="0" fillId="0" borderId="0" xfId="0" applyFont="1" applyFill="1"/>
    <xf numFmtId="0" fontId="1" fillId="0" borderId="0" xfId="0" applyFont="1"/>
    <xf numFmtId="0" fontId="21" fillId="0" borderId="0" xfId="0" applyFont="1"/>
    <xf numFmtId="2" fontId="17" fillId="0" borderId="12" xfId="0" applyNumberFormat="1" applyFont="1" applyBorder="1" applyAlignment="1">
      <alignment horizontal="center" wrapText="1"/>
    </xf>
    <xf numFmtId="2" fontId="17" fillId="0" borderId="32" xfId="0" applyNumberFormat="1" applyFont="1" applyBorder="1" applyAlignment="1">
      <alignment horizontal="center" wrapText="1"/>
    </xf>
    <xf numFmtId="3" fontId="17" fillId="2" borderId="33" xfId="0" applyNumberFormat="1" applyFont="1" applyFill="1" applyBorder="1" applyAlignment="1">
      <alignment horizontal="center" wrapText="1"/>
    </xf>
    <xf numFmtId="3" fontId="17" fillId="2" borderId="14" xfId="0" applyNumberFormat="1" applyFont="1" applyFill="1" applyBorder="1" applyAlignment="1">
      <alignment horizontal="center" wrapText="1"/>
    </xf>
    <xf numFmtId="3" fontId="17" fillId="2" borderId="13" xfId="0" applyNumberFormat="1" applyFont="1" applyFill="1" applyBorder="1" applyAlignment="1">
      <alignment horizontal="center" wrapText="1"/>
    </xf>
    <xf numFmtId="2" fontId="17" fillId="0" borderId="12" xfId="0" applyNumberFormat="1" applyFont="1" applyFill="1" applyBorder="1" applyAlignment="1">
      <alignment horizontal="center" wrapText="1"/>
    </xf>
    <xf numFmtId="2" fontId="17" fillId="0" borderId="32" xfId="0" applyNumberFormat="1" applyFont="1" applyFill="1" applyBorder="1" applyAlignment="1">
      <alignment horizontal="center" wrapText="1"/>
    </xf>
    <xf numFmtId="3" fontId="17" fillId="0" borderId="33" xfId="0" applyNumberFormat="1" applyFont="1" applyFill="1" applyBorder="1" applyAlignment="1">
      <alignment horizontal="center" wrapText="1"/>
    </xf>
    <xf numFmtId="3" fontId="17" fillId="0" borderId="14" xfId="0" applyNumberFormat="1" applyFont="1" applyFill="1" applyBorder="1" applyAlignment="1">
      <alignment horizontal="center" wrapText="1"/>
    </xf>
    <xf numFmtId="3" fontId="17" fillId="0" borderId="13" xfId="0" applyNumberFormat="1" applyFont="1" applyFill="1" applyBorder="1" applyAlignment="1">
      <alignment horizontal="center" wrapText="1"/>
    </xf>
    <xf numFmtId="2" fontId="17" fillId="0" borderId="14" xfId="0" applyNumberFormat="1" applyFont="1" applyBorder="1" applyAlignment="1">
      <alignment horizontal="center" wrapText="1"/>
    </xf>
    <xf numFmtId="3" fontId="17" fillId="2" borderId="16" xfId="0" applyNumberFormat="1" applyFont="1" applyFill="1" applyBorder="1" applyAlignment="1">
      <alignment horizontal="center" wrapText="1"/>
    </xf>
    <xf numFmtId="0" fontId="23" fillId="0" borderId="9" xfId="0" applyFont="1" applyBorder="1" applyAlignment="1">
      <alignment horizontal="center" wrapText="1"/>
    </xf>
    <xf numFmtId="3" fontId="23" fillId="0" borderId="7" xfId="0" applyNumberFormat="1" applyFont="1" applyBorder="1" applyAlignment="1">
      <alignment horizontal="center" wrapText="1"/>
    </xf>
    <xf numFmtId="0" fontId="23" fillId="0" borderId="0" xfId="0" applyFont="1" applyAlignment="1">
      <alignment wrapText="1"/>
    </xf>
    <xf numFmtId="0" fontId="17" fillId="0" borderId="0" xfId="1" applyFont="1" applyAlignment="1">
      <alignment wrapText="1"/>
    </xf>
    <xf numFmtId="0" fontId="16" fillId="0" borderId="0" xfId="0" applyFont="1" applyAlignment="1">
      <alignment wrapText="1"/>
    </xf>
    <xf numFmtId="0" fontId="17" fillId="4" borderId="0" xfId="1" applyFont="1" applyFill="1" applyAlignment="1">
      <alignment wrapText="1"/>
    </xf>
    <xf numFmtId="0" fontId="31" fillId="2" borderId="5" xfId="0" applyFont="1" applyFill="1" applyBorder="1" applyAlignment="1">
      <alignment horizontal="center" wrapText="1"/>
    </xf>
    <xf numFmtId="0" fontId="31" fillId="2" borderId="6" xfId="0" applyFont="1" applyFill="1" applyBorder="1" applyAlignment="1">
      <alignment horizontal="center" wrapText="1"/>
    </xf>
    <xf numFmtId="0" fontId="31" fillId="0" borderId="5" xfId="0" applyFont="1" applyBorder="1" applyAlignment="1">
      <alignment horizontal="center" wrapText="1"/>
    </xf>
    <xf numFmtId="0" fontId="31" fillId="0" borderId="7" xfId="0" applyFont="1" applyBorder="1" applyAlignment="1">
      <alignment horizontal="center" wrapText="1"/>
    </xf>
    <xf numFmtId="0" fontId="31" fillId="0" borderId="8" xfId="0" applyFont="1" applyBorder="1" applyAlignment="1">
      <alignment horizontal="center" wrapText="1"/>
    </xf>
    <xf numFmtId="0" fontId="31" fillId="2" borderId="9" xfId="0" applyFont="1" applyFill="1" applyBorder="1" applyAlignment="1">
      <alignment horizontal="center" wrapText="1"/>
    </xf>
    <xf numFmtId="0" fontId="31" fillId="2" borderId="7" xfId="0" applyFont="1" applyFill="1" applyBorder="1" applyAlignment="1">
      <alignment horizontal="center" wrapText="1"/>
    </xf>
    <xf numFmtId="0" fontId="31" fillId="2" borderId="10" xfId="0" applyFont="1" applyFill="1" applyBorder="1" applyAlignment="1">
      <alignment horizontal="center" wrapText="1"/>
    </xf>
    <xf numFmtId="0" fontId="32" fillId="2" borderId="5" xfId="0" applyFont="1" applyFill="1" applyBorder="1" applyAlignment="1">
      <alignment horizontal="center"/>
    </xf>
    <xf numFmtId="0" fontId="32" fillId="2" borderId="6" xfId="0" applyFont="1" applyFill="1" applyBorder="1" applyAlignment="1">
      <alignment horizontal="center" wrapText="1"/>
    </xf>
    <xf numFmtId="0" fontId="32" fillId="0" borderId="5" xfId="0" applyFont="1" applyBorder="1" applyAlignment="1">
      <alignment horizontal="center" wrapText="1"/>
    </xf>
    <xf numFmtId="0" fontId="32" fillId="0" borderId="7" xfId="0" applyFont="1" applyBorder="1" applyAlignment="1">
      <alignment horizontal="center" wrapText="1"/>
    </xf>
    <xf numFmtId="0" fontId="32" fillId="0" borderId="8" xfId="0" applyFont="1" applyBorder="1" applyAlignment="1">
      <alignment horizontal="center" wrapText="1"/>
    </xf>
    <xf numFmtId="0" fontId="32" fillId="2" borderId="9" xfId="0" applyFont="1" applyFill="1" applyBorder="1" applyAlignment="1">
      <alignment horizontal="center" wrapText="1"/>
    </xf>
    <xf numFmtId="0" fontId="32" fillId="2" borderId="7" xfId="0" applyFont="1" applyFill="1" applyBorder="1" applyAlignment="1">
      <alignment horizontal="center" wrapText="1"/>
    </xf>
    <xf numFmtId="0" fontId="32" fillId="2" borderId="10" xfId="0" applyFont="1" applyFill="1" applyBorder="1" applyAlignment="1">
      <alignment horizontal="center" wrapText="1"/>
    </xf>
    <xf numFmtId="0" fontId="31" fillId="2" borderId="5" xfId="0" applyFont="1" applyFill="1" applyBorder="1" applyAlignment="1">
      <alignment horizontal="center"/>
    </xf>
    <xf numFmtId="0" fontId="34" fillId="2" borderId="5" xfId="0" applyFont="1" applyFill="1" applyBorder="1" applyAlignment="1">
      <alignment horizontal="center"/>
    </xf>
    <xf numFmtId="0" fontId="34" fillId="2" borderId="6" xfId="0" applyFont="1" applyFill="1" applyBorder="1" applyAlignment="1">
      <alignment horizontal="center" wrapText="1"/>
    </xf>
    <xf numFmtId="0" fontId="34" fillId="0" borderId="5" xfId="0" applyFont="1" applyBorder="1" applyAlignment="1">
      <alignment horizontal="center" wrapText="1"/>
    </xf>
    <xf numFmtId="0" fontId="34" fillId="0" borderId="7" xfId="0" applyFont="1" applyBorder="1" applyAlignment="1">
      <alignment horizontal="center" wrapText="1"/>
    </xf>
    <xf numFmtId="0" fontId="34" fillId="0" borderId="8" xfId="0" applyFont="1" applyBorder="1" applyAlignment="1">
      <alignment horizontal="center" wrapText="1"/>
    </xf>
    <xf numFmtId="0" fontId="34" fillId="2" borderId="9" xfId="0" applyFont="1" applyFill="1" applyBorder="1" applyAlignment="1">
      <alignment horizontal="center" wrapText="1"/>
    </xf>
    <xf numFmtId="0" fontId="34" fillId="2" borderId="7" xfId="0" applyFont="1" applyFill="1" applyBorder="1" applyAlignment="1">
      <alignment horizontal="center" wrapText="1"/>
    </xf>
    <xf numFmtId="0" fontId="34" fillId="2" borderId="10" xfId="0" applyFont="1" applyFill="1" applyBorder="1" applyAlignment="1">
      <alignment horizontal="center" wrapText="1"/>
    </xf>
    <xf numFmtId="0" fontId="16" fillId="0" borderId="0" xfId="0" applyFont="1" applyFill="1" applyAlignment="1"/>
    <xf numFmtId="0" fontId="16" fillId="0" borderId="0" xfId="0" applyFont="1" applyFill="1" applyAlignment="1">
      <alignment wrapText="1"/>
    </xf>
    <xf numFmtId="0" fontId="0" fillId="0" borderId="0" xfId="0" applyBorder="1"/>
    <xf numFmtId="0" fontId="16" fillId="0" borderId="0" xfId="0" applyFont="1" applyBorder="1" applyAlignment="1">
      <alignment wrapText="1"/>
    </xf>
    <xf numFmtId="0" fontId="35" fillId="4" borderId="0" xfId="1" applyFont="1" applyFill="1" applyBorder="1" applyAlignment="1"/>
    <xf numFmtId="0" fontId="35" fillId="0" borderId="0" xfId="0" applyFont="1" applyBorder="1" applyAlignment="1">
      <alignment wrapText="1"/>
    </xf>
    <xf numFmtId="0" fontId="0" fillId="0" borderId="0" xfId="0" applyFill="1" applyBorder="1"/>
    <xf numFmtId="0" fontId="24" fillId="6" borderId="12" xfId="0" applyFont="1" applyFill="1" applyBorder="1" applyAlignment="1">
      <alignment horizontal="left" wrapText="1"/>
    </xf>
    <xf numFmtId="0" fontId="25" fillId="6" borderId="13" xfId="0" applyFont="1" applyFill="1" applyBorder="1" applyAlignment="1">
      <alignment horizontal="left" wrapText="1"/>
    </xf>
    <xf numFmtId="2" fontId="24" fillId="6" borderId="12" xfId="0" applyNumberFormat="1" applyFont="1" applyFill="1" applyBorder="1" applyAlignment="1">
      <alignment horizontal="center"/>
    </xf>
    <xf numFmtId="2" fontId="24" fillId="6" borderId="32" xfId="0" applyNumberFormat="1" applyFont="1" applyFill="1" applyBorder="1" applyAlignment="1">
      <alignment horizontal="center"/>
    </xf>
    <xf numFmtId="3" fontId="0" fillId="6" borderId="15" xfId="0" applyNumberFormat="1" applyFont="1" applyFill="1" applyBorder="1" applyAlignment="1">
      <alignment horizontal="center" wrapText="1"/>
    </xf>
    <xf numFmtId="3" fontId="24" fillId="6" borderId="33" xfId="0" applyNumberFormat="1" applyFont="1" applyFill="1" applyBorder="1" applyAlignment="1">
      <alignment horizontal="center"/>
    </xf>
    <xf numFmtId="3" fontId="24" fillId="6" borderId="14" xfId="0" applyNumberFormat="1" applyFont="1" applyFill="1" applyBorder="1" applyAlignment="1">
      <alignment horizontal="center"/>
    </xf>
    <xf numFmtId="3" fontId="24" fillId="6" borderId="13" xfId="0" applyNumberFormat="1" applyFont="1" applyFill="1" applyBorder="1" applyAlignment="1">
      <alignment horizontal="center"/>
    </xf>
    <xf numFmtId="0" fontId="0" fillId="6" borderId="17" xfId="0" applyFont="1" applyFill="1" applyBorder="1" applyAlignment="1">
      <alignment horizontal="center" vertical="center" wrapText="1"/>
    </xf>
    <xf numFmtId="0" fontId="24" fillId="6" borderId="13" xfId="0" applyFont="1" applyFill="1" applyBorder="1" applyAlignment="1">
      <alignment horizontal="left" wrapText="1"/>
    </xf>
    <xf numFmtId="0" fontId="24" fillId="0" borderId="0" xfId="0" applyFont="1" applyFill="1"/>
    <xf numFmtId="0" fontId="24" fillId="0" borderId="12" xfId="0" applyFont="1" applyFill="1" applyBorder="1" applyAlignment="1">
      <alignment horizontal="left" wrapText="1"/>
    </xf>
    <xf numFmtId="0" fontId="24" fillId="0" borderId="13" xfId="0" applyFont="1" applyFill="1" applyBorder="1" applyAlignment="1">
      <alignment horizontal="left" wrapText="1"/>
    </xf>
    <xf numFmtId="2" fontId="24" fillId="0" borderId="12" xfId="0" applyNumberFormat="1" applyFont="1" applyFill="1" applyBorder="1" applyAlignment="1">
      <alignment horizontal="center"/>
    </xf>
    <xf numFmtId="2" fontId="24" fillId="0" borderId="32" xfId="0" applyNumberFormat="1" applyFont="1" applyFill="1" applyBorder="1" applyAlignment="1">
      <alignment horizontal="center"/>
    </xf>
    <xf numFmtId="3" fontId="0" fillId="0" borderId="15" xfId="0" applyNumberFormat="1" applyFont="1" applyFill="1" applyBorder="1" applyAlignment="1">
      <alignment horizontal="center" wrapText="1"/>
    </xf>
    <xf numFmtId="3" fontId="24" fillId="0" borderId="33" xfId="0" applyNumberFormat="1" applyFont="1" applyFill="1" applyBorder="1" applyAlignment="1">
      <alignment horizontal="center"/>
    </xf>
    <xf numFmtId="3" fontId="24" fillId="0" borderId="14" xfId="0" applyNumberFormat="1" applyFont="1" applyFill="1" applyBorder="1" applyAlignment="1">
      <alignment horizontal="center"/>
    </xf>
    <xf numFmtId="3" fontId="24" fillId="0" borderId="13" xfId="0" applyNumberFormat="1" applyFont="1" applyFill="1" applyBorder="1" applyAlignment="1">
      <alignment horizontal="center"/>
    </xf>
    <xf numFmtId="2" fontId="24" fillId="0" borderId="14" xfId="0" applyNumberFormat="1" applyFont="1" applyFill="1" applyBorder="1" applyAlignment="1">
      <alignment horizontal="center"/>
    </xf>
    <xf numFmtId="3" fontId="24" fillId="0" borderId="16" xfId="0" applyNumberFormat="1" applyFont="1" applyFill="1" applyBorder="1" applyAlignment="1">
      <alignment horizontal="center"/>
    </xf>
    <xf numFmtId="3" fontId="24" fillId="7" borderId="14" xfId="0" applyNumberFormat="1" applyFont="1" applyFill="1" applyBorder="1" applyAlignment="1">
      <alignment horizontal="center"/>
    </xf>
    <xf numFmtId="0" fontId="35" fillId="0" borderId="0" xfId="1" applyFont="1" applyBorder="1" applyAlignment="1">
      <alignment wrapText="1"/>
    </xf>
    <xf numFmtId="0" fontId="17" fillId="6" borderId="12" xfId="0" applyFont="1" applyFill="1" applyBorder="1" applyAlignment="1">
      <alignment horizontal="left" wrapText="1"/>
    </xf>
    <xf numFmtId="0" fontId="17" fillId="6" borderId="13" xfId="0" applyFont="1" applyFill="1" applyBorder="1" applyAlignment="1">
      <alignment horizontal="left" wrapText="1"/>
    </xf>
    <xf numFmtId="2" fontId="17" fillId="6" borderId="12" xfId="0" applyNumberFormat="1" applyFont="1" applyFill="1" applyBorder="1" applyAlignment="1">
      <alignment horizontal="center" wrapText="1"/>
    </xf>
    <xf numFmtId="2" fontId="17" fillId="6" borderId="14" xfId="0" applyNumberFormat="1" applyFont="1" applyFill="1" applyBorder="1" applyAlignment="1">
      <alignment horizontal="center" wrapText="1"/>
    </xf>
    <xf numFmtId="3" fontId="16" fillId="6" borderId="15" xfId="0" applyNumberFormat="1" applyFont="1" applyFill="1" applyBorder="1" applyAlignment="1">
      <alignment horizontal="center" wrapText="1"/>
    </xf>
    <xf numFmtId="3" fontId="17" fillId="6" borderId="16" xfId="0" applyNumberFormat="1" applyFont="1" applyFill="1" applyBorder="1" applyAlignment="1">
      <alignment horizontal="center" wrapText="1"/>
    </xf>
    <xf numFmtId="3" fontId="17" fillId="6" borderId="14" xfId="0" applyNumberFormat="1" applyFont="1" applyFill="1" applyBorder="1" applyAlignment="1">
      <alignment horizontal="center" wrapText="1"/>
    </xf>
    <xf numFmtId="3" fontId="17" fillId="6" borderId="13" xfId="0" applyNumberFormat="1" applyFont="1" applyFill="1" applyBorder="1" applyAlignment="1">
      <alignment horizontal="center" wrapText="1"/>
    </xf>
    <xf numFmtId="0" fontId="16" fillId="6" borderId="17" xfId="0" applyFont="1" applyFill="1" applyBorder="1" applyAlignment="1">
      <alignment horizontal="center" vertical="center" wrapText="1"/>
    </xf>
    <xf numFmtId="0" fontId="16" fillId="6" borderId="12" xfId="0" applyFont="1" applyFill="1" applyBorder="1" applyAlignment="1">
      <alignment horizontal="left" wrapText="1"/>
    </xf>
    <xf numFmtId="0" fontId="16" fillId="6" borderId="13" xfId="0" applyFont="1" applyFill="1" applyBorder="1" applyAlignment="1">
      <alignment horizontal="left" wrapText="1"/>
    </xf>
    <xf numFmtId="2" fontId="16" fillId="6" borderId="12" xfId="0" applyNumberFormat="1" applyFont="1" applyFill="1" applyBorder="1" applyAlignment="1">
      <alignment horizontal="center" wrapText="1"/>
    </xf>
    <xf numFmtId="2" fontId="16" fillId="6" borderId="14" xfId="0" applyNumberFormat="1" applyFont="1" applyFill="1" applyBorder="1" applyAlignment="1">
      <alignment horizontal="center" wrapText="1"/>
    </xf>
    <xf numFmtId="3" fontId="16" fillId="6" borderId="16" xfId="0" applyNumberFormat="1" applyFont="1" applyFill="1" applyBorder="1" applyAlignment="1">
      <alignment horizontal="center" wrapText="1"/>
    </xf>
    <xf numFmtId="3" fontId="16" fillId="6" borderId="14" xfId="0" applyNumberFormat="1" applyFont="1" applyFill="1" applyBorder="1" applyAlignment="1">
      <alignment horizontal="center" wrapText="1"/>
    </xf>
    <xf numFmtId="3" fontId="16" fillId="6" borderId="13" xfId="0" applyNumberFormat="1" applyFont="1" applyFill="1" applyBorder="1" applyAlignment="1">
      <alignment horizontal="center" wrapText="1"/>
    </xf>
    <xf numFmtId="0" fontId="12" fillId="0" borderId="0" xfId="0" applyFont="1" applyFill="1"/>
    <xf numFmtId="3" fontId="17" fillId="7" borderId="14" xfId="0" applyNumberFormat="1" applyFont="1" applyFill="1" applyBorder="1" applyAlignment="1">
      <alignment horizontal="center"/>
    </xf>
    <xf numFmtId="2" fontId="17" fillId="0" borderId="14" xfId="0" applyNumberFormat="1" applyFont="1" applyFill="1" applyBorder="1" applyAlignment="1">
      <alignment horizontal="center"/>
    </xf>
    <xf numFmtId="3" fontId="17" fillId="0" borderId="16" xfId="0" applyNumberFormat="1" applyFont="1" applyFill="1" applyBorder="1" applyAlignment="1">
      <alignment horizontal="center"/>
    </xf>
    <xf numFmtId="0" fontId="17" fillId="8" borderId="12" xfId="0" applyFont="1" applyFill="1" applyBorder="1" applyAlignment="1">
      <alignment horizontal="left" wrapText="1"/>
    </xf>
    <xf numFmtId="0" fontId="17" fillId="8" borderId="13" xfId="0" applyFont="1" applyFill="1" applyBorder="1" applyAlignment="1">
      <alignment horizontal="left" wrapText="1"/>
    </xf>
    <xf numFmtId="2" fontId="17" fillId="8" borderId="12" xfId="0" applyNumberFormat="1" applyFont="1" applyFill="1" applyBorder="1" applyAlignment="1">
      <alignment horizontal="center"/>
    </xf>
    <xf numFmtId="2" fontId="17" fillId="8" borderId="14" xfId="0" applyNumberFormat="1" applyFont="1" applyFill="1" applyBorder="1" applyAlignment="1">
      <alignment horizontal="center"/>
    </xf>
    <xf numFmtId="3" fontId="16" fillId="8" borderId="15" xfId="0" applyNumberFormat="1" applyFont="1" applyFill="1" applyBorder="1" applyAlignment="1">
      <alignment horizontal="center" wrapText="1"/>
    </xf>
    <xf numFmtId="3" fontId="17" fillId="8" borderId="16" xfId="0" applyNumberFormat="1" applyFont="1" applyFill="1" applyBorder="1" applyAlignment="1">
      <alignment horizontal="center"/>
    </xf>
    <xf numFmtId="3" fontId="17" fillId="8" borderId="14" xfId="0" applyNumberFormat="1" applyFont="1" applyFill="1" applyBorder="1" applyAlignment="1">
      <alignment horizontal="center"/>
    </xf>
    <xf numFmtId="3" fontId="17" fillId="8" borderId="13" xfId="0" applyNumberFormat="1" applyFont="1" applyFill="1" applyBorder="1" applyAlignment="1">
      <alignment horizontal="center"/>
    </xf>
    <xf numFmtId="0" fontId="16" fillId="5" borderId="35" xfId="0" applyFont="1" applyFill="1" applyBorder="1" applyAlignment="1">
      <alignment horizontal="center" vertical="center"/>
    </xf>
    <xf numFmtId="0" fontId="20" fillId="2" borderId="38" xfId="0" applyFont="1" applyFill="1" applyBorder="1" applyAlignment="1">
      <alignment horizontal="center"/>
    </xf>
    <xf numFmtId="0" fontId="20" fillId="2" borderId="0" xfId="0" applyFont="1" applyFill="1" applyBorder="1" applyAlignment="1">
      <alignment horizontal="center" wrapText="1"/>
    </xf>
    <xf numFmtId="0" fontId="20" fillId="0" borderId="38" xfId="0" applyFont="1" applyBorder="1" applyAlignment="1">
      <alignment horizontal="center" wrapText="1"/>
    </xf>
    <xf numFmtId="0" fontId="20" fillId="0" borderId="39" xfId="0" applyFont="1" applyBorder="1" applyAlignment="1">
      <alignment horizontal="center" wrapText="1"/>
    </xf>
    <xf numFmtId="0" fontId="20" fillId="0" borderId="40" xfId="0" applyFont="1" applyBorder="1" applyAlignment="1">
      <alignment horizontal="center" wrapText="1"/>
    </xf>
    <xf numFmtId="0" fontId="20" fillId="2" borderId="29" xfId="0" applyFont="1" applyFill="1" applyBorder="1" applyAlignment="1">
      <alignment horizontal="center" wrapText="1"/>
    </xf>
    <xf numFmtId="0" fontId="20" fillId="2" borderId="39" xfId="0" applyFont="1" applyFill="1" applyBorder="1" applyAlignment="1">
      <alignment horizontal="center" wrapText="1"/>
    </xf>
    <xf numFmtId="0" fontId="20" fillId="2" borderId="35" xfId="0" applyFont="1" applyFill="1" applyBorder="1" applyAlignment="1">
      <alignment horizontal="center" wrapText="1"/>
    </xf>
    <xf numFmtId="0" fontId="17" fillId="2" borderId="41" xfId="0" applyFont="1" applyFill="1" applyBorder="1" applyAlignment="1">
      <alignment horizontal="left" wrapText="1"/>
    </xf>
    <xf numFmtId="0" fontId="17" fillId="2" borderId="42" xfId="0" applyFont="1" applyFill="1" applyBorder="1" applyAlignment="1">
      <alignment horizontal="left" wrapText="1"/>
    </xf>
    <xf numFmtId="2" fontId="17" fillId="0" borderId="41" xfId="0" applyNumberFormat="1" applyFont="1" applyBorder="1" applyAlignment="1">
      <alignment horizontal="center"/>
    </xf>
    <xf numFmtId="3" fontId="16" fillId="0" borderId="43" xfId="0" applyNumberFormat="1" applyFont="1" applyBorder="1" applyAlignment="1">
      <alignment horizontal="center" wrapText="1"/>
    </xf>
    <xf numFmtId="3" fontId="17" fillId="2" borderId="32" xfId="0" applyNumberFormat="1" applyFont="1" applyFill="1" applyBorder="1" applyAlignment="1">
      <alignment horizontal="center"/>
    </xf>
    <xf numFmtId="3" fontId="17" fillId="2" borderId="42" xfId="0" applyNumberFormat="1" applyFont="1" applyFill="1" applyBorder="1" applyAlignment="1">
      <alignment horizontal="center"/>
    </xf>
    <xf numFmtId="0" fontId="16" fillId="8" borderId="14" xfId="0" applyFont="1" applyFill="1" applyBorder="1" applyAlignment="1">
      <alignment horizontal="left"/>
    </xf>
    <xf numFmtId="0" fontId="16" fillId="8" borderId="14" xfId="0" applyFont="1" applyFill="1" applyBorder="1" applyAlignment="1">
      <alignment horizontal="left" wrapText="1"/>
    </xf>
    <xf numFmtId="0" fontId="16" fillId="8" borderId="14" xfId="0" applyFont="1" applyFill="1" applyBorder="1" applyAlignment="1">
      <alignment horizontal="center" wrapText="1"/>
    </xf>
    <xf numFmtId="2" fontId="17" fillId="8" borderId="32" xfId="0" applyNumberFormat="1" applyFont="1" applyFill="1" applyBorder="1" applyAlignment="1">
      <alignment horizontal="center"/>
    </xf>
    <xf numFmtId="3" fontId="17" fillId="8" borderId="33" xfId="0" applyNumberFormat="1" applyFont="1" applyFill="1" applyBorder="1" applyAlignment="1">
      <alignment horizontal="center"/>
    </xf>
    <xf numFmtId="0" fontId="18" fillId="8" borderId="13" xfId="0" applyFont="1" applyFill="1" applyBorder="1" applyAlignment="1">
      <alignment horizontal="left" wrapText="1"/>
    </xf>
    <xf numFmtId="0" fontId="15" fillId="2" borderId="28" xfId="0" applyFont="1" applyFill="1" applyBorder="1" applyAlignment="1">
      <alignment horizontal="center"/>
    </xf>
    <xf numFmtId="0" fontId="13" fillId="2" borderId="28" xfId="0" applyFont="1" applyFill="1" applyBorder="1" applyAlignment="1">
      <alignment horizontal="center"/>
    </xf>
    <xf numFmtId="0" fontId="18" fillId="0" borderId="1" xfId="0" applyFont="1" applyBorder="1" applyAlignment="1">
      <alignment horizontal="center"/>
    </xf>
    <xf numFmtId="0" fontId="17" fillId="0" borderId="2" xfId="0" applyFont="1" applyBorder="1" applyAlignment="1">
      <alignment horizontal="center"/>
    </xf>
    <xf numFmtId="0" fontId="16" fillId="0" borderId="2" xfId="0" applyFont="1" applyBorder="1" applyAlignment="1"/>
    <xf numFmtId="0" fontId="16" fillId="0" borderId="3" xfId="0" applyFont="1" applyBorder="1" applyAlignment="1"/>
    <xf numFmtId="0" fontId="19" fillId="0" borderId="1" xfId="0" applyFont="1" applyBorder="1" applyAlignment="1">
      <alignment horizontal="center"/>
    </xf>
    <xf numFmtId="0" fontId="20" fillId="0" borderId="2" xfId="0" applyFont="1" applyBorder="1" applyAlignment="1"/>
    <xf numFmtId="0" fontId="20" fillId="0" borderId="3" xfId="0" applyFont="1" applyBorder="1" applyAlignment="1"/>
    <xf numFmtId="0" fontId="22" fillId="0" borderId="1" xfId="0" applyFont="1" applyBorder="1" applyAlignment="1">
      <alignment wrapText="1"/>
    </xf>
    <xf numFmtId="0" fontId="23" fillId="0" borderId="3" xfId="0" applyFont="1" applyBorder="1" applyAlignment="1">
      <alignment wrapText="1"/>
    </xf>
    <xf numFmtId="0" fontId="21" fillId="2" borderId="1" xfId="0" applyFont="1" applyFill="1" applyBorder="1" applyAlignment="1">
      <alignment horizontal="center"/>
    </xf>
    <xf numFmtId="0" fontId="21" fillId="2" borderId="2" xfId="0" applyFont="1" applyFill="1" applyBorder="1" applyAlignment="1">
      <alignment horizontal="center"/>
    </xf>
    <xf numFmtId="0" fontId="21" fillId="0" borderId="1"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16" fillId="2" borderId="2" xfId="0" applyFont="1" applyFill="1" applyBorder="1" applyAlignment="1">
      <alignment horizontal="center"/>
    </xf>
    <xf numFmtId="0" fontId="30" fillId="5" borderId="4" xfId="0" applyFont="1" applyFill="1" applyBorder="1" applyAlignment="1">
      <alignment horizontal="center" vertical="center" wrapText="1"/>
    </xf>
    <xf numFmtId="0" fontId="30" fillId="5" borderId="37" xfId="0" applyFont="1" applyFill="1" applyBorder="1" applyAlignment="1">
      <alignment horizontal="center" vertical="center"/>
    </xf>
    <xf numFmtId="0" fontId="27" fillId="0" borderId="1" xfId="0" applyFont="1" applyBorder="1" applyAlignment="1">
      <alignment wrapText="1"/>
    </xf>
    <xf numFmtId="0" fontId="28" fillId="0" borderId="3" xfId="0" applyFont="1" applyBorder="1" applyAlignment="1">
      <alignment wrapText="1"/>
    </xf>
    <xf numFmtId="0" fontId="25" fillId="0" borderId="1" xfId="0" applyFont="1" applyBorder="1" applyAlignment="1">
      <alignment horizontal="center"/>
    </xf>
    <xf numFmtId="0" fontId="24" fillId="0" borderId="2" xfId="0" applyFont="1" applyBorder="1" applyAlignment="1">
      <alignment horizontal="center"/>
    </xf>
    <xf numFmtId="0" fontId="0" fillId="0" borderId="2" xfId="0" applyFont="1" applyBorder="1" applyAlignment="1"/>
    <xf numFmtId="0" fontId="0" fillId="0" borderId="3" xfId="0" applyFont="1" applyBorder="1" applyAlignment="1"/>
    <xf numFmtId="0" fontId="26" fillId="0" borderId="1" xfId="0" applyFont="1" applyBorder="1" applyAlignment="1">
      <alignment horizontal="center"/>
    </xf>
    <xf numFmtId="0" fontId="4" fillId="0" borderId="2" xfId="0" applyFont="1" applyBorder="1" applyAlignment="1"/>
    <xf numFmtId="0" fontId="4" fillId="0" borderId="3" xfId="0" applyFont="1" applyBorder="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0" fillId="2" borderId="2" xfId="0" applyFont="1" applyFill="1" applyBorder="1" applyAlignment="1">
      <alignment horizontal="center"/>
    </xf>
    <xf numFmtId="0" fontId="33" fillId="5" borderId="4" xfId="0" applyFont="1" applyFill="1" applyBorder="1" applyAlignment="1">
      <alignment horizontal="center" vertical="center" wrapText="1"/>
    </xf>
    <xf numFmtId="0" fontId="33" fillId="5" borderId="11" xfId="0" applyFont="1" applyFill="1" applyBorder="1" applyAlignment="1">
      <alignment horizontal="center" vertical="center"/>
    </xf>
    <xf numFmtId="0" fontId="29" fillId="5" borderId="4" xfId="0" applyFont="1" applyFill="1" applyBorder="1" applyAlignment="1">
      <alignment horizontal="center" vertical="center" wrapText="1"/>
    </xf>
    <xf numFmtId="0" fontId="29" fillId="5" borderId="11" xfId="0" applyFont="1" applyFill="1" applyBorder="1" applyAlignment="1">
      <alignment horizontal="center" vertical="center"/>
    </xf>
    <xf numFmtId="0" fontId="30" fillId="5" borderId="11" xfId="0" applyFont="1" applyFill="1" applyBorder="1" applyAlignment="1">
      <alignment horizontal="center" vertical="center"/>
    </xf>
    <xf numFmtId="0" fontId="18" fillId="0" borderId="1" xfId="0" applyFont="1" applyBorder="1" applyAlignment="1">
      <alignment horizontal="center" wrapText="1"/>
    </xf>
    <xf numFmtId="0" fontId="17" fillId="0" borderId="2" xfId="0" applyFont="1" applyBorder="1" applyAlignment="1">
      <alignment horizontal="center" wrapText="1"/>
    </xf>
    <xf numFmtId="0" fontId="16" fillId="0" borderId="2" xfId="0" applyFont="1" applyBorder="1" applyAlignment="1">
      <alignment wrapText="1"/>
    </xf>
    <xf numFmtId="0" fontId="16" fillId="0" borderId="3" xfId="0" applyFont="1" applyBorder="1" applyAlignment="1">
      <alignment wrapText="1"/>
    </xf>
    <xf numFmtId="0" fontId="19" fillId="0" borderId="1" xfId="0" applyFont="1" applyBorder="1" applyAlignment="1">
      <alignment horizontal="center" wrapText="1"/>
    </xf>
    <xf numFmtId="0" fontId="20" fillId="0" borderId="2" xfId="0" applyFont="1" applyBorder="1" applyAlignment="1">
      <alignment wrapText="1"/>
    </xf>
    <xf numFmtId="0" fontId="20" fillId="0" borderId="3" xfId="0" applyFont="1" applyBorder="1" applyAlignment="1">
      <alignment wrapText="1"/>
    </xf>
    <xf numFmtId="0" fontId="21" fillId="2" borderId="1" xfId="0" applyFont="1" applyFill="1" applyBorder="1" applyAlignment="1">
      <alignment horizontal="center" wrapText="1"/>
    </xf>
    <xf numFmtId="0" fontId="21" fillId="2" borderId="2" xfId="0" applyFont="1" applyFill="1" applyBorder="1" applyAlignment="1">
      <alignment horizontal="center" wrapText="1"/>
    </xf>
    <xf numFmtId="0" fontId="21" fillId="0" borderId="1" xfId="0" applyFont="1" applyBorder="1" applyAlignment="1">
      <alignment horizont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2" borderId="2" xfId="0" applyFont="1" applyFill="1" applyBorder="1" applyAlignment="1">
      <alignment horizontal="center" wrapText="1"/>
    </xf>
    <xf numFmtId="0" fontId="30" fillId="5" borderId="11"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0" borderId="11" xfId="0" applyFont="1" applyBorder="1" applyAlignment="1">
      <alignment horizontal="center"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 fillId="0" borderId="27" xfId="0" applyFont="1"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1" fillId="0" borderId="30" xfId="0" applyFont="1" applyBorder="1" applyAlignment="1">
      <alignment horizontal="left"/>
    </xf>
    <xf numFmtId="0" fontId="0" fillId="0" borderId="31" xfId="0" applyBorder="1" applyAlignment="1">
      <alignment horizontal="left"/>
    </xf>
    <xf numFmtId="0" fontId="0" fillId="0" borderId="21" xfId="0" applyBorder="1" applyAlignment="1">
      <alignment horizontal="left"/>
    </xf>
    <xf numFmtId="0" fontId="0" fillId="0" borderId="0" xfId="0" applyFill="1" applyBorder="1" applyAlignment="1">
      <alignment horizontal="left" wrapText="1"/>
    </xf>
    <xf numFmtId="0" fontId="0" fillId="0" borderId="0" xfId="0"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9"/>
  <sheetViews>
    <sheetView workbookViewId="0">
      <selection activeCell="Q25" sqref="Q25"/>
    </sheetView>
  </sheetViews>
  <sheetFormatPr defaultRowHeight="15" x14ac:dyDescent="0.25"/>
  <cols>
    <col min="1" max="1" width="21" bestFit="1" customWidth="1"/>
    <col min="2" max="2" width="11.140625" customWidth="1"/>
    <col min="5" max="5" width="9.85546875" bestFit="1" customWidth="1"/>
  </cols>
  <sheetData>
    <row r="1" spans="1:5" thickBot="1" x14ac:dyDescent="0.3">
      <c r="B1" s="220" t="s">
        <v>4</v>
      </c>
      <c r="C1" s="221"/>
      <c r="D1" s="221"/>
      <c r="E1" s="221"/>
    </row>
    <row r="2" spans="1:5" ht="82.15" thickBot="1" x14ac:dyDescent="0.3">
      <c r="A2" s="26"/>
      <c r="B2" s="19" t="s">
        <v>12</v>
      </c>
      <c r="C2" s="20" t="s">
        <v>14</v>
      </c>
      <c r="D2" s="20" t="s">
        <v>15</v>
      </c>
      <c r="E2" s="22" t="s">
        <v>16</v>
      </c>
    </row>
    <row r="3" spans="1:5" ht="14.25" x14ac:dyDescent="0.25">
      <c r="A3" s="25" t="s">
        <v>65</v>
      </c>
      <c r="B3" s="23">
        <f>'I- RIN Generators'!G36</f>
        <v>7603</v>
      </c>
      <c r="C3" s="23">
        <f>'I- RIN Generators'!I36</f>
        <v>812932</v>
      </c>
      <c r="D3" s="23">
        <f>'I- RIN Generators'!J36</f>
        <v>222219</v>
      </c>
      <c r="E3" s="24">
        <f>'I- RIN Generators'!K36</f>
        <v>22824339</v>
      </c>
    </row>
    <row r="4" spans="1:5" ht="14.25" x14ac:dyDescent="0.25">
      <c r="A4" s="25" t="s">
        <v>66</v>
      </c>
      <c r="B4" s="23">
        <f>'II- Obligated Parties'!G17</f>
        <v>5538</v>
      </c>
      <c r="C4" s="23">
        <f>'II- Obligated Parties'!I17</f>
        <v>815862</v>
      </c>
      <c r="D4" s="23">
        <f>'II- Obligated Parties'!J17</f>
        <v>187160</v>
      </c>
      <c r="E4" s="24">
        <f>'II- Obligated Parties'!K17</f>
        <v>18504024</v>
      </c>
    </row>
    <row r="5" spans="1:5" ht="14.25" x14ac:dyDescent="0.25">
      <c r="A5" s="25" t="s">
        <v>67</v>
      </c>
      <c r="B5" s="23">
        <f>'III- RIN Owners'!G15</f>
        <v>5227</v>
      </c>
      <c r="C5" s="23">
        <f>'III- RIN Owners'!I15</f>
        <v>930841</v>
      </c>
      <c r="D5" s="23">
        <f>'III- RIN Owners'!J15</f>
        <v>208355</v>
      </c>
      <c r="E5" s="24">
        <f>'III- RIN Owners'!K15</f>
        <v>20631399</v>
      </c>
    </row>
    <row r="6" spans="1:5" ht="14.25" x14ac:dyDescent="0.25">
      <c r="A6" s="25" t="s">
        <v>68</v>
      </c>
      <c r="B6" s="23">
        <f>'IV- Exporters'!G16</f>
        <v>1164</v>
      </c>
      <c r="C6" s="23">
        <f>'IV- Exporters'!I16</f>
        <v>158642</v>
      </c>
      <c r="D6" s="23">
        <f>'IV- Exporters'!J16</f>
        <v>35835.15</v>
      </c>
      <c r="E6" s="24">
        <f>'IV- Exporters'!K16</f>
        <v>3543964.95</v>
      </c>
    </row>
    <row r="7" spans="1:5" ht="14.25" x14ac:dyDescent="0.25">
      <c r="A7" s="25" t="s">
        <v>69</v>
      </c>
      <c r="B7" s="23">
        <f>'V- QAP Providers'!G19</f>
        <v>48</v>
      </c>
      <c r="C7" s="23">
        <f>'V- QAP Providers'!I19</f>
        <v>8131</v>
      </c>
      <c r="D7" s="23">
        <f>'V- QAP Providers'!J19</f>
        <v>1196.2</v>
      </c>
      <c r="E7" s="24">
        <f>'V- QAP Providers'!K19</f>
        <v>161838.6</v>
      </c>
    </row>
    <row r="8" spans="1:5" thickBot="1" x14ac:dyDescent="0.3">
      <c r="A8" s="25" t="s">
        <v>70</v>
      </c>
      <c r="B8" s="23">
        <f>'VI - Petition Agg Compliance'!G6</f>
        <v>1</v>
      </c>
      <c r="C8" s="23">
        <f>'VI - Petition Agg Compliance'!I6</f>
        <v>1</v>
      </c>
      <c r="D8" s="23">
        <f>'VI - Petition Agg Compliance'!J6</f>
        <v>200</v>
      </c>
      <c r="E8" s="24">
        <f>'VI - Petition Agg Compliance'!K6</f>
        <v>18600</v>
      </c>
    </row>
    <row r="9" spans="1:5" thickBot="1" x14ac:dyDescent="0.3">
      <c r="A9" s="27" t="s">
        <v>71</v>
      </c>
      <c r="B9" s="28">
        <f>SUM(B3:B8)</f>
        <v>19581</v>
      </c>
      <c r="C9" s="28">
        <f t="shared" ref="C9:E9" si="0">SUM(C3:C8)</f>
        <v>2726409</v>
      </c>
      <c r="D9" s="28">
        <f t="shared" si="0"/>
        <v>654965.35</v>
      </c>
      <c r="E9" s="29">
        <f t="shared" si="0"/>
        <v>65684165.550000004</v>
      </c>
    </row>
  </sheetData>
  <mergeCells count="1">
    <mergeCell ref="B1:E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0"/>
  <sheetViews>
    <sheetView topLeftCell="A10" zoomScale="75" zoomScaleNormal="75" workbookViewId="0">
      <selection activeCell="L46" sqref="L46"/>
    </sheetView>
  </sheetViews>
  <sheetFormatPr defaultRowHeight="15" x14ac:dyDescent="0.25"/>
  <cols>
    <col min="1" max="1" width="19.42578125" customWidth="1"/>
    <col min="2" max="2" width="26.710937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10.28515625" customWidth="1"/>
  </cols>
  <sheetData>
    <row r="1" spans="1:12" ht="15.75" thickBot="1" x14ac:dyDescent="0.3">
      <c r="A1" s="222" t="s">
        <v>0</v>
      </c>
      <c r="B1" s="223"/>
      <c r="C1" s="223"/>
      <c r="D1" s="223"/>
      <c r="E1" s="223"/>
      <c r="F1" s="223"/>
      <c r="G1" s="223"/>
      <c r="H1" s="223"/>
      <c r="I1" s="224"/>
      <c r="J1" s="224"/>
      <c r="K1" s="224"/>
      <c r="L1" s="225"/>
    </row>
    <row r="2" spans="1:12" ht="15.75" thickBot="1" x14ac:dyDescent="0.3">
      <c r="A2" s="226" t="s">
        <v>1</v>
      </c>
      <c r="B2" s="227"/>
      <c r="C2" s="227"/>
      <c r="D2" s="227"/>
      <c r="E2" s="227"/>
      <c r="F2" s="227"/>
      <c r="G2" s="227"/>
      <c r="H2" s="227"/>
      <c r="I2" s="227"/>
      <c r="J2" s="227"/>
      <c r="K2" s="227"/>
      <c r="L2" s="228"/>
    </row>
    <row r="3" spans="1:12" s="1" customFormat="1" ht="16.149999999999999" customHeight="1" thickBot="1" x14ac:dyDescent="0.3">
      <c r="A3" s="231" t="s">
        <v>2</v>
      </c>
      <c r="B3" s="232"/>
      <c r="C3" s="233" t="s">
        <v>3</v>
      </c>
      <c r="D3" s="234"/>
      <c r="E3" s="234"/>
      <c r="F3" s="235"/>
      <c r="G3" s="232" t="s">
        <v>4</v>
      </c>
      <c r="H3" s="236"/>
      <c r="I3" s="236"/>
      <c r="J3" s="236"/>
      <c r="K3" s="236"/>
      <c r="L3" s="237" t="s">
        <v>5</v>
      </c>
    </row>
    <row r="4" spans="1:12" ht="75" x14ac:dyDescent="0.25">
      <c r="A4" s="200" t="s">
        <v>6</v>
      </c>
      <c r="B4" s="201" t="s">
        <v>7</v>
      </c>
      <c r="C4" s="202" t="s">
        <v>8</v>
      </c>
      <c r="D4" s="203" t="s">
        <v>9</v>
      </c>
      <c r="E4" s="203" t="s">
        <v>10</v>
      </c>
      <c r="F4" s="204" t="s">
        <v>11</v>
      </c>
      <c r="G4" s="205" t="s">
        <v>12</v>
      </c>
      <c r="H4" s="205" t="s">
        <v>13</v>
      </c>
      <c r="I4" s="206" t="s">
        <v>14</v>
      </c>
      <c r="J4" s="206" t="s">
        <v>15</v>
      </c>
      <c r="K4" s="207" t="s">
        <v>16</v>
      </c>
      <c r="L4" s="238"/>
    </row>
    <row r="5" spans="1:12" ht="45" x14ac:dyDescent="0.25">
      <c r="A5" s="214" t="s">
        <v>81</v>
      </c>
      <c r="B5" s="215" t="s">
        <v>92</v>
      </c>
      <c r="C5" s="216">
        <v>0.25</v>
      </c>
      <c r="D5" s="216">
        <v>0</v>
      </c>
      <c r="E5" s="216">
        <v>0</v>
      </c>
      <c r="F5" s="216">
        <f>(C5*'Labor Costs'!$F$9)+(D5*('Labor Costs'!$D$7))+(E5*'Labor Costs'!$F$10)</f>
        <v>23.25</v>
      </c>
      <c r="G5" s="216">
        <v>110</v>
      </c>
      <c r="H5" s="216">
        <v>12</v>
      </c>
      <c r="I5" s="216">
        <f t="shared" ref="I5:I10" si="0">G5*H5</f>
        <v>1320</v>
      </c>
      <c r="J5" s="216">
        <f t="shared" ref="J5:J10" si="1">(C5+D5+E5)*I5</f>
        <v>330</v>
      </c>
      <c r="K5" s="216">
        <f>F5*I5</f>
        <v>30690</v>
      </c>
      <c r="L5" s="199" t="s">
        <v>38</v>
      </c>
    </row>
    <row r="6" spans="1:12" ht="45" x14ac:dyDescent="0.25">
      <c r="A6" s="208" t="s">
        <v>17</v>
      </c>
      <c r="B6" s="209" t="s">
        <v>93</v>
      </c>
      <c r="C6" s="210">
        <v>0.75</v>
      </c>
      <c r="D6" s="44">
        <v>0</v>
      </c>
      <c r="E6" s="44">
        <v>0</v>
      </c>
      <c r="F6" s="211">
        <f>(C6*'Labor Costs'!$F$9)+(D6*('Labor Costs'!$D$7))+(E6*'Labor Costs'!$F$10)</f>
        <v>69.75</v>
      </c>
      <c r="G6" s="46">
        <v>37</v>
      </c>
      <c r="H6" s="212">
        <v>1</v>
      </c>
      <c r="I6" s="212">
        <f t="shared" si="0"/>
        <v>37</v>
      </c>
      <c r="J6" s="213">
        <f t="shared" si="1"/>
        <v>27.75</v>
      </c>
      <c r="K6" s="213">
        <f>F6*I6</f>
        <v>2580.75</v>
      </c>
      <c r="L6" s="49" t="s">
        <v>18</v>
      </c>
    </row>
    <row r="7" spans="1:12" ht="45" x14ac:dyDescent="0.25">
      <c r="A7" s="41" t="s">
        <v>82</v>
      </c>
      <c r="B7" s="42" t="s">
        <v>94</v>
      </c>
      <c r="C7" s="43">
        <v>1</v>
      </c>
      <c r="D7" s="44">
        <v>0</v>
      </c>
      <c r="E7" s="44">
        <v>0</v>
      </c>
      <c r="F7" s="45">
        <f>(C7*'Labor Costs'!$F$9)+(D7*('Labor Costs'!$D$7))+(E7*'Labor Costs'!$F$10)</f>
        <v>93</v>
      </c>
      <c r="G7" s="46">
        <v>37</v>
      </c>
      <c r="H7" s="47">
        <v>1</v>
      </c>
      <c r="I7" s="47">
        <f t="shared" si="0"/>
        <v>37</v>
      </c>
      <c r="J7" s="48">
        <f t="shared" si="1"/>
        <v>37</v>
      </c>
      <c r="K7" s="48">
        <f>F7*I7</f>
        <v>3441</v>
      </c>
      <c r="L7" s="49" t="s">
        <v>18</v>
      </c>
    </row>
    <row r="8" spans="1:12" ht="105" x14ac:dyDescent="0.25">
      <c r="A8" s="50" t="s">
        <v>83</v>
      </c>
      <c r="B8" s="51" t="s">
        <v>95</v>
      </c>
      <c r="C8" s="52">
        <v>1</v>
      </c>
      <c r="D8" s="53">
        <v>0</v>
      </c>
      <c r="E8" s="53">
        <v>0</v>
      </c>
      <c r="F8" s="54">
        <f>(C8*'Labor Costs'!$F$9)+(D8*('Labor Costs'!$D$7))+(E8*'Labor Costs'!$F$10)</f>
        <v>93</v>
      </c>
      <c r="G8" s="55">
        <v>30</v>
      </c>
      <c r="H8" s="56">
        <v>1</v>
      </c>
      <c r="I8" s="56">
        <f t="shared" si="0"/>
        <v>30</v>
      </c>
      <c r="J8" s="57">
        <f t="shared" si="1"/>
        <v>30</v>
      </c>
      <c r="K8" s="57">
        <f t="shared" ref="K8:K11" si="2">F8*I8</f>
        <v>2790</v>
      </c>
      <c r="L8" s="49" t="s">
        <v>18</v>
      </c>
    </row>
    <row r="9" spans="1:12" ht="75" x14ac:dyDescent="0.25">
      <c r="A9" s="58" t="s">
        <v>84</v>
      </c>
      <c r="B9" s="59" t="s">
        <v>96</v>
      </c>
      <c r="C9" s="60">
        <v>6</v>
      </c>
      <c r="D9" s="61">
        <v>0</v>
      </c>
      <c r="E9" s="61">
        <v>48</v>
      </c>
      <c r="F9" s="62">
        <f>(C9*'Labor Costs'!$F$9)+(D9*('Labor Costs'!$D$7))+(E9*'Labor Costs'!$F$10)</f>
        <v>9486</v>
      </c>
      <c r="G9" s="63">
        <v>30</v>
      </c>
      <c r="H9" s="64">
        <v>1</v>
      </c>
      <c r="I9" s="64">
        <f t="shared" si="0"/>
        <v>30</v>
      </c>
      <c r="J9" s="65">
        <f t="shared" si="1"/>
        <v>1620</v>
      </c>
      <c r="K9" s="48">
        <f t="shared" si="2"/>
        <v>284580</v>
      </c>
      <c r="L9" s="49" t="s">
        <v>19</v>
      </c>
    </row>
    <row r="10" spans="1:12" ht="60" x14ac:dyDescent="0.25">
      <c r="A10" s="41" t="s">
        <v>85</v>
      </c>
      <c r="B10" s="59" t="s">
        <v>97</v>
      </c>
      <c r="C10" s="43">
        <v>0.75</v>
      </c>
      <c r="D10" s="44">
        <v>0</v>
      </c>
      <c r="E10" s="44">
        <v>0</v>
      </c>
      <c r="F10" s="45">
        <f>(C10*'Labor Costs'!$F$9)+(D10*('Labor Costs'!$D$7))+(E10*'Labor Costs'!$F$10)</f>
        <v>69.75</v>
      </c>
      <c r="G10" s="46">
        <v>37</v>
      </c>
      <c r="H10" s="47">
        <v>1</v>
      </c>
      <c r="I10" s="47">
        <f t="shared" si="0"/>
        <v>37</v>
      </c>
      <c r="J10" s="48">
        <f t="shared" si="1"/>
        <v>27.75</v>
      </c>
      <c r="K10" s="48">
        <f>F10*I10</f>
        <v>2580.75</v>
      </c>
      <c r="L10" s="49" t="s">
        <v>18</v>
      </c>
    </row>
    <row r="11" spans="1:12" ht="75" x14ac:dyDescent="0.25">
      <c r="A11" s="41" t="s">
        <v>85</v>
      </c>
      <c r="B11" s="42" t="s">
        <v>98</v>
      </c>
      <c r="C11" s="43">
        <v>2</v>
      </c>
      <c r="D11" s="44">
        <v>0</v>
      </c>
      <c r="E11" s="44">
        <v>16</v>
      </c>
      <c r="F11" s="45">
        <f>(C11*'Labor Costs'!$F$9)+(D11*('Labor Costs'!$D$7))+(E11*'Labor Costs'!$F$10)</f>
        <v>3162</v>
      </c>
      <c r="G11" s="46">
        <v>198</v>
      </c>
      <c r="H11" s="47">
        <v>1</v>
      </c>
      <c r="I11" s="47">
        <f t="shared" ref="I11:I35" si="3">G11*H11</f>
        <v>198</v>
      </c>
      <c r="J11" s="48">
        <f t="shared" ref="J11:J35" si="4">(C11+D11+E11)*I11</f>
        <v>3564</v>
      </c>
      <c r="K11" s="48">
        <f t="shared" si="2"/>
        <v>626076</v>
      </c>
      <c r="L11" s="49" t="s">
        <v>19</v>
      </c>
    </row>
    <row r="12" spans="1:12" ht="75" x14ac:dyDescent="0.25">
      <c r="A12" s="41" t="s">
        <v>21</v>
      </c>
      <c r="B12" s="42" t="s">
        <v>99</v>
      </c>
      <c r="C12" s="43">
        <v>1</v>
      </c>
      <c r="D12" s="44">
        <v>0</v>
      </c>
      <c r="E12" s="44">
        <v>0</v>
      </c>
      <c r="F12" s="45">
        <f>(C12*'Labor Costs'!$F$9)+(D12*('Labor Costs'!$D$7))+(E12*'Labor Costs'!$F$10)</f>
        <v>93</v>
      </c>
      <c r="G12" s="46">
        <v>726</v>
      </c>
      <c r="H12" s="47">
        <v>4</v>
      </c>
      <c r="I12" s="47">
        <f t="shared" si="3"/>
        <v>2904</v>
      </c>
      <c r="J12" s="48">
        <f t="shared" si="4"/>
        <v>2904</v>
      </c>
      <c r="K12" s="48">
        <f>F12*I12</f>
        <v>270072</v>
      </c>
      <c r="L12" s="49" t="s">
        <v>20</v>
      </c>
    </row>
    <row r="13" spans="1:12" ht="150" x14ac:dyDescent="0.25">
      <c r="A13" s="41" t="s">
        <v>21</v>
      </c>
      <c r="B13" s="42" t="s">
        <v>100</v>
      </c>
      <c r="C13" s="43">
        <v>0.5</v>
      </c>
      <c r="D13" s="44">
        <v>0</v>
      </c>
      <c r="E13" s="44">
        <v>0</v>
      </c>
      <c r="F13" s="45">
        <f>(C13*'Labor Costs'!$F$9)+(D13*('Labor Costs'!$D$7))+(E13*'Labor Costs'!$F$10)</f>
        <v>46.5</v>
      </c>
      <c r="G13" s="46">
        <v>60</v>
      </c>
      <c r="H13" s="47">
        <v>4</v>
      </c>
      <c r="I13" s="47">
        <f t="shared" si="3"/>
        <v>240</v>
      </c>
      <c r="J13" s="48">
        <f t="shared" si="4"/>
        <v>120</v>
      </c>
      <c r="K13" s="48">
        <f>F13*I13</f>
        <v>11160</v>
      </c>
      <c r="L13" s="49" t="s">
        <v>22</v>
      </c>
    </row>
    <row r="14" spans="1:12" ht="150" x14ac:dyDescent="0.25">
      <c r="A14" s="41" t="s">
        <v>21</v>
      </c>
      <c r="B14" s="42" t="s">
        <v>101</v>
      </c>
      <c r="C14" s="43">
        <v>0.5</v>
      </c>
      <c r="D14" s="44">
        <v>0</v>
      </c>
      <c r="E14" s="44">
        <v>0</v>
      </c>
      <c r="F14" s="45">
        <f>(C14*'Labor Costs'!$F$9)+(D14*('Labor Costs'!$D$7))+(E14*'Labor Costs'!$F$10)</f>
        <v>46.5</v>
      </c>
      <c r="G14" s="46">
        <v>726</v>
      </c>
      <c r="H14" s="47">
        <v>4</v>
      </c>
      <c r="I14" s="47">
        <f t="shared" si="3"/>
        <v>2904</v>
      </c>
      <c r="J14" s="48">
        <f t="shared" si="4"/>
        <v>1452</v>
      </c>
      <c r="K14" s="48">
        <f t="shared" ref="K14:K35" si="5">F14*I14</f>
        <v>135036</v>
      </c>
      <c r="L14" s="49" t="s">
        <v>23</v>
      </c>
    </row>
    <row r="15" spans="1:12" ht="105" x14ac:dyDescent="0.25">
      <c r="A15" s="41" t="s">
        <v>21</v>
      </c>
      <c r="B15" s="42" t="s">
        <v>102</v>
      </c>
      <c r="C15" s="43">
        <v>0.5</v>
      </c>
      <c r="D15" s="44">
        <v>0</v>
      </c>
      <c r="E15" s="44">
        <v>0</v>
      </c>
      <c r="F15" s="45">
        <f>(C15*'Labor Costs'!$F$9)+(D15*('Labor Costs'!$D$7))+(E15*'Labor Costs'!$F$10)</f>
        <v>46.5</v>
      </c>
      <c r="G15" s="46">
        <v>37</v>
      </c>
      <c r="H15" s="47">
        <v>4</v>
      </c>
      <c r="I15" s="47">
        <f t="shared" si="3"/>
        <v>148</v>
      </c>
      <c r="J15" s="48">
        <f t="shared" si="4"/>
        <v>74</v>
      </c>
      <c r="K15" s="48">
        <f t="shared" si="5"/>
        <v>6882</v>
      </c>
      <c r="L15" s="49" t="s">
        <v>24</v>
      </c>
    </row>
    <row r="16" spans="1:12" ht="105" x14ac:dyDescent="0.25">
      <c r="A16" s="41" t="s">
        <v>25</v>
      </c>
      <c r="B16" s="42" t="s">
        <v>103</v>
      </c>
      <c r="C16" s="43">
        <v>1</v>
      </c>
      <c r="D16" s="44">
        <v>0</v>
      </c>
      <c r="E16" s="44">
        <v>0</v>
      </c>
      <c r="F16" s="45">
        <f>(C16*'Labor Costs'!$F$9)+(D16*('Labor Costs'!$D$7))+(E16*'Labor Costs'!$F$10)</f>
        <v>93</v>
      </c>
      <c r="G16" s="46">
        <v>595</v>
      </c>
      <c r="H16" s="47">
        <v>1</v>
      </c>
      <c r="I16" s="47">
        <f t="shared" si="3"/>
        <v>595</v>
      </c>
      <c r="J16" s="48">
        <f t="shared" si="4"/>
        <v>595</v>
      </c>
      <c r="K16" s="48">
        <f>F16*I16</f>
        <v>55335</v>
      </c>
      <c r="L16" s="49" t="s">
        <v>26</v>
      </c>
    </row>
    <row r="17" spans="1:12" ht="105" x14ac:dyDescent="0.25">
      <c r="A17" s="191" t="s">
        <v>21</v>
      </c>
      <c r="B17" s="192" t="s">
        <v>104</v>
      </c>
      <c r="C17" s="193">
        <v>1</v>
      </c>
      <c r="D17" s="217">
        <v>0</v>
      </c>
      <c r="E17" s="217">
        <v>0</v>
      </c>
      <c r="F17" s="195">
        <f>(C17*'Labor Costs'!$F$9)+(D17*('Labor Costs'!$D$7))+(E17*'Labor Costs'!$F$10)</f>
        <v>93</v>
      </c>
      <c r="G17" s="218">
        <v>10</v>
      </c>
      <c r="H17" s="197">
        <v>4</v>
      </c>
      <c r="I17" s="197">
        <f t="shared" si="3"/>
        <v>40</v>
      </c>
      <c r="J17" s="198">
        <f t="shared" si="4"/>
        <v>40</v>
      </c>
      <c r="K17" s="198">
        <f t="shared" si="5"/>
        <v>3720</v>
      </c>
      <c r="L17" s="49" t="s">
        <v>27</v>
      </c>
    </row>
    <row r="18" spans="1:12" ht="150" x14ac:dyDescent="0.25">
      <c r="A18" s="191" t="s">
        <v>21</v>
      </c>
      <c r="B18" s="219" t="s">
        <v>105</v>
      </c>
      <c r="C18" s="193">
        <v>1</v>
      </c>
      <c r="D18" s="217">
        <v>0</v>
      </c>
      <c r="E18" s="217">
        <v>0</v>
      </c>
      <c r="F18" s="195">
        <f>(C18*'Labor Costs'!$F$9)+(D18*('Labor Costs'!$D$7))+(E18*'Labor Costs'!$F$10)</f>
        <v>93</v>
      </c>
      <c r="G18" s="218">
        <v>10</v>
      </c>
      <c r="H18" s="197">
        <v>4</v>
      </c>
      <c r="I18" s="197">
        <f t="shared" si="3"/>
        <v>40</v>
      </c>
      <c r="J18" s="198">
        <f t="shared" si="4"/>
        <v>40</v>
      </c>
      <c r="K18" s="198">
        <f>F18*I18</f>
        <v>3720</v>
      </c>
      <c r="L18" s="49" t="s">
        <v>28</v>
      </c>
    </row>
    <row r="19" spans="1:12" ht="135" x14ac:dyDescent="0.25">
      <c r="A19" s="191" t="s">
        <v>21</v>
      </c>
      <c r="B19" s="192" t="s">
        <v>104</v>
      </c>
      <c r="C19" s="193">
        <v>1</v>
      </c>
      <c r="D19" s="217">
        <v>0</v>
      </c>
      <c r="E19" s="217">
        <v>0</v>
      </c>
      <c r="F19" s="195">
        <f>(C19*'Labor Costs'!$F$9)+(D19*('Labor Costs'!$D$7))+(E19*'Labor Costs'!$F$10)</f>
        <v>93</v>
      </c>
      <c r="G19" s="218">
        <v>10</v>
      </c>
      <c r="H19" s="197">
        <v>4</v>
      </c>
      <c r="I19" s="197">
        <f t="shared" si="3"/>
        <v>40</v>
      </c>
      <c r="J19" s="198">
        <f t="shared" si="4"/>
        <v>40</v>
      </c>
      <c r="K19" s="198">
        <f t="shared" si="5"/>
        <v>3720</v>
      </c>
      <c r="L19" s="49" t="s">
        <v>29</v>
      </c>
    </row>
    <row r="20" spans="1:12" ht="120" x14ac:dyDescent="0.25">
      <c r="A20" s="50" t="s">
        <v>21</v>
      </c>
      <c r="B20" s="66" t="s">
        <v>106</v>
      </c>
      <c r="C20" s="52">
        <v>3</v>
      </c>
      <c r="D20" s="53">
        <v>0</v>
      </c>
      <c r="E20" s="53">
        <v>0</v>
      </c>
      <c r="F20" s="54">
        <f>(C20*'Labor Costs'!$F$9)+(D20*('Labor Costs'!$D$7))+(E20*'Labor Costs'!$F$10)</f>
        <v>279</v>
      </c>
      <c r="G20" s="55">
        <v>60</v>
      </c>
      <c r="H20" s="56">
        <v>4</v>
      </c>
      <c r="I20" s="56">
        <f t="shared" si="3"/>
        <v>240</v>
      </c>
      <c r="J20" s="57">
        <f t="shared" si="4"/>
        <v>720</v>
      </c>
      <c r="K20" s="57">
        <f>F20*I20</f>
        <v>66960</v>
      </c>
      <c r="L20" s="49" t="s">
        <v>30</v>
      </c>
    </row>
    <row r="21" spans="1:12" ht="135" x14ac:dyDescent="0.25">
      <c r="A21" s="41" t="s">
        <v>21</v>
      </c>
      <c r="B21" s="42" t="s">
        <v>107</v>
      </c>
      <c r="C21" s="43">
        <v>3</v>
      </c>
      <c r="D21" s="44">
        <v>0</v>
      </c>
      <c r="E21" s="44">
        <v>0</v>
      </c>
      <c r="F21" s="45">
        <f>(C21*'Labor Costs'!$F$9)+(D21*('Labor Costs'!$D$7))+(E21*'Labor Costs'!$F$10)</f>
        <v>279</v>
      </c>
      <c r="G21" s="46">
        <v>73</v>
      </c>
      <c r="H21" s="47">
        <v>1</v>
      </c>
      <c r="I21" s="47">
        <f t="shared" si="3"/>
        <v>73</v>
      </c>
      <c r="J21" s="48">
        <f t="shared" si="4"/>
        <v>219</v>
      </c>
      <c r="K21" s="48">
        <f t="shared" si="5"/>
        <v>20367</v>
      </c>
      <c r="L21" s="49" t="s">
        <v>31</v>
      </c>
    </row>
    <row r="22" spans="1:12" ht="30" x14ac:dyDescent="0.25">
      <c r="A22" s="50" t="s">
        <v>86</v>
      </c>
      <c r="B22" s="51" t="s">
        <v>108</v>
      </c>
      <c r="C22" s="52">
        <v>0.5</v>
      </c>
      <c r="D22" s="53">
        <v>0</v>
      </c>
      <c r="E22" s="53">
        <v>0</v>
      </c>
      <c r="F22" s="54">
        <f>(C22*'Labor Costs'!$F$9)+(D22*('Labor Costs'!$D$7))+(E22*'Labor Costs'!$F$10)</f>
        <v>46.5</v>
      </c>
      <c r="G22" s="55">
        <v>726</v>
      </c>
      <c r="H22" s="188">
        <v>365</v>
      </c>
      <c r="I22" s="56">
        <f t="shared" si="3"/>
        <v>264990</v>
      </c>
      <c r="J22" s="57">
        <f t="shared" si="4"/>
        <v>132495</v>
      </c>
      <c r="K22" s="57">
        <f>F22*I22</f>
        <v>12322035</v>
      </c>
      <c r="L22" s="49" t="s">
        <v>32</v>
      </c>
    </row>
    <row r="23" spans="1:12" ht="60" x14ac:dyDescent="0.25">
      <c r="A23" s="41" t="s">
        <v>34</v>
      </c>
      <c r="B23" s="42" t="s">
        <v>109</v>
      </c>
      <c r="C23" s="43">
        <v>0.5</v>
      </c>
      <c r="D23" s="44">
        <v>0</v>
      </c>
      <c r="E23" s="44">
        <v>0</v>
      </c>
      <c r="F23" s="45">
        <f>(C23*'Labor Costs'!$F$9)+(D23*('Labor Costs'!$D$7))+(E23*'Labor Costs'!$F$10)</f>
        <v>46.5</v>
      </c>
      <c r="G23" s="46">
        <v>726</v>
      </c>
      <c r="H23" s="47">
        <v>4</v>
      </c>
      <c r="I23" s="47">
        <f t="shared" si="3"/>
        <v>2904</v>
      </c>
      <c r="J23" s="48">
        <f t="shared" si="4"/>
        <v>1452</v>
      </c>
      <c r="K23" s="48">
        <f t="shared" si="5"/>
        <v>135036</v>
      </c>
      <c r="L23" s="49" t="s">
        <v>33</v>
      </c>
    </row>
    <row r="24" spans="1:12" ht="45" x14ac:dyDescent="0.25">
      <c r="A24" s="41" t="s">
        <v>34</v>
      </c>
      <c r="B24" s="42" t="s">
        <v>110</v>
      </c>
      <c r="C24" s="43">
        <v>0.5</v>
      </c>
      <c r="D24" s="67">
        <v>0</v>
      </c>
      <c r="E24" s="67">
        <v>0</v>
      </c>
      <c r="F24" s="45">
        <f>(C24*'Labor Costs'!$F$9)+(D24*('Labor Costs'!$D$7))+(E24*'Labor Costs'!$F$10)</f>
        <v>46.5</v>
      </c>
      <c r="G24" s="68">
        <v>726</v>
      </c>
      <c r="H24" s="47">
        <v>4</v>
      </c>
      <c r="I24" s="47">
        <f t="shared" si="3"/>
        <v>2904</v>
      </c>
      <c r="J24" s="48">
        <f t="shared" si="4"/>
        <v>1452</v>
      </c>
      <c r="K24" s="48">
        <f>F24*I24</f>
        <v>135036</v>
      </c>
      <c r="L24" s="49" t="s">
        <v>33</v>
      </c>
    </row>
    <row r="25" spans="1:12" ht="120" x14ac:dyDescent="0.25">
      <c r="A25" s="41" t="s">
        <v>35</v>
      </c>
      <c r="B25" s="42" t="s">
        <v>111</v>
      </c>
      <c r="C25" s="43">
        <v>16</v>
      </c>
      <c r="D25" s="67">
        <v>0</v>
      </c>
      <c r="E25" s="67">
        <v>0</v>
      </c>
      <c r="F25" s="45">
        <f>(C25*'Labor Costs'!$F$9)+(D25*('Labor Costs'!$D$7))+(E25*'Labor Costs'!$F$10)</f>
        <v>1488</v>
      </c>
      <c r="G25" s="68">
        <v>4</v>
      </c>
      <c r="H25" s="47">
        <v>1</v>
      </c>
      <c r="I25" s="47">
        <f t="shared" si="3"/>
        <v>4</v>
      </c>
      <c r="J25" s="48">
        <f t="shared" si="4"/>
        <v>64</v>
      </c>
      <c r="K25" s="48">
        <f t="shared" si="5"/>
        <v>5952</v>
      </c>
      <c r="L25" s="49" t="s">
        <v>79</v>
      </c>
    </row>
    <row r="26" spans="1:12" ht="120" x14ac:dyDescent="0.25">
      <c r="A26" s="41" t="s">
        <v>87</v>
      </c>
      <c r="B26" s="69" t="s">
        <v>112</v>
      </c>
      <c r="C26" s="43">
        <v>8</v>
      </c>
      <c r="D26" s="67">
        <v>0</v>
      </c>
      <c r="E26" s="67">
        <v>24</v>
      </c>
      <c r="F26" s="45">
        <f>(C26*'Labor Costs'!$F$9)+(D26*('Labor Costs'!$D$7))+(E26*'Labor Costs'!$F$10)</f>
        <v>5208</v>
      </c>
      <c r="G26" s="68">
        <v>726</v>
      </c>
      <c r="H26" s="47">
        <v>1</v>
      </c>
      <c r="I26" s="47">
        <f t="shared" si="3"/>
        <v>726</v>
      </c>
      <c r="J26" s="48">
        <f t="shared" si="4"/>
        <v>23232</v>
      </c>
      <c r="K26" s="48">
        <f>F26*I26</f>
        <v>3781008</v>
      </c>
      <c r="L26" s="49" t="s">
        <v>36</v>
      </c>
    </row>
    <row r="27" spans="1:12" ht="105" x14ac:dyDescent="0.25">
      <c r="A27" s="41" t="s">
        <v>37</v>
      </c>
      <c r="B27" s="69" t="s">
        <v>113</v>
      </c>
      <c r="C27" s="43">
        <v>0.5</v>
      </c>
      <c r="D27" s="67">
        <v>0</v>
      </c>
      <c r="E27" s="67">
        <v>8</v>
      </c>
      <c r="F27" s="45">
        <f>(C27*'Labor Costs'!$F$9)+(D27*('Labor Costs'!$D$7))+(E27*'Labor Costs'!$F$10)</f>
        <v>1534.5</v>
      </c>
      <c r="G27" s="68">
        <v>37</v>
      </c>
      <c r="H27" s="47">
        <v>1</v>
      </c>
      <c r="I27" s="47">
        <f t="shared" si="3"/>
        <v>37</v>
      </c>
      <c r="J27" s="48">
        <f t="shared" si="4"/>
        <v>314.5</v>
      </c>
      <c r="K27" s="48">
        <f>F27*I27</f>
        <v>56776.5</v>
      </c>
      <c r="L27" s="49" t="s">
        <v>79</v>
      </c>
    </row>
    <row r="28" spans="1:12" ht="75" x14ac:dyDescent="0.25">
      <c r="A28" s="41" t="s">
        <v>37</v>
      </c>
      <c r="B28" s="69" t="s">
        <v>114</v>
      </c>
      <c r="C28" s="43">
        <v>0</v>
      </c>
      <c r="D28" s="67">
        <v>0</v>
      </c>
      <c r="E28" s="67">
        <v>1</v>
      </c>
      <c r="F28" s="45">
        <f>(C28*'Labor Costs'!$F$9)+(D28*('Labor Costs'!$D$7))+(E28*'Labor Costs'!$F$10)</f>
        <v>186</v>
      </c>
      <c r="G28" s="68">
        <v>73</v>
      </c>
      <c r="H28" s="47">
        <v>12</v>
      </c>
      <c r="I28" s="47">
        <f t="shared" si="3"/>
        <v>876</v>
      </c>
      <c r="J28" s="48">
        <f t="shared" si="4"/>
        <v>876</v>
      </c>
      <c r="K28" s="48">
        <f>F28*I28</f>
        <v>162936</v>
      </c>
      <c r="L28" s="49" t="s">
        <v>79</v>
      </c>
    </row>
    <row r="29" spans="1:12" ht="45" x14ac:dyDescent="0.25">
      <c r="A29" s="191" t="s">
        <v>88</v>
      </c>
      <c r="B29" s="219" t="s">
        <v>115</v>
      </c>
      <c r="C29" s="193">
        <v>40</v>
      </c>
      <c r="D29" s="194">
        <v>0</v>
      </c>
      <c r="E29" s="194">
        <v>0</v>
      </c>
      <c r="F29" s="195">
        <f>(C29*'Labor Costs'!$F$9)+(D29*('Labor Costs'!$D$7))+(E29*'Labor Costs'!$F$10)</f>
        <v>3720</v>
      </c>
      <c r="G29" s="196">
        <v>112</v>
      </c>
      <c r="H29" s="197">
        <v>4</v>
      </c>
      <c r="I29" s="197">
        <f t="shared" si="3"/>
        <v>448</v>
      </c>
      <c r="J29" s="198">
        <f t="shared" si="4"/>
        <v>17920</v>
      </c>
      <c r="K29" s="198">
        <f t="shared" si="5"/>
        <v>1666560</v>
      </c>
      <c r="L29" s="49" t="s">
        <v>38</v>
      </c>
    </row>
    <row r="30" spans="1:12" ht="30" x14ac:dyDescent="0.25">
      <c r="A30" s="191" t="s">
        <v>89</v>
      </c>
      <c r="B30" s="219" t="s">
        <v>116</v>
      </c>
      <c r="C30" s="193">
        <v>10</v>
      </c>
      <c r="D30" s="194">
        <v>0</v>
      </c>
      <c r="E30" s="194">
        <v>0</v>
      </c>
      <c r="F30" s="195">
        <f>(C30*'Labor Costs'!$F$9)+(D30*('Labor Costs'!$D$7))+(E30*'Labor Costs'!$F$10)</f>
        <v>930</v>
      </c>
      <c r="G30" s="196">
        <v>112</v>
      </c>
      <c r="H30" s="197">
        <v>2</v>
      </c>
      <c r="I30" s="197">
        <f t="shared" si="3"/>
        <v>224</v>
      </c>
      <c r="J30" s="198">
        <f t="shared" si="4"/>
        <v>2240</v>
      </c>
      <c r="K30" s="198">
        <f t="shared" si="5"/>
        <v>208320</v>
      </c>
      <c r="L30" s="49" t="s">
        <v>38</v>
      </c>
    </row>
    <row r="31" spans="1:12" ht="105" x14ac:dyDescent="0.25">
      <c r="A31" s="191">
        <v>80.147400000000005</v>
      </c>
      <c r="B31" s="219" t="s">
        <v>117</v>
      </c>
      <c r="C31" s="193">
        <v>8</v>
      </c>
      <c r="D31" s="194">
        <v>0</v>
      </c>
      <c r="E31" s="194">
        <v>0</v>
      </c>
      <c r="F31" s="195">
        <f>(C31*'Labor Costs'!$F$9)+(D31*('Labor Costs'!$D$7))+(E31*'Labor Costs'!$F$10)</f>
        <v>744</v>
      </c>
      <c r="G31" s="196">
        <v>40</v>
      </c>
      <c r="H31" s="197">
        <v>1</v>
      </c>
      <c r="I31" s="197">
        <f t="shared" si="3"/>
        <v>40</v>
      </c>
      <c r="J31" s="198">
        <f t="shared" si="4"/>
        <v>320</v>
      </c>
      <c r="K31" s="198">
        <f t="shared" si="5"/>
        <v>29760</v>
      </c>
      <c r="L31" s="49" t="s">
        <v>80</v>
      </c>
    </row>
    <row r="32" spans="1:12" ht="30" x14ac:dyDescent="0.25">
      <c r="A32" s="191">
        <v>80.147400000000005</v>
      </c>
      <c r="B32" s="219" t="s">
        <v>118</v>
      </c>
      <c r="C32" s="193">
        <v>1</v>
      </c>
      <c r="D32" s="194">
        <v>0</v>
      </c>
      <c r="E32" s="194">
        <v>0</v>
      </c>
      <c r="F32" s="195">
        <f>(C32*'Labor Costs'!$F$9)+(D32*('Labor Costs'!$D$7))+(E32*'Labor Costs'!$F$10)</f>
        <v>93</v>
      </c>
      <c r="G32" s="196">
        <v>10</v>
      </c>
      <c r="H32" s="197">
        <v>1</v>
      </c>
      <c r="I32" s="197">
        <f>G32*H32</f>
        <v>10</v>
      </c>
      <c r="J32" s="198">
        <f>(C32+D32+E32)*I32</f>
        <v>10</v>
      </c>
      <c r="K32" s="198">
        <f>F32*I32</f>
        <v>930</v>
      </c>
      <c r="L32" s="49" t="s">
        <v>79</v>
      </c>
    </row>
    <row r="33" spans="1:12" ht="75" x14ac:dyDescent="0.25">
      <c r="A33" s="41" t="s">
        <v>37</v>
      </c>
      <c r="B33" s="69" t="s">
        <v>119</v>
      </c>
      <c r="C33" s="43">
        <v>4</v>
      </c>
      <c r="D33" s="67">
        <v>0</v>
      </c>
      <c r="E33" s="67">
        <v>0</v>
      </c>
      <c r="F33" s="45">
        <f>(C33*'Labor Costs'!$F$9)+(D33*('Labor Costs'!$D$7))+(E33*'Labor Costs'!$F$10)</f>
        <v>372</v>
      </c>
      <c r="G33" s="68">
        <v>73</v>
      </c>
      <c r="H33" s="47">
        <v>12</v>
      </c>
      <c r="I33" s="47">
        <f t="shared" si="3"/>
        <v>876</v>
      </c>
      <c r="J33" s="48">
        <f t="shared" si="4"/>
        <v>3504</v>
      </c>
      <c r="K33" s="48">
        <f t="shared" si="5"/>
        <v>325872</v>
      </c>
      <c r="L33" s="49" t="s">
        <v>38</v>
      </c>
    </row>
    <row r="34" spans="1:12" ht="75" x14ac:dyDescent="0.25">
      <c r="A34" s="50" t="s">
        <v>90</v>
      </c>
      <c r="B34" s="51" t="s">
        <v>120</v>
      </c>
      <c r="C34" s="52">
        <v>0.05</v>
      </c>
      <c r="D34" s="189">
        <v>0</v>
      </c>
      <c r="E34" s="189">
        <v>0</v>
      </c>
      <c r="F34" s="54">
        <f>(C34*'Labor Costs'!$F$9)+(D34*('Labor Costs'!$D$7))+(E34*'Labor Costs'!$F$10)</f>
        <v>4.6500000000000004</v>
      </c>
      <c r="G34" s="190">
        <v>726</v>
      </c>
      <c r="H34" s="188">
        <v>365</v>
      </c>
      <c r="I34" s="56">
        <f t="shared" si="3"/>
        <v>264990</v>
      </c>
      <c r="J34" s="57">
        <f t="shared" si="4"/>
        <v>13249.5</v>
      </c>
      <c r="K34" s="57">
        <f>F34*I34</f>
        <v>1232203.5</v>
      </c>
      <c r="L34" s="49" t="s">
        <v>38</v>
      </c>
    </row>
    <row r="35" spans="1:12" ht="75.75" thickBot="1" x14ac:dyDescent="0.3">
      <c r="A35" s="50" t="s">
        <v>91</v>
      </c>
      <c r="B35" s="51" t="s">
        <v>121</v>
      </c>
      <c r="C35" s="52">
        <v>0.05</v>
      </c>
      <c r="D35" s="189">
        <v>0</v>
      </c>
      <c r="E35" s="189">
        <v>0</v>
      </c>
      <c r="F35" s="54">
        <f>(C35*'Labor Costs'!$F$9)+(D35*('Labor Costs'!$D$7))+(E35*'Labor Costs'!$F$10)</f>
        <v>4.6500000000000004</v>
      </c>
      <c r="G35" s="190">
        <v>726</v>
      </c>
      <c r="H35" s="188">
        <v>365</v>
      </c>
      <c r="I35" s="56">
        <f t="shared" si="3"/>
        <v>264990</v>
      </c>
      <c r="J35" s="57">
        <f t="shared" si="4"/>
        <v>13249.5</v>
      </c>
      <c r="K35" s="57">
        <f t="shared" si="5"/>
        <v>1232203.5</v>
      </c>
      <c r="L35" s="70" t="s">
        <v>38</v>
      </c>
    </row>
    <row r="36" spans="1:12" ht="15.75" thickBot="1" x14ac:dyDescent="0.3">
      <c r="A36" s="229" t="s">
        <v>39</v>
      </c>
      <c r="B36" s="230"/>
      <c r="C36" s="71"/>
      <c r="D36" s="72"/>
      <c r="E36" s="72"/>
      <c r="F36" s="72"/>
      <c r="G36" s="72">
        <f>SUM(G5:G35)</f>
        <v>7603</v>
      </c>
      <c r="H36" s="72"/>
      <c r="I36" s="72">
        <f>SUM(I5:I35)</f>
        <v>812932</v>
      </c>
      <c r="J36" s="72">
        <f>SUM(J5:J35)</f>
        <v>222219</v>
      </c>
      <c r="K36" s="72">
        <f>SUM(K5:K35)</f>
        <v>22824339</v>
      </c>
      <c r="L36" s="73"/>
    </row>
    <row r="37" spans="1:12" x14ac:dyDescent="0.25">
      <c r="A37" s="32"/>
      <c r="B37" s="30"/>
      <c r="C37" s="30"/>
      <c r="D37" s="30"/>
      <c r="E37" s="30"/>
      <c r="F37" s="30"/>
      <c r="G37" s="30"/>
      <c r="H37" s="30"/>
      <c r="I37" s="30"/>
      <c r="J37" s="30"/>
      <c r="K37" s="30"/>
      <c r="L37" s="30"/>
    </row>
    <row r="38" spans="1:12" x14ac:dyDescent="0.25">
      <c r="A38" s="74"/>
      <c r="B38" s="30"/>
      <c r="C38" s="30"/>
      <c r="D38" s="30"/>
      <c r="E38" s="30"/>
      <c r="F38" s="30"/>
      <c r="G38" s="30"/>
      <c r="H38" s="30"/>
      <c r="I38" s="30"/>
      <c r="J38" s="30"/>
      <c r="K38" s="30"/>
      <c r="L38" s="30"/>
    </row>
    <row r="39" spans="1:12" x14ac:dyDescent="0.25">
      <c r="A39" s="74"/>
      <c r="B39" s="30"/>
      <c r="C39" s="30"/>
      <c r="D39" s="30"/>
      <c r="E39" s="30"/>
      <c r="F39" s="30"/>
      <c r="G39" s="30"/>
      <c r="H39" s="30"/>
      <c r="I39" s="30"/>
      <c r="J39" s="30"/>
      <c r="K39" s="30"/>
      <c r="L39" s="30"/>
    </row>
    <row r="40" spans="1:12" x14ac:dyDescent="0.25">
      <c r="A40" s="32"/>
      <c r="B40" s="30"/>
      <c r="C40" s="30"/>
      <c r="D40" s="30"/>
      <c r="E40" s="30"/>
      <c r="F40" s="30"/>
      <c r="G40" s="30"/>
      <c r="H40" s="30"/>
      <c r="I40" s="30"/>
      <c r="J40" s="30"/>
      <c r="K40" s="30"/>
      <c r="L40" s="30"/>
    </row>
    <row r="41" spans="1:12" x14ac:dyDescent="0.25">
      <c r="A41" s="94"/>
      <c r="B41" s="2"/>
      <c r="C41" s="2"/>
      <c r="D41" s="2"/>
      <c r="E41" s="2"/>
      <c r="F41" s="2"/>
      <c r="G41" s="2"/>
      <c r="H41" s="2"/>
      <c r="I41" s="2"/>
      <c r="J41" s="2"/>
      <c r="K41" s="2"/>
      <c r="L41" s="2"/>
    </row>
    <row r="42" spans="1:12" x14ac:dyDescent="0.25">
      <c r="A42" s="75" t="s">
        <v>76</v>
      </c>
      <c r="B42" s="2"/>
      <c r="C42" s="2"/>
      <c r="D42" s="2"/>
      <c r="E42" s="2"/>
      <c r="F42" s="2"/>
      <c r="G42" s="2"/>
      <c r="H42" s="2"/>
      <c r="I42" s="2"/>
      <c r="J42" s="2"/>
      <c r="K42" s="2"/>
      <c r="L42" s="2"/>
    </row>
    <row r="43" spans="1:12" x14ac:dyDescent="0.25">
      <c r="A43" s="2" t="s">
        <v>181</v>
      </c>
      <c r="B43" s="2"/>
      <c r="C43" s="2"/>
      <c r="D43" s="2"/>
      <c r="E43" s="2"/>
      <c r="F43" s="2"/>
      <c r="G43" s="2"/>
      <c r="H43" s="2"/>
      <c r="I43" s="2"/>
      <c r="J43" s="2"/>
      <c r="K43" s="2"/>
      <c r="L43" s="2"/>
    </row>
    <row r="44" spans="1:12" x14ac:dyDescent="0.25">
      <c r="A44" s="75" t="s">
        <v>175</v>
      </c>
      <c r="B44" s="2"/>
      <c r="C44" s="2"/>
      <c r="D44" s="2"/>
      <c r="E44" s="2"/>
      <c r="F44" s="2"/>
      <c r="G44" s="2"/>
      <c r="H44" s="2"/>
      <c r="I44" s="2"/>
      <c r="J44" s="2"/>
      <c r="K44" s="2"/>
      <c r="L44" s="2"/>
    </row>
    <row r="45" spans="1:12" x14ac:dyDescent="0.25">
      <c r="A45" s="158" t="s">
        <v>192</v>
      </c>
      <c r="B45" s="2"/>
      <c r="C45" s="2"/>
      <c r="D45" s="2"/>
      <c r="E45" s="2"/>
      <c r="F45" s="2"/>
      <c r="G45" s="2"/>
      <c r="H45" s="2"/>
      <c r="I45" s="2"/>
      <c r="J45" s="2"/>
      <c r="K45" s="2"/>
      <c r="L45" s="2"/>
    </row>
    <row r="46" spans="1:12" x14ac:dyDescent="0.25">
      <c r="A46" s="95"/>
      <c r="B46" s="95"/>
      <c r="C46" s="95"/>
      <c r="D46" s="95"/>
      <c r="E46" s="2"/>
      <c r="F46" s="2"/>
      <c r="G46" s="2"/>
      <c r="H46" s="2"/>
      <c r="I46" s="2"/>
      <c r="J46" s="2"/>
      <c r="K46" s="2"/>
      <c r="L46" s="2"/>
    </row>
    <row r="47" spans="1:12" x14ac:dyDescent="0.25">
      <c r="A47" s="158" t="s">
        <v>193</v>
      </c>
      <c r="B47" s="2"/>
      <c r="C47" s="2"/>
      <c r="D47" s="2"/>
      <c r="E47" s="2"/>
      <c r="F47" s="2"/>
      <c r="G47" s="2"/>
      <c r="H47" s="2"/>
      <c r="I47" s="2"/>
      <c r="J47" s="2"/>
      <c r="K47" s="2"/>
      <c r="L47" s="2"/>
    </row>
    <row r="48" spans="1:12" x14ac:dyDescent="0.25">
      <c r="A48" s="158" t="s">
        <v>194</v>
      </c>
      <c r="B48" s="2"/>
      <c r="C48" s="2"/>
      <c r="D48" s="2"/>
      <c r="E48" s="2"/>
      <c r="F48" s="2"/>
      <c r="G48" s="2"/>
      <c r="H48" s="2"/>
      <c r="I48" s="2"/>
      <c r="J48" s="2"/>
      <c r="K48" s="2"/>
      <c r="L48" s="2"/>
    </row>
    <row r="49" spans="1:12" x14ac:dyDescent="0.25">
      <c r="A49" s="158" t="s">
        <v>195</v>
      </c>
      <c r="B49" s="2"/>
      <c r="C49" s="2"/>
      <c r="D49" s="2"/>
      <c r="E49" s="2"/>
      <c r="F49" s="2"/>
      <c r="G49" s="2"/>
      <c r="H49" s="2"/>
      <c r="I49" s="2"/>
      <c r="J49" s="2"/>
      <c r="K49" s="2"/>
      <c r="L49" s="2"/>
    </row>
    <row r="50" spans="1:12" x14ac:dyDescent="0.25">
      <c r="A50" s="2"/>
      <c r="B50" s="2"/>
      <c r="C50" s="2"/>
      <c r="D50" s="2"/>
      <c r="E50" s="2"/>
      <c r="F50" s="2"/>
      <c r="G50" s="2"/>
      <c r="H50" s="2"/>
      <c r="I50" s="2"/>
      <c r="J50" s="2"/>
      <c r="K50" s="2"/>
      <c r="L50" s="2"/>
    </row>
    <row r="51" spans="1:12" x14ac:dyDescent="0.25">
      <c r="A51" s="30"/>
      <c r="B51" s="30"/>
      <c r="C51" s="30"/>
      <c r="D51" s="30"/>
      <c r="E51" s="30"/>
      <c r="F51" s="30"/>
      <c r="G51" s="30"/>
      <c r="H51" s="30"/>
      <c r="I51" s="30"/>
      <c r="J51" s="30"/>
      <c r="K51" s="30"/>
      <c r="L51" s="30"/>
    </row>
    <row r="52" spans="1:12" x14ac:dyDescent="0.25">
      <c r="A52" s="30"/>
      <c r="B52" s="30"/>
      <c r="C52" s="30"/>
      <c r="D52" s="30"/>
      <c r="E52" s="30"/>
      <c r="F52" s="30"/>
      <c r="G52" s="30"/>
      <c r="H52" s="30"/>
      <c r="I52" s="30"/>
      <c r="J52" s="30"/>
      <c r="K52" s="30"/>
      <c r="L52" s="30"/>
    </row>
    <row r="53" spans="1:12" x14ac:dyDescent="0.25">
      <c r="A53" s="30"/>
      <c r="B53" s="30"/>
      <c r="C53" s="30"/>
      <c r="D53" s="30"/>
      <c r="E53" s="30"/>
      <c r="F53" s="30"/>
      <c r="G53" s="30"/>
      <c r="H53" s="30"/>
      <c r="I53" s="30"/>
      <c r="J53" s="30"/>
      <c r="K53" s="30"/>
      <c r="L53" s="30"/>
    </row>
    <row r="54" spans="1:12" x14ac:dyDescent="0.25">
      <c r="A54" s="30"/>
      <c r="B54" s="30"/>
      <c r="C54" s="30"/>
      <c r="D54" s="30"/>
      <c r="E54" s="30"/>
      <c r="F54" s="30"/>
      <c r="G54" s="30"/>
      <c r="H54" s="30"/>
      <c r="I54" s="30"/>
      <c r="J54" s="30"/>
      <c r="K54" s="30"/>
      <c r="L54" s="30"/>
    </row>
    <row r="71" spans="1:10" s="2" customFormat="1" ht="18" customHeight="1" x14ac:dyDescent="0.25"/>
    <row r="72" spans="1:10" s="3" customFormat="1" ht="15.75" x14ac:dyDescent="0.25"/>
    <row r="78" spans="1:10" s="2" customFormat="1" x14ac:dyDescent="0.25"/>
    <row r="79" spans="1:10" ht="25.5" x14ac:dyDescent="0.35">
      <c r="A79" s="4"/>
      <c r="B79" s="5"/>
      <c r="C79" s="5"/>
      <c r="D79" s="5"/>
      <c r="E79" s="5"/>
      <c r="F79" s="5"/>
      <c r="G79" s="5"/>
      <c r="H79" s="5"/>
      <c r="I79" s="5"/>
      <c r="J79" s="5"/>
    </row>
    <row r="80" spans="1:10" ht="25.5" x14ac:dyDescent="0.35">
      <c r="A80" s="5"/>
      <c r="B80" s="5"/>
      <c r="C80" s="5"/>
      <c r="D80" s="5"/>
      <c r="E80" s="5"/>
      <c r="F80" s="5"/>
      <c r="G80" s="5"/>
      <c r="H80" s="5"/>
      <c r="I80" s="5"/>
      <c r="J80" s="5"/>
    </row>
  </sheetData>
  <mergeCells count="7">
    <mergeCell ref="A1:L1"/>
    <mergeCell ref="A2:L2"/>
    <mergeCell ref="A36:B36"/>
    <mergeCell ref="A3:B3"/>
    <mergeCell ref="C3:F3"/>
    <mergeCell ref="G3:K3"/>
    <mergeCell ref="L3:L4"/>
  </mergeCells>
  <pageMargins left="0.7" right="0.7" top="0.75" bottom="0.75" header="0.3" footer="0.3"/>
  <pageSetup scale="78" fitToHeight="0"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63"/>
  <sheetViews>
    <sheetView tabSelected="1" topLeftCell="A13" zoomScale="69" zoomScaleNormal="69" workbookViewId="0">
      <selection activeCell="H47" sqref="H47"/>
    </sheetView>
  </sheetViews>
  <sheetFormatPr defaultRowHeight="15" x14ac:dyDescent="0.25"/>
  <cols>
    <col min="1" max="1" width="19.42578125" customWidth="1"/>
    <col min="2" max="2" width="26.710937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9.5703125" customWidth="1"/>
    <col min="12" max="12" width="10.28515625" customWidth="1"/>
  </cols>
  <sheetData>
    <row r="1" spans="1:12" ht="15.75" thickBot="1" x14ac:dyDescent="0.3">
      <c r="A1" s="241" t="s">
        <v>0</v>
      </c>
      <c r="B1" s="242"/>
      <c r="C1" s="242"/>
      <c r="D1" s="242"/>
      <c r="E1" s="242"/>
      <c r="F1" s="242"/>
      <c r="G1" s="242"/>
      <c r="H1" s="242"/>
      <c r="I1" s="243"/>
      <c r="J1" s="243"/>
      <c r="K1" s="243"/>
      <c r="L1" s="244"/>
    </row>
    <row r="2" spans="1:12" ht="15.75" thickBot="1" x14ac:dyDescent="0.3">
      <c r="A2" s="245" t="s">
        <v>40</v>
      </c>
      <c r="B2" s="246"/>
      <c r="C2" s="246"/>
      <c r="D2" s="246"/>
      <c r="E2" s="246"/>
      <c r="F2" s="246"/>
      <c r="G2" s="246"/>
      <c r="H2" s="246"/>
      <c r="I2" s="246"/>
      <c r="J2" s="246"/>
      <c r="K2" s="246"/>
      <c r="L2" s="247"/>
    </row>
    <row r="3" spans="1:12" s="1" customFormat="1" ht="16.149999999999999" customHeight="1" thickBot="1" x14ac:dyDescent="0.3">
      <c r="A3" s="248" t="s">
        <v>2</v>
      </c>
      <c r="B3" s="249"/>
      <c r="C3" s="250" t="s">
        <v>3</v>
      </c>
      <c r="D3" s="251"/>
      <c r="E3" s="251"/>
      <c r="F3" s="252"/>
      <c r="G3" s="249" t="s">
        <v>4</v>
      </c>
      <c r="H3" s="253"/>
      <c r="I3" s="253"/>
      <c r="J3" s="253"/>
      <c r="K3" s="253"/>
      <c r="L3" s="254" t="s">
        <v>5</v>
      </c>
    </row>
    <row r="4" spans="1:12" ht="49.5" thickBot="1" x14ac:dyDescent="0.3">
      <c r="A4" s="124" t="s">
        <v>6</v>
      </c>
      <c r="B4" s="125" t="s">
        <v>7</v>
      </c>
      <c r="C4" s="126" t="s">
        <v>8</v>
      </c>
      <c r="D4" s="127" t="s">
        <v>9</v>
      </c>
      <c r="E4" s="127" t="s">
        <v>10</v>
      </c>
      <c r="F4" s="128" t="s">
        <v>11</v>
      </c>
      <c r="G4" s="129" t="s">
        <v>12</v>
      </c>
      <c r="H4" s="129" t="s">
        <v>13</v>
      </c>
      <c r="I4" s="130" t="s">
        <v>14</v>
      </c>
      <c r="J4" s="130" t="s">
        <v>15</v>
      </c>
      <c r="K4" s="131" t="s">
        <v>16</v>
      </c>
      <c r="L4" s="255"/>
    </row>
    <row r="5" spans="1:12" ht="45" x14ac:dyDescent="0.25">
      <c r="A5" s="76" t="s">
        <v>41</v>
      </c>
      <c r="B5" s="77" t="s">
        <v>122</v>
      </c>
      <c r="C5" s="78">
        <v>1.5</v>
      </c>
      <c r="D5" s="79">
        <v>0</v>
      </c>
      <c r="E5" s="79">
        <v>0</v>
      </c>
      <c r="F5" s="80">
        <f>(C5*'Labor Costs'!$F$9)+(D5*('Labor Costs'!$D$7))+(E5*'Labor Costs'!$F$10)</f>
        <v>139.5</v>
      </c>
      <c r="G5" s="81">
        <v>37</v>
      </c>
      <c r="H5" s="82">
        <v>1</v>
      </c>
      <c r="I5" s="82">
        <f>G5*H5</f>
        <v>37</v>
      </c>
      <c r="J5" s="83">
        <f t="shared" ref="J5:J10" si="0">(C5+D5+E5)*I5</f>
        <v>55.5</v>
      </c>
      <c r="K5" s="83">
        <f>F5*I5</f>
        <v>5161.5</v>
      </c>
      <c r="L5" s="84" t="s">
        <v>18</v>
      </c>
    </row>
    <row r="6" spans="1:12" ht="45" x14ac:dyDescent="0.25">
      <c r="A6" s="76" t="s">
        <v>123</v>
      </c>
      <c r="B6" s="77" t="s">
        <v>124</v>
      </c>
      <c r="C6" s="78">
        <v>1</v>
      </c>
      <c r="D6" s="79">
        <v>0</v>
      </c>
      <c r="E6" s="79">
        <v>0</v>
      </c>
      <c r="F6" s="80">
        <f>(C6*'Labor Costs'!$F$9)+(D6*('Labor Costs'!$D$7))+(E6*'Labor Costs'!$F$10)</f>
        <v>93</v>
      </c>
      <c r="G6" s="81">
        <v>37</v>
      </c>
      <c r="H6" s="82">
        <v>1</v>
      </c>
      <c r="I6" s="82">
        <f>G6*H6</f>
        <v>37</v>
      </c>
      <c r="J6" s="83">
        <f t="shared" si="0"/>
        <v>37</v>
      </c>
      <c r="K6" s="83">
        <f t="shared" ref="K6:K16" si="1">F6*I6</f>
        <v>3441</v>
      </c>
      <c r="L6" s="84" t="s">
        <v>18</v>
      </c>
    </row>
    <row r="7" spans="1:12" ht="60" x14ac:dyDescent="0.25">
      <c r="A7" s="76" t="s">
        <v>85</v>
      </c>
      <c r="B7" s="85" t="s">
        <v>125</v>
      </c>
      <c r="C7" s="78">
        <v>0.75</v>
      </c>
      <c r="D7" s="79">
        <v>0</v>
      </c>
      <c r="E7" s="79">
        <v>0</v>
      </c>
      <c r="F7" s="80">
        <f>(C7*'Labor Costs'!$F$9)+(D7*('Labor Costs'!$D$7))+(E7*'Labor Costs'!$F$10)</f>
        <v>69.75</v>
      </c>
      <c r="G7" s="81">
        <v>74</v>
      </c>
      <c r="H7" s="82">
        <v>1</v>
      </c>
      <c r="I7" s="82">
        <f>G7*H7</f>
        <v>74</v>
      </c>
      <c r="J7" s="83">
        <f t="shared" si="0"/>
        <v>55.5</v>
      </c>
      <c r="K7" s="83">
        <f t="shared" si="1"/>
        <v>5161.5</v>
      </c>
      <c r="L7" s="84" t="s">
        <v>18</v>
      </c>
    </row>
    <row r="8" spans="1:12" ht="105" x14ac:dyDescent="0.25">
      <c r="A8" s="148" t="s">
        <v>126</v>
      </c>
      <c r="B8" s="149" t="s">
        <v>127</v>
      </c>
      <c r="C8" s="150">
        <v>1</v>
      </c>
      <c r="D8" s="151">
        <v>0</v>
      </c>
      <c r="E8" s="151">
        <v>0</v>
      </c>
      <c r="F8" s="152">
        <f>(C8*'Labor Costs'!$F$9)+(D8*('Labor Costs'!$D$7))+(E8*'Labor Costs'!$F$10)</f>
        <v>93</v>
      </c>
      <c r="G8" s="153">
        <v>150</v>
      </c>
      <c r="H8" s="154">
        <v>1</v>
      </c>
      <c r="I8" s="154">
        <f>G8*H8</f>
        <v>150</v>
      </c>
      <c r="J8" s="155">
        <f t="shared" si="0"/>
        <v>150</v>
      </c>
      <c r="K8" s="155">
        <f t="shared" si="1"/>
        <v>13950</v>
      </c>
      <c r="L8" s="156" t="s">
        <v>80</v>
      </c>
    </row>
    <row r="9" spans="1:12" ht="75" x14ac:dyDescent="0.25">
      <c r="A9" s="76" t="s">
        <v>126</v>
      </c>
      <c r="B9" s="77" t="s">
        <v>128</v>
      </c>
      <c r="C9" s="78">
        <v>1</v>
      </c>
      <c r="D9" s="79">
        <v>0</v>
      </c>
      <c r="E9" s="79">
        <v>0</v>
      </c>
      <c r="F9" s="80">
        <f>(C9*'Labor Costs'!$F$9)+(D9*('Labor Costs'!$D$7))+(E9*'Labor Costs'!$F$10)</f>
        <v>93</v>
      </c>
      <c r="G9" s="81">
        <v>738</v>
      </c>
      <c r="H9" s="82">
        <v>4</v>
      </c>
      <c r="I9" s="82">
        <f t="shared" ref="I9:I16" si="2">G9*H9</f>
        <v>2952</v>
      </c>
      <c r="J9" s="83">
        <f t="shared" si="0"/>
        <v>2952</v>
      </c>
      <c r="K9" s="83">
        <f t="shared" si="1"/>
        <v>274536</v>
      </c>
      <c r="L9" s="84" t="s">
        <v>20</v>
      </c>
    </row>
    <row r="10" spans="1:12" ht="105" x14ac:dyDescent="0.25">
      <c r="A10" s="76" t="s">
        <v>126</v>
      </c>
      <c r="B10" s="77" t="s">
        <v>129</v>
      </c>
      <c r="C10" s="78">
        <v>6</v>
      </c>
      <c r="D10" s="79">
        <v>0</v>
      </c>
      <c r="E10" s="79">
        <v>0</v>
      </c>
      <c r="F10" s="80">
        <f>(C10*'Labor Costs'!$F$9)+(D10*('Labor Costs'!$D$7))+(E10*'Labor Costs'!$F$10)</f>
        <v>558</v>
      </c>
      <c r="G10" s="81">
        <v>738</v>
      </c>
      <c r="H10" s="82">
        <v>1</v>
      </c>
      <c r="I10" s="82">
        <f t="shared" si="2"/>
        <v>738</v>
      </c>
      <c r="J10" s="83">
        <f t="shared" si="0"/>
        <v>4428</v>
      </c>
      <c r="K10" s="83">
        <f t="shared" si="1"/>
        <v>411804</v>
      </c>
      <c r="L10" s="84" t="s">
        <v>42</v>
      </c>
    </row>
    <row r="11" spans="1:12" ht="30" x14ac:dyDescent="0.25">
      <c r="A11" s="159" t="s">
        <v>86</v>
      </c>
      <c r="B11" s="160" t="s">
        <v>130</v>
      </c>
      <c r="C11" s="161">
        <v>0.5</v>
      </c>
      <c r="D11" s="162">
        <v>0</v>
      </c>
      <c r="E11" s="162">
        <v>0</v>
      </c>
      <c r="F11" s="163">
        <f>(C11*'Labor Costs'!$F$9)+(D11*('Labor Costs'!$D$7))+(E11*'Labor Costs'!$F$10)</f>
        <v>46.5</v>
      </c>
      <c r="G11" s="164">
        <v>738</v>
      </c>
      <c r="H11" s="169">
        <v>365</v>
      </c>
      <c r="I11" s="165">
        <f t="shared" si="2"/>
        <v>269370</v>
      </c>
      <c r="J11" s="166">
        <f t="shared" ref="J11:J16" si="3">(C11+D11+E11)*I11</f>
        <v>134685</v>
      </c>
      <c r="K11" s="166">
        <f t="shared" si="1"/>
        <v>12525705</v>
      </c>
      <c r="L11" s="84" t="s">
        <v>32</v>
      </c>
    </row>
    <row r="12" spans="1:12" ht="60" x14ac:dyDescent="0.25">
      <c r="A12" s="76" t="s">
        <v>34</v>
      </c>
      <c r="B12" s="77" t="s">
        <v>131</v>
      </c>
      <c r="C12" s="78">
        <v>0.5</v>
      </c>
      <c r="D12" s="79">
        <v>0</v>
      </c>
      <c r="E12" s="79">
        <v>0</v>
      </c>
      <c r="F12" s="80">
        <f>(C12*'Labor Costs'!$F$9)+(D12*('Labor Costs'!$D$7))+(E12*'Labor Costs'!$F$10)</f>
        <v>46.5</v>
      </c>
      <c r="G12" s="81">
        <v>738</v>
      </c>
      <c r="H12" s="82">
        <v>4</v>
      </c>
      <c r="I12" s="82">
        <f t="shared" si="2"/>
        <v>2952</v>
      </c>
      <c r="J12" s="83">
        <f t="shared" si="3"/>
        <v>1476</v>
      </c>
      <c r="K12" s="83">
        <f t="shared" si="1"/>
        <v>137268</v>
      </c>
      <c r="L12" s="84" t="s">
        <v>33</v>
      </c>
    </row>
    <row r="13" spans="1:12" ht="60" x14ac:dyDescent="0.25">
      <c r="A13" s="148" t="s">
        <v>132</v>
      </c>
      <c r="B13" s="157" t="s">
        <v>133</v>
      </c>
      <c r="C13" s="150">
        <v>2</v>
      </c>
      <c r="D13" s="151">
        <v>0</v>
      </c>
      <c r="E13" s="151">
        <v>0</v>
      </c>
      <c r="F13" s="152">
        <f>(C13*'Labor Costs'!$F$9)+(D13*('Labor Costs'!$D$7))+(E13*'Labor Costs'!$F$10)</f>
        <v>186</v>
      </c>
      <c r="G13" s="153">
        <v>74</v>
      </c>
      <c r="H13" s="154">
        <v>1</v>
      </c>
      <c r="I13" s="154">
        <f t="shared" si="2"/>
        <v>74</v>
      </c>
      <c r="J13" s="155">
        <f t="shared" si="3"/>
        <v>148</v>
      </c>
      <c r="K13" s="155">
        <f t="shared" si="1"/>
        <v>13764</v>
      </c>
      <c r="L13" s="156" t="s">
        <v>79</v>
      </c>
    </row>
    <row r="14" spans="1:12" ht="120" x14ac:dyDescent="0.25">
      <c r="A14" s="76" t="s">
        <v>87</v>
      </c>
      <c r="B14" s="86" t="s">
        <v>134</v>
      </c>
      <c r="C14" s="78">
        <v>6</v>
      </c>
      <c r="D14" s="87">
        <v>0</v>
      </c>
      <c r="E14" s="87">
        <v>16</v>
      </c>
      <c r="F14" s="80">
        <f>(C14*'Labor Costs'!$F$9)+(D14*('Labor Costs'!$D$7))+(E14*'Labor Costs'!$F$10)</f>
        <v>3534</v>
      </c>
      <c r="G14" s="88">
        <v>738</v>
      </c>
      <c r="H14" s="82">
        <v>1</v>
      </c>
      <c r="I14" s="82">
        <f t="shared" si="2"/>
        <v>738</v>
      </c>
      <c r="J14" s="83">
        <f t="shared" si="3"/>
        <v>16236</v>
      </c>
      <c r="K14" s="83">
        <f t="shared" si="1"/>
        <v>2608092</v>
      </c>
      <c r="L14" s="84" t="s">
        <v>36</v>
      </c>
    </row>
    <row r="15" spans="1:12" ht="30" x14ac:dyDescent="0.25">
      <c r="A15" s="159" t="s">
        <v>90</v>
      </c>
      <c r="B15" s="160" t="s">
        <v>135</v>
      </c>
      <c r="C15" s="161">
        <v>0.05</v>
      </c>
      <c r="D15" s="167">
        <v>0</v>
      </c>
      <c r="E15" s="167">
        <v>0</v>
      </c>
      <c r="F15" s="163">
        <f>(C15*'Labor Costs'!$F$9)+(D15*('Labor Costs'!$D$7))+(E15*'Labor Costs'!$F$10)</f>
        <v>4.6500000000000004</v>
      </c>
      <c r="G15" s="168">
        <v>738</v>
      </c>
      <c r="H15" s="169">
        <v>365</v>
      </c>
      <c r="I15" s="165">
        <f t="shared" si="2"/>
        <v>269370</v>
      </c>
      <c r="J15" s="166">
        <f t="shared" si="3"/>
        <v>13468.5</v>
      </c>
      <c r="K15" s="166">
        <f t="shared" si="1"/>
        <v>1252570.5</v>
      </c>
      <c r="L15" s="84" t="s">
        <v>38</v>
      </c>
    </row>
    <row r="16" spans="1:12" ht="75.75" thickBot="1" x14ac:dyDescent="0.3">
      <c r="A16" s="159" t="s">
        <v>136</v>
      </c>
      <c r="B16" s="160" t="s">
        <v>137</v>
      </c>
      <c r="C16" s="161">
        <v>0.05</v>
      </c>
      <c r="D16" s="167">
        <v>0</v>
      </c>
      <c r="E16" s="167">
        <v>0</v>
      </c>
      <c r="F16" s="163">
        <f>(C16*'Labor Costs'!$F$9)+(D16*('Labor Costs'!$D$7))+(E16*'Labor Costs'!$F$10)</f>
        <v>4.6500000000000004</v>
      </c>
      <c r="G16" s="168">
        <v>738</v>
      </c>
      <c r="H16" s="169">
        <v>365</v>
      </c>
      <c r="I16" s="165">
        <f t="shared" si="2"/>
        <v>269370</v>
      </c>
      <c r="J16" s="166">
        <f t="shared" si="3"/>
        <v>13468.5</v>
      </c>
      <c r="K16" s="166">
        <f t="shared" si="1"/>
        <v>1252570.5</v>
      </c>
      <c r="L16" s="89" t="s">
        <v>38</v>
      </c>
    </row>
    <row r="17" spans="1:12" ht="15.75" thickBot="1" x14ac:dyDescent="0.3">
      <c r="A17" s="239" t="s">
        <v>39</v>
      </c>
      <c r="B17" s="240"/>
      <c r="C17" s="90"/>
      <c r="D17" s="91"/>
      <c r="E17" s="91"/>
      <c r="F17" s="91"/>
      <c r="G17" s="91">
        <f>SUM(G5:G16)</f>
        <v>5538</v>
      </c>
      <c r="H17" s="91"/>
      <c r="I17" s="91">
        <f>SUM(I5:I16)</f>
        <v>815862</v>
      </c>
      <c r="J17" s="91">
        <f>SUM(J5:J16)</f>
        <v>187160</v>
      </c>
      <c r="K17" s="91">
        <f>SUM(K5:K16)</f>
        <v>18504024</v>
      </c>
      <c r="L17" s="92"/>
    </row>
    <row r="18" spans="1:12" x14ac:dyDescent="0.25">
      <c r="A18" s="75"/>
      <c r="B18" s="2"/>
      <c r="C18" s="2"/>
      <c r="D18" s="2"/>
      <c r="E18" s="2"/>
      <c r="F18" s="2"/>
      <c r="G18" s="2"/>
      <c r="H18" s="2"/>
      <c r="I18" s="2"/>
      <c r="J18" s="2"/>
      <c r="K18" s="2"/>
      <c r="L18" s="2"/>
    </row>
    <row r="19" spans="1:12" x14ac:dyDescent="0.25">
      <c r="A19" s="93"/>
      <c r="B19" s="2"/>
      <c r="C19" s="2"/>
      <c r="D19" s="2"/>
      <c r="E19" s="2"/>
      <c r="F19" s="2"/>
      <c r="G19" s="2"/>
      <c r="H19" s="2"/>
      <c r="I19" s="2"/>
      <c r="J19" s="2"/>
      <c r="K19" s="2"/>
      <c r="L19" s="2"/>
    </row>
    <row r="20" spans="1:12" x14ac:dyDescent="0.25">
      <c r="A20" s="94"/>
      <c r="B20" s="2"/>
      <c r="C20" s="2"/>
      <c r="D20" s="2"/>
      <c r="E20" s="2"/>
      <c r="F20" s="2"/>
      <c r="G20" s="2"/>
      <c r="H20" s="2"/>
      <c r="I20" s="2"/>
      <c r="J20" s="2"/>
      <c r="K20" s="2"/>
      <c r="L20" s="2"/>
    </row>
    <row r="21" spans="1:12" x14ac:dyDescent="0.25">
      <c r="A21" s="94"/>
      <c r="B21" s="2"/>
      <c r="C21" s="2"/>
      <c r="D21" s="2"/>
      <c r="E21" s="2"/>
      <c r="F21" s="2"/>
      <c r="G21" s="2"/>
      <c r="H21" s="2"/>
      <c r="I21" s="2"/>
      <c r="J21" s="2"/>
      <c r="K21" s="2"/>
      <c r="L21" s="2"/>
    </row>
    <row r="22" spans="1:12" x14ac:dyDescent="0.25">
      <c r="A22" s="75" t="s">
        <v>76</v>
      </c>
      <c r="B22" s="2"/>
      <c r="C22" s="2"/>
      <c r="D22" s="2"/>
      <c r="E22" s="2"/>
      <c r="F22" s="2"/>
      <c r="G22" s="2"/>
      <c r="H22" s="2"/>
      <c r="I22" s="2"/>
      <c r="J22" s="2"/>
      <c r="K22" s="2"/>
      <c r="L22" s="2"/>
    </row>
    <row r="23" spans="1:12" x14ac:dyDescent="0.25">
      <c r="A23" s="2" t="s">
        <v>181</v>
      </c>
      <c r="B23" s="2"/>
      <c r="C23" s="2"/>
      <c r="D23" s="2"/>
      <c r="E23" s="2"/>
      <c r="F23" s="2"/>
      <c r="G23" s="2"/>
      <c r="H23" s="2"/>
      <c r="I23" s="2"/>
      <c r="J23" s="2"/>
      <c r="K23" s="2"/>
      <c r="L23" s="2"/>
    </row>
    <row r="24" spans="1:12" x14ac:dyDescent="0.25">
      <c r="A24" s="75" t="s">
        <v>175</v>
      </c>
      <c r="B24" s="2"/>
      <c r="C24" s="2"/>
      <c r="D24" s="2"/>
      <c r="E24" s="2"/>
      <c r="F24" s="2"/>
      <c r="G24" s="2"/>
      <c r="H24" s="2"/>
      <c r="I24" s="2"/>
      <c r="J24" s="2"/>
      <c r="K24" s="2"/>
      <c r="L24" s="2"/>
    </row>
    <row r="25" spans="1:12" x14ac:dyDescent="0.25">
      <c r="A25" s="158" t="s">
        <v>176</v>
      </c>
      <c r="B25" s="2"/>
      <c r="C25" s="2"/>
      <c r="D25" s="2"/>
      <c r="E25" s="2"/>
      <c r="F25" s="2"/>
      <c r="G25" s="2"/>
      <c r="H25" s="2"/>
      <c r="I25" s="2"/>
      <c r="J25" s="2"/>
      <c r="K25" s="2"/>
      <c r="L25" s="2"/>
    </row>
    <row r="26" spans="1:12" x14ac:dyDescent="0.25">
      <c r="A26" s="95"/>
      <c r="B26" s="95"/>
      <c r="C26" s="95"/>
      <c r="D26" s="95"/>
      <c r="E26" s="2"/>
      <c r="F26" s="2"/>
      <c r="G26" s="2"/>
      <c r="H26" s="2"/>
      <c r="I26" s="2"/>
      <c r="J26" s="2"/>
      <c r="K26" s="2"/>
      <c r="L26" s="2"/>
    </row>
    <row r="27" spans="1:12" x14ac:dyDescent="0.25">
      <c r="A27" s="158" t="s">
        <v>180</v>
      </c>
      <c r="B27" s="2"/>
      <c r="C27" s="2"/>
      <c r="D27" s="2"/>
      <c r="E27" s="2"/>
      <c r="F27" s="2"/>
      <c r="G27" s="2"/>
      <c r="H27" s="2"/>
      <c r="I27" s="2"/>
      <c r="J27" s="2"/>
      <c r="K27" s="2"/>
      <c r="L27" s="2"/>
    </row>
    <row r="28" spans="1:12" x14ac:dyDescent="0.25">
      <c r="A28" s="158" t="s">
        <v>186</v>
      </c>
      <c r="B28" s="2"/>
      <c r="C28" s="2"/>
      <c r="D28" s="2"/>
      <c r="E28" s="2"/>
      <c r="F28" s="2"/>
      <c r="G28" s="2"/>
      <c r="H28" s="2"/>
      <c r="I28" s="2"/>
      <c r="J28" s="2"/>
      <c r="K28" s="2"/>
      <c r="L28" s="2"/>
    </row>
    <row r="29" spans="1:12" x14ac:dyDescent="0.25">
      <c r="A29" s="158" t="s">
        <v>185</v>
      </c>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row r="33" spans="1:12" x14ac:dyDescent="0.25">
      <c r="A33" s="2"/>
      <c r="B33" s="2"/>
      <c r="C33" s="2"/>
      <c r="D33" s="2"/>
      <c r="E33" s="2"/>
      <c r="F33" s="2"/>
      <c r="G33" s="2"/>
      <c r="H33" s="2"/>
      <c r="I33" s="2"/>
      <c r="J33" s="2"/>
      <c r="K33" s="2"/>
      <c r="L33" s="2"/>
    </row>
    <row r="34" spans="1:12" x14ac:dyDescent="0.25">
      <c r="A34" s="2"/>
      <c r="B34" s="2"/>
      <c r="C34" s="2"/>
      <c r="D34" s="2"/>
      <c r="E34" s="2"/>
      <c r="F34" s="2"/>
      <c r="G34" s="2"/>
      <c r="H34" s="2"/>
      <c r="I34" s="2"/>
      <c r="J34" s="2"/>
      <c r="K34" s="2"/>
      <c r="L34" s="2"/>
    </row>
    <row r="35" spans="1:12" x14ac:dyDescent="0.25">
      <c r="A35" s="2"/>
      <c r="B35" s="2"/>
      <c r="C35" s="2"/>
      <c r="D35" s="2"/>
      <c r="E35" s="2"/>
      <c r="F35" s="2"/>
      <c r="G35" s="2"/>
      <c r="H35" s="2"/>
      <c r="I35" s="2"/>
      <c r="J35" s="2"/>
      <c r="K35" s="2"/>
      <c r="L35" s="2"/>
    </row>
    <row r="36" spans="1:12" x14ac:dyDescent="0.25">
      <c r="A36" s="2"/>
      <c r="B36" s="2"/>
      <c r="C36" s="2"/>
      <c r="D36" s="2"/>
      <c r="E36" s="2"/>
      <c r="F36" s="2"/>
      <c r="G36" s="2"/>
      <c r="H36" s="2"/>
      <c r="I36" s="2"/>
      <c r="J36" s="2"/>
      <c r="K36" s="2"/>
      <c r="L36" s="2"/>
    </row>
    <row r="37" spans="1:12" x14ac:dyDescent="0.25">
      <c r="A37" s="2"/>
      <c r="B37" s="2"/>
      <c r="C37" s="2"/>
      <c r="D37" s="2"/>
      <c r="E37" s="2"/>
      <c r="F37" s="2"/>
      <c r="G37" s="2"/>
      <c r="H37" s="2"/>
      <c r="I37" s="2"/>
      <c r="J37" s="2"/>
      <c r="K37" s="2"/>
      <c r="L37" s="2"/>
    </row>
    <row r="38" spans="1:12" x14ac:dyDescent="0.25">
      <c r="A38" s="2"/>
      <c r="B38" s="2"/>
      <c r="C38" s="2"/>
      <c r="D38" s="2"/>
      <c r="E38" s="2"/>
      <c r="F38" s="2"/>
      <c r="G38" s="2"/>
      <c r="H38" s="2"/>
      <c r="I38" s="2"/>
      <c r="J38" s="2"/>
      <c r="K38" s="2"/>
      <c r="L38" s="2"/>
    </row>
    <row r="39" spans="1:12" x14ac:dyDescent="0.25">
      <c r="A39" s="2"/>
      <c r="B39" s="2"/>
      <c r="C39" s="2"/>
      <c r="D39" s="2"/>
      <c r="E39" s="2"/>
      <c r="F39" s="2"/>
      <c r="G39" s="2"/>
      <c r="H39" s="2"/>
      <c r="I39" s="2"/>
      <c r="J39" s="2"/>
      <c r="K39" s="2"/>
      <c r="L39" s="2"/>
    </row>
    <row r="40" spans="1:12" x14ac:dyDescent="0.25">
      <c r="A40" s="2"/>
      <c r="B40" s="2"/>
      <c r="C40" s="2"/>
      <c r="D40" s="2"/>
      <c r="E40" s="2"/>
      <c r="F40" s="2"/>
      <c r="G40" s="2"/>
      <c r="H40" s="2"/>
      <c r="I40" s="2"/>
      <c r="J40" s="2"/>
      <c r="K40" s="2"/>
      <c r="L40" s="2"/>
    </row>
    <row r="41" spans="1:12" x14ac:dyDescent="0.25">
      <c r="A41" s="2"/>
      <c r="B41" s="2"/>
      <c r="C41" s="2"/>
      <c r="D41" s="2"/>
      <c r="E41" s="2"/>
      <c r="F41" s="2"/>
      <c r="G41" s="2"/>
      <c r="H41" s="2"/>
      <c r="I41" s="2"/>
      <c r="J41" s="2"/>
      <c r="K41" s="2"/>
      <c r="L41" s="2"/>
    </row>
    <row r="42" spans="1:12" x14ac:dyDescent="0.25">
      <c r="A42" s="2"/>
      <c r="B42" s="2"/>
      <c r="C42" s="2"/>
      <c r="D42" s="2"/>
      <c r="E42" s="2"/>
      <c r="F42" s="2"/>
      <c r="G42" s="2"/>
      <c r="H42" s="2"/>
      <c r="I42" s="2"/>
      <c r="J42" s="2"/>
      <c r="K42" s="2"/>
      <c r="L42" s="2"/>
    </row>
    <row r="43" spans="1:12" x14ac:dyDescent="0.25">
      <c r="A43" s="2"/>
      <c r="B43" s="2"/>
      <c r="C43" s="2"/>
      <c r="D43" s="2"/>
      <c r="E43" s="2"/>
      <c r="F43" s="2"/>
      <c r="G43" s="2"/>
      <c r="H43" s="2"/>
      <c r="I43" s="2"/>
      <c r="J43" s="2"/>
      <c r="K43" s="2"/>
      <c r="L43" s="2"/>
    </row>
    <row r="44" spans="1:12" x14ac:dyDescent="0.25">
      <c r="A44" s="2"/>
      <c r="B44" s="2"/>
      <c r="C44" s="2"/>
      <c r="D44" s="2"/>
      <c r="E44" s="2"/>
      <c r="F44" s="2"/>
      <c r="G44" s="2"/>
      <c r="H44" s="2"/>
      <c r="I44" s="2"/>
      <c r="J44" s="2"/>
      <c r="K44" s="2"/>
      <c r="L44" s="2"/>
    </row>
    <row r="45" spans="1:12" x14ac:dyDescent="0.25">
      <c r="A45" s="2"/>
      <c r="B45" s="2"/>
      <c r="C45" s="2"/>
      <c r="D45" s="2"/>
      <c r="E45" s="2"/>
      <c r="F45" s="2"/>
      <c r="G45" s="2"/>
      <c r="H45" s="2"/>
      <c r="I45" s="2"/>
      <c r="J45" s="2"/>
      <c r="K45" s="2"/>
      <c r="L45" s="2"/>
    </row>
    <row r="46" spans="1:12" x14ac:dyDescent="0.25">
      <c r="A46" s="2"/>
      <c r="B46" s="2"/>
      <c r="C46" s="2"/>
      <c r="D46" s="2"/>
      <c r="E46" s="2"/>
      <c r="F46" s="2"/>
      <c r="G46" s="2"/>
      <c r="H46" s="2"/>
      <c r="I46" s="2"/>
      <c r="J46" s="2"/>
      <c r="K46" s="2"/>
      <c r="L46" s="2"/>
    </row>
    <row r="47" spans="1:12" x14ac:dyDescent="0.25">
      <c r="A47" s="2"/>
      <c r="B47" s="2"/>
      <c r="C47" s="2"/>
      <c r="D47" s="2"/>
      <c r="E47" s="2"/>
      <c r="F47" s="2"/>
      <c r="G47" s="2"/>
      <c r="H47" s="2"/>
      <c r="I47" s="2"/>
      <c r="J47" s="2"/>
      <c r="K47" s="2"/>
      <c r="L47" s="2"/>
    </row>
    <row r="48" spans="1:12" x14ac:dyDescent="0.25">
      <c r="A48" s="2"/>
      <c r="B48" s="2"/>
      <c r="C48" s="2"/>
      <c r="D48" s="2"/>
      <c r="E48" s="2"/>
      <c r="F48" s="2"/>
      <c r="G48" s="2"/>
      <c r="H48" s="2"/>
      <c r="I48" s="2"/>
      <c r="J48" s="2"/>
      <c r="K48" s="2"/>
      <c r="L48" s="2"/>
    </row>
    <row r="49" spans="1:12" x14ac:dyDescent="0.25">
      <c r="A49" s="2"/>
      <c r="B49" s="2"/>
      <c r="C49" s="2"/>
      <c r="D49" s="2"/>
      <c r="E49" s="2"/>
      <c r="F49" s="2"/>
      <c r="G49" s="2"/>
      <c r="H49" s="2"/>
      <c r="I49" s="2"/>
      <c r="J49" s="2"/>
      <c r="K49" s="2"/>
      <c r="L49" s="2"/>
    </row>
    <row r="50" spans="1:12" x14ac:dyDescent="0.25">
      <c r="A50" s="2"/>
      <c r="B50" s="2"/>
      <c r="C50" s="2"/>
      <c r="D50" s="2"/>
      <c r="E50" s="2"/>
      <c r="F50" s="2"/>
      <c r="G50" s="2"/>
      <c r="H50" s="2"/>
      <c r="I50" s="2"/>
      <c r="J50" s="2"/>
      <c r="K50" s="2"/>
      <c r="L50" s="2"/>
    </row>
    <row r="51" spans="1:12" x14ac:dyDescent="0.25">
      <c r="A51" s="2"/>
      <c r="B51" s="2"/>
      <c r="C51" s="2"/>
      <c r="D51" s="2"/>
      <c r="E51" s="2"/>
      <c r="F51" s="2"/>
      <c r="G51" s="2"/>
      <c r="H51" s="2"/>
      <c r="I51" s="2"/>
      <c r="J51" s="2"/>
      <c r="K51" s="2"/>
      <c r="L51" s="2"/>
    </row>
    <row r="52" spans="1:12" x14ac:dyDescent="0.25">
      <c r="A52" s="2"/>
      <c r="B52" s="2"/>
      <c r="C52" s="2"/>
      <c r="D52" s="2"/>
      <c r="E52" s="2"/>
      <c r="F52" s="2"/>
      <c r="G52" s="2"/>
      <c r="H52" s="2"/>
      <c r="I52" s="2"/>
      <c r="J52" s="2"/>
      <c r="K52" s="2"/>
      <c r="L52" s="2"/>
    </row>
    <row r="53" spans="1:12" x14ac:dyDescent="0.25">
      <c r="A53" s="2"/>
      <c r="B53" s="2"/>
      <c r="C53" s="2"/>
      <c r="D53" s="2"/>
      <c r="E53" s="2"/>
      <c r="F53" s="2"/>
      <c r="G53" s="2"/>
      <c r="H53" s="2"/>
      <c r="I53" s="2"/>
      <c r="J53" s="2"/>
      <c r="K53" s="2"/>
      <c r="L53" s="2"/>
    </row>
    <row r="54" spans="1:12" s="2" customFormat="1" ht="18" customHeight="1" x14ac:dyDescent="0.25"/>
    <row r="55" spans="1:12" s="3" customFormat="1" ht="15.75" x14ac:dyDescent="0.25">
      <c r="A55" s="96"/>
      <c r="B55" s="96"/>
      <c r="C55" s="96"/>
      <c r="D55" s="96"/>
      <c r="E55" s="96"/>
      <c r="F55" s="96"/>
      <c r="G55" s="96"/>
      <c r="H55" s="96"/>
      <c r="I55" s="96"/>
      <c r="J55" s="96"/>
      <c r="K55" s="96"/>
      <c r="L55" s="96"/>
    </row>
    <row r="56" spans="1:12" x14ac:dyDescent="0.25">
      <c r="A56" s="2"/>
      <c r="B56" s="2"/>
      <c r="C56" s="2"/>
      <c r="D56" s="2"/>
      <c r="E56" s="2"/>
      <c r="F56" s="2"/>
      <c r="G56" s="2"/>
      <c r="H56" s="2"/>
      <c r="I56" s="2"/>
      <c r="J56" s="2"/>
      <c r="K56" s="2"/>
      <c r="L56" s="2"/>
    </row>
    <row r="57" spans="1:12" x14ac:dyDescent="0.25">
      <c r="A57" s="2"/>
      <c r="B57" s="2"/>
      <c r="C57" s="2"/>
      <c r="D57" s="2"/>
      <c r="E57" s="2"/>
      <c r="F57" s="2"/>
      <c r="G57" s="2"/>
      <c r="H57" s="2"/>
      <c r="I57" s="2"/>
      <c r="J57" s="2"/>
      <c r="K57" s="2"/>
      <c r="L57" s="2"/>
    </row>
    <row r="58" spans="1:12" x14ac:dyDescent="0.25">
      <c r="A58" s="2"/>
      <c r="B58" s="2"/>
      <c r="C58" s="2"/>
      <c r="D58" s="2"/>
      <c r="E58" s="2"/>
      <c r="F58" s="2"/>
      <c r="G58" s="2"/>
      <c r="H58" s="2"/>
      <c r="I58" s="2"/>
      <c r="J58" s="2"/>
      <c r="K58" s="2"/>
      <c r="L58" s="2"/>
    </row>
    <row r="59" spans="1:12" x14ac:dyDescent="0.25">
      <c r="A59" s="2"/>
      <c r="B59" s="2"/>
      <c r="C59" s="2"/>
      <c r="D59" s="2"/>
      <c r="E59" s="2"/>
      <c r="F59" s="2"/>
      <c r="G59" s="2"/>
      <c r="H59" s="2"/>
      <c r="I59" s="2"/>
      <c r="J59" s="2"/>
      <c r="K59" s="2"/>
      <c r="L59" s="2"/>
    </row>
    <row r="61" spans="1:12" s="2" customFormat="1" x14ac:dyDescent="0.25"/>
    <row r="62" spans="1:12" ht="25.5" x14ac:dyDescent="0.35">
      <c r="A62" s="4"/>
      <c r="B62" s="5"/>
      <c r="C62" s="5"/>
      <c r="D62" s="5"/>
      <c r="E62" s="5"/>
      <c r="F62" s="5"/>
      <c r="G62" s="5"/>
      <c r="H62" s="5"/>
      <c r="I62" s="5"/>
      <c r="J62" s="5"/>
    </row>
    <row r="63" spans="1:12" ht="25.5" x14ac:dyDescent="0.35">
      <c r="A63" s="5"/>
      <c r="B63" s="5"/>
      <c r="C63" s="5"/>
      <c r="D63" s="5"/>
      <c r="E63" s="5"/>
      <c r="F63" s="5"/>
      <c r="G63" s="5"/>
      <c r="H63" s="5"/>
      <c r="I63" s="5"/>
      <c r="J63" s="5"/>
    </row>
  </sheetData>
  <mergeCells count="7">
    <mergeCell ref="A17:B17"/>
    <mergeCell ref="A1:L1"/>
    <mergeCell ref="A2:L2"/>
    <mergeCell ref="A3:B3"/>
    <mergeCell ref="C3:F3"/>
    <mergeCell ref="G3:K3"/>
    <mergeCell ref="L3:L4"/>
  </mergeCells>
  <pageMargins left="0.7" right="0.7"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60"/>
  <sheetViews>
    <sheetView topLeftCell="A10" zoomScale="81" zoomScaleNormal="81" workbookViewId="0">
      <selection activeCell="M3" sqref="M3"/>
    </sheetView>
  </sheetViews>
  <sheetFormatPr defaultRowHeight="15" x14ac:dyDescent="0.25"/>
  <cols>
    <col min="1" max="1" width="19.42578125" customWidth="1"/>
    <col min="2" max="2" width="26.710937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10.28515625" customWidth="1"/>
  </cols>
  <sheetData>
    <row r="1" spans="1:12" ht="15.75" thickBot="1" x14ac:dyDescent="0.3">
      <c r="A1" s="222" t="s">
        <v>0</v>
      </c>
      <c r="B1" s="223"/>
      <c r="C1" s="223"/>
      <c r="D1" s="223"/>
      <c r="E1" s="223"/>
      <c r="F1" s="223"/>
      <c r="G1" s="223"/>
      <c r="H1" s="223"/>
      <c r="I1" s="224"/>
      <c r="J1" s="224"/>
      <c r="K1" s="224"/>
      <c r="L1" s="225"/>
    </row>
    <row r="2" spans="1:12" ht="15.75" thickBot="1" x14ac:dyDescent="0.3">
      <c r="A2" s="226" t="s">
        <v>43</v>
      </c>
      <c r="B2" s="227"/>
      <c r="C2" s="227"/>
      <c r="D2" s="227"/>
      <c r="E2" s="227"/>
      <c r="F2" s="227"/>
      <c r="G2" s="227"/>
      <c r="H2" s="227"/>
      <c r="I2" s="227"/>
      <c r="J2" s="227"/>
      <c r="K2" s="227"/>
      <c r="L2" s="228"/>
    </row>
    <row r="3" spans="1:12" s="1" customFormat="1" ht="16.149999999999999" customHeight="1" thickBot="1" x14ac:dyDescent="0.3">
      <c r="A3" s="231" t="s">
        <v>2</v>
      </c>
      <c r="B3" s="232"/>
      <c r="C3" s="233" t="s">
        <v>3</v>
      </c>
      <c r="D3" s="234"/>
      <c r="E3" s="234"/>
      <c r="F3" s="235"/>
      <c r="G3" s="232" t="s">
        <v>4</v>
      </c>
      <c r="H3" s="236"/>
      <c r="I3" s="236"/>
      <c r="J3" s="236"/>
      <c r="K3" s="236"/>
      <c r="L3" s="256" t="s">
        <v>5</v>
      </c>
    </row>
    <row r="4" spans="1:12" ht="75.75" thickBot="1" x14ac:dyDescent="0.3">
      <c r="A4" s="33" t="s">
        <v>6</v>
      </c>
      <c r="B4" s="34" t="s">
        <v>7</v>
      </c>
      <c r="C4" s="35" t="s">
        <v>8</v>
      </c>
      <c r="D4" s="36" t="s">
        <v>9</v>
      </c>
      <c r="E4" s="36" t="s">
        <v>10</v>
      </c>
      <c r="F4" s="37" t="s">
        <v>11</v>
      </c>
      <c r="G4" s="38" t="s">
        <v>12</v>
      </c>
      <c r="H4" s="38" t="s">
        <v>13</v>
      </c>
      <c r="I4" s="39" t="s">
        <v>14</v>
      </c>
      <c r="J4" s="39" t="s">
        <v>15</v>
      </c>
      <c r="K4" s="40" t="s">
        <v>16</v>
      </c>
      <c r="L4" s="257"/>
    </row>
    <row r="5" spans="1:12" ht="45" x14ac:dyDescent="0.25">
      <c r="A5" s="41" t="s">
        <v>41</v>
      </c>
      <c r="B5" s="42" t="s">
        <v>139</v>
      </c>
      <c r="C5" s="43">
        <v>0.5</v>
      </c>
      <c r="D5" s="44">
        <v>0</v>
      </c>
      <c r="E5" s="44">
        <v>0</v>
      </c>
      <c r="F5" s="45">
        <f>(C5*'Labor Costs'!$F$9)+(D5*('Labor Costs'!$D$7))+(E5*'Labor Costs'!$F$10)</f>
        <v>46.5</v>
      </c>
      <c r="G5" s="46">
        <v>42</v>
      </c>
      <c r="H5" s="47">
        <v>1</v>
      </c>
      <c r="I5" s="47">
        <f>G5*H5</f>
        <v>42</v>
      </c>
      <c r="J5" s="48">
        <f t="shared" ref="J5:J14" si="0">(C5+D5+E5)*I5</f>
        <v>21</v>
      </c>
      <c r="K5" s="48">
        <f>F5*I5</f>
        <v>1953</v>
      </c>
      <c r="L5" s="49" t="s">
        <v>18</v>
      </c>
    </row>
    <row r="6" spans="1:12" ht="45" x14ac:dyDescent="0.25">
      <c r="A6" s="41" t="s">
        <v>138</v>
      </c>
      <c r="B6" s="42" t="s">
        <v>140</v>
      </c>
      <c r="C6" s="43">
        <v>8</v>
      </c>
      <c r="D6" s="44">
        <v>0</v>
      </c>
      <c r="E6" s="44">
        <v>0</v>
      </c>
      <c r="F6" s="45">
        <f>(C6*'Labor Costs'!$F$9)+(D6*('Labor Costs'!$D$7))+(E6*'Labor Costs'!$F$10)</f>
        <v>744</v>
      </c>
      <c r="G6" s="46">
        <v>1</v>
      </c>
      <c r="H6" s="47">
        <v>1</v>
      </c>
      <c r="I6" s="47">
        <f>G6*H6</f>
        <v>1</v>
      </c>
      <c r="J6" s="48">
        <f t="shared" si="0"/>
        <v>8</v>
      </c>
      <c r="K6" s="48">
        <f t="shared" ref="K6:K14" si="1">F6*I6</f>
        <v>744</v>
      </c>
      <c r="L6" s="49" t="s">
        <v>18</v>
      </c>
    </row>
    <row r="7" spans="1:12" ht="45" x14ac:dyDescent="0.25">
      <c r="A7" s="41" t="s">
        <v>123</v>
      </c>
      <c r="B7" s="42" t="s">
        <v>141</v>
      </c>
      <c r="C7" s="43">
        <v>1</v>
      </c>
      <c r="D7" s="44">
        <v>0</v>
      </c>
      <c r="E7" s="44">
        <v>0</v>
      </c>
      <c r="F7" s="45">
        <f>(C7*'Labor Costs'!$F$9)+(D7*('Labor Costs'!$D$7))+(E7*'Labor Costs'!$F$10)</f>
        <v>93</v>
      </c>
      <c r="G7" s="46">
        <v>42</v>
      </c>
      <c r="H7" s="47">
        <v>1</v>
      </c>
      <c r="I7" s="47">
        <f>G7*H7</f>
        <v>42</v>
      </c>
      <c r="J7" s="48">
        <f t="shared" si="0"/>
        <v>42</v>
      </c>
      <c r="K7" s="48">
        <f t="shared" si="1"/>
        <v>3906</v>
      </c>
      <c r="L7" s="49" t="s">
        <v>18</v>
      </c>
    </row>
    <row r="8" spans="1:12" ht="60" x14ac:dyDescent="0.25">
      <c r="A8" s="41" t="s">
        <v>85</v>
      </c>
      <c r="B8" s="59" t="s">
        <v>97</v>
      </c>
      <c r="C8" s="43">
        <v>0.75</v>
      </c>
      <c r="D8" s="44">
        <v>0</v>
      </c>
      <c r="E8" s="44">
        <v>0</v>
      </c>
      <c r="F8" s="45">
        <f>(C8*'Labor Costs'!$F$9)+(D8*('Labor Costs'!$D$7))+(E8*'Labor Costs'!$F$10)</f>
        <v>69.75</v>
      </c>
      <c r="G8" s="46">
        <v>84</v>
      </c>
      <c r="H8" s="47">
        <v>1</v>
      </c>
      <c r="I8" s="47">
        <f>G8*H8</f>
        <v>84</v>
      </c>
      <c r="J8" s="48">
        <f t="shared" si="0"/>
        <v>63</v>
      </c>
      <c r="K8" s="48">
        <f t="shared" si="1"/>
        <v>5859</v>
      </c>
      <c r="L8" s="49" t="s">
        <v>18</v>
      </c>
    </row>
    <row r="9" spans="1:12" ht="75" x14ac:dyDescent="0.25">
      <c r="A9" s="41" t="s">
        <v>126</v>
      </c>
      <c r="B9" s="42" t="s">
        <v>99</v>
      </c>
      <c r="C9" s="43">
        <v>1</v>
      </c>
      <c r="D9" s="44">
        <v>0</v>
      </c>
      <c r="E9" s="44">
        <v>0</v>
      </c>
      <c r="F9" s="45">
        <f>(C9*'Labor Costs'!$F$9)+(D9*('Labor Costs'!$D$7))+(E9*'Labor Costs'!$F$10)</f>
        <v>93</v>
      </c>
      <c r="G9" s="46">
        <v>843</v>
      </c>
      <c r="H9" s="47">
        <v>4</v>
      </c>
      <c r="I9" s="47">
        <f t="shared" ref="I9:I14" si="2">G9*H9</f>
        <v>3372</v>
      </c>
      <c r="J9" s="48">
        <f t="shared" si="0"/>
        <v>3372</v>
      </c>
      <c r="K9" s="48">
        <f t="shared" si="1"/>
        <v>313596</v>
      </c>
      <c r="L9" s="49" t="s">
        <v>20</v>
      </c>
    </row>
    <row r="10" spans="1:12" x14ac:dyDescent="0.25">
      <c r="A10" s="50" t="s">
        <v>86</v>
      </c>
      <c r="B10" s="51" t="s">
        <v>142</v>
      </c>
      <c r="C10" s="52">
        <v>0.5</v>
      </c>
      <c r="D10" s="53">
        <v>0</v>
      </c>
      <c r="E10" s="53">
        <v>0</v>
      </c>
      <c r="F10" s="54">
        <f>(C10*'Labor Costs'!$F$9)+(D10*('Labor Costs'!$D$7))+(E10*'Labor Costs'!$F$10)</f>
        <v>46.5</v>
      </c>
      <c r="G10" s="55">
        <v>843</v>
      </c>
      <c r="H10" s="188">
        <v>365</v>
      </c>
      <c r="I10" s="56">
        <f t="shared" si="2"/>
        <v>307695</v>
      </c>
      <c r="J10" s="57">
        <f t="shared" si="0"/>
        <v>153847.5</v>
      </c>
      <c r="K10" s="57">
        <f t="shared" si="1"/>
        <v>14307817.5</v>
      </c>
      <c r="L10" s="49" t="s">
        <v>32</v>
      </c>
    </row>
    <row r="11" spans="1:12" ht="60" x14ac:dyDescent="0.25">
      <c r="A11" s="41" t="s">
        <v>126</v>
      </c>
      <c r="B11" s="42" t="s">
        <v>109</v>
      </c>
      <c r="C11" s="43">
        <v>0.5</v>
      </c>
      <c r="D11" s="44">
        <v>0</v>
      </c>
      <c r="E11" s="44">
        <v>0</v>
      </c>
      <c r="F11" s="45">
        <f>(C11*'Labor Costs'!$F$9)+(D11*('Labor Costs'!$D$7))+(E11*'Labor Costs'!$F$10)</f>
        <v>46.5</v>
      </c>
      <c r="G11" s="46">
        <v>843</v>
      </c>
      <c r="H11" s="47">
        <v>4</v>
      </c>
      <c r="I11" s="47">
        <f t="shared" si="2"/>
        <v>3372</v>
      </c>
      <c r="J11" s="48">
        <f t="shared" si="0"/>
        <v>1686</v>
      </c>
      <c r="K11" s="48">
        <f t="shared" si="1"/>
        <v>156798</v>
      </c>
      <c r="L11" s="49" t="s">
        <v>33</v>
      </c>
    </row>
    <row r="12" spans="1:12" ht="120" x14ac:dyDescent="0.25">
      <c r="A12" s="41" t="s">
        <v>87</v>
      </c>
      <c r="B12" s="69" t="s">
        <v>112</v>
      </c>
      <c r="C12" s="43">
        <v>6</v>
      </c>
      <c r="D12" s="67">
        <v>0</v>
      </c>
      <c r="E12" s="67">
        <v>16</v>
      </c>
      <c r="F12" s="45">
        <f>(C12*'Labor Costs'!$F$9)+(D12*('Labor Costs'!$D$7))+(E12*'Labor Costs'!$F$10)</f>
        <v>3534</v>
      </c>
      <c r="G12" s="68">
        <v>843</v>
      </c>
      <c r="H12" s="47">
        <v>1</v>
      </c>
      <c r="I12" s="47">
        <f t="shared" si="2"/>
        <v>843</v>
      </c>
      <c r="J12" s="48">
        <f t="shared" si="0"/>
        <v>18546</v>
      </c>
      <c r="K12" s="48">
        <f t="shared" si="1"/>
        <v>2979162</v>
      </c>
      <c r="L12" s="49" t="s">
        <v>36</v>
      </c>
    </row>
    <row r="13" spans="1:12" ht="30" x14ac:dyDescent="0.25">
      <c r="A13" s="50" t="s">
        <v>90</v>
      </c>
      <c r="B13" s="51" t="s">
        <v>143</v>
      </c>
      <c r="C13" s="52">
        <v>0.05</v>
      </c>
      <c r="D13" s="189">
        <v>0</v>
      </c>
      <c r="E13" s="189">
        <v>0</v>
      </c>
      <c r="F13" s="54">
        <f>(C13*'Labor Costs'!$F$9)+(D13*('Labor Costs'!$D$7))+(E13*'Labor Costs'!$F$10)</f>
        <v>4.6500000000000004</v>
      </c>
      <c r="G13" s="190">
        <v>843</v>
      </c>
      <c r="H13" s="188">
        <v>365</v>
      </c>
      <c r="I13" s="56">
        <f t="shared" si="2"/>
        <v>307695</v>
      </c>
      <c r="J13" s="57">
        <f t="shared" si="0"/>
        <v>15384.75</v>
      </c>
      <c r="K13" s="57">
        <f t="shared" si="1"/>
        <v>1430781.75</v>
      </c>
      <c r="L13" s="49" t="s">
        <v>38</v>
      </c>
    </row>
    <row r="14" spans="1:12" ht="60.75" thickBot="1" x14ac:dyDescent="0.3">
      <c r="A14" s="50" t="s">
        <v>87</v>
      </c>
      <c r="B14" s="51" t="s">
        <v>144</v>
      </c>
      <c r="C14" s="52">
        <v>0.05</v>
      </c>
      <c r="D14" s="189">
        <v>0</v>
      </c>
      <c r="E14" s="189">
        <v>0</v>
      </c>
      <c r="F14" s="54">
        <f>(C14*'Labor Costs'!$F$9)+(D14*('Labor Costs'!$D$7))+(E14*'Labor Costs'!$F$10)</f>
        <v>4.6500000000000004</v>
      </c>
      <c r="G14" s="190">
        <v>843</v>
      </c>
      <c r="H14" s="188">
        <v>365</v>
      </c>
      <c r="I14" s="56">
        <f t="shared" si="2"/>
        <v>307695</v>
      </c>
      <c r="J14" s="57">
        <f t="shared" si="0"/>
        <v>15384.75</v>
      </c>
      <c r="K14" s="57">
        <f t="shared" si="1"/>
        <v>1430781.75</v>
      </c>
      <c r="L14" s="70" t="s">
        <v>38</v>
      </c>
    </row>
    <row r="15" spans="1:12" ht="15.75" thickBot="1" x14ac:dyDescent="0.3">
      <c r="A15" s="229" t="s">
        <v>39</v>
      </c>
      <c r="B15" s="230"/>
      <c r="C15" s="71"/>
      <c r="D15" s="72"/>
      <c r="E15" s="72"/>
      <c r="F15" s="72"/>
      <c r="G15" s="72">
        <f>SUM(G5:G14)</f>
        <v>5227</v>
      </c>
      <c r="H15" s="72"/>
      <c r="I15" s="72">
        <f>SUM(I5:I14)</f>
        <v>930841</v>
      </c>
      <c r="J15" s="72">
        <f>SUM(J5:J14)</f>
        <v>208355</v>
      </c>
      <c r="K15" s="72">
        <f>SUM(K5:K14)</f>
        <v>20631399</v>
      </c>
      <c r="L15" s="73"/>
    </row>
    <row r="16" spans="1:12" ht="15.75" x14ac:dyDescent="0.25">
      <c r="A16" s="18"/>
    </row>
    <row r="17" spans="1:12" ht="15.75" x14ac:dyDescent="0.25">
      <c r="A17" s="21"/>
    </row>
    <row r="18" spans="1:12" ht="15.75" x14ac:dyDescent="0.25">
      <c r="A18" s="21" t="s">
        <v>76</v>
      </c>
    </row>
    <row r="19" spans="1:12" x14ac:dyDescent="0.25">
      <c r="A19" s="2" t="s">
        <v>181</v>
      </c>
      <c r="B19" s="2"/>
      <c r="C19" s="2"/>
      <c r="D19" s="2"/>
      <c r="E19" s="2"/>
      <c r="F19" s="2"/>
      <c r="G19" s="2"/>
      <c r="H19" s="2"/>
      <c r="I19" s="2"/>
      <c r="J19" s="2"/>
      <c r="K19" s="2"/>
      <c r="L19" s="2"/>
    </row>
    <row r="20" spans="1:12" x14ac:dyDescent="0.25">
      <c r="A20" s="75" t="s">
        <v>175</v>
      </c>
      <c r="B20" s="2"/>
      <c r="C20" s="2"/>
      <c r="D20" s="2"/>
      <c r="E20" s="2"/>
      <c r="F20" s="2"/>
      <c r="G20" s="2"/>
      <c r="H20" s="2"/>
      <c r="I20" s="2"/>
      <c r="J20" s="2"/>
      <c r="K20" s="2"/>
      <c r="L20" s="2"/>
    </row>
    <row r="21" spans="1:12" ht="15.75" x14ac:dyDescent="0.25">
      <c r="A21" s="18" t="s">
        <v>182</v>
      </c>
    </row>
    <row r="22" spans="1:12" ht="15.75" x14ac:dyDescent="0.25">
      <c r="A22" s="187"/>
    </row>
    <row r="23" spans="1:12" x14ac:dyDescent="0.25">
      <c r="A23" s="158" t="s">
        <v>183</v>
      </c>
      <c r="B23" s="2"/>
      <c r="C23" s="2"/>
      <c r="D23" s="2"/>
      <c r="E23" s="2"/>
      <c r="F23" s="2"/>
      <c r="G23" s="2"/>
      <c r="H23" s="2"/>
      <c r="I23" s="2"/>
      <c r="J23" s="2"/>
      <c r="K23" s="2"/>
      <c r="L23" s="2"/>
    </row>
    <row r="24" spans="1:12" x14ac:dyDescent="0.25">
      <c r="A24" s="158" t="s">
        <v>184</v>
      </c>
      <c r="B24" s="2"/>
      <c r="C24" s="2"/>
      <c r="D24" s="2"/>
      <c r="E24" s="2"/>
      <c r="F24" s="2"/>
      <c r="G24" s="2"/>
      <c r="H24" s="2"/>
      <c r="I24" s="2"/>
      <c r="J24" s="2"/>
      <c r="K24" s="2"/>
      <c r="L24" s="2"/>
    </row>
    <row r="51" spans="1:10" s="2" customFormat="1" ht="18" customHeight="1" x14ac:dyDescent="0.25"/>
    <row r="52" spans="1:10" s="3" customFormat="1" ht="15.75" x14ac:dyDescent="0.25"/>
    <row r="58" spans="1:10" s="2" customFormat="1" x14ac:dyDescent="0.25"/>
    <row r="59" spans="1:10" ht="25.5" x14ac:dyDescent="0.35">
      <c r="A59" s="4"/>
      <c r="B59" s="5"/>
      <c r="C59" s="5"/>
      <c r="D59" s="5"/>
      <c r="E59" s="5"/>
      <c r="F59" s="5"/>
      <c r="G59" s="5"/>
      <c r="H59" s="5"/>
      <c r="I59" s="5"/>
      <c r="J59" s="5"/>
    </row>
    <row r="60" spans="1:10" ht="25.5" x14ac:dyDescent="0.35">
      <c r="A60" s="5"/>
      <c r="B60" s="5"/>
      <c r="C60" s="5"/>
      <c r="D60" s="5"/>
      <c r="E60" s="5"/>
      <c r="F60" s="5"/>
      <c r="G60" s="5"/>
      <c r="H60" s="5"/>
      <c r="I60" s="5"/>
      <c r="J60" s="5"/>
    </row>
  </sheetData>
  <mergeCells count="7">
    <mergeCell ref="A15:B15"/>
    <mergeCell ref="A1:L1"/>
    <mergeCell ref="A2:L2"/>
    <mergeCell ref="A3:B3"/>
    <mergeCell ref="C3:F3"/>
    <mergeCell ref="G3:K3"/>
    <mergeCell ref="L3:L4"/>
  </mergeCells>
  <pageMargins left="0.7" right="0.7" top="0.75" bottom="0.75" header="0.3" footer="0.3"/>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O61"/>
  <sheetViews>
    <sheetView topLeftCell="A10" zoomScale="71" zoomScaleNormal="71" workbookViewId="0">
      <selection activeCell="B35" sqref="B35"/>
    </sheetView>
  </sheetViews>
  <sheetFormatPr defaultRowHeight="15" x14ac:dyDescent="0.25"/>
  <cols>
    <col min="1" max="1" width="19.42578125" customWidth="1"/>
    <col min="2" max="2" width="26.710937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10.28515625" customWidth="1"/>
  </cols>
  <sheetData>
    <row r="1" spans="1:15" ht="15.75" thickBot="1" x14ac:dyDescent="0.3">
      <c r="A1" s="222" t="s">
        <v>0</v>
      </c>
      <c r="B1" s="223"/>
      <c r="C1" s="223"/>
      <c r="D1" s="223"/>
      <c r="E1" s="223"/>
      <c r="F1" s="223"/>
      <c r="G1" s="223"/>
      <c r="H1" s="223"/>
      <c r="I1" s="224"/>
      <c r="J1" s="224"/>
      <c r="K1" s="224"/>
      <c r="L1" s="225"/>
      <c r="M1" s="30"/>
      <c r="N1" s="30"/>
      <c r="O1" s="30"/>
    </row>
    <row r="2" spans="1:15" ht="15.75" thickBot="1" x14ac:dyDescent="0.3">
      <c r="A2" s="226" t="s">
        <v>44</v>
      </c>
      <c r="B2" s="227"/>
      <c r="C2" s="227"/>
      <c r="D2" s="227"/>
      <c r="E2" s="227"/>
      <c r="F2" s="227"/>
      <c r="G2" s="227"/>
      <c r="H2" s="227"/>
      <c r="I2" s="227"/>
      <c r="J2" s="227"/>
      <c r="K2" s="227"/>
      <c r="L2" s="228"/>
      <c r="M2" s="30"/>
      <c r="N2" s="30"/>
      <c r="O2" s="30"/>
    </row>
    <row r="3" spans="1:15" s="1" customFormat="1" ht="16.149999999999999" customHeight="1" thickBot="1" x14ac:dyDescent="0.3">
      <c r="A3" s="231" t="s">
        <v>2</v>
      </c>
      <c r="B3" s="232"/>
      <c r="C3" s="233" t="s">
        <v>3</v>
      </c>
      <c r="D3" s="234"/>
      <c r="E3" s="234"/>
      <c r="F3" s="235"/>
      <c r="G3" s="232" t="s">
        <v>4</v>
      </c>
      <c r="H3" s="236"/>
      <c r="I3" s="236"/>
      <c r="J3" s="236"/>
      <c r="K3" s="236"/>
      <c r="L3" s="237" t="s">
        <v>5</v>
      </c>
      <c r="M3" s="97"/>
      <c r="N3" s="97"/>
      <c r="O3" s="97"/>
    </row>
    <row r="4" spans="1:15" ht="46.5" thickBot="1" x14ac:dyDescent="0.3">
      <c r="A4" s="133" t="s">
        <v>6</v>
      </c>
      <c r="B4" s="134" t="s">
        <v>7</v>
      </c>
      <c r="C4" s="135" t="s">
        <v>8</v>
      </c>
      <c r="D4" s="136" t="s">
        <v>9</v>
      </c>
      <c r="E4" s="136" t="s">
        <v>10</v>
      </c>
      <c r="F4" s="137" t="s">
        <v>11</v>
      </c>
      <c r="G4" s="138" t="s">
        <v>12</v>
      </c>
      <c r="H4" s="138" t="s">
        <v>13</v>
      </c>
      <c r="I4" s="139" t="s">
        <v>14</v>
      </c>
      <c r="J4" s="139" t="s">
        <v>15</v>
      </c>
      <c r="K4" s="140" t="s">
        <v>16</v>
      </c>
      <c r="L4" s="258"/>
      <c r="M4" s="30"/>
      <c r="N4" s="30"/>
      <c r="O4" s="30"/>
    </row>
    <row r="5" spans="1:15" ht="45" x14ac:dyDescent="0.25">
      <c r="A5" s="41" t="s">
        <v>41</v>
      </c>
      <c r="B5" s="42" t="s">
        <v>93</v>
      </c>
      <c r="C5" s="43">
        <v>0.75</v>
      </c>
      <c r="D5" s="44">
        <v>0</v>
      </c>
      <c r="E5" s="44">
        <v>0</v>
      </c>
      <c r="F5" s="45">
        <f>(C5*'Labor Costs'!$F$9)+(D5*('Labor Costs'!$D$7))+(E5*'Labor Costs'!$F$10)</f>
        <v>69.75</v>
      </c>
      <c r="G5" s="46">
        <v>7</v>
      </c>
      <c r="H5" s="47">
        <v>1</v>
      </c>
      <c r="I5" s="47">
        <f>G5*H5</f>
        <v>7</v>
      </c>
      <c r="J5" s="48">
        <f t="shared" ref="J5:J15" si="0">(C5+D5+E5)*I5</f>
        <v>5.25</v>
      </c>
      <c r="K5" s="48">
        <f>F5*I5</f>
        <v>488.25</v>
      </c>
      <c r="L5" s="49" t="s">
        <v>18</v>
      </c>
      <c r="M5" s="30"/>
      <c r="N5" s="30"/>
      <c r="O5" s="30"/>
    </row>
    <row r="6" spans="1:15" ht="45" x14ac:dyDescent="0.25">
      <c r="A6" s="41" t="s">
        <v>123</v>
      </c>
      <c r="B6" s="42" t="s">
        <v>94</v>
      </c>
      <c r="C6" s="43">
        <v>1</v>
      </c>
      <c r="D6" s="44">
        <v>0</v>
      </c>
      <c r="E6" s="44">
        <v>0</v>
      </c>
      <c r="F6" s="45">
        <f>(C6*'Labor Costs'!$F$9)+(D6*('Labor Costs'!$D$7))+(E6*'Labor Costs'!$F$10)</f>
        <v>93</v>
      </c>
      <c r="G6" s="46">
        <v>7</v>
      </c>
      <c r="H6" s="47">
        <v>1</v>
      </c>
      <c r="I6" s="47">
        <f>G6*H6</f>
        <v>7</v>
      </c>
      <c r="J6" s="48">
        <f t="shared" si="0"/>
        <v>7</v>
      </c>
      <c r="K6" s="48">
        <f t="shared" ref="K6:K15" si="1">F6*I6</f>
        <v>651</v>
      </c>
      <c r="L6" s="49" t="s">
        <v>18</v>
      </c>
      <c r="M6" s="30"/>
      <c r="N6" s="30"/>
      <c r="O6" s="30"/>
    </row>
    <row r="7" spans="1:15" ht="60" x14ac:dyDescent="0.25">
      <c r="A7" s="41" t="s">
        <v>85</v>
      </c>
      <c r="B7" s="59" t="s">
        <v>97</v>
      </c>
      <c r="C7" s="43">
        <v>0.75</v>
      </c>
      <c r="D7" s="44">
        <v>0</v>
      </c>
      <c r="E7" s="44">
        <v>0</v>
      </c>
      <c r="F7" s="45">
        <f>(C7*'Labor Costs'!$F$9)+(D7*('Labor Costs'!$D$7))+(E7*'Labor Costs'!$F$10)</f>
        <v>69.75</v>
      </c>
      <c r="G7" s="46">
        <v>14</v>
      </c>
      <c r="H7" s="47">
        <v>1</v>
      </c>
      <c r="I7" s="47">
        <f>G7*H7</f>
        <v>14</v>
      </c>
      <c r="J7" s="48">
        <f t="shared" si="0"/>
        <v>10.5</v>
      </c>
      <c r="K7" s="48">
        <f t="shared" si="1"/>
        <v>976.5</v>
      </c>
      <c r="L7" s="49" t="s">
        <v>18</v>
      </c>
      <c r="M7" s="30"/>
      <c r="N7" s="30"/>
      <c r="O7" s="30"/>
    </row>
    <row r="8" spans="1:15" ht="75" x14ac:dyDescent="0.25">
      <c r="A8" s="41" t="s">
        <v>126</v>
      </c>
      <c r="B8" s="42" t="s">
        <v>99</v>
      </c>
      <c r="C8" s="43">
        <v>1</v>
      </c>
      <c r="D8" s="44">
        <v>0</v>
      </c>
      <c r="E8" s="44">
        <v>0</v>
      </c>
      <c r="F8" s="45">
        <f>(C8*'Labor Costs'!$F$9)+(D8*('Labor Costs'!$D$7))+(E8*'Labor Costs'!$F$10)</f>
        <v>93</v>
      </c>
      <c r="G8" s="46">
        <v>142</v>
      </c>
      <c r="H8" s="47">
        <v>4</v>
      </c>
      <c r="I8" s="47">
        <f t="shared" ref="I8:I15" si="2">G8*H8</f>
        <v>568</v>
      </c>
      <c r="J8" s="48">
        <f t="shared" si="0"/>
        <v>568</v>
      </c>
      <c r="K8" s="48">
        <f t="shared" si="1"/>
        <v>52824</v>
      </c>
      <c r="L8" s="49" t="s">
        <v>20</v>
      </c>
      <c r="M8" s="30"/>
      <c r="N8" s="30"/>
      <c r="O8" s="30"/>
    </row>
    <row r="9" spans="1:15" ht="105" x14ac:dyDescent="0.25">
      <c r="A9" s="41" t="s">
        <v>126</v>
      </c>
      <c r="B9" s="42" t="s">
        <v>146</v>
      </c>
      <c r="C9" s="43">
        <v>4</v>
      </c>
      <c r="D9" s="44">
        <v>0</v>
      </c>
      <c r="E9" s="44">
        <v>0</v>
      </c>
      <c r="F9" s="45">
        <f>(C9*'Labor Costs'!$F$9)+(D9*('Labor Costs'!$D$7))+(E9*'Labor Costs'!$F$10)</f>
        <v>372</v>
      </c>
      <c r="G9" s="46">
        <v>142</v>
      </c>
      <c r="H9" s="47">
        <v>1</v>
      </c>
      <c r="I9" s="47">
        <f t="shared" si="2"/>
        <v>142</v>
      </c>
      <c r="J9" s="48">
        <f t="shared" si="0"/>
        <v>568</v>
      </c>
      <c r="K9" s="48">
        <f t="shared" si="1"/>
        <v>52824</v>
      </c>
      <c r="L9" s="49" t="s">
        <v>42</v>
      </c>
      <c r="M9" s="30"/>
      <c r="N9" s="30"/>
      <c r="O9" s="30"/>
    </row>
    <row r="10" spans="1:15" x14ac:dyDescent="0.25">
      <c r="A10" s="50" t="s">
        <v>86</v>
      </c>
      <c r="B10" s="51" t="s">
        <v>142</v>
      </c>
      <c r="C10" s="52">
        <v>0.5</v>
      </c>
      <c r="D10" s="53">
        <v>0</v>
      </c>
      <c r="E10" s="53">
        <v>0</v>
      </c>
      <c r="F10" s="54">
        <f>(C10*'Labor Costs'!$F$9)+(D10*('Labor Costs'!$D$7))+(E10*'Labor Costs'!$F$10)</f>
        <v>46.5</v>
      </c>
      <c r="G10" s="55">
        <v>142</v>
      </c>
      <c r="H10" s="188">
        <v>365</v>
      </c>
      <c r="I10" s="56">
        <f t="shared" si="2"/>
        <v>51830</v>
      </c>
      <c r="J10" s="57">
        <f t="shared" si="0"/>
        <v>25915</v>
      </c>
      <c r="K10" s="57">
        <f t="shared" si="1"/>
        <v>2410095</v>
      </c>
      <c r="L10" s="49" t="s">
        <v>32</v>
      </c>
      <c r="M10" s="30"/>
      <c r="N10" s="30"/>
      <c r="O10" s="30"/>
    </row>
    <row r="11" spans="1:15" ht="60" x14ac:dyDescent="0.25">
      <c r="A11" s="41" t="s">
        <v>34</v>
      </c>
      <c r="B11" s="42" t="s">
        <v>109</v>
      </c>
      <c r="C11" s="43">
        <v>0.5</v>
      </c>
      <c r="D11" s="44">
        <v>0</v>
      </c>
      <c r="E11" s="44">
        <v>0</v>
      </c>
      <c r="F11" s="45">
        <f>(C11*'Labor Costs'!$F$9)+(D11*('Labor Costs'!$D$7))+(E11*'Labor Costs'!$F$10)</f>
        <v>46.5</v>
      </c>
      <c r="G11" s="46">
        <v>142</v>
      </c>
      <c r="H11" s="47">
        <v>4</v>
      </c>
      <c r="I11" s="47">
        <f t="shared" si="2"/>
        <v>568</v>
      </c>
      <c r="J11" s="48">
        <f t="shared" si="0"/>
        <v>284</v>
      </c>
      <c r="K11" s="48">
        <f t="shared" si="1"/>
        <v>26412</v>
      </c>
      <c r="L11" s="49" t="s">
        <v>33</v>
      </c>
      <c r="M11" s="30"/>
      <c r="N11" s="30"/>
      <c r="O11" s="30"/>
    </row>
    <row r="12" spans="1:15" ht="120" x14ac:dyDescent="0.25">
      <c r="A12" s="41" t="s">
        <v>87</v>
      </c>
      <c r="B12" s="69" t="s">
        <v>147</v>
      </c>
      <c r="C12" s="43">
        <v>6</v>
      </c>
      <c r="D12" s="67">
        <v>0</v>
      </c>
      <c r="E12" s="67">
        <v>16</v>
      </c>
      <c r="F12" s="45">
        <f>(C12*'Labor Costs'!$F$9)+(D12*('Labor Costs'!$D$7))+(E12*'Labor Costs'!$F$10)</f>
        <v>3534</v>
      </c>
      <c r="G12" s="68">
        <v>142</v>
      </c>
      <c r="H12" s="47">
        <v>1</v>
      </c>
      <c r="I12" s="47">
        <f t="shared" si="2"/>
        <v>142</v>
      </c>
      <c r="J12" s="48">
        <f t="shared" si="0"/>
        <v>3124</v>
      </c>
      <c r="K12" s="48">
        <f t="shared" si="1"/>
        <v>501828</v>
      </c>
      <c r="L12" s="49" t="s">
        <v>36</v>
      </c>
      <c r="M12" s="30"/>
      <c r="N12" s="30"/>
      <c r="O12" s="30"/>
    </row>
    <row r="13" spans="1:15" ht="30" x14ac:dyDescent="0.25">
      <c r="A13" s="50" t="s">
        <v>90</v>
      </c>
      <c r="B13" s="51" t="s">
        <v>148</v>
      </c>
      <c r="C13" s="52">
        <v>0.05</v>
      </c>
      <c r="D13" s="189">
        <v>0</v>
      </c>
      <c r="E13" s="189">
        <v>0</v>
      </c>
      <c r="F13" s="54">
        <f>(C13*'Labor Costs'!$F$9)+(D13*('Labor Costs'!$D$7))+(E13*'Labor Costs'!$F$10)</f>
        <v>4.6500000000000004</v>
      </c>
      <c r="G13" s="190">
        <v>142</v>
      </c>
      <c r="H13" s="188">
        <v>365</v>
      </c>
      <c r="I13" s="56">
        <f t="shared" si="2"/>
        <v>51830</v>
      </c>
      <c r="J13" s="57">
        <f t="shared" si="0"/>
        <v>2591.5</v>
      </c>
      <c r="K13" s="57">
        <f t="shared" si="1"/>
        <v>241009.50000000003</v>
      </c>
      <c r="L13" s="49" t="s">
        <v>38</v>
      </c>
      <c r="M13" s="30"/>
      <c r="N13" s="30"/>
      <c r="O13" s="30"/>
    </row>
    <row r="14" spans="1:15" ht="45" x14ac:dyDescent="0.25">
      <c r="A14" s="191" t="s">
        <v>145</v>
      </c>
      <c r="B14" s="192" t="s">
        <v>187</v>
      </c>
      <c r="C14" s="193">
        <v>0.1</v>
      </c>
      <c r="D14" s="194">
        <v>0</v>
      </c>
      <c r="E14" s="194">
        <v>0</v>
      </c>
      <c r="F14" s="195">
        <f>(C14*'Labor Costs'!$F$9)+(D14*('Labor Costs'!$D$7))+(E14*'Labor Costs'!$F$10)</f>
        <v>9.3000000000000007</v>
      </c>
      <c r="G14" s="196">
        <v>142</v>
      </c>
      <c r="H14" s="197">
        <v>12</v>
      </c>
      <c r="I14" s="197">
        <f t="shared" si="2"/>
        <v>1704</v>
      </c>
      <c r="J14" s="198">
        <f t="shared" si="0"/>
        <v>170.4</v>
      </c>
      <c r="K14" s="198">
        <f t="shared" si="1"/>
        <v>15847.2</v>
      </c>
      <c r="L14" s="49" t="s">
        <v>38</v>
      </c>
      <c r="M14" s="30"/>
      <c r="N14" s="30"/>
      <c r="O14" s="30"/>
    </row>
    <row r="15" spans="1:15" ht="60.75" thickBot="1" x14ac:dyDescent="0.3">
      <c r="A15" s="50" t="s">
        <v>145</v>
      </c>
      <c r="B15" s="51" t="s">
        <v>149</v>
      </c>
      <c r="C15" s="52">
        <v>0.05</v>
      </c>
      <c r="D15" s="189">
        <v>0</v>
      </c>
      <c r="E15" s="189">
        <v>0</v>
      </c>
      <c r="F15" s="54">
        <f>(C15*'Labor Costs'!$F$9)+(D15*('Labor Costs'!$D$7))+(E15*'Labor Costs'!$F$10)</f>
        <v>4.6500000000000004</v>
      </c>
      <c r="G15" s="190">
        <v>142</v>
      </c>
      <c r="H15" s="188">
        <v>365</v>
      </c>
      <c r="I15" s="56">
        <f t="shared" si="2"/>
        <v>51830</v>
      </c>
      <c r="J15" s="57">
        <f t="shared" si="0"/>
        <v>2591.5</v>
      </c>
      <c r="K15" s="57">
        <f t="shared" si="1"/>
        <v>241009.50000000003</v>
      </c>
      <c r="L15" s="70" t="s">
        <v>38</v>
      </c>
      <c r="M15" s="30"/>
      <c r="N15" s="30"/>
      <c r="O15" s="30"/>
    </row>
    <row r="16" spans="1:15" ht="15.75" thickBot="1" x14ac:dyDescent="0.3">
      <c r="A16" s="229" t="s">
        <v>39</v>
      </c>
      <c r="B16" s="230"/>
      <c r="C16" s="71"/>
      <c r="D16" s="72"/>
      <c r="E16" s="72"/>
      <c r="F16" s="72"/>
      <c r="G16" s="72">
        <f>SUM(G5:G15)</f>
        <v>1164</v>
      </c>
      <c r="H16" s="72"/>
      <c r="I16" s="72">
        <f>SUM(I5:I15)</f>
        <v>158642</v>
      </c>
      <c r="J16" s="72">
        <f>SUM(J5:J15)</f>
        <v>35835.15</v>
      </c>
      <c r="K16" s="72">
        <f>SUM(K5:K15)</f>
        <v>3543964.95</v>
      </c>
      <c r="L16" s="73"/>
      <c r="M16" s="30"/>
      <c r="N16" s="30"/>
      <c r="O16" s="30"/>
    </row>
    <row r="17" spans="1:15" x14ac:dyDescent="0.25">
      <c r="A17" s="32"/>
      <c r="B17" s="30"/>
      <c r="C17" s="30"/>
      <c r="D17" s="30"/>
      <c r="E17" s="30"/>
      <c r="F17" s="30"/>
      <c r="G17" s="30"/>
      <c r="H17" s="30"/>
      <c r="I17" s="30"/>
      <c r="J17" s="30"/>
      <c r="K17" s="30"/>
      <c r="L17" s="30"/>
      <c r="M17" s="30"/>
      <c r="N17" s="30"/>
      <c r="O17" s="30"/>
    </row>
    <row r="18" spans="1:15" x14ac:dyDescent="0.25">
      <c r="A18" s="74"/>
      <c r="B18" s="32"/>
      <c r="C18" s="30"/>
      <c r="D18" s="30"/>
      <c r="E18" s="30"/>
      <c r="F18" s="30"/>
      <c r="G18" s="30"/>
      <c r="H18" s="30"/>
      <c r="I18" s="30"/>
      <c r="J18" s="30"/>
      <c r="K18" s="30"/>
      <c r="L18" s="30"/>
      <c r="M18" s="30"/>
      <c r="N18" s="30"/>
      <c r="O18" s="30"/>
    </row>
    <row r="19" spans="1:15" x14ac:dyDescent="0.25">
      <c r="A19" s="75" t="s">
        <v>76</v>
      </c>
      <c r="B19" s="2"/>
      <c r="C19" s="2"/>
      <c r="D19" s="2"/>
      <c r="E19" s="2"/>
      <c r="F19" s="2"/>
      <c r="G19" s="2"/>
      <c r="H19" s="2"/>
      <c r="I19" s="2"/>
      <c r="J19" s="2"/>
      <c r="K19" s="2"/>
      <c r="L19" s="2"/>
      <c r="O19" s="30"/>
    </row>
    <row r="20" spans="1:15" x14ac:dyDescent="0.25">
      <c r="A20" s="2" t="s">
        <v>181</v>
      </c>
      <c r="B20" s="2"/>
      <c r="C20" s="2"/>
      <c r="D20" s="2"/>
      <c r="E20" s="2"/>
      <c r="F20" s="2"/>
      <c r="G20" s="2"/>
      <c r="H20" s="2"/>
      <c r="I20" s="2"/>
      <c r="J20" s="2"/>
      <c r="K20" s="2"/>
      <c r="L20" s="2"/>
      <c r="O20" s="30"/>
    </row>
    <row r="21" spans="1:15" x14ac:dyDescent="0.25">
      <c r="A21" s="75" t="s">
        <v>175</v>
      </c>
      <c r="B21" s="2"/>
      <c r="C21" s="2"/>
      <c r="D21" s="2"/>
      <c r="E21" s="2"/>
      <c r="F21" s="2"/>
      <c r="G21" s="2"/>
      <c r="H21" s="2"/>
      <c r="I21" s="2"/>
      <c r="J21" s="2"/>
      <c r="K21" s="2"/>
      <c r="L21" s="2"/>
      <c r="O21" s="30"/>
    </row>
    <row r="22" spans="1:15" x14ac:dyDescent="0.25">
      <c r="A22" s="158"/>
      <c r="B22" s="2"/>
      <c r="C22" s="2"/>
      <c r="D22" s="2"/>
      <c r="E22" s="2"/>
      <c r="F22" s="2"/>
      <c r="G22" s="2"/>
      <c r="H22" s="2"/>
      <c r="I22" s="2"/>
      <c r="J22" s="2"/>
      <c r="K22" s="2"/>
      <c r="L22" s="2"/>
      <c r="O22" s="30"/>
    </row>
    <row r="23" spans="1:15" x14ac:dyDescent="0.25">
      <c r="A23" s="95"/>
      <c r="B23" s="95"/>
      <c r="C23" s="95"/>
      <c r="D23" s="95"/>
      <c r="E23" s="2"/>
      <c r="F23" s="2"/>
      <c r="G23" s="2"/>
      <c r="H23" s="2"/>
      <c r="I23" s="2"/>
      <c r="J23" s="2"/>
      <c r="K23" s="2"/>
      <c r="L23" s="2"/>
      <c r="O23" s="30"/>
    </row>
    <row r="24" spans="1:15" x14ac:dyDescent="0.25">
      <c r="A24" s="158" t="s">
        <v>188</v>
      </c>
      <c r="B24" s="2"/>
      <c r="C24" s="2"/>
      <c r="D24" s="2"/>
      <c r="E24" s="2"/>
      <c r="F24" s="2"/>
      <c r="G24" s="2"/>
      <c r="H24" s="2"/>
      <c r="I24" s="2"/>
      <c r="J24" s="2"/>
      <c r="K24" s="2"/>
      <c r="L24" s="2"/>
      <c r="O24" s="30"/>
    </row>
    <row r="25" spans="1:15" x14ac:dyDescent="0.25">
      <c r="A25" s="158" t="s">
        <v>189</v>
      </c>
      <c r="B25" s="2"/>
      <c r="C25" s="2"/>
      <c r="D25" s="2"/>
      <c r="E25" s="2"/>
      <c r="F25" s="2"/>
      <c r="G25" s="2"/>
      <c r="H25" s="2"/>
      <c r="I25" s="2"/>
      <c r="J25" s="2"/>
      <c r="K25" s="2"/>
      <c r="L25" s="2"/>
      <c r="O25" s="30"/>
    </row>
    <row r="26" spans="1:15" x14ac:dyDescent="0.25">
      <c r="A26" s="158" t="s">
        <v>190</v>
      </c>
      <c r="B26" s="2"/>
      <c r="C26" s="2"/>
      <c r="D26" s="2"/>
      <c r="E26" s="2"/>
      <c r="F26" s="2"/>
      <c r="G26" s="2"/>
      <c r="H26" s="2"/>
      <c r="I26" s="2"/>
      <c r="J26" s="2"/>
      <c r="K26" s="2"/>
      <c r="L26" s="2"/>
      <c r="O26" s="30"/>
    </row>
    <row r="27" spans="1:15" x14ac:dyDescent="0.25">
      <c r="A27" s="2"/>
      <c r="B27" s="2"/>
      <c r="C27" s="2"/>
      <c r="D27" s="2"/>
      <c r="E27" s="2"/>
      <c r="F27" s="2"/>
      <c r="G27" s="2"/>
      <c r="H27" s="2"/>
      <c r="I27" s="2"/>
      <c r="J27" s="2"/>
      <c r="K27" s="2"/>
      <c r="L27" s="2"/>
      <c r="O27" s="30"/>
    </row>
    <row r="28" spans="1:15" x14ac:dyDescent="0.25">
      <c r="A28" s="2"/>
      <c r="B28" s="2"/>
      <c r="C28" s="2"/>
      <c r="D28" s="2"/>
      <c r="E28" s="2"/>
      <c r="F28" s="2"/>
      <c r="G28" s="2"/>
      <c r="H28" s="2"/>
      <c r="I28" s="2"/>
      <c r="J28" s="2"/>
      <c r="K28" s="2"/>
      <c r="L28" s="2"/>
      <c r="O28" s="30"/>
    </row>
    <row r="29" spans="1:15" x14ac:dyDescent="0.25">
      <c r="A29" s="30"/>
      <c r="B29" s="30"/>
      <c r="C29" s="30"/>
      <c r="D29" s="30"/>
      <c r="E29" s="30"/>
      <c r="F29" s="30"/>
      <c r="G29" s="30"/>
      <c r="H29" s="30"/>
      <c r="I29" s="30"/>
      <c r="J29" s="30"/>
      <c r="K29" s="30"/>
      <c r="L29" s="30"/>
      <c r="M29" s="30"/>
      <c r="N29" s="30"/>
      <c r="O29" s="30"/>
    </row>
    <row r="30" spans="1:15" x14ac:dyDescent="0.25">
      <c r="A30" s="30"/>
      <c r="B30" s="30"/>
      <c r="C30" s="30"/>
      <c r="D30" s="30"/>
      <c r="E30" s="30"/>
      <c r="F30" s="30"/>
      <c r="G30" s="30"/>
      <c r="H30" s="30"/>
      <c r="I30" s="30"/>
      <c r="J30" s="30"/>
      <c r="K30" s="30"/>
      <c r="L30" s="30"/>
      <c r="M30" s="30"/>
      <c r="N30" s="30"/>
      <c r="O30" s="30"/>
    </row>
    <row r="31" spans="1:15" x14ac:dyDescent="0.25">
      <c r="A31" s="30"/>
      <c r="B31" s="30"/>
      <c r="C31" s="30"/>
      <c r="D31" s="30"/>
      <c r="E31" s="30"/>
      <c r="F31" s="30"/>
      <c r="G31" s="30"/>
      <c r="H31" s="30"/>
      <c r="I31" s="30"/>
      <c r="J31" s="30"/>
      <c r="K31" s="30"/>
      <c r="L31" s="30"/>
      <c r="M31" s="30"/>
      <c r="N31" s="30"/>
      <c r="O31" s="30"/>
    </row>
    <row r="32" spans="1:15" x14ac:dyDescent="0.25">
      <c r="A32" s="30"/>
      <c r="B32" s="30"/>
      <c r="C32" s="30"/>
      <c r="D32" s="30"/>
      <c r="E32" s="30"/>
      <c r="F32" s="30"/>
      <c r="G32" s="30"/>
      <c r="H32" s="30"/>
      <c r="I32" s="30"/>
      <c r="J32" s="30"/>
      <c r="K32" s="30"/>
      <c r="L32" s="30"/>
      <c r="M32" s="30"/>
      <c r="N32" s="30"/>
      <c r="O32" s="30"/>
    </row>
    <row r="33" spans="1:15" x14ac:dyDescent="0.25">
      <c r="A33" s="30"/>
      <c r="B33" s="30"/>
      <c r="C33" s="30"/>
      <c r="D33" s="30"/>
      <c r="E33" s="30"/>
      <c r="F33" s="30"/>
      <c r="G33" s="30"/>
      <c r="H33" s="30"/>
      <c r="I33" s="30"/>
      <c r="J33" s="30"/>
      <c r="K33" s="30"/>
      <c r="L33" s="30"/>
      <c r="M33" s="30"/>
      <c r="N33" s="30"/>
      <c r="O33" s="30"/>
    </row>
    <row r="34" spans="1:15" x14ac:dyDescent="0.25">
      <c r="A34" s="30"/>
      <c r="B34" s="30"/>
      <c r="C34" s="30"/>
      <c r="D34" s="30"/>
      <c r="E34" s="30"/>
      <c r="F34" s="30"/>
      <c r="G34" s="30"/>
      <c r="H34" s="30"/>
      <c r="I34" s="30"/>
      <c r="J34" s="30"/>
      <c r="K34" s="30"/>
      <c r="L34" s="30"/>
      <c r="M34" s="30"/>
      <c r="N34" s="30"/>
      <c r="O34" s="30"/>
    </row>
    <row r="35" spans="1:15" x14ac:dyDescent="0.25">
      <c r="A35" s="30"/>
      <c r="B35" s="30"/>
      <c r="C35" s="30"/>
      <c r="D35" s="30"/>
      <c r="E35" s="30"/>
      <c r="F35" s="30"/>
      <c r="G35" s="30"/>
      <c r="H35" s="30"/>
      <c r="I35" s="30"/>
      <c r="J35" s="30"/>
      <c r="K35" s="30"/>
      <c r="L35" s="30"/>
      <c r="M35" s="30"/>
      <c r="N35" s="30"/>
      <c r="O35" s="30"/>
    </row>
    <row r="36" spans="1:15" x14ac:dyDescent="0.25">
      <c r="A36" s="30"/>
      <c r="B36" s="30"/>
      <c r="C36" s="30"/>
      <c r="D36" s="30"/>
      <c r="E36" s="30"/>
      <c r="F36" s="30"/>
      <c r="G36" s="30"/>
      <c r="H36" s="30"/>
      <c r="I36" s="30"/>
      <c r="J36" s="30"/>
      <c r="K36" s="30"/>
      <c r="L36" s="30"/>
      <c r="M36" s="30"/>
      <c r="N36" s="30"/>
      <c r="O36" s="30"/>
    </row>
    <row r="37" spans="1:15" x14ac:dyDescent="0.25">
      <c r="A37" s="30"/>
      <c r="B37" s="30"/>
      <c r="C37" s="30"/>
      <c r="D37" s="30"/>
      <c r="E37" s="30"/>
      <c r="F37" s="30"/>
      <c r="G37" s="30"/>
      <c r="H37" s="30"/>
      <c r="I37" s="30"/>
      <c r="J37" s="30"/>
      <c r="K37" s="30"/>
      <c r="L37" s="30"/>
      <c r="M37" s="30"/>
      <c r="N37" s="30"/>
      <c r="O37" s="30"/>
    </row>
    <row r="38" spans="1:15" x14ac:dyDescent="0.25">
      <c r="A38" s="30"/>
      <c r="B38" s="30"/>
      <c r="C38" s="30"/>
      <c r="D38" s="30"/>
      <c r="E38" s="30"/>
      <c r="F38" s="30"/>
      <c r="G38" s="30"/>
      <c r="H38" s="30"/>
      <c r="I38" s="30"/>
      <c r="J38" s="30"/>
      <c r="K38" s="30"/>
      <c r="L38" s="30"/>
      <c r="M38" s="30"/>
      <c r="N38" s="30"/>
      <c r="O38" s="30"/>
    </row>
    <row r="39" spans="1:15" x14ac:dyDescent="0.25">
      <c r="A39" s="30"/>
      <c r="B39" s="30"/>
      <c r="C39" s="30"/>
      <c r="D39" s="30"/>
      <c r="E39" s="30"/>
      <c r="F39" s="30"/>
      <c r="G39" s="30"/>
      <c r="H39" s="30"/>
      <c r="I39" s="30"/>
      <c r="J39" s="30"/>
      <c r="K39" s="30"/>
      <c r="L39" s="30"/>
      <c r="M39" s="30"/>
      <c r="N39" s="30"/>
      <c r="O39" s="30"/>
    </row>
    <row r="40" spans="1:15" x14ac:dyDescent="0.25">
      <c r="A40" s="30"/>
      <c r="B40" s="30"/>
      <c r="C40" s="30"/>
      <c r="D40" s="30"/>
      <c r="E40" s="30"/>
      <c r="F40" s="30"/>
      <c r="G40" s="30"/>
      <c r="H40" s="30"/>
      <c r="I40" s="30"/>
      <c r="J40" s="30"/>
      <c r="K40" s="30"/>
      <c r="L40" s="30"/>
      <c r="M40" s="30"/>
      <c r="N40" s="30"/>
      <c r="O40" s="30"/>
    </row>
    <row r="41" spans="1:15" x14ac:dyDescent="0.25">
      <c r="A41" s="30"/>
      <c r="B41" s="30"/>
      <c r="C41" s="30"/>
      <c r="D41" s="30"/>
      <c r="E41" s="30"/>
      <c r="F41" s="30"/>
      <c r="G41" s="30"/>
      <c r="H41" s="30"/>
      <c r="I41" s="30"/>
      <c r="J41" s="30"/>
      <c r="K41" s="30"/>
      <c r="L41" s="30"/>
      <c r="M41" s="30"/>
      <c r="N41" s="30"/>
      <c r="O41" s="30"/>
    </row>
    <row r="42" spans="1:15" x14ac:dyDescent="0.25">
      <c r="A42" s="30"/>
      <c r="B42" s="30"/>
      <c r="C42" s="30"/>
      <c r="D42" s="30"/>
      <c r="E42" s="30"/>
      <c r="F42" s="30"/>
      <c r="G42" s="30"/>
      <c r="H42" s="30"/>
      <c r="I42" s="30"/>
      <c r="J42" s="30"/>
      <c r="K42" s="30"/>
      <c r="L42" s="30"/>
      <c r="M42" s="30"/>
      <c r="N42" s="30"/>
      <c r="O42" s="30"/>
    </row>
    <row r="43" spans="1:15" x14ac:dyDescent="0.25">
      <c r="A43" s="30"/>
      <c r="B43" s="30"/>
      <c r="C43" s="30"/>
      <c r="D43" s="30"/>
      <c r="E43" s="30"/>
      <c r="F43" s="30"/>
      <c r="G43" s="30"/>
      <c r="H43" s="30"/>
      <c r="I43" s="30"/>
      <c r="J43" s="30"/>
      <c r="K43" s="30"/>
      <c r="L43" s="30"/>
      <c r="M43" s="30"/>
      <c r="N43" s="30"/>
      <c r="O43" s="30"/>
    </row>
    <row r="44" spans="1:15" x14ac:dyDescent="0.25">
      <c r="A44" s="30"/>
      <c r="B44" s="30"/>
      <c r="C44" s="30"/>
      <c r="D44" s="30"/>
      <c r="E44" s="30"/>
      <c r="F44" s="30"/>
      <c r="G44" s="30"/>
      <c r="H44" s="30"/>
      <c r="I44" s="30"/>
      <c r="J44" s="30"/>
      <c r="K44" s="30"/>
      <c r="L44" s="30"/>
      <c r="M44" s="30"/>
      <c r="N44" s="30"/>
      <c r="O44" s="30"/>
    </row>
    <row r="45" spans="1:15" x14ac:dyDescent="0.25">
      <c r="A45" s="30"/>
      <c r="B45" s="30"/>
      <c r="C45" s="30"/>
      <c r="D45" s="30"/>
      <c r="E45" s="30"/>
      <c r="F45" s="30"/>
      <c r="G45" s="30"/>
      <c r="H45" s="30"/>
      <c r="I45" s="30"/>
      <c r="J45" s="30"/>
      <c r="K45" s="30"/>
      <c r="L45" s="30"/>
      <c r="M45" s="30"/>
      <c r="N45" s="30"/>
      <c r="O45" s="30"/>
    </row>
    <row r="46" spans="1:15" x14ac:dyDescent="0.25">
      <c r="A46" s="30"/>
      <c r="B46" s="30"/>
      <c r="C46" s="30"/>
      <c r="D46" s="30"/>
      <c r="E46" s="30"/>
      <c r="F46" s="30"/>
      <c r="G46" s="30"/>
      <c r="H46" s="30"/>
      <c r="I46" s="30"/>
      <c r="J46" s="30"/>
      <c r="K46" s="30"/>
      <c r="L46" s="30"/>
      <c r="M46" s="30"/>
      <c r="N46" s="30"/>
      <c r="O46" s="30"/>
    </row>
    <row r="47" spans="1:15" x14ac:dyDescent="0.25">
      <c r="A47" s="30"/>
      <c r="B47" s="30"/>
      <c r="C47" s="30"/>
      <c r="D47" s="30"/>
      <c r="E47" s="30"/>
      <c r="F47" s="30"/>
      <c r="G47" s="30"/>
      <c r="H47" s="30"/>
      <c r="I47" s="30"/>
      <c r="J47" s="30"/>
      <c r="K47" s="30"/>
      <c r="L47" s="30"/>
      <c r="M47" s="30"/>
      <c r="N47" s="30"/>
      <c r="O47" s="30"/>
    </row>
    <row r="48" spans="1:15" x14ac:dyDescent="0.25">
      <c r="A48" s="30"/>
      <c r="B48" s="30"/>
      <c r="C48" s="30"/>
      <c r="D48" s="30"/>
      <c r="E48" s="30"/>
      <c r="F48" s="30"/>
      <c r="G48" s="30"/>
      <c r="H48" s="30"/>
      <c r="I48" s="30"/>
      <c r="J48" s="30"/>
      <c r="K48" s="30"/>
      <c r="L48" s="30"/>
      <c r="M48" s="30"/>
      <c r="N48" s="30"/>
      <c r="O48" s="30"/>
    </row>
    <row r="49" spans="1:15" x14ac:dyDescent="0.25">
      <c r="A49" s="30"/>
      <c r="B49" s="30"/>
      <c r="C49" s="30"/>
      <c r="D49" s="30"/>
      <c r="E49" s="30"/>
      <c r="F49" s="30"/>
      <c r="G49" s="30"/>
      <c r="H49" s="30"/>
      <c r="I49" s="30"/>
      <c r="J49" s="30"/>
      <c r="K49" s="30"/>
      <c r="L49" s="30"/>
      <c r="M49" s="30"/>
      <c r="N49" s="30"/>
      <c r="O49" s="30"/>
    </row>
    <row r="52" spans="1:15" s="2" customFormat="1" ht="18" customHeight="1" x14ac:dyDescent="0.25"/>
    <row r="53" spans="1:15" s="3" customFormat="1" ht="15.75" x14ac:dyDescent="0.25"/>
    <row r="59" spans="1:15" s="2" customFormat="1" x14ac:dyDescent="0.25"/>
    <row r="60" spans="1:15" ht="25.5" x14ac:dyDescent="0.35">
      <c r="A60" s="4"/>
      <c r="B60" s="5"/>
      <c r="C60" s="5"/>
      <c r="D60" s="5"/>
      <c r="E60" s="5"/>
      <c r="F60" s="5"/>
      <c r="G60" s="5"/>
      <c r="H60" s="5"/>
      <c r="I60" s="5"/>
      <c r="J60" s="5"/>
    </row>
    <row r="61" spans="1:15" ht="25.5" x14ac:dyDescent="0.35">
      <c r="A61" s="5"/>
      <c r="B61" s="5"/>
      <c r="C61" s="5"/>
      <c r="D61" s="5"/>
      <c r="E61" s="5"/>
      <c r="F61" s="5"/>
      <c r="G61" s="5"/>
      <c r="H61" s="5"/>
      <c r="I61" s="5"/>
      <c r="J61" s="5"/>
    </row>
  </sheetData>
  <mergeCells count="7">
    <mergeCell ref="A1:L1"/>
    <mergeCell ref="A2:L2"/>
    <mergeCell ref="A16:B16"/>
    <mergeCell ref="A3:B3"/>
    <mergeCell ref="C3:F3"/>
    <mergeCell ref="G3:K3"/>
    <mergeCell ref="L3:L4"/>
  </mergeCells>
  <pageMargins left="0.7" right="0.7" top="0.75" bottom="0.75" header="0.3" footer="0.3"/>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L69"/>
  <sheetViews>
    <sheetView topLeftCell="A10" zoomScale="67" zoomScaleNormal="67" workbookViewId="0">
      <selection activeCell="A27" sqref="A27"/>
    </sheetView>
  </sheetViews>
  <sheetFormatPr defaultRowHeight="15" x14ac:dyDescent="0.25"/>
  <cols>
    <col min="1" max="1" width="19.42578125" customWidth="1"/>
    <col min="2" max="2" width="26.710937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10.28515625" customWidth="1"/>
  </cols>
  <sheetData>
    <row r="1" spans="1:12" ht="15.75" thickBot="1" x14ac:dyDescent="0.3">
      <c r="A1" s="259" t="s">
        <v>0</v>
      </c>
      <c r="B1" s="260"/>
      <c r="C1" s="260"/>
      <c r="D1" s="260"/>
      <c r="E1" s="260"/>
      <c r="F1" s="260"/>
      <c r="G1" s="260"/>
      <c r="H1" s="260"/>
      <c r="I1" s="261"/>
      <c r="J1" s="261"/>
      <c r="K1" s="261"/>
      <c r="L1" s="262"/>
    </row>
    <row r="2" spans="1:12" ht="15.75" thickBot="1" x14ac:dyDescent="0.3">
      <c r="A2" s="263" t="s">
        <v>45</v>
      </c>
      <c r="B2" s="264"/>
      <c r="C2" s="264"/>
      <c r="D2" s="264"/>
      <c r="E2" s="264"/>
      <c r="F2" s="264"/>
      <c r="G2" s="264"/>
      <c r="H2" s="264"/>
      <c r="I2" s="264"/>
      <c r="J2" s="264"/>
      <c r="K2" s="264"/>
      <c r="L2" s="265"/>
    </row>
    <row r="3" spans="1:12" s="1" customFormat="1" ht="16.149999999999999" customHeight="1" thickBot="1" x14ac:dyDescent="0.3">
      <c r="A3" s="266" t="s">
        <v>2</v>
      </c>
      <c r="B3" s="267"/>
      <c r="C3" s="268" t="s">
        <v>3</v>
      </c>
      <c r="D3" s="269"/>
      <c r="E3" s="269"/>
      <c r="F3" s="270"/>
      <c r="G3" s="267" t="s">
        <v>4</v>
      </c>
      <c r="H3" s="271"/>
      <c r="I3" s="271"/>
      <c r="J3" s="271"/>
      <c r="K3" s="271"/>
      <c r="L3" s="237" t="s">
        <v>5</v>
      </c>
    </row>
    <row r="4" spans="1:12" ht="49.5" thickBot="1" x14ac:dyDescent="0.3">
      <c r="A4" s="116" t="s">
        <v>6</v>
      </c>
      <c r="B4" s="117" t="s">
        <v>7</v>
      </c>
      <c r="C4" s="118" t="s">
        <v>8</v>
      </c>
      <c r="D4" s="119" t="s">
        <v>9</v>
      </c>
      <c r="E4" s="119" t="s">
        <v>10</v>
      </c>
      <c r="F4" s="120" t="s">
        <v>11</v>
      </c>
      <c r="G4" s="121" t="s">
        <v>12</v>
      </c>
      <c r="H4" s="121" t="s">
        <v>13</v>
      </c>
      <c r="I4" s="122" t="s">
        <v>14</v>
      </c>
      <c r="J4" s="122" t="s">
        <v>15</v>
      </c>
      <c r="K4" s="123" t="s">
        <v>16</v>
      </c>
      <c r="L4" s="272"/>
    </row>
    <row r="5" spans="1:12" ht="60" x14ac:dyDescent="0.25">
      <c r="A5" s="41" t="s">
        <v>46</v>
      </c>
      <c r="B5" s="42" t="s">
        <v>153</v>
      </c>
      <c r="C5" s="98">
        <v>20</v>
      </c>
      <c r="D5" s="99">
        <v>0</v>
      </c>
      <c r="E5" s="99">
        <v>0</v>
      </c>
      <c r="F5" s="45">
        <f>(C5*'Labor Costs'!$F$9)+(D5*('Labor Costs'!$D$7))+(E5*'Labor Costs'!$F$10)</f>
        <v>1860</v>
      </c>
      <c r="G5" s="100">
        <v>1</v>
      </c>
      <c r="H5" s="101">
        <v>1</v>
      </c>
      <c r="I5" s="101">
        <f>G5*H5</f>
        <v>1</v>
      </c>
      <c r="J5" s="102">
        <f t="shared" ref="J5:J18" si="0">(C5+D5+E5)*I5</f>
        <v>20</v>
      </c>
      <c r="K5" s="102">
        <f>F5*I5</f>
        <v>1860</v>
      </c>
      <c r="L5" s="49" t="s">
        <v>18</v>
      </c>
    </row>
    <row r="6" spans="1:12" ht="45" x14ac:dyDescent="0.25">
      <c r="A6" s="41" t="s">
        <v>46</v>
      </c>
      <c r="B6" s="42" t="s">
        <v>154</v>
      </c>
      <c r="C6" s="98">
        <v>0.2</v>
      </c>
      <c r="D6" s="99">
        <v>0</v>
      </c>
      <c r="E6" s="99">
        <v>0</v>
      </c>
      <c r="F6" s="45">
        <f>(C6*'Labor Costs'!$F$9)+(D6*('Labor Costs'!$D$7))+(E6*'Labor Costs'!$F$10)</f>
        <v>18.600000000000001</v>
      </c>
      <c r="G6" s="100">
        <v>1</v>
      </c>
      <c r="H6" s="101">
        <v>1</v>
      </c>
      <c r="I6" s="101">
        <f>G6*H6</f>
        <v>1</v>
      </c>
      <c r="J6" s="102">
        <f t="shared" si="0"/>
        <v>0.2</v>
      </c>
      <c r="K6" s="102">
        <f>F6*I6</f>
        <v>18.600000000000001</v>
      </c>
      <c r="L6" s="49" t="s">
        <v>18</v>
      </c>
    </row>
    <row r="7" spans="1:12" ht="45" x14ac:dyDescent="0.25">
      <c r="A7" s="41" t="s">
        <v>46</v>
      </c>
      <c r="B7" s="42" t="s">
        <v>155</v>
      </c>
      <c r="C7" s="98">
        <v>13</v>
      </c>
      <c r="D7" s="99">
        <v>0</v>
      </c>
      <c r="E7" s="99">
        <v>0</v>
      </c>
      <c r="F7" s="45">
        <f>(C7*'Labor Costs'!$F$9)+(D7*('Labor Costs'!$D$7))+(E7*'Labor Costs'!$F$10)</f>
        <v>1209</v>
      </c>
      <c r="G7" s="100">
        <v>4</v>
      </c>
      <c r="H7" s="101">
        <v>1</v>
      </c>
      <c r="I7" s="101">
        <f>G7*H7</f>
        <v>4</v>
      </c>
      <c r="J7" s="102">
        <f t="shared" si="0"/>
        <v>52</v>
      </c>
      <c r="K7" s="102">
        <f>F7*I7</f>
        <v>4836</v>
      </c>
      <c r="L7" s="49" t="s">
        <v>18</v>
      </c>
    </row>
    <row r="8" spans="1:12" ht="60" x14ac:dyDescent="0.25">
      <c r="A8" s="41" t="s">
        <v>46</v>
      </c>
      <c r="B8" s="59" t="s">
        <v>156</v>
      </c>
      <c r="C8" s="98">
        <v>16</v>
      </c>
      <c r="D8" s="99">
        <v>0</v>
      </c>
      <c r="E8" s="99">
        <v>0</v>
      </c>
      <c r="F8" s="45">
        <f>(C8*'Labor Costs'!$F$9)+(D8*('Labor Costs'!$D$7))+(E8*'Labor Costs'!$F$10)</f>
        <v>1488</v>
      </c>
      <c r="G8" s="100">
        <v>1</v>
      </c>
      <c r="H8" s="101">
        <v>1</v>
      </c>
      <c r="I8" s="101">
        <f>G8*H8</f>
        <v>1</v>
      </c>
      <c r="J8" s="102">
        <f t="shared" si="0"/>
        <v>16</v>
      </c>
      <c r="K8" s="102">
        <f t="shared" ref="K8:K18" si="1">F8*I8</f>
        <v>1488</v>
      </c>
      <c r="L8" s="49" t="s">
        <v>18</v>
      </c>
    </row>
    <row r="9" spans="1:12" ht="60" x14ac:dyDescent="0.25">
      <c r="A9" s="50" t="s">
        <v>126</v>
      </c>
      <c r="B9" s="51" t="s">
        <v>157</v>
      </c>
      <c r="C9" s="103">
        <v>4</v>
      </c>
      <c r="D9" s="104">
        <v>0</v>
      </c>
      <c r="E9" s="104">
        <v>0</v>
      </c>
      <c r="F9" s="54">
        <f>(C9*'Labor Costs'!$F$9)+(D9*('Labor Costs'!$D$7))+(E9*'Labor Costs'!$F$10)</f>
        <v>372</v>
      </c>
      <c r="G9" s="105">
        <v>4</v>
      </c>
      <c r="H9" s="106">
        <v>4</v>
      </c>
      <c r="I9" s="106">
        <f t="shared" ref="I9:I18" si="2">G9*H9</f>
        <v>16</v>
      </c>
      <c r="J9" s="107">
        <f t="shared" si="0"/>
        <v>64</v>
      </c>
      <c r="K9" s="107">
        <f t="shared" si="1"/>
        <v>5952</v>
      </c>
      <c r="L9" s="49" t="s">
        <v>47</v>
      </c>
    </row>
    <row r="10" spans="1:12" ht="75" x14ac:dyDescent="0.25">
      <c r="A10" s="41" t="s">
        <v>150</v>
      </c>
      <c r="B10" s="42" t="s">
        <v>158</v>
      </c>
      <c r="C10" s="98">
        <v>2</v>
      </c>
      <c r="D10" s="99">
        <v>0</v>
      </c>
      <c r="E10" s="99">
        <v>0</v>
      </c>
      <c r="F10" s="45">
        <f>(C10*'Labor Costs'!$F$9)+(D10*('Labor Costs'!$D$7))+(E10*'Labor Costs'!$F$10)</f>
        <v>186</v>
      </c>
      <c r="G10" s="100">
        <v>4</v>
      </c>
      <c r="H10" s="101">
        <v>4</v>
      </c>
      <c r="I10" s="101">
        <f t="shared" si="2"/>
        <v>16</v>
      </c>
      <c r="J10" s="102">
        <f t="shared" si="0"/>
        <v>32</v>
      </c>
      <c r="K10" s="102">
        <f t="shared" si="1"/>
        <v>2976</v>
      </c>
      <c r="L10" s="49" t="s">
        <v>48</v>
      </c>
    </row>
    <row r="11" spans="1:12" ht="75" x14ac:dyDescent="0.25">
      <c r="A11" s="41" t="s">
        <v>151</v>
      </c>
      <c r="B11" s="42" t="s">
        <v>159</v>
      </c>
      <c r="C11" s="98">
        <v>4</v>
      </c>
      <c r="D11" s="99">
        <v>0</v>
      </c>
      <c r="E11" s="99">
        <v>0</v>
      </c>
      <c r="F11" s="45">
        <f>(C11*'Labor Costs'!$F$9)+(D11*('Labor Costs'!$D$7))+(E11*'Labor Costs'!$F$10)</f>
        <v>372</v>
      </c>
      <c r="G11" s="100">
        <v>4</v>
      </c>
      <c r="H11" s="101">
        <v>4</v>
      </c>
      <c r="I11" s="101">
        <f t="shared" si="2"/>
        <v>16</v>
      </c>
      <c r="J11" s="102">
        <f t="shared" si="0"/>
        <v>64</v>
      </c>
      <c r="K11" s="102">
        <f t="shared" si="1"/>
        <v>5952</v>
      </c>
      <c r="L11" s="49" t="s">
        <v>49</v>
      </c>
    </row>
    <row r="12" spans="1:12" ht="60" x14ac:dyDescent="0.25">
      <c r="A12" s="41" t="s">
        <v>150</v>
      </c>
      <c r="B12" s="69" t="s">
        <v>160</v>
      </c>
      <c r="C12" s="98">
        <v>6</v>
      </c>
      <c r="D12" s="108">
        <v>0</v>
      </c>
      <c r="E12" s="108">
        <v>24</v>
      </c>
      <c r="F12" s="45">
        <f>(C12*'Labor Costs'!$F$9)+(D12*('Labor Costs'!$D$7))+(E12*'Labor Costs'!$F$10)</f>
        <v>5022</v>
      </c>
      <c r="G12" s="109">
        <v>4</v>
      </c>
      <c r="H12" s="101">
        <v>4</v>
      </c>
      <c r="I12" s="101">
        <f t="shared" si="2"/>
        <v>16</v>
      </c>
      <c r="J12" s="102">
        <f t="shared" si="0"/>
        <v>480</v>
      </c>
      <c r="K12" s="102">
        <f t="shared" si="1"/>
        <v>80352</v>
      </c>
      <c r="L12" s="49" t="s">
        <v>50</v>
      </c>
    </row>
    <row r="13" spans="1:12" ht="30" x14ac:dyDescent="0.25">
      <c r="A13" s="180" t="s">
        <v>169</v>
      </c>
      <c r="B13" s="181" t="s">
        <v>177</v>
      </c>
      <c r="C13" s="182">
        <v>0.01</v>
      </c>
      <c r="D13" s="183">
        <v>0</v>
      </c>
      <c r="E13" s="183">
        <v>0</v>
      </c>
      <c r="F13" s="175">
        <f>(C13*'Labor Costs'!$F$9)+(D13*('Labor Costs'!$D$7))+(E13*'Labor Costs'!$F$10)</f>
        <v>0.93</v>
      </c>
      <c r="G13" s="184">
        <v>4</v>
      </c>
      <c r="H13" s="185">
        <v>2000</v>
      </c>
      <c r="I13" s="185">
        <f t="shared" si="2"/>
        <v>8000</v>
      </c>
      <c r="J13" s="186">
        <f t="shared" si="0"/>
        <v>80</v>
      </c>
      <c r="K13" s="186">
        <f t="shared" si="1"/>
        <v>7440</v>
      </c>
      <c r="L13" s="179" t="s">
        <v>38</v>
      </c>
    </row>
    <row r="14" spans="1:12" ht="120" x14ac:dyDescent="0.25">
      <c r="A14" s="171" t="s">
        <v>178</v>
      </c>
      <c r="B14" s="172" t="s">
        <v>161</v>
      </c>
      <c r="C14" s="173">
        <v>0</v>
      </c>
      <c r="D14" s="174">
        <v>0</v>
      </c>
      <c r="E14" s="174">
        <v>40</v>
      </c>
      <c r="F14" s="175">
        <f>(C14*'Labor Costs'!$F$9)+(D14*('Labor Costs'!$D$7))+(E14*'Labor Costs'!$F$10)</f>
        <v>7440</v>
      </c>
      <c r="G14" s="176">
        <v>4</v>
      </c>
      <c r="H14" s="177">
        <v>1</v>
      </c>
      <c r="I14" s="177">
        <f t="shared" si="2"/>
        <v>4</v>
      </c>
      <c r="J14" s="178">
        <f t="shared" si="0"/>
        <v>160</v>
      </c>
      <c r="K14" s="178">
        <f t="shared" si="1"/>
        <v>29760</v>
      </c>
      <c r="L14" s="179" t="s">
        <v>36</v>
      </c>
    </row>
    <row r="15" spans="1:12" ht="30" x14ac:dyDescent="0.25">
      <c r="A15" s="41" t="s">
        <v>152</v>
      </c>
      <c r="B15" s="42" t="s">
        <v>162</v>
      </c>
      <c r="C15" s="98">
        <v>40</v>
      </c>
      <c r="D15" s="108">
        <v>0</v>
      </c>
      <c r="E15" s="108">
        <v>0</v>
      </c>
      <c r="F15" s="45">
        <f>(C15*'Labor Costs'!$F$9)+(D15*('Labor Costs'!$D$7))+(E15*'Labor Costs'!$F$10)</f>
        <v>3720</v>
      </c>
      <c r="G15" s="109">
        <v>4</v>
      </c>
      <c r="H15" s="101">
        <v>1</v>
      </c>
      <c r="I15" s="101">
        <f t="shared" si="2"/>
        <v>4</v>
      </c>
      <c r="J15" s="102">
        <f t="shared" si="0"/>
        <v>160</v>
      </c>
      <c r="K15" s="102">
        <f t="shared" si="1"/>
        <v>14880</v>
      </c>
      <c r="L15" s="49" t="s">
        <v>79</v>
      </c>
    </row>
    <row r="16" spans="1:12" ht="30" x14ac:dyDescent="0.25">
      <c r="A16" s="41" t="s">
        <v>75</v>
      </c>
      <c r="B16" s="42" t="s">
        <v>163</v>
      </c>
      <c r="C16" s="98">
        <v>2</v>
      </c>
      <c r="D16" s="108">
        <v>0</v>
      </c>
      <c r="E16" s="108">
        <v>0</v>
      </c>
      <c r="F16" s="45">
        <f>(C16*'Labor Costs'!$F$9)+(D16*('Labor Costs'!$D$7))+(E16*'Labor Costs'!$F$10)</f>
        <v>186</v>
      </c>
      <c r="G16" s="109">
        <v>4</v>
      </c>
      <c r="H16" s="101">
        <v>4</v>
      </c>
      <c r="I16" s="101">
        <f t="shared" ref="I16:I17" si="3">G16*H16</f>
        <v>16</v>
      </c>
      <c r="J16" s="102">
        <f t="shared" ref="J16:J17" si="4">(C16+D16+E16)*I16</f>
        <v>32</v>
      </c>
      <c r="K16" s="102">
        <f t="shared" ref="K16:K17" si="5">F16*I16</f>
        <v>2976</v>
      </c>
      <c r="L16" s="49" t="s">
        <v>79</v>
      </c>
    </row>
    <row r="17" spans="1:12" ht="90" x14ac:dyDescent="0.25">
      <c r="A17" s="41">
        <v>80.147400000000005</v>
      </c>
      <c r="B17" s="42" t="s">
        <v>164</v>
      </c>
      <c r="C17" s="98">
        <v>1</v>
      </c>
      <c r="D17" s="108">
        <v>0</v>
      </c>
      <c r="E17" s="108">
        <v>0</v>
      </c>
      <c r="F17" s="45">
        <f>(C17*'Labor Costs'!$F$9)+(D17*('Labor Costs'!$D$7))+(E17*'Labor Costs'!$F$10)</f>
        <v>93</v>
      </c>
      <c r="G17" s="109">
        <v>5</v>
      </c>
      <c r="H17" s="101">
        <v>4</v>
      </c>
      <c r="I17" s="101">
        <f t="shared" si="3"/>
        <v>20</v>
      </c>
      <c r="J17" s="102">
        <f t="shared" si="4"/>
        <v>20</v>
      </c>
      <c r="K17" s="102">
        <f t="shared" si="5"/>
        <v>1860</v>
      </c>
      <c r="L17" s="49" t="s">
        <v>168</v>
      </c>
    </row>
    <row r="18" spans="1:12" ht="45.75" thickBot="1" x14ac:dyDescent="0.3">
      <c r="A18" s="41">
        <v>80.147400000000005</v>
      </c>
      <c r="B18" s="42" t="s">
        <v>165</v>
      </c>
      <c r="C18" s="98">
        <v>1</v>
      </c>
      <c r="D18" s="108">
        <v>0</v>
      </c>
      <c r="E18" s="108">
        <v>0</v>
      </c>
      <c r="F18" s="45">
        <f>(C18*'Labor Costs'!$F$9)+(D18*('Labor Costs'!$D$7))+(E18*'Labor Costs'!$F$10)</f>
        <v>93</v>
      </c>
      <c r="G18" s="109">
        <v>4</v>
      </c>
      <c r="H18" s="101">
        <v>4</v>
      </c>
      <c r="I18" s="101">
        <f t="shared" si="2"/>
        <v>16</v>
      </c>
      <c r="J18" s="102">
        <f t="shared" si="0"/>
        <v>16</v>
      </c>
      <c r="K18" s="102">
        <f t="shared" si="1"/>
        <v>1488</v>
      </c>
      <c r="L18" s="70" t="s">
        <v>79</v>
      </c>
    </row>
    <row r="19" spans="1:12" ht="15.75" thickBot="1" x14ac:dyDescent="0.3">
      <c r="A19" s="229" t="s">
        <v>39</v>
      </c>
      <c r="B19" s="230"/>
      <c r="C19" s="110"/>
      <c r="D19" s="111"/>
      <c r="E19" s="111"/>
      <c r="F19" s="111"/>
      <c r="G19" s="111">
        <f>SUM(G5:G18)</f>
        <v>48</v>
      </c>
      <c r="H19" s="111"/>
      <c r="I19" s="111">
        <f>SUM(I5:I18)</f>
        <v>8131</v>
      </c>
      <c r="J19" s="111">
        <f>SUM(J5:J18)</f>
        <v>1196.2</v>
      </c>
      <c r="K19" s="111">
        <f>SUM(K5:K18)</f>
        <v>161838.6</v>
      </c>
      <c r="L19" s="112"/>
    </row>
    <row r="20" spans="1:12" x14ac:dyDescent="0.25">
      <c r="A20" s="113"/>
      <c r="B20" s="114"/>
      <c r="C20" s="114"/>
      <c r="D20" s="114"/>
      <c r="E20" s="114"/>
      <c r="F20" s="114"/>
      <c r="G20" s="114"/>
      <c r="H20" s="114"/>
      <c r="I20" s="114"/>
      <c r="J20" s="114"/>
      <c r="K20" s="114"/>
      <c r="L20" s="114"/>
    </row>
    <row r="21" spans="1:12" x14ac:dyDescent="0.25">
      <c r="A21" s="115"/>
      <c r="B21" s="114"/>
      <c r="C21" s="114"/>
      <c r="D21" s="114"/>
      <c r="E21" s="114"/>
      <c r="F21" s="114"/>
      <c r="G21" s="114"/>
      <c r="H21" s="114"/>
      <c r="I21" s="114"/>
      <c r="J21" s="114"/>
      <c r="K21" s="114"/>
      <c r="L21" s="114"/>
    </row>
    <row r="22" spans="1:12" x14ac:dyDescent="0.25">
      <c r="A22" s="115"/>
      <c r="B22" s="114"/>
      <c r="C22" s="114"/>
      <c r="D22" s="114"/>
      <c r="E22" s="114"/>
      <c r="F22" s="114"/>
      <c r="G22" s="114"/>
      <c r="H22" s="114"/>
      <c r="I22" s="114"/>
      <c r="J22" s="114"/>
      <c r="K22" s="114"/>
      <c r="L22" s="114"/>
    </row>
    <row r="23" spans="1:12" x14ac:dyDescent="0.25">
      <c r="A23" s="143" t="s">
        <v>170</v>
      </c>
      <c r="B23" s="144"/>
      <c r="C23" s="144"/>
      <c r="D23" s="144"/>
      <c r="E23" s="144"/>
      <c r="F23" s="144"/>
      <c r="G23" s="144"/>
      <c r="H23" s="144"/>
      <c r="I23" s="144"/>
      <c r="J23" s="144"/>
      <c r="K23" s="114"/>
      <c r="L23" s="114"/>
    </row>
    <row r="24" spans="1:12" x14ac:dyDescent="0.25">
      <c r="A24" s="143" t="s">
        <v>171</v>
      </c>
      <c r="B24" s="144"/>
      <c r="C24" s="144"/>
      <c r="D24" s="144"/>
      <c r="E24" s="144"/>
      <c r="F24" s="144"/>
      <c r="G24" s="144"/>
      <c r="H24" s="144"/>
      <c r="I24" s="144"/>
      <c r="J24" s="144"/>
      <c r="K24" s="114"/>
      <c r="L24" s="114"/>
    </row>
    <row r="25" spans="1:12" x14ac:dyDescent="0.25">
      <c r="A25" s="143" t="s">
        <v>172</v>
      </c>
      <c r="B25" s="144"/>
      <c r="C25" s="144"/>
      <c r="D25" s="144"/>
      <c r="E25" s="144"/>
      <c r="F25" s="144"/>
      <c r="G25" s="144"/>
      <c r="H25" s="144"/>
      <c r="I25" s="144"/>
      <c r="J25" s="144"/>
      <c r="K25" s="114"/>
      <c r="L25" s="114"/>
    </row>
    <row r="26" spans="1:12" x14ac:dyDescent="0.25">
      <c r="A26" s="147" t="s">
        <v>173</v>
      </c>
      <c r="B26" s="144"/>
      <c r="C26" s="144"/>
      <c r="D26" s="144"/>
      <c r="E26" s="144"/>
      <c r="F26" s="144"/>
      <c r="G26" s="144"/>
      <c r="H26" s="144"/>
      <c r="I26" s="144"/>
      <c r="J26" s="144"/>
      <c r="K26" s="114"/>
      <c r="L26" s="114"/>
    </row>
    <row r="27" spans="1:12" x14ac:dyDescent="0.25">
      <c r="A27" s="147" t="s">
        <v>191</v>
      </c>
      <c r="B27" s="144"/>
      <c r="C27" s="144"/>
      <c r="D27" s="144"/>
      <c r="E27" s="144"/>
      <c r="F27" s="144"/>
      <c r="G27" s="144"/>
      <c r="H27" s="144"/>
      <c r="I27" s="144"/>
      <c r="J27" s="144"/>
      <c r="K27" s="114"/>
      <c r="L27" s="114"/>
    </row>
    <row r="28" spans="1:12" x14ac:dyDescent="0.25">
      <c r="A28" s="143" t="s">
        <v>174</v>
      </c>
      <c r="B28" s="144"/>
      <c r="C28" s="144"/>
      <c r="D28" s="144"/>
      <c r="E28" s="144"/>
      <c r="F28" s="144"/>
      <c r="G28" s="144"/>
      <c r="H28" s="144"/>
      <c r="I28" s="144"/>
      <c r="J28" s="144"/>
      <c r="K28" s="114"/>
      <c r="L28" s="114"/>
    </row>
    <row r="29" spans="1:12" x14ac:dyDescent="0.25">
      <c r="A29" s="147" t="s">
        <v>179</v>
      </c>
      <c r="B29" s="144"/>
      <c r="C29" s="144"/>
      <c r="D29" s="144"/>
      <c r="E29" s="144"/>
      <c r="F29" s="144"/>
      <c r="G29" s="144"/>
      <c r="H29" s="144"/>
      <c r="I29" s="144"/>
      <c r="J29" s="144"/>
      <c r="K29" s="114"/>
      <c r="L29" s="114"/>
    </row>
    <row r="30" spans="1:12" x14ac:dyDescent="0.25">
      <c r="A30" s="170"/>
      <c r="B30" s="145"/>
      <c r="C30" s="146"/>
      <c r="D30" s="146"/>
      <c r="E30" s="146"/>
      <c r="F30" s="144"/>
      <c r="G30" s="144"/>
      <c r="H30" s="144"/>
      <c r="I30" s="144"/>
      <c r="J30" s="144"/>
      <c r="K30" s="114"/>
      <c r="L30" s="114"/>
    </row>
    <row r="31" spans="1:12" x14ac:dyDescent="0.25">
      <c r="A31" s="170"/>
      <c r="B31" s="145"/>
      <c r="C31" s="146"/>
      <c r="D31" s="146"/>
      <c r="E31" s="146"/>
      <c r="F31" s="144"/>
      <c r="G31" s="144"/>
      <c r="H31" s="144"/>
      <c r="I31" s="144"/>
      <c r="J31" s="144"/>
      <c r="K31" s="114"/>
      <c r="L31" s="114"/>
    </row>
    <row r="32" spans="1:12" x14ac:dyDescent="0.25">
      <c r="A32" s="144"/>
      <c r="B32" s="144"/>
      <c r="C32" s="144"/>
      <c r="D32" s="144"/>
      <c r="E32" s="144"/>
      <c r="F32" s="144"/>
      <c r="G32" s="144"/>
      <c r="H32" s="144"/>
      <c r="I32" s="144"/>
      <c r="J32" s="144"/>
      <c r="K32" s="114"/>
      <c r="L32" s="114"/>
    </row>
    <row r="33" spans="1:12" x14ac:dyDescent="0.25">
      <c r="A33" s="114"/>
      <c r="B33" s="114"/>
      <c r="C33" s="114"/>
      <c r="D33" s="114"/>
      <c r="E33" s="114"/>
      <c r="F33" s="114"/>
      <c r="G33" s="114"/>
      <c r="H33" s="114"/>
      <c r="I33" s="114"/>
      <c r="J33" s="114"/>
      <c r="K33" s="114"/>
      <c r="L33" s="114"/>
    </row>
    <row r="34" spans="1:12" x14ac:dyDescent="0.25">
      <c r="A34" s="141"/>
      <c r="B34" s="142"/>
      <c r="C34" s="142"/>
      <c r="D34" s="142"/>
      <c r="E34" s="142"/>
      <c r="F34" s="142"/>
      <c r="G34" s="142"/>
      <c r="H34" s="114"/>
      <c r="I34" s="114"/>
      <c r="J34" s="114"/>
      <c r="K34" s="114"/>
      <c r="L34" s="114"/>
    </row>
    <row r="35" spans="1:12" x14ac:dyDescent="0.25">
      <c r="A35" s="114"/>
      <c r="B35" s="114"/>
      <c r="C35" s="114"/>
      <c r="D35" s="114"/>
      <c r="E35" s="114"/>
      <c r="F35" s="114"/>
      <c r="G35" s="114"/>
      <c r="H35" s="114"/>
      <c r="I35" s="114"/>
      <c r="J35" s="114"/>
      <c r="K35" s="114"/>
      <c r="L35" s="114"/>
    </row>
    <row r="36" spans="1:12" x14ac:dyDescent="0.25">
      <c r="A36" s="114"/>
      <c r="B36" s="114"/>
      <c r="C36" s="114"/>
      <c r="D36" s="114"/>
      <c r="E36" s="114"/>
      <c r="F36" s="114"/>
      <c r="G36" s="114"/>
      <c r="H36" s="114"/>
      <c r="I36" s="114"/>
      <c r="J36" s="114"/>
      <c r="K36" s="114"/>
      <c r="L36" s="114"/>
    </row>
    <row r="37" spans="1:12" x14ac:dyDescent="0.25">
      <c r="A37" s="114"/>
      <c r="B37" s="114"/>
      <c r="C37" s="114"/>
      <c r="D37" s="114"/>
      <c r="E37" s="114"/>
      <c r="F37" s="114"/>
      <c r="G37" s="114"/>
      <c r="H37" s="114"/>
      <c r="I37" s="114"/>
      <c r="J37" s="114"/>
      <c r="K37" s="114"/>
      <c r="L37" s="114"/>
    </row>
    <row r="38" spans="1:12" x14ac:dyDescent="0.25">
      <c r="A38" s="114"/>
      <c r="B38" s="114"/>
      <c r="C38" s="114"/>
      <c r="D38" s="114"/>
      <c r="E38" s="114"/>
      <c r="F38" s="114"/>
      <c r="G38" s="114"/>
      <c r="H38" s="114"/>
      <c r="I38" s="114"/>
      <c r="J38" s="114"/>
      <c r="K38" s="114"/>
      <c r="L38" s="114"/>
    </row>
    <row r="39" spans="1:12" x14ac:dyDescent="0.25">
      <c r="A39" s="114"/>
      <c r="B39" s="114"/>
      <c r="C39" s="114"/>
      <c r="D39" s="114"/>
      <c r="E39" s="114"/>
      <c r="F39" s="114"/>
      <c r="G39" s="114"/>
      <c r="H39" s="114"/>
      <c r="I39" s="114"/>
      <c r="J39" s="114"/>
      <c r="K39" s="114"/>
      <c r="L39" s="114"/>
    </row>
    <row r="40" spans="1:12" x14ac:dyDescent="0.25">
      <c r="A40" s="114"/>
      <c r="B40" s="114"/>
      <c r="C40" s="114"/>
      <c r="D40" s="114"/>
      <c r="E40" s="114"/>
      <c r="F40" s="114"/>
      <c r="G40" s="114"/>
      <c r="H40" s="114"/>
      <c r="I40" s="114"/>
      <c r="J40" s="114"/>
      <c r="K40" s="114"/>
      <c r="L40" s="114"/>
    </row>
    <row r="41" spans="1:12" x14ac:dyDescent="0.25">
      <c r="A41" s="31"/>
      <c r="B41" s="31"/>
      <c r="C41" s="31"/>
      <c r="D41" s="31"/>
      <c r="E41" s="31"/>
      <c r="F41" s="31"/>
      <c r="G41" s="31"/>
      <c r="H41" s="31"/>
      <c r="I41" s="31"/>
      <c r="J41" s="31"/>
      <c r="K41" s="31"/>
      <c r="L41" s="31"/>
    </row>
    <row r="60" s="2" customFormat="1" ht="18" customHeight="1" x14ac:dyDescent="0.25"/>
    <row r="61" s="3" customFormat="1" ht="15.75" x14ac:dyDescent="0.25"/>
    <row r="67" spans="1:10" s="2" customFormat="1" x14ac:dyDescent="0.25"/>
    <row r="68" spans="1:10" ht="25.5" x14ac:dyDescent="0.35">
      <c r="A68" s="4"/>
      <c r="B68" s="5"/>
      <c r="C68" s="5"/>
      <c r="D68" s="5"/>
      <c r="E68" s="5"/>
      <c r="F68" s="5"/>
      <c r="G68" s="5"/>
      <c r="H68" s="5"/>
      <c r="I68" s="5"/>
      <c r="J68" s="5"/>
    </row>
    <row r="69" spans="1:10" ht="25.5" x14ac:dyDescent="0.35">
      <c r="A69" s="5"/>
      <c r="B69" s="5"/>
      <c r="C69" s="5"/>
      <c r="D69" s="5"/>
      <c r="E69" s="5"/>
      <c r="F69" s="5"/>
      <c r="G69" s="5"/>
      <c r="H69" s="5"/>
      <c r="I69" s="5"/>
      <c r="J69" s="5"/>
    </row>
  </sheetData>
  <mergeCells count="7">
    <mergeCell ref="A19:B19"/>
    <mergeCell ref="A1:L1"/>
    <mergeCell ref="A2:L2"/>
    <mergeCell ref="A3:B3"/>
    <mergeCell ref="C3:F3"/>
    <mergeCell ref="G3:K3"/>
    <mergeCell ref="L3:L4"/>
  </mergeCells>
  <pageMargins left="0.7" right="0.7" top="0.75" bottom="0.75" header="0.3" footer="0.3"/>
  <pageSetup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L50"/>
  <sheetViews>
    <sheetView zoomScale="75" zoomScaleNormal="75" workbookViewId="0">
      <selection activeCell="Q30" sqref="Q30"/>
    </sheetView>
  </sheetViews>
  <sheetFormatPr defaultRowHeight="15" x14ac:dyDescent="0.25"/>
  <cols>
    <col min="1" max="1" width="19.42578125" customWidth="1"/>
    <col min="2" max="2" width="26.710937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10.28515625" customWidth="1"/>
  </cols>
  <sheetData>
    <row r="1" spans="1:12" ht="15.75" thickBot="1" x14ac:dyDescent="0.3">
      <c r="A1" s="222" t="s">
        <v>0</v>
      </c>
      <c r="B1" s="223"/>
      <c r="C1" s="223"/>
      <c r="D1" s="223"/>
      <c r="E1" s="223"/>
      <c r="F1" s="223"/>
      <c r="G1" s="223"/>
      <c r="H1" s="223"/>
      <c r="I1" s="224"/>
      <c r="J1" s="224"/>
      <c r="K1" s="224"/>
      <c r="L1" s="225"/>
    </row>
    <row r="2" spans="1:12" ht="15.75" thickBot="1" x14ac:dyDescent="0.3">
      <c r="A2" s="226" t="s">
        <v>51</v>
      </c>
      <c r="B2" s="227"/>
      <c r="C2" s="227"/>
      <c r="D2" s="227"/>
      <c r="E2" s="227"/>
      <c r="F2" s="227"/>
      <c r="G2" s="227"/>
      <c r="H2" s="227"/>
      <c r="I2" s="227"/>
      <c r="J2" s="227"/>
      <c r="K2" s="227"/>
      <c r="L2" s="228"/>
    </row>
    <row r="3" spans="1:12" s="1" customFormat="1" ht="16.149999999999999" customHeight="1" thickBot="1" x14ac:dyDescent="0.3">
      <c r="A3" s="231" t="s">
        <v>2</v>
      </c>
      <c r="B3" s="232"/>
      <c r="C3" s="233" t="s">
        <v>3</v>
      </c>
      <c r="D3" s="234"/>
      <c r="E3" s="234"/>
      <c r="F3" s="235"/>
      <c r="G3" s="232" t="s">
        <v>4</v>
      </c>
      <c r="H3" s="236"/>
      <c r="I3" s="236"/>
      <c r="J3" s="236"/>
      <c r="K3" s="236"/>
      <c r="L3" s="273" t="s">
        <v>5</v>
      </c>
    </row>
    <row r="4" spans="1:12" ht="49.5" thickBot="1" x14ac:dyDescent="0.3">
      <c r="A4" s="132" t="s">
        <v>6</v>
      </c>
      <c r="B4" s="117" t="s">
        <v>7</v>
      </c>
      <c r="C4" s="118" t="s">
        <v>8</v>
      </c>
      <c r="D4" s="119" t="s">
        <v>9</v>
      </c>
      <c r="E4" s="119" t="s">
        <v>10</v>
      </c>
      <c r="F4" s="120" t="s">
        <v>11</v>
      </c>
      <c r="G4" s="121" t="s">
        <v>12</v>
      </c>
      <c r="H4" s="121" t="s">
        <v>13</v>
      </c>
      <c r="I4" s="122" t="s">
        <v>14</v>
      </c>
      <c r="J4" s="122" t="s">
        <v>15</v>
      </c>
      <c r="K4" s="123" t="s">
        <v>16</v>
      </c>
      <c r="L4" s="274"/>
    </row>
    <row r="5" spans="1:12" ht="60.75" thickBot="1" x14ac:dyDescent="0.3">
      <c r="A5" s="41" t="s">
        <v>166</v>
      </c>
      <c r="B5" s="59" t="s">
        <v>167</v>
      </c>
      <c r="C5" s="43">
        <v>200</v>
      </c>
      <c r="D5" s="44">
        <v>0</v>
      </c>
      <c r="E5" s="44">
        <v>0</v>
      </c>
      <c r="F5" s="45">
        <f>(C5*'Labor Costs'!$F$9)+(D5*('Labor Costs'!$D$7))+(E5*'Labor Costs'!$F$10)</f>
        <v>18600</v>
      </c>
      <c r="G5" s="46">
        <v>1</v>
      </c>
      <c r="H5" s="47">
        <v>1</v>
      </c>
      <c r="I5" s="47">
        <f>G5*H5</f>
        <v>1</v>
      </c>
      <c r="J5" s="48">
        <f>(C5+D5+E5)*I5</f>
        <v>200</v>
      </c>
      <c r="K5" s="48">
        <f t="shared" ref="K5" si="0">F5*I5</f>
        <v>18600</v>
      </c>
      <c r="L5" s="70" t="s">
        <v>79</v>
      </c>
    </row>
    <row r="6" spans="1:12" ht="15.75" thickBot="1" x14ac:dyDescent="0.3">
      <c r="A6" s="229" t="s">
        <v>39</v>
      </c>
      <c r="B6" s="230"/>
      <c r="C6" s="71"/>
      <c r="D6" s="72"/>
      <c r="E6" s="72"/>
      <c r="F6" s="72"/>
      <c r="G6" s="72">
        <f>SUM(G5:G5)</f>
        <v>1</v>
      </c>
      <c r="H6" s="72"/>
      <c r="I6" s="72">
        <f>SUM(I5:I5)</f>
        <v>1</v>
      </c>
      <c r="J6" s="72">
        <f>SUM(J5:J5)</f>
        <v>200</v>
      </c>
      <c r="K6" s="72">
        <f>SUM(K5:K5)</f>
        <v>18600</v>
      </c>
      <c r="L6" s="73"/>
    </row>
    <row r="7" spans="1:12" x14ac:dyDescent="0.25">
      <c r="A7" s="32"/>
      <c r="B7" s="30"/>
      <c r="C7" s="30"/>
      <c r="D7" s="30"/>
      <c r="E7" s="30"/>
      <c r="F7" s="30"/>
      <c r="G7" s="30"/>
      <c r="H7" s="30"/>
      <c r="I7" s="30"/>
      <c r="J7" s="30"/>
      <c r="K7" s="30"/>
      <c r="L7" s="30"/>
    </row>
    <row r="8" spans="1:12" x14ac:dyDescent="0.25">
      <c r="A8" s="74"/>
      <c r="B8" s="30"/>
      <c r="C8" s="30"/>
      <c r="D8" s="30"/>
      <c r="E8" s="30"/>
      <c r="F8" s="30"/>
      <c r="G8" s="30"/>
      <c r="H8" s="30"/>
      <c r="I8" s="30"/>
      <c r="J8" s="30"/>
      <c r="K8" s="30"/>
      <c r="L8" s="30"/>
    </row>
    <row r="9" spans="1:12" x14ac:dyDescent="0.25">
      <c r="A9" s="74"/>
      <c r="B9" s="30"/>
      <c r="C9" s="30"/>
      <c r="D9" s="30"/>
      <c r="E9" s="30"/>
      <c r="F9" s="30"/>
      <c r="G9" s="30"/>
      <c r="H9" s="30"/>
      <c r="I9" s="30"/>
      <c r="J9" s="30"/>
      <c r="K9" s="30"/>
      <c r="L9" s="30"/>
    </row>
    <row r="10" spans="1:12" x14ac:dyDescent="0.25">
      <c r="A10" s="32"/>
      <c r="B10" s="30"/>
      <c r="C10" s="30"/>
      <c r="D10" s="30"/>
      <c r="E10" s="30"/>
      <c r="F10" s="30"/>
      <c r="G10" s="30"/>
      <c r="H10" s="30"/>
      <c r="I10" s="30"/>
      <c r="J10" s="30"/>
      <c r="K10" s="30"/>
      <c r="L10" s="30"/>
    </row>
    <row r="11" spans="1:12" x14ac:dyDescent="0.25">
      <c r="A11" s="32" t="s">
        <v>77</v>
      </c>
      <c r="B11" s="30"/>
      <c r="C11" s="30"/>
      <c r="D11" s="30"/>
      <c r="E11" s="30"/>
      <c r="F11" s="30"/>
      <c r="G11" s="30"/>
      <c r="H11" s="30"/>
      <c r="I11" s="30"/>
      <c r="J11" s="30"/>
      <c r="K11" s="30"/>
      <c r="L11" s="30"/>
    </row>
    <row r="12" spans="1:12" x14ac:dyDescent="0.25">
      <c r="A12" s="30" t="s">
        <v>78</v>
      </c>
      <c r="B12" s="30"/>
      <c r="C12" s="30"/>
      <c r="D12" s="30"/>
      <c r="E12" s="30"/>
      <c r="F12" s="30"/>
      <c r="G12" s="30"/>
      <c r="H12" s="30"/>
      <c r="I12" s="30"/>
      <c r="J12" s="30"/>
      <c r="K12" s="30"/>
      <c r="L12" s="30"/>
    </row>
    <row r="13" spans="1:12" x14ac:dyDescent="0.25">
      <c r="A13" s="30"/>
      <c r="B13" s="30"/>
      <c r="C13" s="30"/>
      <c r="D13" s="30"/>
      <c r="E13" s="30"/>
      <c r="F13" s="30"/>
      <c r="G13" s="30"/>
      <c r="H13" s="30"/>
      <c r="I13" s="30"/>
      <c r="J13" s="30"/>
      <c r="K13" s="30"/>
      <c r="L13" s="30"/>
    </row>
    <row r="14" spans="1:12" x14ac:dyDescent="0.25">
      <c r="A14" s="30"/>
      <c r="B14" s="30"/>
      <c r="C14" s="30"/>
      <c r="D14" s="30"/>
      <c r="E14" s="30"/>
      <c r="F14" s="30"/>
      <c r="G14" s="30"/>
      <c r="H14" s="30"/>
      <c r="I14" s="30"/>
      <c r="J14" s="30"/>
      <c r="K14" s="30"/>
      <c r="L14" s="30"/>
    </row>
    <row r="15" spans="1:12" x14ac:dyDescent="0.25">
      <c r="A15" s="30"/>
      <c r="B15" s="30"/>
      <c r="C15" s="30"/>
      <c r="D15" s="30"/>
      <c r="E15" s="30"/>
      <c r="F15" s="30"/>
      <c r="G15" s="30"/>
      <c r="H15" s="30"/>
      <c r="I15" s="30"/>
      <c r="J15" s="30"/>
      <c r="K15" s="30"/>
      <c r="L15" s="30"/>
    </row>
    <row r="16" spans="1:12" x14ac:dyDescent="0.25">
      <c r="A16" s="30"/>
      <c r="B16" s="30"/>
      <c r="C16" s="30"/>
      <c r="D16" s="30"/>
      <c r="E16" s="30"/>
      <c r="F16" s="30"/>
      <c r="G16" s="30"/>
      <c r="H16" s="30"/>
      <c r="I16" s="30"/>
      <c r="J16" s="30"/>
      <c r="K16" s="30"/>
      <c r="L16" s="30"/>
    </row>
    <row r="17" spans="1:12" x14ac:dyDescent="0.25">
      <c r="A17" s="30"/>
      <c r="B17" s="30"/>
      <c r="C17" s="30"/>
      <c r="D17" s="30"/>
      <c r="E17" s="30"/>
      <c r="F17" s="30"/>
      <c r="G17" s="30"/>
      <c r="H17" s="30"/>
      <c r="I17" s="30"/>
      <c r="J17" s="30"/>
      <c r="K17" s="30"/>
      <c r="L17" s="30"/>
    </row>
    <row r="18" spans="1:12" x14ac:dyDescent="0.25">
      <c r="A18" s="30"/>
      <c r="B18" s="30"/>
      <c r="C18" s="30"/>
      <c r="D18" s="30"/>
      <c r="E18" s="30"/>
      <c r="F18" s="30"/>
      <c r="G18" s="30"/>
      <c r="H18" s="30"/>
      <c r="I18" s="30"/>
      <c r="J18" s="30"/>
      <c r="K18" s="30"/>
      <c r="L18" s="30"/>
    </row>
    <row r="19" spans="1:12" x14ac:dyDescent="0.25">
      <c r="A19" s="30"/>
      <c r="B19" s="30"/>
      <c r="C19" s="30"/>
      <c r="D19" s="30"/>
      <c r="E19" s="30"/>
      <c r="F19" s="30"/>
      <c r="G19" s="30"/>
      <c r="H19" s="30"/>
      <c r="I19" s="30"/>
      <c r="J19" s="30"/>
      <c r="K19" s="30"/>
      <c r="L19" s="30"/>
    </row>
    <row r="20" spans="1:12" x14ac:dyDescent="0.25">
      <c r="A20" s="30"/>
      <c r="B20" s="30"/>
      <c r="C20" s="30"/>
      <c r="D20" s="30"/>
      <c r="E20" s="30"/>
      <c r="F20" s="30"/>
      <c r="G20" s="30"/>
      <c r="H20" s="30"/>
      <c r="I20" s="30"/>
      <c r="J20" s="30"/>
      <c r="K20" s="30"/>
      <c r="L20" s="30"/>
    </row>
    <row r="21" spans="1:12" x14ac:dyDescent="0.25">
      <c r="A21" s="30"/>
      <c r="B21" s="30"/>
      <c r="C21" s="30"/>
      <c r="D21" s="30"/>
      <c r="E21" s="30"/>
      <c r="F21" s="30"/>
      <c r="G21" s="30"/>
      <c r="H21" s="30"/>
      <c r="I21" s="30"/>
      <c r="J21" s="30"/>
      <c r="K21" s="30"/>
      <c r="L21" s="30"/>
    </row>
    <row r="22" spans="1:12" x14ac:dyDescent="0.25">
      <c r="A22" s="30"/>
      <c r="B22" s="30"/>
      <c r="C22" s="30"/>
      <c r="D22" s="30"/>
      <c r="E22" s="30"/>
      <c r="F22" s="30"/>
      <c r="G22" s="30"/>
      <c r="H22" s="30"/>
      <c r="I22" s="30"/>
      <c r="J22" s="30"/>
      <c r="K22" s="30"/>
      <c r="L22" s="30"/>
    </row>
    <row r="23" spans="1:12" x14ac:dyDescent="0.25">
      <c r="A23" s="30"/>
      <c r="B23" s="30"/>
      <c r="C23" s="30"/>
      <c r="D23" s="30"/>
      <c r="E23" s="30"/>
      <c r="F23" s="30"/>
      <c r="G23" s="30"/>
      <c r="H23" s="30"/>
      <c r="I23" s="30"/>
      <c r="J23" s="30"/>
      <c r="K23" s="30"/>
      <c r="L23" s="30"/>
    </row>
    <row r="24" spans="1:12" x14ac:dyDescent="0.25">
      <c r="A24" s="30"/>
      <c r="B24" s="30"/>
      <c r="C24" s="30"/>
      <c r="D24" s="30"/>
      <c r="E24" s="30"/>
      <c r="F24" s="30"/>
      <c r="G24" s="30"/>
      <c r="H24" s="30"/>
      <c r="I24" s="30"/>
      <c r="J24" s="30"/>
      <c r="K24" s="30"/>
      <c r="L24" s="30"/>
    </row>
    <row r="41" s="2" customFormat="1" ht="18" customHeight="1" x14ac:dyDescent="0.25"/>
    <row r="42" s="3" customFormat="1" ht="16.350000000000001" x14ac:dyDescent="0.3"/>
    <row r="48" s="2" customFormat="1" x14ac:dyDescent="0.25"/>
    <row r="49" spans="1:10" ht="25.5" x14ac:dyDescent="0.35">
      <c r="A49" s="4"/>
      <c r="B49" s="5"/>
      <c r="C49" s="5"/>
      <c r="D49" s="5"/>
      <c r="E49" s="5"/>
      <c r="F49" s="5"/>
      <c r="G49" s="5"/>
      <c r="H49" s="5"/>
      <c r="I49" s="5"/>
      <c r="J49" s="5"/>
    </row>
    <row r="50" spans="1:10" ht="25.5" x14ac:dyDescent="0.35">
      <c r="A50" s="5"/>
      <c r="B50" s="5"/>
      <c r="C50" s="5"/>
      <c r="D50" s="5"/>
      <c r="E50" s="5"/>
      <c r="F50" s="5"/>
      <c r="G50" s="5"/>
      <c r="H50" s="5"/>
      <c r="I50" s="5"/>
      <c r="J50" s="5"/>
    </row>
  </sheetData>
  <mergeCells count="7">
    <mergeCell ref="A6:B6"/>
    <mergeCell ref="A1:L1"/>
    <mergeCell ref="A2:L2"/>
    <mergeCell ref="A3:B3"/>
    <mergeCell ref="C3:F3"/>
    <mergeCell ref="G3:K3"/>
    <mergeCell ref="L3:L4"/>
  </mergeCells>
  <pageMargins left="0.7" right="0.7" top="0.75" bottom="0.75" header="0.3" footer="0.3"/>
  <pageSetup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17"/>
  <sheetViews>
    <sheetView workbookViewId="0">
      <selection activeCell="J28" sqref="J28"/>
    </sheetView>
  </sheetViews>
  <sheetFormatPr defaultRowHeight="15" x14ac:dyDescent="0.25"/>
  <cols>
    <col min="1" max="1" width="11.28515625" customWidth="1"/>
    <col min="2" max="2" width="21.42578125" bestFit="1" customWidth="1"/>
    <col min="3" max="4" width="11.85546875" customWidth="1"/>
    <col min="5" max="5" width="10.42578125" customWidth="1"/>
    <col min="6" max="6" width="11.85546875" customWidth="1"/>
  </cols>
  <sheetData>
    <row r="2" spans="2:8" thickBot="1" x14ac:dyDescent="0.3"/>
    <row r="3" spans="2:8" ht="19.7" thickBot="1" x14ac:dyDescent="0.4">
      <c r="B3" s="275" t="s">
        <v>52</v>
      </c>
      <c r="C3" s="276"/>
      <c r="D3" s="276"/>
      <c r="E3" s="276"/>
      <c r="F3" s="277"/>
    </row>
    <row r="4" spans="2:8" ht="44.85" x14ac:dyDescent="0.25">
      <c r="B4" s="6" t="s">
        <v>53</v>
      </c>
      <c r="C4" s="7" t="s">
        <v>54</v>
      </c>
      <c r="D4" s="7" t="s">
        <v>55</v>
      </c>
      <c r="E4" s="8" t="s">
        <v>56</v>
      </c>
      <c r="F4" s="9" t="s">
        <v>57</v>
      </c>
    </row>
    <row r="5" spans="2:8" ht="14.25" x14ac:dyDescent="0.25">
      <c r="B5" s="10" t="s">
        <v>58</v>
      </c>
      <c r="C5" s="11">
        <v>57.2</v>
      </c>
      <c r="D5" s="11">
        <f>ROUNDUP(C5*2,0)</f>
        <v>115</v>
      </c>
      <c r="E5" s="11">
        <v>0.05</v>
      </c>
      <c r="F5" s="12">
        <f>D5*E5</f>
        <v>5.75</v>
      </c>
    </row>
    <row r="6" spans="2:8" ht="14.25" x14ac:dyDescent="0.25">
      <c r="B6" s="10" t="s">
        <v>59</v>
      </c>
      <c r="C6" s="11">
        <v>52.99</v>
      </c>
      <c r="D6" s="11">
        <f t="shared" ref="D6:D8" si="0">ROUNDUP(C6*2,0)</f>
        <v>106</v>
      </c>
      <c r="E6" s="11">
        <v>0.7</v>
      </c>
      <c r="F6" s="12">
        <f t="shared" ref="F6:F8" si="1">D6*E6</f>
        <v>74.199999999999989</v>
      </c>
    </row>
    <row r="7" spans="2:8" ht="14.25" x14ac:dyDescent="0.25">
      <c r="B7" s="10" t="s">
        <v>60</v>
      </c>
      <c r="C7" s="11">
        <v>16.03</v>
      </c>
      <c r="D7" s="11">
        <f t="shared" si="0"/>
        <v>33</v>
      </c>
      <c r="E7" s="11">
        <v>0.2</v>
      </c>
      <c r="F7" s="12">
        <f t="shared" si="1"/>
        <v>6.6000000000000005</v>
      </c>
    </row>
    <row r="8" spans="2:8" thickBot="1" x14ac:dyDescent="0.3">
      <c r="B8" s="13" t="s">
        <v>61</v>
      </c>
      <c r="C8" s="14">
        <v>57.25</v>
      </c>
      <c r="D8" s="11">
        <f t="shared" si="0"/>
        <v>115</v>
      </c>
      <c r="E8" s="14">
        <v>0.05</v>
      </c>
      <c r="F8" s="15">
        <f t="shared" si="1"/>
        <v>5.75</v>
      </c>
    </row>
    <row r="9" spans="2:8" ht="14.25" x14ac:dyDescent="0.25">
      <c r="B9" s="278" t="s">
        <v>62</v>
      </c>
      <c r="C9" s="279"/>
      <c r="D9" s="279"/>
      <c r="E9" s="280"/>
      <c r="F9" s="16">
        <f>ROUNDUP(SUM(F5:F8),0)</f>
        <v>93</v>
      </c>
    </row>
    <row r="10" spans="2:8" ht="17.100000000000001" thickBot="1" x14ac:dyDescent="0.3">
      <c r="B10" s="281" t="s">
        <v>63</v>
      </c>
      <c r="C10" s="282"/>
      <c r="D10" s="282"/>
      <c r="E10" s="283"/>
      <c r="F10" s="17">
        <f>F9*2</f>
        <v>186</v>
      </c>
    </row>
    <row r="11" spans="2:8" x14ac:dyDescent="0.25">
      <c r="B11" s="284" t="s">
        <v>64</v>
      </c>
      <c r="C11" s="284"/>
      <c r="D11" s="284"/>
      <c r="E11" s="284"/>
      <c r="F11" s="285"/>
      <c r="G11" s="285"/>
      <c r="H11" s="285"/>
    </row>
    <row r="12" spans="2:8" x14ac:dyDescent="0.25">
      <c r="B12" s="285"/>
      <c r="C12" s="285"/>
      <c r="D12" s="285"/>
      <c r="E12" s="285"/>
      <c r="F12" s="285"/>
      <c r="G12" s="285"/>
      <c r="H12" s="285"/>
    </row>
    <row r="13" spans="2:8" x14ac:dyDescent="0.25">
      <c r="B13" s="284" t="s">
        <v>73</v>
      </c>
      <c r="C13" s="284"/>
      <c r="D13" s="284"/>
      <c r="E13" s="284"/>
      <c r="F13" s="285"/>
      <c r="G13" s="285"/>
      <c r="H13" s="285"/>
    </row>
    <row r="14" spans="2:8" x14ac:dyDescent="0.25">
      <c r="B14" s="285"/>
      <c r="C14" s="285"/>
      <c r="D14" s="285"/>
      <c r="E14" s="285"/>
      <c r="F14" s="285"/>
      <c r="G14" s="285"/>
      <c r="H14" s="285"/>
    </row>
    <row r="16" spans="2:8" x14ac:dyDescent="0.25">
      <c r="B16" s="30" t="s">
        <v>72</v>
      </c>
    </row>
    <row r="17" spans="2:2" x14ac:dyDescent="0.25">
      <c r="B17" t="s">
        <v>74</v>
      </c>
    </row>
  </sheetData>
  <mergeCells count="5">
    <mergeCell ref="B3:F3"/>
    <mergeCell ref="B9:E9"/>
    <mergeCell ref="B10:E10"/>
    <mergeCell ref="B11:H12"/>
    <mergeCell ref="B13:H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Totals</vt:lpstr>
      <vt:lpstr>I- RIN Generators</vt:lpstr>
      <vt:lpstr>II- Obligated Parties</vt:lpstr>
      <vt:lpstr>III- RIN Owners</vt:lpstr>
      <vt:lpstr>IV- Exporters</vt:lpstr>
      <vt:lpstr>V- QAP Providers</vt:lpstr>
      <vt:lpstr>VI - Petition Agg Compliance</vt:lpstr>
      <vt:lpstr>Labor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Anderson</dc:creator>
  <cp:keywords/>
  <dc:description/>
  <cp:lastModifiedBy>Pastorkovich, Anne-Marie</cp:lastModifiedBy>
  <cp:revision/>
  <cp:lastPrinted>2019-05-15T14:49:59Z</cp:lastPrinted>
  <dcterms:created xsi:type="dcterms:W3CDTF">2016-04-05T14:34:29Z</dcterms:created>
  <dcterms:modified xsi:type="dcterms:W3CDTF">2019-06-04T14:25:12Z</dcterms:modified>
  <cp:category/>
  <cp:contentStatus/>
</cp:coreProperties>
</file>