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P:\SD\RULES\Info Collect\NOP-15-15 (Info Collect 16)\ICR Package\Pkg Materials\Final package\ICR Analysis &amp; Resources\"/>
    </mc:Choice>
  </mc:AlternateContent>
  <bookViews>
    <workbookView xWindow="0" yWindow="0" windowWidth="19200" windowHeight="7350" xr2:uid="{00000000-000D-0000-FFFF-FFFF00000000}"/>
  </bookViews>
  <sheets>
    <sheet name="Revised Grid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4" l="1"/>
  <c r="M210" i="4" l="1"/>
  <c r="J209" i="4"/>
  <c r="L209" i="4" s="1"/>
  <c r="J208" i="4"/>
  <c r="L208" i="4" s="1"/>
  <c r="O207" i="4"/>
  <c r="J207" i="4"/>
  <c r="L207" i="4" s="1"/>
  <c r="O206" i="4"/>
  <c r="J206" i="4"/>
  <c r="L206" i="4" s="1"/>
  <c r="O205" i="4"/>
  <c r="J205" i="4"/>
  <c r="L205" i="4" s="1"/>
  <c r="O204" i="4"/>
  <c r="J204" i="4"/>
  <c r="L204" i="4" s="1"/>
  <c r="O203" i="4"/>
  <c r="J203" i="4"/>
  <c r="L203" i="4" s="1"/>
  <c r="O202" i="4"/>
  <c r="J202" i="4"/>
  <c r="N190" i="4"/>
  <c r="M181" i="4"/>
  <c r="O180" i="4"/>
  <c r="J180" i="4"/>
  <c r="L180" i="4" s="1"/>
  <c r="O179" i="4"/>
  <c r="J179" i="4"/>
  <c r="L179" i="4" s="1"/>
  <c r="O178" i="4"/>
  <c r="J178" i="4"/>
  <c r="L178" i="4" s="1"/>
  <c r="O177" i="4"/>
  <c r="J177" i="4"/>
  <c r="L177" i="4" s="1"/>
  <c r="O176" i="4"/>
  <c r="J176" i="4"/>
  <c r="L176" i="4" s="1"/>
  <c r="O175" i="4"/>
  <c r="J175" i="4"/>
  <c r="L175" i="4" s="1"/>
  <c r="O174" i="4"/>
  <c r="J174" i="4"/>
  <c r="L174" i="4" s="1"/>
  <c r="O173" i="4"/>
  <c r="J173" i="4"/>
  <c r="L173" i="4" s="1"/>
  <c r="O172" i="4"/>
  <c r="J172" i="4"/>
  <c r="L172" i="4" s="1"/>
  <c r="O171" i="4"/>
  <c r="J171" i="4"/>
  <c r="L171" i="4" s="1"/>
  <c r="O170" i="4"/>
  <c r="J170" i="4"/>
  <c r="L170" i="4" s="1"/>
  <c r="O169" i="4"/>
  <c r="J169" i="4"/>
  <c r="L169" i="4" s="1"/>
  <c r="O168" i="4"/>
  <c r="J168" i="4"/>
  <c r="L168" i="4" s="1"/>
  <c r="N155" i="4"/>
  <c r="M145" i="4"/>
  <c r="O144" i="4"/>
  <c r="J144" i="4"/>
  <c r="L144" i="4" s="1"/>
  <c r="O143" i="4"/>
  <c r="L143" i="4"/>
  <c r="O142" i="4"/>
  <c r="J142" i="4"/>
  <c r="L142" i="4" s="1"/>
  <c r="O141" i="4"/>
  <c r="J141" i="4"/>
  <c r="L141" i="4" s="1"/>
  <c r="J140" i="4"/>
  <c r="L140" i="4" s="1"/>
  <c r="O139" i="4"/>
  <c r="J139" i="4"/>
  <c r="L139" i="4" s="1"/>
  <c r="N127" i="4"/>
  <c r="O115" i="4"/>
  <c r="J115" i="4"/>
  <c r="L115" i="4" s="1"/>
  <c r="O114" i="4"/>
  <c r="J114" i="4"/>
  <c r="L114" i="4" s="1"/>
  <c r="O113" i="4"/>
  <c r="J113" i="4"/>
  <c r="L113" i="4" s="1"/>
  <c r="O112" i="4"/>
  <c r="L112" i="4"/>
  <c r="O111" i="4"/>
  <c r="J111" i="4"/>
  <c r="O110" i="4"/>
  <c r="J110" i="4"/>
  <c r="L110" i="4" s="1"/>
  <c r="N98" i="4"/>
  <c r="O87" i="4"/>
  <c r="J87" i="4"/>
  <c r="L87" i="4" s="1"/>
  <c r="O86" i="4"/>
  <c r="J86" i="4"/>
  <c r="L86" i="4" s="1"/>
  <c r="O85" i="4"/>
  <c r="J85" i="4"/>
  <c r="L85" i="4" s="1"/>
  <c r="J84" i="4"/>
  <c r="L84" i="4" s="1"/>
  <c r="J83" i="4"/>
  <c r="L83" i="4" s="1"/>
  <c r="L82" i="4"/>
  <c r="O81" i="4"/>
  <c r="L81" i="4"/>
  <c r="O80" i="4"/>
  <c r="J80" i="4"/>
  <c r="L80" i="4" s="1"/>
  <c r="O79" i="4"/>
  <c r="J79" i="4"/>
  <c r="N67" i="4"/>
  <c r="M58" i="4"/>
  <c r="O57" i="4"/>
  <c r="J57" i="4"/>
  <c r="L57" i="4" s="1"/>
  <c r="O56" i="4"/>
  <c r="J56" i="4"/>
  <c r="L56" i="4" s="1"/>
  <c r="O55" i="4"/>
  <c r="J55" i="4"/>
  <c r="L55" i="4" s="1"/>
  <c r="O54" i="4"/>
  <c r="J54" i="4"/>
  <c r="L54" i="4" s="1"/>
  <c r="O53" i="4"/>
  <c r="J53" i="4"/>
  <c r="L53" i="4" s="1"/>
  <c r="O52" i="4"/>
  <c r="J52" i="4"/>
  <c r="L52" i="4" s="1"/>
  <c r="O51" i="4"/>
  <c r="J51" i="4"/>
  <c r="L51" i="4" s="1"/>
  <c r="O50" i="4"/>
  <c r="J50" i="4"/>
  <c r="L50" i="4" s="1"/>
  <c r="O49" i="4"/>
  <c r="J49" i="4"/>
  <c r="L49" i="4" s="1"/>
  <c r="N37" i="4"/>
  <c r="M26" i="4"/>
  <c r="O23" i="4"/>
  <c r="J23" i="4"/>
  <c r="L23" i="4" s="1"/>
  <c r="O22" i="4"/>
  <c r="J22" i="4"/>
  <c r="L22" i="4" s="1"/>
  <c r="O21" i="4"/>
  <c r="J21" i="4"/>
  <c r="L21" i="4" s="1"/>
  <c r="O20" i="4"/>
  <c r="J20" i="4"/>
  <c r="L20" i="4" s="1"/>
  <c r="O88" i="4" l="1"/>
  <c r="J116" i="4"/>
  <c r="O116" i="4"/>
  <c r="O26" i="4"/>
  <c r="O210" i="4"/>
  <c r="O181" i="4"/>
  <c r="J88" i="4"/>
  <c r="O145" i="4"/>
  <c r="J145" i="4"/>
  <c r="L181" i="4"/>
  <c r="J210" i="4"/>
  <c r="O58" i="4"/>
  <c r="L202" i="4"/>
  <c r="L210" i="4" s="1"/>
  <c r="J26" i="4"/>
  <c r="M27" i="4"/>
  <c r="J181" i="4"/>
  <c r="L145" i="4"/>
  <c r="L26" i="4"/>
  <c r="L58" i="4"/>
  <c r="L79" i="4"/>
  <c r="L111" i="4"/>
  <c r="L116" i="4" s="1"/>
  <c r="J58" i="4"/>
  <c r="O27" i="4" l="1"/>
  <c r="J27" i="4"/>
  <c r="J28" i="4" s="1"/>
  <c r="L88" i="4"/>
  <c r="L27" i="4" s="1"/>
  <c r="L28" i="4" l="1"/>
</calcChain>
</file>

<file path=xl/sharedStrings.xml><?xml version="1.0" encoding="utf-8"?>
<sst xmlns="http://schemas.openxmlformats.org/spreadsheetml/2006/main" count="556" uniqueCount="176">
  <si>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</si>
  <si>
    <t>TITLE OF INFORMATION COLLECTION DOCUMENT</t>
  </si>
  <si>
    <t>OMB NO.</t>
  </si>
  <si>
    <t>0581-0191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</si>
  <si>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</si>
  <si>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</si>
  <si>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</si>
  <si>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</si>
  <si>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</si>
  <si>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</si>
  <si>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</si>
  <si>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</si>
  <si>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</si>
  <si>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</si>
  <si>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</si>
  <si>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</si>
  <si>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</si>
  <si>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</si>
  <si>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</si>
  <si>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</si>
  <si>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</si>
  <si>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</si>
  <si>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</si>
  <si>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</si>
  <si>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</si>
  <si>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</si>
  <si>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</si>
  <si>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</si>
  <si>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</si>
  <si>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</si>
  <si>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</si>
  <si>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</si>
  <si>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</si>
  <si>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</si>
  <si>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</si>
  <si>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</si>
  <si>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</si>
  <si>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</si>
  <si>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</si>
  <si>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</si>
  <si>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</si>
  <si>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</si>
  <si>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</si>
  <si>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</si>
  <si>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</si>
  <si>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</si>
  <si>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</si>
  <si>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</si>
  <si>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205.101(c)</t>
  </si>
  <si>
    <r>
      <t xml:space="preserve">Subpart B -- APPLICABILITY </t>
    </r>
    <r>
      <rPr>
        <sz val="9"/>
        <rFont val="Arial"/>
        <family val="2"/>
      </rPr>
      <t xml:space="preserve">  exempt producers and handlers document compliance and maintain records for not less than 3 years.
</t>
    </r>
  </si>
  <si>
    <t>None</t>
  </si>
  <si>
    <t>205.103</t>
  </si>
  <si>
    <t>SUBTOTAL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</si>
  <si>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</si>
  <si>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</si>
  <si>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National Organic Program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(*  Indicates initial time associated with the completion of the TM-10CG)</t>
    </r>
  </si>
  <si>
    <t>FORMS NO</t>
  </si>
  <si>
    <t>205.237 and 205.103</t>
  </si>
  <si>
    <t xml:space="preserve">Pasture Practice Standards (Documentation) Pasture Recordkeeping by Certified Operations (Maintaince) </t>
  </si>
  <si>
    <t>Certifying agents recommend that NOP issue a temporary variance and notifies certified operations of any variance</t>
  </si>
  <si>
    <r>
      <t xml:space="preserve">National Organic Program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(*  Indicates initial time associated with the completion of the TM-10CG)</t>
    </r>
  </si>
  <si>
    <t>205.301</t>
  </si>
  <si>
    <t>exempt handlers determine composition of products to be labeled</t>
  </si>
  <si>
    <t>205.301(e)</t>
  </si>
  <si>
    <t>handlers of livestock feed determine composition of feed to be labeled</t>
  </si>
  <si>
    <t>205.303- 205.311</t>
  </si>
  <si>
    <t>205.306</t>
  </si>
  <si>
    <t xml:space="preserve">None </t>
  </si>
  <si>
    <t>205.401(c)</t>
  </si>
  <si>
    <t>205.405(b) (2)</t>
  </si>
  <si>
    <t>operators submit new application to another agent</t>
  </si>
  <si>
    <t>205.402(b)(3)</t>
  </si>
  <si>
    <t>agents provide applicant with a copy of test results for any samples taken by inspectors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</si>
  <si>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 cols. (D) &amp;/or (I) = 13a (respondent is only counted once); cols. F &amp; I = 13b; cols. H &amp; K = 13c.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</si>
  <si>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205.403                    205.406(b)</t>
  </si>
  <si>
    <t>inspectors provide on-site inspection reports to the certifying agent, annual</t>
  </si>
  <si>
    <t>205.404(b)   205.406(d)</t>
  </si>
  <si>
    <t>agents issue certificates of organic operation, annual and updated certificates</t>
  </si>
  <si>
    <t>205.405(a)   205.406(c)    205.662(a)</t>
  </si>
  <si>
    <r>
      <t>Denial of Certification of Operators</t>
    </r>
    <r>
      <rPr>
        <sz val="9"/>
        <rFont val="Arial"/>
        <family val="2"/>
      </rPr>
      <t xml:space="preserve">
agents provide written notification to operators of noncompliances</t>
    </r>
  </si>
  <si>
    <t>205.405(b)(1) &amp; (b)(3)</t>
  </si>
  <si>
    <t>operators describe corrective actions taken or rebut the non-compliance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</si>
  <si>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 cols. (D) &amp;/or (I) = 13a (respondent is only counted once); cols. F &amp; I = 13b; cols. H &amp; K = 13c. 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</si>
  <si>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205.405(c) (1)(i)</t>
  </si>
  <si>
    <t>205.405(c)(3)       205.501(a)(15)(i)</t>
  </si>
  <si>
    <t>205.500(c)(2)</t>
  </si>
  <si>
    <t>NOP 2110-1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</si>
  <si>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</si>
  <si>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None *</t>
  </si>
  <si>
    <t>205.501(b)</t>
  </si>
  <si>
    <t>205.501(c)(3)    205.665(f)</t>
  </si>
  <si>
    <t>205.501(a)(8)</t>
  </si>
  <si>
    <t>205.501(a)(18)</t>
  </si>
  <si>
    <t>205.501(a)(20)</t>
  </si>
  <si>
    <t>agents must demonstrate the ability to comply with State Organic Program's additional requirements</t>
  </si>
  <si>
    <t>TM-10CG</t>
  </si>
  <si>
    <t>205.504(d)(2)</t>
  </si>
  <si>
    <t>205.504(d)(3)</t>
  </si>
  <si>
    <t>agents provide results of any accreditation done by another accrediting body</t>
  </si>
  <si>
    <t>205.504</t>
  </si>
  <si>
    <r>
      <t xml:space="preserve">Export Certificates                                                                        </t>
    </r>
    <r>
      <rPr>
        <sz val="9"/>
        <rFont val="Arial"/>
        <family val="2"/>
      </rPr>
      <t xml:space="preserve">                            agents issue and make copies available</t>
    </r>
  </si>
  <si>
    <t>TM-11</t>
  </si>
  <si>
    <t>205.505(b)</t>
  </si>
  <si>
    <t>private agents provide additional assurances with statements of agreement</t>
  </si>
  <si>
    <t>205.507(b)      205.665(g)</t>
  </si>
  <si>
    <t>205.510(a)(3)</t>
  </si>
  <si>
    <t>agents report measures implemented at request of Administrator, annual</t>
  </si>
  <si>
    <t>205.510(b)(1)    205.501(a)(9)</t>
  </si>
  <si>
    <t>205.510(b)(2)</t>
  </si>
  <si>
    <t>agents maintain records they create regarding certified operators for not less than 10 years</t>
  </si>
  <si>
    <t>205.510(b)(3)</t>
  </si>
  <si>
    <t>agents maintain records pursuant to accreditation for not less than 5 years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</si>
  <si>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 cols. (D) &amp;/or (I) = 13a (respondent is only counted once); cols. F &amp; I = 13b;  cols. H &amp; K = 13c.  (F)Total/(D)Total = (E)Average     (H)Total/(F)Total = (G)Average     (K)Total/(I)Total = (J)Average
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</si>
  <si>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205.607</t>
  </si>
  <si>
    <r>
      <t xml:space="preserve">Subpart G - Administrative
</t>
    </r>
    <r>
      <rPr>
        <sz val="9"/>
        <rFont val="Arial"/>
        <family val="2"/>
      </rPr>
      <t>Petition to amend the National List</t>
    </r>
  </si>
  <si>
    <t>205.621(a)</t>
  </si>
  <si>
    <r>
      <t xml:space="preserve">State Programs
</t>
    </r>
    <r>
      <rPr>
        <sz val="9"/>
        <rFont val="Arial"/>
        <family val="2"/>
      </rPr>
      <t>States submit proposed State organic certification programs</t>
    </r>
  </si>
  <si>
    <t>205.621(c)</t>
  </si>
  <si>
    <t>States submit revised or amended State organic certification program to the Secretary.</t>
  </si>
  <si>
    <t>205.662(b)</t>
  </si>
  <si>
    <t>205.662(c)</t>
  </si>
  <si>
    <t>agents/State notify operators of proposed suspension or revocation for noncompliance</t>
  </si>
  <si>
    <t>205.662(d)</t>
  </si>
  <si>
    <t>205.662(e)</t>
  </si>
  <si>
    <t>agents/States notify operators of suspension or revocation if operation fails to file an appeal</t>
  </si>
  <si>
    <t>205.663</t>
  </si>
  <si>
    <r>
      <t xml:space="preserve">Mediation
</t>
    </r>
    <r>
      <rPr>
        <sz val="9"/>
        <rFont val="Arial"/>
        <family val="2"/>
      </rPr>
      <t>applicants for certification or certified operations request mediation/certifier declines request</t>
    </r>
  </si>
  <si>
    <t>205.665(b)</t>
  </si>
  <si>
    <t>205.668(a)</t>
  </si>
  <si>
    <t>Non-compliance procedures under State Organic Programs.  States must notify the Secretary of any enforcement activity against a certified operation</t>
  </si>
  <si>
    <t>205.668(c)</t>
  </si>
  <si>
    <t>States investigate complaints of non-compliance on the part of accredited certifying agents.  Report findings to Program Manager.</t>
  </si>
  <si>
    <t>205.670(f)</t>
  </si>
  <si>
    <t>States and agents report to health agencies any findings of pesticide residues that exceed regulatory tolerances.</t>
  </si>
  <si>
    <t>205.671</t>
  </si>
  <si>
    <t>205.681(a)</t>
  </si>
  <si>
    <r>
      <t xml:space="preserve">Adverse Action Appeal Process
</t>
    </r>
    <r>
      <rPr>
        <sz val="9"/>
        <rFont val="Arial"/>
        <family val="2"/>
      </rPr>
      <t>applicants for certification or certified operators appeal adverse decisions to Administrator</t>
    </r>
  </si>
  <si>
    <t>205.681(b)</t>
  </si>
  <si>
    <t>applicants for accreditation or accredited agents appeal adverse decisions to Administrator</t>
  </si>
  <si>
    <t>agents approve corrective action and issue certificates of organic operation to operator</t>
  </si>
  <si>
    <t>Accreditation of Certifying Agents (contd)
agents establish seal, logo, or other mark</t>
  </si>
  <si>
    <t>TOTAL -  "F30" = OMB 831, 13 b;  "H30" = OMB 831, 13c</t>
  </si>
  <si>
    <t xml:space="preserve">National Organic Program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</si>
  <si>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Arial"/>
        <family val="2"/>
      </rPr>
      <t>(*</t>
    </r>
    <r>
      <rPr>
        <sz val="9"/>
        <rFont val="Arial"/>
        <family val="2"/>
      </rPr>
      <t xml:space="preserve"> Indicates initial time associated with the completion of the TM-10CG)</t>
    </r>
  </si>
  <si>
    <t>certified operators document compliance maintain records for not less than 5 years</t>
  </si>
  <si>
    <t>205.400(b)  205.406(a)(1)(i); 205.201(a)(1) - (6), 205.401d           205.406(a)(3)</t>
  </si>
  <si>
    <t>205.400(b)  205.406(a)(1)(i), 205.201(a)(1) - (6), 205.401d           205.406(a)(3)</t>
  </si>
  <si>
    <r>
      <rPr>
        <b/>
        <sz val="9"/>
        <rFont val="Arial"/>
        <family val="2"/>
      </rPr>
      <t xml:space="preserve">Operators submit updated </t>
    </r>
    <r>
      <rPr>
        <b/>
        <u/>
        <sz val="9"/>
        <rFont val="Arial"/>
        <family val="2"/>
      </rPr>
      <t>Organic System Plan (OSP)</t>
    </r>
    <r>
      <rPr>
        <b/>
        <sz val="9"/>
        <rFont val="Arial"/>
        <family val="2"/>
      </rPr>
      <t xml:space="preserve">              </t>
    </r>
    <r>
      <rPr>
        <sz val="9"/>
        <rFont val="Arial"/>
        <family val="2"/>
      </rPr>
      <t xml:space="preserve">                                                     operators list practices and procedures to be performed and maintained, substances used, monitoring practices &amp; procedures,  describe recordkeeping systems, practices to prevent commingling &amp; contact with prohibited substances, and other information as necessary (update)</t>
    </r>
  </si>
  <si>
    <t>205.29</t>
  </si>
  <si>
    <t>certified  handlers ensure that labels comply with the requirements for labeling food as organic</t>
  </si>
  <si>
    <t>livestock feed handlers ensure that labels comply with the requirements for livestock feed</t>
  </si>
  <si>
    <r>
      <rPr>
        <b/>
        <sz val="9"/>
        <rFont val="Arial"/>
        <family val="2"/>
      </rPr>
      <t>Subpart E - Appli. for Cert. of Operations Annual Update as Appropriate</t>
    </r>
    <r>
      <rPr>
        <sz val="9"/>
        <rFont val="Arial"/>
        <family val="2"/>
      </rPr>
      <t xml:space="preserve">  Operators submit names of other agents to whom applications were sent dates, &amp; outcomes of noncompliance actions</t>
    </r>
  </si>
  <si>
    <t>205.402, 205.402(b)(2)</t>
  </si>
  <si>
    <t>205.405 (c)(1)(ii), 205.405(c) (2)</t>
  </si>
  <si>
    <t>agents provide information to applicants seeking certification</t>
  </si>
  <si>
    <t>agents notify inspector of certifying agent's certification decision of an operation that the inspector evaluated.</t>
  </si>
  <si>
    <t>Agents that are suspended or revoked transfer records to Secretary and make them available to State officials</t>
  </si>
  <si>
    <r>
      <t xml:space="preserve">Denial of Accreditation                                               </t>
    </r>
    <r>
      <rPr>
        <sz val="9"/>
        <rFont val="Arial"/>
        <family val="2"/>
      </rPr>
      <t>applicants may either appeal the decision or describe actions taken to correct the deficiencies  an agent that is suspended may submit a request for accreditation with corrections</t>
    </r>
  </si>
  <si>
    <r>
      <t xml:space="preserve">Noncompliance Procedure for Certified Operations                                                    </t>
    </r>
    <r>
      <rPr>
        <sz val="9"/>
        <rFont val="Arial"/>
        <family val="2"/>
      </rPr>
      <t>agents notify operators of noncompliance resolution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/>
    </r>
  </si>
  <si>
    <t xml:space="preserve">Agents/States notify operators of proposed suspension or revocation for willful violation </t>
  </si>
  <si>
    <r>
      <t xml:space="preserve">Noncompliance Procedure for Certifying Agents </t>
    </r>
    <r>
      <rPr>
        <sz val="9"/>
        <rFont val="Arial"/>
        <family val="2"/>
      </rPr>
      <t>accreditation applicants notify the Secretary of noncompliance resolution</t>
    </r>
  </si>
  <si>
    <t xml:space="preserve">205.301 </t>
  </si>
  <si>
    <r>
      <t>Subpart D - Labels and Labeling</t>
    </r>
    <r>
      <rPr>
        <sz val="9"/>
        <rFont val="Arial"/>
        <family val="2"/>
      </rPr>
      <t xml:space="preserve">
certified handlers determine composition of products to be labeled</t>
    </r>
  </si>
  <si>
    <r>
      <t>Review of Application</t>
    </r>
    <r>
      <rPr>
        <sz val="9"/>
        <rFont val="Arial"/>
        <family val="2"/>
      </rPr>
      <t xml:space="preserve">
agents review and process applications received for completeness and viability, communicate findings to applicant, schedule on-site inspections, and provide operations copy of their on-site inspection.  </t>
    </r>
  </si>
  <si>
    <t>agents send Administrator notification of approvals of corrective actions to notices of proposed adverse actions, or denials of answers to notices and execution of adverse actions</t>
  </si>
  <si>
    <t>ANNUAL RECORD-</t>
  </si>
  <si>
    <t xml:space="preserve">Agents deny certification when applicants' noncompliance is not sufficiently corrected or when applicant fails to respond.  </t>
  </si>
  <si>
    <r>
      <t xml:space="preserve">Evidence of Expertise &amp; Ability (contd)    </t>
    </r>
    <r>
      <rPr>
        <sz val="9"/>
        <rFont val="Arial"/>
        <family val="2"/>
      </rPr>
      <t xml:space="preserve">     agents provide inspection reports and evaluation documents for three operations certified during previous year</t>
    </r>
  </si>
  <si>
    <r>
      <rPr>
        <b/>
        <sz val="9"/>
        <rFont val="Arial"/>
        <family val="2"/>
      </rPr>
      <t xml:space="preserve">Subpart F - Accreditation of Certifying Agents      </t>
    </r>
    <r>
      <rPr>
        <sz val="9"/>
        <rFont val="Arial"/>
        <family val="2"/>
      </rPr>
      <t xml:space="preserve">                                                         </t>
    </r>
    <r>
      <rPr>
        <b/>
        <sz val="9"/>
        <rFont val="Arial"/>
        <family val="2"/>
      </rPr>
      <t xml:space="preserve"> NOP Import Certificate</t>
    </r>
    <r>
      <rPr>
        <sz val="9"/>
        <rFont val="Arial"/>
        <family val="2"/>
      </rPr>
      <t xml:space="preserve"> is a condition of international equivalency arrangements, including arrangement with EU and Japan</t>
    </r>
  </si>
  <si>
    <r>
      <rPr>
        <b/>
        <sz val="9"/>
        <rFont val="Arial"/>
        <family val="2"/>
      </rPr>
      <t>Recordkeeping</t>
    </r>
    <r>
      <rPr>
        <sz val="9"/>
        <rFont val="Arial"/>
        <family val="2"/>
      </rPr>
      <t xml:space="preserve"> agents maintain records received from certified operators for not less than 5 years</t>
    </r>
  </si>
  <si>
    <t>Agents report measures implemented at request of Administrator, annual</t>
  </si>
  <si>
    <t xml:space="preserve">205.670(d) &amp; (e)  </t>
  </si>
  <si>
    <r>
      <rPr>
        <b/>
        <sz val="9"/>
        <rFont val="Arial"/>
        <family val="2"/>
      </rPr>
      <t>Testing</t>
    </r>
    <r>
      <rPr>
        <sz val="9"/>
        <rFont val="Arial"/>
        <family val="2"/>
      </rPr>
      <t xml:space="preserve">  State officials or agents submit lab results fo residue testing to the AMS Administrator or Governing State Officials </t>
    </r>
  </si>
  <si>
    <t xml:space="preserve">205.501 (a)(2-4), (6-7), (11)(v), (15) &amp; (20-21);  205.503 (a -b), (d)(1-2) &amp; (c-e); 205.504(a -e); 205.510(a)(1-2), and 205.642 </t>
  </si>
  <si>
    <r>
      <t xml:space="preserve">Subpart C - PRODUCTION &amp; HANDLING &amp;
Subpart E - </t>
    </r>
    <r>
      <rPr>
        <b/>
        <u/>
        <sz val="9"/>
        <rFont val="Arial"/>
        <family val="2"/>
      </rPr>
      <t>Operators submit initial Organic System Plan (OSP)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 xml:space="preserve"> operators list practices and procedures to be performed and maintained, substances used, monitoring practices &amp; procedures,  describe recordkeeping systems, practices to prevent commingling &amp; contact with prohibited substances, and other information as necessary (application)</t>
    </r>
  </si>
  <si>
    <r>
      <t xml:space="preserve">Accreditation of Certifying Agents -  Form TM-10CG - </t>
    </r>
    <r>
      <rPr>
        <sz val="9"/>
        <rFont val="Arial"/>
        <family val="2"/>
      </rPr>
      <t>Provide Policies, Procedures, Evidence of Expertise and Ability,  describe organizational units, primary location, areas of certification (crops, livestock, &amp; handling), States &amp; foreign countries where they operate, lists of currently certified operations, conduct &amp; provide results of performance evaluations of personnel &amp; inspectors, conduct program evaluations of their certification activities,  provide procedures for  residue testing, and other information that will assist in evaluating their application, and comply with any other requirements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</si>
</sst>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d\,\ yyyy"/>
  </numFmts>
  <fonts count="27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9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color rgb="FF7030A0"/>
      <name val="Times New Roman"/>
      <family val="1"/>
    </font>
    <font>
      <b/>
      <u/>
      <sz val="9"/>
      <name val="Arial"/>
      <family val="2"/>
    </font>
    <font>
      <u/>
      <sz val="9"/>
      <name val="Arial"/>
      <family val="2"/>
    </font>
    <font>
      <sz val="11"/>
      <name val="Calibri"/>
      <family val="2"/>
    </font>
    <font>
      <sz val="8.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 applyFill="1"/>
    <xf numFmtId="2" fontId="1" fillId="0" borderId="1" xfId="0" applyNumberFormat="1" applyFont="1" applyFill="1" applyBorder="1" applyProtection="1"/>
    <xf numFmtId="2" fontId="3" fillId="0" borderId="0" xfId="0" applyNumberFormat="1" applyFont="1" applyFill="1" applyBorder="1" applyAlignment="1" applyProtection="1">
      <alignment horizontal="left" vertical="top" wrapText="1"/>
    </xf>
    <xf numFmtId="43" fontId="1" fillId="0" borderId="6" xfId="0" applyNumberFormat="1" applyFont="1" applyFill="1" applyBorder="1" applyProtection="1"/>
    <xf numFmtId="2" fontId="1" fillId="0" borderId="6" xfId="0" applyNumberFormat="1" applyFont="1" applyFill="1" applyBorder="1" applyProtection="1"/>
    <xf numFmtId="2" fontId="1" fillId="0" borderId="7" xfId="0" applyNumberFormat="1" applyFont="1" applyFill="1" applyBorder="1" applyProtection="1"/>
    <xf numFmtId="0" fontId="1" fillId="0" borderId="5" xfId="0" applyFont="1" applyFill="1" applyBorder="1" applyAlignment="1" applyProtection="1">
      <alignment wrapText="1"/>
    </xf>
    <xf numFmtId="0" fontId="1" fillId="0" borderId="9" xfId="0" applyFont="1" applyFill="1" applyBorder="1" applyProtection="1"/>
    <xf numFmtId="0" fontId="1" fillId="0" borderId="0" xfId="0" applyFont="1" applyFill="1" applyBorder="1" applyProtection="1"/>
    <xf numFmtId="0" fontId="1" fillId="0" borderId="6" xfId="0" applyFont="1" applyFill="1" applyBorder="1" applyProtection="1"/>
    <xf numFmtId="0" fontId="1" fillId="0" borderId="10" xfId="0" applyFont="1" applyFill="1" applyBorder="1" applyProtection="1"/>
    <xf numFmtId="0" fontId="1" fillId="0" borderId="10" xfId="0" applyFont="1" applyFill="1" applyBorder="1" applyAlignment="1" applyProtection="1">
      <alignment horizontal="center" wrapText="1"/>
    </xf>
    <xf numFmtId="2" fontId="1" fillId="0" borderId="4" xfId="0" applyNumberFormat="1" applyFont="1" applyFill="1" applyBorder="1" applyProtection="1"/>
    <xf numFmtId="2" fontId="1" fillId="0" borderId="9" xfId="0" applyNumberFormat="1" applyFont="1" applyFill="1" applyBorder="1" applyProtection="1"/>
    <xf numFmtId="2" fontId="1" fillId="0" borderId="9" xfId="0" applyNumberFormat="1" applyFont="1" applyFill="1" applyBorder="1" applyAlignment="1" applyProtection="1">
      <alignment horizontal="center"/>
    </xf>
    <xf numFmtId="43" fontId="1" fillId="0" borderId="9" xfId="0" applyNumberFormat="1" applyFont="1" applyFill="1" applyBorder="1" applyProtection="1"/>
    <xf numFmtId="2" fontId="11" fillId="0" borderId="6" xfId="0" applyNumberFormat="1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 wrapText="1"/>
    </xf>
    <xf numFmtId="2" fontId="11" fillId="0" borderId="10" xfId="0" applyNumberFormat="1" applyFont="1" applyFill="1" applyBorder="1" applyAlignment="1" applyProtection="1">
      <alignment horizontal="center"/>
    </xf>
    <xf numFmtId="43" fontId="11" fillId="0" borderId="10" xfId="0" applyNumberFormat="1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wrapText="1"/>
    </xf>
    <xf numFmtId="2" fontId="12" fillId="0" borderId="6" xfId="0" applyNumberFormat="1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 wrapText="1"/>
    </xf>
    <xf numFmtId="2" fontId="11" fillId="0" borderId="7" xfId="0" applyNumberFormat="1" applyFont="1" applyFill="1" applyBorder="1" applyAlignment="1" applyProtection="1">
      <alignment horizontal="center"/>
    </xf>
    <xf numFmtId="2" fontId="11" fillId="0" borderId="11" xfId="0" applyNumberFormat="1" applyFont="1" applyFill="1" applyBorder="1" applyAlignment="1" applyProtection="1">
      <alignment horizontal="center"/>
    </xf>
    <xf numFmtId="43" fontId="11" fillId="0" borderId="11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2" fontId="6" fillId="0" borderId="6" xfId="0" applyNumberFormat="1" applyFont="1" applyFill="1" applyBorder="1" applyAlignment="1" applyProtection="1">
      <alignment vertical="center"/>
      <protection locked="0"/>
    </xf>
    <xf numFmtId="2" fontId="6" fillId="0" borderId="10" xfId="0" applyNumberFormat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Alignment="1" applyProtection="1">
      <alignment vertical="center"/>
    </xf>
    <xf numFmtId="2" fontId="6" fillId="0" borderId="10" xfId="0" applyNumberFormat="1" applyFont="1" applyFill="1" applyBorder="1" applyAlignment="1">
      <alignment vertical="center"/>
    </xf>
    <xf numFmtId="43" fontId="6" fillId="0" borderId="1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/>
    <xf numFmtId="0" fontId="6" fillId="0" borderId="0" xfId="0" applyFont="1" applyFill="1"/>
    <xf numFmtId="2" fontId="16" fillId="0" borderId="6" xfId="0" applyNumberFormat="1" applyFont="1" applyFill="1" applyBorder="1" applyAlignment="1" applyProtection="1">
      <alignment vertical="center"/>
      <protection locked="0"/>
    </xf>
    <xf numFmtId="1" fontId="6" fillId="0" borderId="9" xfId="0" applyNumberFormat="1" applyFont="1" applyFill="1" applyBorder="1" applyAlignment="1" applyProtection="1">
      <alignment horizontal="left" vertical="center"/>
    </xf>
    <xf numFmtId="49" fontId="6" fillId="0" borderId="9" xfId="0" applyNumberFormat="1" applyFont="1" applyFill="1" applyBorder="1" applyAlignment="1" applyProtection="1">
      <alignment horizontal="left" vertical="center" wrapText="1"/>
    </xf>
    <xf numFmtId="2" fontId="6" fillId="0" borderId="4" xfId="0" applyNumberFormat="1" applyFont="1" applyFill="1" applyBorder="1" applyAlignment="1" applyProtection="1">
      <alignment vertical="center"/>
    </xf>
    <xf numFmtId="2" fontId="6" fillId="0" borderId="9" xfId="0" applyNumberFormat="1" applyFont="1" applyFill="1" applyBorder="1" applyAlignment="1" applyProtection="1">
      <alignment vertical="center"/>
    </xf>
    <xf numFmtId="43" fontId="6" fillId="0" borderId="9" xfId="0" applyNumberFormat="1" applyFont="1" applyFill="1" applyBorder="1" applyAlignment="1" applyProtection="1">
      <alignment vertical="center"/>
    </xf>
    <xf numFmtId="0" fontId="1" fillId="0" borderId="0" xfId="0" applyFont="1" applyFill="1" applyProtection="1"/>
    <xf numFmtId="1" fontId="6" fillId="0" borderId="15" xfId="0" applyNumberFormat="1" applyFont="1" applyFill="1" applyBorder="1" applyAlignment="1" applyProtection="1">
      <alignment horizontal="left" vertical="center"/>
    </xf>
    <xf numFmtId="49" fontId="6" fillId="0" borderId="15" xfId="0" applyNumberFormat="1" applyFont="1" applyFill="1" applyBorder="1" applyAlignment="1" applyProtection="1">
      <alignment horizontal="left" vertical="center" wrapText="1"/>
    </xf>
    <xf numFmtId="2" fontId="6" fillId="0" borderId="18" xfId="0" applyNumberFormat="1" applyFont="1" applyFill="1" applyBorder="1" applyAlignment="1" applyProtection="1">
      <alignment vertical="center"/>
    </xf>
    <xf numFmtId="2" fontId="6" fillId="0" borderId="15" xfId="0" applyNumberFormat="1" applyFont="1" applyFill="1" applyBorder="1" applyAlignment="1" applyProtection="1">
      <alignment vertical="center"/>
    </xf>
    <xf numFmtId="43" fontId="6" fillId="0" borderId="15" xfId="0" applyNumberFormat="1" applyFont="1" applyFill="1" applyBorder="1" applyAlignment="1" applyProtection="1">
      <alignment vertical="center"/>
    </xf>
    <xf numFmtId="2" fontId="1" fillId="0" borderId="0" xfId="0" applyNumberFormat="1" applyFont="1" applyFill="1" applyBorder="1" applyProtection="1"/>
    <xf numFmtId="0" fontId="15" fillId="0" borderId="0" xfId="0" applyFont="1" applyFill="1" applyBorder="1"/>
    <xf numFmtId="0" fontId="6" fillId="0" borderId="0" xfId="0" applyFont="1" applyFill="1" applyBorder="1"/>
    <xf numFmtId="1" fontId="6" fillId="0" borderId="19" xfId="0" applyNumberFormat="1" applyFont="1" applyFill="1" applyBorder="1" applyAlignment="1" applyProtection="1">
      <alignment horizontal="left" vertical="center"/>
    </xf>
    <xf numFmtId="49" fontId="6" fillId="0" borderId="19" xfId="0" applyNumberFormat="1" applyFont="1" applyFill="1" applyBorder="1" applyAlignment="1" applyProtection="1">
      <alignment horizontal="left" vertical="center" wrapText="1"/>
    </xf>
    <xf numFmtId="2" fontId="6" fillId="0" borderId="14" xfId="0" applyNumberFormat="1" applyFont="1" applyFill="1" applyBorder="1" applyAlignment="1" applyProtection="1">
      <alignment vertical="center"/>
    </xf>
    <xf numFmtId="2" fontId="6" fillId="0" borderId="19" xfId="0" applyNumberFormat="1" applyFont="1" applyFill="1" applyBorder="1" applyAlignment="1" applyProtection="1">
      <alignment vertical="center"/>
    </xf>
    <xf numFmtId="43" fontId="6" fillId="0" borderId="19" xfId="0" applyNumberFormat="1" applyFont="1" applyFill="1" applyBorder="1" applyAlignment="1" applyProtection="1">
      <alignment vertical="center"/>
    </xf>
    <xf numFmtId="0" fontId="20" fillId="0" borderId="0" xfId="0" applyFont="1" applyFill="1" applyBorder="1"/>
    <xf numFmtId="2" fontId="6" fillId="0" borderId="6" xfId="0" applyNumberFormat="1" applyFont="1" applyFill="1" applyBorder="1" applyAlignment="1">
      <alignment vertical="center"/>
    </xf>
    <xf numFmtId="43" fontId="6" fillId="0" borderId="6" xfId="0" applyNumberFormat="1" applyFont="1" applyFill="1" applyBorder="1" applyAlignment="1" applyProtection="1">
      <alignment vertical="center"/>
      <protection locked="0"/>
    </xf>
    <xf numFmtId="43" fontId="6" fillId="0" borderId="0" xfId="0" applyNumberFormat="1" applyFont="1" applyFill="1" applyAlignment="1" applyProtection="1">
      <alignment vertical="center"/>
    </xf>
    <xf numFmtId="43" fontId="6" fillId="0" borderId="10" xfId="0" applyNumberFormat="1" applyFont="1" applyFill="1" applyBorder="1" applyAlignment="1">
      <alignment vertical="center"/>
    </xf>
    <xf numFmtId="49" fontId="21" fillId="0" borderId="6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10" xfId="0" applyNumberFormat="1" applyFont="1" applyFill="1" applyBorder="1" applyAlignment="1" applyProtection="1">
      <alignment vertical="center"/>
      <protection locked="0"/>
    </xf>
    <xf numFmtId="2" fontId="21" fillId="0" borderId="10" xfId="0" applyNumberFormat="1" applyFont="1" applyFill="1" applyBorder="1" applyAlignment="1">
      <alignment vertical="center"/>
    </xf>
    <xf numFmtId="0" fontId="4" fillId="0" borderId="0" xfId="0" applyFont="1" applyFill="1"/>
    <xf numFmtId="2" fontId="22" fillId="0" borderId="10" xfId="0" applyNumberFormat="1" applyFont="1" applyFill="1" applyBorder="1" applyAlignment="1" applyProtection="1">
      <alignment vertical="center"/>
      <protection locked="0"/>
    </xf>
    <xf numFmtId="43" fontId="22" fillId="0" borderId="10" xfId="0" applyNumberFormat="1" applyFont="1" applyFill="1" applyBorder="1" applyAlignment="1" applyProtection="1">
      <alignment vertical="center"/>
      <protection locked="0"/>
    </xf>
    <xf numFmtId="43" fontId="15" fillId="0" borderId="15" xfId="0" applyNumberFormat="1" applyFont="1" applyFill="1" applyBorder="1" applyAlignment="1" applyProtection="1">
      <alignment vertical="center"/>
    </xf>
    <xf numFmtId="2" fontId="4" fillId="0" borderId="5" xfId="0" applyNumberFormat="1" applyFont="1" applyFill="1" applyBorder="1" applyAlignment="1" applyProtection="1">
      <alignment vertical="top"/>
    </xf>
    <xf numFmtId="2" fontId="6" fillId="0" borderId="0" xfId="0" applyNumberFormat="1" applyFont="1" applyFill="1" applyBorder="1" applyProtection="1"/>
    <xf numFmtId="2" fontId="14" fillId="0" borderId="5" xfId="0" applyNumberFormat="1" applyFont="1" applyFill="1" applyBorder="1" applyAlignment="1" applyProtection="1"/>
    <xf numFmtId="2" fontId="7" fillId="0" borderId="0" xfId="0" applyNumberFormat="1" applyFont="1" applyFill="1" applyBorder="1" applyProtection="1"/>
    <xf numFmtId="2" fontId="6" fillId="0" borderId="0" xfId="0" applyNumberFormat="1" applyFont="1" applyFill="1" applyBorder="1" applyAlignment="1" applyProtection="1">
      <alignment vertical="center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6" xfId="0" applyNumberFormat="1" applyFont="1" applyFill="1" applyBorder="1" applyAlignment="1" applyProtection="1">
      <alignment horizontal="left" vertical="center" wrapText="1"/>
      <protection locked="0"/>
    </xf>
    <xf numFmtId="2" fontId="25" fillId="2" borderId="6" xfId="0" applyNumberFormat="1" applyFont="1" applyFill="1" applyBorder="1" applyAlignment="1" applyProtection="1">
      <alignment vertical="center"/>
      <protection locked="0"/>
    </xf>
    <xf numFmtId="2" fontId="6" fillId="2" borderId="10" xfId="0" applyNumberFormat="1" applyFont="1" applyFill="1" applyBorder="1" applyAlignment="1" applyProtection="1">
      <alignment vertical="center"/>
      <protection locked="0"/>
    </xf>
    <xf numFmtId="2" fontId="6" fillId="2" borderId="0" xfId="0" applyNumberFormat="1" applyFont="1" applyFill="1" applyBorder="1" applyAlignment="1" applyProtection="1">
      <alignment vertical="center"/>
    </xf>
    <xf numFmtId="2" fontId="6" fillId="2" borderId="10" xfId="0" applyNumberFormat="1" applyFont="1" applyFill="1" applyBorder="1" applyAlignment="1">
      <alignment vertical="center"/>
    </xf>
    <xf numFmtId="43" fontId="6" fillId="2" borderId="10" xfId="0" applyNumberFormat="1" applyFont="1" applyFill="1" applyBorder="1" applyAlignment="1" applyProtection="1">
      <alignment vertical="center"/>
      <protection locked="0"/>
    </xf>
    <xf numFmtId="2" fontId="6" fillId="2" borderId="6" xfId="0" applyNumberFormat="1" applyFont="1" applyFill="1" applyBorder="1" applyAlignment="1" applyProtection="1">
      <alignment vertical="center"/>
      <protection locked="0"/>
    </xf>
    <xf numFmtId="39" fontId="15" fillId="0" borderId="15" xfId="0" applyNumberFormat="1" applyFont="1" applyFill="1" applyBorder="1" applyAlignment="1" applyProtection="1">
      <alignment vertical="center"/>
    </xf>
    <xf numFmtId="43" fontId="17" fillId="0" borderId="15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wrapText="1"/>
    </xf>
    <xf numFmtId="43" fontId="1" fillId="0" borderId="0" xfId="0" applyNumberFormat="1" applyFont="1" applyFill="1" applyBorder="1" applyProtection="1"/>
    <xf numFmtId="2" fontId="25" fillId="0" borderId="6" xfId="0" applyNumberFormat="1" applyFont="1" applyFill="1" applyBorder="1" applyAlignment="1" applyProtection="1">
      <alignment vertical="center"/>
      <protection locked="0"/>
    </xf>
    <xf numFmtId="49" fontId="15" fillId="0" borderId="6" xfId="0" applyNumberFormat="1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43" fontId="6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14" fillId="0" borderId="6" xfId="0" applyNumberFormat="1" applyFont="1" applyFill="1" applyBorder="1" applyAlignment="1" applyProtection="1">
      <alignment vertical="center"/>
      <protection locked="0"/>
    </xf>
    <xf numFmtId="2" fontId="14" fillId="0" borderId="10" xfId="0" applyNumberFormat="1" applyFont="1" applyFill="1" applyBorder="1" applyAlignment="1" applyProtection="1">
      <alignment vertical="center"/>
      <protection locked="0"/>
    </xf>
    <xf numFmtId="2" fontId="21" fillId="0" borderId="0" xfId="0" applyNumberFormat="1" applyFont="1" applyFill="1" applyBorder="1" applyAlignment="1" applyProtection="1">
      <alignment vertical="center"/>
    </xf>
    <xf numFmtId="2" fontId="21" fillId="0" borderId="6" xfId="0" applyNumberFormat="1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 wrapText="1"/>
    </xf>
    <xf numFmtId="2" fontId="8" fillId="0" borderId="7" xfId="0" applyNumberFormat="1" applyFont="1" applyFill="1" applyBorder="1" applyAlignment="1" applyProtection="1">
      <alignment horizontal="center"/>
    </xf>
    <xf numFmtId="2" fontId="8" fillId="0" borderId="11" xfId="0" applyNumberFormat="1" applyFont="1" applyFill="1" applyBorder="1" applyAlignment="1" applyProtection="1">
      <alignment horizontal="center"/>
    </xf>
    <xf numFmtId="43" fontId="8" fillId="0" borderId="11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0" applyNumberFormat="1" applyFont="1" applyFill="1" applyBorder="1" applyAlignment="1" applyProtection="1">
      <alignment horizontal="left" vertical="center" wrapText="1"/>
      <protection locked="0"/>
    </xf>
    <xf numFmtId="2" fontId="6" fillId="3" borderId="6" xfId="0" applyNumberFormat="1" applyFont="1" applyFill="1" applyBorder="1" applyAlignment="1" applyProtection="1">
      <alignment vertical="center"/>
      <protection locked="0"/>
    </xf>
    <xf numFmtId="2" fontId="6" fillId="3" borderId="10" xfId="0" applyNumberFormat="1" applyFont="1" applyFill="1" applyBorder="1" applyAlignment="1" applyProtection="1">
      <alignment vertical="center"/>
      <protection locked="0"/>
    </xf>
    <xf numFmtId="2" fontId="6" fillId="3" borderId="0" xfId="0" applyNumberFormat="1" applyFont="1" applyFill="1" applyAlignment="1" applyProtection="1">
      <alignment vertical="center"/>
    </xf>
    <xf numFmtId="2" fontId="6" fillId="3" borderId="10" xfId="0" applyNumberFormat="1" applyFont="1" applyFill="1" applyBorder="1" applyAlignment="1">
      <alignment vertical="center"/>
    </xf>
    <xf numFmtId="43" fontId="6" fillId="3" borderId="10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Protection="1"/>
    <xf numFmtId="0" fontId="1" fillId="0" borderId="5" xfId="0" applyFont="1" applyFill="1" applyBorder="1" applyProtection="1"/>
    <xf numFmtId="0" fontId="1" fillId="0" borderId="3" xfId="0" applyFont="1" applyFill="1" applyBorder="1" applyProtection="1"/>
    <xf numFmtId="0" fontId="6" fillId="0" borderId="1" xfId="0" applyFont="1" applyFill="1" applyBorder="1"/>
    <xf numFmtId="0" fontId="4" fillId="0" borderId="13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2" fontId="5" fillId="0" borderId="3" xfId="0" applyNumberFormat="1" applyFont="1" applyFill="1" applyBorder="1" applyAlignment="1" applyProtection="1">
      <alignment horizontal="left" vertical="top" wrapText="1"/>
    </xf>
    <xf numFmtId="2" fontId="4" fillId="0" borderId="4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>
      <alignment wrapText="1"/>
    </xf>
    <xf numFmtId="2" fontId="4" fillId="0" borderId="6" xfId="0" applyNumberFormat="1" applyFont="1" applyFill="1" applyBorder="1" applyAlignment="1" applyProtection="1">
      <alignment wrapText="1"/>
    </xf>
    <xf numFmtId="2" fontId="4" fillId="0" borderId="5" xfId="0" applyNumberFormat="1" applyFont="1" applyFill="1" applyBorder="1" applyAlignment="1" applyProtection="1">
      <alignment wrapText="1"/>
    </xf>
    <xf numFmtId="2" fontId="4" fillId="0" borderId="8" xfId="0" applyNumberFormat="1" applyFont="1" applyFill="1" applyBorder="1" applyAlignment="1" applyProtection="1">
      <alignment wrapText="1"/>
    </xf>
    <xf numFmtId="2" fontId="4" fillId="0" borderId="1" xfId="0" applyNumberFormat="1" applyFont="1" applyFill="1" applyBorder="1" applyAlignment="1" applyProtection="1">
      <alignment wrapText="1"/>
    </xf>
    <xf numFmtId="2" fontId="4" fillId="0" borderId="7" xfId="0" applyNumberFormat="1" applyFont="1" applyFill="1" applyBorder="1" applyAlignment="1" applyProtection="1">
      <alignment wrapText="1"/>
    </xf>
    <xf numFmtId="49" fontId="6" fillId="0" borderId="12" xfId="0" applyNumberFormat="1" applyFont="1" applyFill="1" applyBorder="1" applyAlignment="1" applyProtection="1">
      <alignment horizontal="right" vertical="center"/>
    </xf>
    <xf numFmtId="49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0" xfId="0" applyNumberFormat="1" applyFont="1" applyFill="1" applyBorder="1" applyProtection="1"/>
    <xf numFmtId="49" fontId="3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7" xfId="0" applyNumberFormat="1" applyFont="1" applyFill="1" applyBorder="1" applyAlignment="1" applyProtection="1">
      <alignment horizontal="left" vertical="center" wrapText="1"/>
      <protection locked="0"/>
    </xf>
    <xf numFmtId="2" fontId="6" fillId="0" borderId="7" xfId="0" applyNumberFormat="1" applyFont="1" applyFill="1" applyBorder="1" applyAlignment="1" applyProtection="1">
      <alignment vertical="center"/>
      <protection locked="0"/>
    </xf>
    <xf numFmtId="2" fontId="6" fillId="0" borderId="11" xfId="0" applyNumberFormat="1" applyFont="1" applyFill="1" applyBorder="1" applyAlignment="1" applyProtection="1">
      <alignment vertical="center"/>
      <protection locked="0"/>
    </xf>
    <xf numFmtId="2" fontId="6" fillId="0" borderId="1" xfId="0" applyNumberFormat="1" applyFont="1" applyFill="1" applyBorder="1" applyAlignment="1" applyProtection="1">
      <alignment vertical="center"/>
    </xf>
    <xf numFmtId="2" fontId="6" fillId="0" borderId="11" xfId="0" applyNumberFormat="1" applyFont="1" applyFill="1" applyBorder="1" applyAlignment="1">
      <alignment vertical="center"/>
    </xf>
    <xf numFmtId="43" fontId="6" fillId="0" borderId="11" xfId="0" applyNumberFormat="1" applyFont="1" applyFill="1" applyBorder="1" applyAlignment="1" applyProtection="1">
      <alignment vertical="center"/>
      <protection locked="0"/>
    </xf>
    <xf numFmtId="49" fontId="15" fillId="0" borderId="12" xfId="0" applyNumberFormat="1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49" fontId="15" fillId="0" borderId="16" xfId="0" applyNumberFormat="1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49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49" fontId="13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6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7" xfId="0" applyFont="1" applyFill="1" applyBorder="1" applyAlignment="1" applyProtection="1">
      <alignment horizontal="left" vertical="top" wrapText="1"/>
    </xf>
    <xf numFmtId="2" fontId="5" fillId="0" borderId="3" xfId="0" applyNumberFormat="1" applyFont="1" applyFill="1" applyBorder="1" applyAlignment="1" applyProtection="1">
      <alignment horizontal="left" vertical="top" wrapText="1"/>
    </xf>
    <xf numFmtId="2" fontId="4" fillId="0" borderId="3" xfId="0" applyNumberFormat="1" applyFont="1" applyFill="1" applyBorder="1" applyAlignment="1" applyProtection="1"/>
    <xf numFmtId="2" fontId="4" fillId="0" borderId="4" xfId="0" applyNumberFormat="1" applyFont="1" applyFill="1" applyBorder="1" applyAlignment="1" applyProtection="1"/>
    <xf numFmtId="2" fontId="4" fillId="0" borderId="5" xfId="0" applyNumberFormat="1" applyFont="1" applyFill="1" applyBorder="1" applyAlignment="1" applyProtection="1">
      <alignment horizontal="left" vertical="top" wrapText="1"/>
    </xf>
    <xf numFmtId="2" fontId="4" fillId="0" borderId="0" xfId="0" applyNumberFormat="1" applyFont="1" applyFill="1" applyBorder="1" applyAlignment="1" applyProtection="1">
      <alignment wrapText="1"/>
    </xf>
    <xf numFmtId="2" fontId="4" fillId="0" borderId="6" xfId="0" applyNumberFormat="1" applyFont="1" applyFill="1" applyBorder="1" applyAlignment="1" applyProtection="1">
      <alignment wrapText="1"/>
    </xf>
    <xf numFmtId="2" fontId="4" fillId="0" borderId="5" xfId="0" applyNumberFormat="1" applyFont="1" applyFill="1" applyBorder="1" applyAlignment="1" applyProtection="1">
      <alignment wrapText="1"/>
    </xf>
    <xf numFmtId="2" fontId="4" fillId="0" borderId="8" xfId="0" applyNumberFormat="1" applyFont="1" applyFill="1" applyBorder="1" applyAlignment="1" applyProtection="1">
      <alignment wrapText="1"/>
    </xf>
    <xf numFmtId="2" fontId="4" fillId="0" borderId="1" xfId="0" applyNumberFormat="1" applyFont="1" applyFill="1" applyBorder="1" applyAlignment="1" applyProtection="1">
      <alignment wrapText="1"/>
    </xf>
    <xf numFmtId="2" fontId="4" fillId="0" borderId="7" xfId="0" applyNumberFormat="1" applyFont="1" applyFill="1" applyBorder="1" applyAlignment="1" applyProtection="1">
      <alignment wrapText="1"/>
    </xf>
    <xf numFmtId="49" fontId="15" fillId="0" borderId="16" xfId="0" applyNumberFormat="1" applyFont="1" applyFill="1" applyBorder="1" applyAlignment="1" applyProtection="1">
      <alignment horizontal="right" vertical="center" wrapText="1"/>
    </xf>
    <xf numFmtId="0" fontId="4" fillId="0" borderId="17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8" xfId="0" applyNumberFormat="1" applyFont="1" applyFill="1" applyBorder="1" applyAlignment="1" applyProtection="1">
      <alignment vertical="center" wrapText="1"/>
      <protection locked="0"/>
    </xf>
    <xf numFmtId="49" fontId="14" fillId="0" borderId="1" xfId="0" applyNumberFormat="1" applyFont="1" applyFill="1" applyBorder="1" applyAlignment="1" applyProtection="1">
      <alignment vertical="center" wrapText="1"/>
      <protection locked="0"/>
    </xf>
    <xf numFmtId="49" fontId="14" fillId="0" borderId="7" xfId="0" applyNumberFormat="1" applyFont="1" applyFill="1" applyBorder="1" applyAlignment="1" applyProtection="1">
      <alignment vertic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5" xfId="0" applyNumberFormat="1" applyFont="1" applyFill="1" applyBorder="1" applyAlignment="1" applyProtection="1">
      <alignment horizontal="left"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/>
    </xf>
    <xf numFmtId="49" fontId="13" fillId="0" borderId="6" xfId="0" applyNumberFormat="1" applyFont="1" applyFill="1" applyBorder="1" applyAlignment="1" applyProtection="1">
      <alignment horizontal="left" vertical="top" wrapText="1"/>
      <protection locked="0"/>
    </xf>
    <xf numFmtId="0" fontId="11" fillId="0" borderId="20" xfId="0" applyFont="1" applyFill="1" applyBorder="1" applyAlignment="1" applyProtection="1">
      <alignment horizontal="center"/>
    </xf>
    <xf numFmtId="0" fontId="1" fillId="0" borderId="21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49" fontId="19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5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 vertical="top" wrapText="1"/>
      <protection locked="0"/>
    </xf>
    <xf numFmtId="49" fontId="14" fillId="0" borderId="6" xfId="0" applyNumberFormat="1" applyFont="1" applyFill="1" applyBorder="1" applyAlignment="1" applyProtection="1">
      <alignment horizontal="left" vertical="top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/>
    </xf>
    <xf numFmtId="2" fontId="7" fillId="0" borderId="3" xfId="0" applyNumberFormat="1" applyFont="1" applyFill="1" applyBorder="1" applyAlignment="1" applyProtection="1">
      <alignment horizontal="center" vertical="center"/>
    </xf>
    <xf numFmtId="2" fontId="7" fillId="0" borderId="4" xfId="0" applyNumberFormat="1" applyFont="1" applyFill="1" applyBorder="1" applyAlignment="1" applyProtection="1">
      <alignment horizontal="center" vertical="center"/>
    </xf>
    <xf numFmtId="2" fontId="7" fillId="0" borderId="8" xfId="0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2" fontId="7" fillId="0" borderId="7" xfId="0" applyNumberFormat="1" applyFont="1" applyFill="1" applyBorder="1" applyAlignment="1" applyProtection="1">
      <alignment horizontal="center" vertical="center"/>
    </xf>
    <xf numFmtId="2" fontId="10" fillId="0" borderId="3" xfId="0" applyNumberFormat="1" applyFont="1" applyFill="1" applyBorder="1" applyAlignment="1" applyProtection="1">
      <alignment horizontal="center" vertical="center"/>
    </xf>
    <xf numFmtId="2" fontId="10" fillId="0" borderId="4" xfId="0" applyNumberFormat="1" applyFont="1" applyFill="1" applyBorder="1" applyAlignment="1" applyProtection="1">
      <alignment horizontal="center" vertical="center"/>
    </xf>
    <xf numFmtId="2" fontId="10" fillId="0" borderId="8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0" fillId="0" borderId="7" xfId="0" applyNumberFormat="1" applyFont="1" applyFill="1" applyBorder="1" applyAlignment="1" applyProtection="1">
      <alignment horizontal="center" vertical="center"/>
    </xf>
  </cellXfs>
  <cellStyles count="3"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113</xdr:row>
      <xdr:rowOff>228600</xdr:rowOff>
    </xdr:from>
    <xdr:to>
      <xdr:col>0</xdr:col>
      <xdr:colOff>9525</xdr:colOff>
      <xdr:row>114</xdr:row>
      <xdr:rowOff>285750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8305800" y="65084325"/>
          <a:ext cx="6086475" cy="542925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</xdr:row>
      <xdr:rowOff>361950</xdr:rowOff>
    </xdr:from>
    <xdr:to>
      <xdr:col>0</xdr:col>
      <xdr:colOff>9525</xdr:colOff>
      <xdr:row>19</xdr:row>
      <xdr:rowOff>371475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 flipV="1">
          <a:off x="11401425" y="3524250"/>
          <a:ext cx="29908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142</xdr:row>
      <xdr:rowOff>298457</xdr:rowOff>
    </xdr:from>
    <xdr:to>
      <xdr:col>0</xdr:col>
      <xdr:colOff>38100</xdr:colOff>
      <xdr:row>142</xdr:row>
      <xdr:rowOff>314325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>
          <a:off x="12553950" y="100682432"/>
          <a:ext cx="1866900" cy="15868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168</xdr:row>
      <xdr:rowOff>228600</xdr:rowOff>
    </xdr:from>
    <xdr:to>
      <xdr:col>0</xdr:col>
      <xdr:colOff>9525</xdr:colOff>
      <xdr:row>168</xdr:row>
      <xdr:rowOff>238125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CxnSpPr/>
      </xdr:nvCxnSpPr>
      <xdr:spPr>
        <a:xfrm flipV="1">
          <a:off x="11468100" y="108242100"/>
          <a:ext cx="2924175" cy="9525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169</xdr:row>
      <xdr:rowOff>285750</xdr:rowOff>
    </xdr:from>
    <xdr:to>
      <xdr:col>0</xdr:col>
      <xdr:colOff>9525</xdr:colOff>
      <xdr:row>169</xdr:row>
      <xdr:rowOff>295275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CxnSpPr/>
      </xdr:nvCxnSpPr>
      <xdr:spPr>
        <a:xfrm flipV="1">
          <a:off x="11468100" y="108680250"/>
          <a:ext cx="2924175" cy="9525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174</xdr:row>
      <xdr:rowOff>209550</xdr:rowOff>
    </xdr:from>
    <xdr:to>
      <xdr:col>0</xdr:col>
      <xdr:colOff>19050</xdr:colOff>
      <xdr:row>174</xdr:row>
      <xdr:rowOff>219077</xdr:rowOff>
    </xdr:to>
    <xdr:cxnSp macro="">
      <xdr:nvCxnSpPr>
        <xdr:cNvPr id="77" name="Straight Arrow Connector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>
        <a:xfrm>
          <a:off x="12620625" y="115357275"/>
          <a:ext cx="1781175" cy="9527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178</xdr:row>
      <xdr:rowOff>295276</xdr:rowOff>
    </xdr:from>
    <xdr:to>
      <xdr:col>0</xdr:col>
      <xdr:colOff>28575</xdr:colOff>
      <xdr:row>178</xdr:row>
      <xdr:rowOff>304800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/>
      </xdr:nvCxnSpPr>
      <xdr:spPr>
        <a:xfrm>
          <a:off x="11420475" y="122405776"/>
          <a:ext cx="2990850" cy="9524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179</xdr:row>
      <xdr:rowOff>390525</xdr:rowOff>
    </xdr:from>
    <xdr:to>
      <xdr:col>0</xdr:col>
      <xdr:colOff>19050</xdr:colOff>
      <xdr:row>179</xdr:row>
      <xdr:rowOff>400051</xdr:rowOff>
    </xdr:to>
    <xdr:cxnSp macro="">
      <xdr:nvCxnSpPr>
        <xdr:cNvPr id="80" name="Straight Arrow Connector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CxnSpPr/>
      </xdr:nvCxnSpPr>
      <xdr:spPr>
        <a:xfrm flipV="1">
          <a:off x="11430000" y="122986800"/>
          <a:ext cx="2971800" cy="9526"/>
        </a:xfrm>
        <a:prstGeom prst="straightConnector1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B1807"/>
  <sheetViews>
    <sheetView tabSelected="1" workbookViewId="0">
      <selection activeCell="W15" sqref="W15"/>
    </sheetView>
  </sheetViews>
  <sheetFormatPr defaultRowHeight="15" x14ac:dyDescent="0.25"/>
  <cols>
    <col min="1" max="1" width="12.42578125" style="1" customWidth="1"/>
    <col min="2" max="2" width="9.140625" style="1"/>
    <col min="3" max="3" width="9.85546875" style="1" bestFit="1" customWidth="1"/>
    <col min="4" max="7" width="9.140625" style="1"/>
    <col min="8" max="8" width="10.85546875" style="1" customWidth="1"/>
    <col min="9" max="9" width="9.140625" style="1"/>
    <col min="10" max="10" width="15.42578125" style="1" customWidth="1"/>
    <col min="11" max="11" width="9.140625" style="1"/>
    <col min="12" max="12" width="19.140625" style="1" customWidth="1"/>
    <col min="13" max="13" width="13" style="1" customWidth="1"/>
    <col min="14" max="14" width="9.140625" style="1"/>
    <col min="15" max="15" width="17.42578125" style="1" customWidth="1"/>
    <col min="235" max="235" width="14.42578125" bestFit="1" customWidth="1"/>
    <col min="236" max="241" width="7.7109375" customWidth="1"/>
    <col min="242" max="242" width="9.28515625" customWidth="1"/>
    <col min="243" max="243" width="7.7109375" customWidth="1"/>
    <col min="244" max="244" width="15.5703125" customWidth="1"/>
    <col min="245" max="245" width="7.7109375" customWidth="1"/>
    <col min="246" max="246" width="14.7109375" bestFit="1" customWidth="1"/>
    <col min="247" max="247" width="11.28515625" customWidth="1"/>
    <col min="248" max="248" width="7.28515625" customWidth="1"/>
    <col min="249" max="249" width="14.28515625" customWidth="1"/>
    <col min="491" max="491" width="14.42578125" bestFit="1" customWidth="1"/>
    <col min="492" max="497" width="7.7109375" customWidth="1"/>
    <col min="498" max="498" width="9.28515625" customWidth="1"/>
    <col min="499" max="499" width="7.7109375" customWidth="1"/>
    <col min="500" max="500" width="15.5703125" customWidth="1"/>
    <col min="501" max="501" width="7.7109375" customWidth="1"/>
    <col min="502" max="502" width="14.7109375" bestFit="1" customWidth="1"/>
    <col min="503" max="503" width="11.28515625" customWidth="1"/>
    <col min="504" max="504" width="7.28515625" customWidth="1"/>
    <col min="505" max="505" width="14.28515625" customWidth="1"/>
    <col min="549" max="746" width="9.140625" style="1"/>
    <col min="747" max="747" width="14.42578125" style="1" bestFit="1" customWidth="1"/>
    <col min="748" max="753" width="7.7109375" style="1" customWidth="1"/>
    <col min="754" max="754" width="9.28515625" style="1" customWidth="1"/>
    <col min="755" max="755" width="7.7109375" style="1" customWidth="1"/>
    <col min="756" max="756" width="15.5703125" style="1" customWidth="1"/>
    <col min="757" max="757" width="7.7109375" style="1" customWidth="1"/>
    <col min="758" max="758" width="14.7109375" style="1" bestFit="1" customWidth="1"/>
    <col min="759" max="759" width="11.28515625" style="1" customWidth="1"/>
    <col min="760" max="760" width="7.28515625" style="1" customWidth="1"/>
    <col min="761" max="761" width="14.28515625" style="1" customWidth="1"/>
    <col min="762" max="1002" width="9.140625" style="1"/>
    <col min="1003" max="1003" width="14.42578125" style="1" bestFit="1" customWidth="1"/>
    <col min="1004" max="1009" width="7.7109375" style="1" customWidth="1"/>
    <col min="1010" max="1010" width="9.28515625" style="1" customWidth="1"/>
    <col min="1011" max="1011" width="7.7109375" style="1" customWidth="1"/>
    <col min="1012" max="1012" width="15.5703125" style="1" customWidth="1"/>
    <col min="1013" max="1013" width="7.7109375" style="1" customWidth="1"/>
    <col min="1014" max="1014" width="14.7109375" style="1" bestFit="1" customWidth="1"/>
    <col min="1015" max="1015" width="11.28515625" style="1" customWidth="1"/>
    <col min="1016" max="1016" width="7.28515625" style="1" customWidth="1"/>
    <col min="1017" max="1017" width="14.28515625" style="1" customWidth="1"/>
    <col min="1018" max="1258" width="9.140625" style="1"/>
    <col min="1259" max="1259" width="14.42578125" style="1" bestFit="1" customWidth="1"/>
    <col min="1260" max="1265" width="7.7109375" style="1" customWidth="1"/>
    <col min="1266" max="1266" width="9.28515625" style="1" customWidth="1"/>
    <col min="1267" max="1267" width="7.7109375" style="1" customWidth="1"/>
    <col min="1268" max="1268" width="15.5703125" style="1" customWidth="1"/>
    <col min="1269" max="1269" width="7.7109375" style="1" customWidth="1"/>
    <col min="1270" max="1270" width="14.7109375" style="1" bestFit="1" customWidth="1"/>
    <col min="1271" max="1271" width="11.28515625" style="1" customWidth="1"/>
    <col min="1272" max="1272" width="7.28515625" style="1" customWidth="1"/>
    <col min="1273" max="1273" width="14.28515625" style="1" customWidth="1"/>
    <col min="1274" max="1514" width="9.140625" style="1"/>
    <col min="1515" max="1515" width="14.42578125" style="1" bestFit="1" customWidth="1"/>
    <col min="1516" max="1521" width="7.7109375" style="1" customWidth="1"/>
    <col min="1522" max="1522" width="9.28515625" style="1" customWidth="1"/>
    <col min="1523" max="1523" width="7.7109375" style="1" customWidth="1"/>
    <col min="1524" max="1524" width="15.5703125" style="1" customWidth="1"/>
    <col min="1525" max="1525" width="7.7109375" style="1" customWidth="1"/>
    <col min="1526" max="1526" width="14.7109375" style="1" bestFit="1" customWidth="1"/>
    <col min="1527" max="1527" width="11.28515625" style="1" customWidth="1"/>
    <col min="1528" max="1528" width="7.28515625" style="1" customWidth="1"/>
    <col min="1529" max="1529" width="14.28515625" style="1" customWidth="1"/>
    <col min="1530" max="1770" width="9.140625" style="1"/>
    <col min="1771" max="1771" width="14.42578125" style="1" bestFit="1" customWidth="1"/>
    <col min="1772" max="1777" width="7.7109375" style="1" customWidth="1"/>
    <col min="1778" max="1778" width="9.28515625" style="1" customWidth="1"/>
    <col min="1779" max="1779" width="7.7109375" style="1" customWidth="1"/>
    <col min="1780" max="1780" width="15.5703125" style="1" customWidth="1"/>
    <col min="1781" max="1781" width="7.7109375" style="1" customWidth="1"/>
    <col min="1782" max="1782" width="14.7109375" style="1" bestFit="1" customWidth="1"/>
    <col min="1783" max="1783" width="11.28515625" style="1" customWidth="1"/>
    <col min="1784" max="1784" width="7.28515625" style="1" customWidth="1"/>
    <col min="1785" max="1785" width="14.28515625" style="1" customWidth="1"/>
    <col min="1786" max="2026" width="9.140625" style="1"/>
    <col min="2027" max="2027" width="14.42578125" style="1" bestFit="1" customWidth="1"/>
    <col min="2028" max="2033" width="7.7109375" style="1" customWidth="1"/>
    <col min="2034" max="2034" width="9.28515625" style="1" customWidth="1"/>
    <col min="2035" max="2035" width="7.7109375" style="1" customWidth="1"/>
    <col min="2036" max="2036" width="15.5703125" style="1" customWidth="1"/>
    <col min="2037" max="2037" width="7.7109375" style="1" customWidth="1"/>
    <col min="2038" max="2038" width="14.7109375" style="1" bestFit="1" customWidth="1"/>
    <col min="2039" max="2039" width="11.28515625" style="1" customWidth="1"/>
    <col min="2040" max="2040" width="7.28515625" style="1" customWidth="1"/>
    <col min="2041" max="2041" width="14.28515625" style="1" customWidth="1"/>
    <col min="2042" max="2282" width="9.140625" style="1"/>
    <col min="2283" max="2283" width="14.42578125" style="1" bestFit="1" customWidth="1"/>
    <col min="2284" max="2289" width="7.7109375" style="1" customWidth="1"/>
    <col min="2290" max="2290" width="9.28515625" style="1" customWidth="1"/>
    <col min="2291" max="2291" width="7.7109375" style="1" customWidth="1"/>
    <col min="2292" max="2292" width="15.5703125" style="1" customWidth="1"/>
    <col min="2293" max="2293" width="7.7109375" style="1" customWidth="1"/>
    <col min="2294" max="2294" width="14.7109375" style="1" bestFit="1" customWidth="1"/>
    <col min="2295" max="2295" width="11.28515625" style="1" customWidth="1"/>
    <col min="2296" max="2296" width="7.28515625" style="1" customWidth="1"/>
    <col min="2297" max="2297" width="14.28515625" style="1" customWidth="1"/>
    <col min="2298" max="2538" width="9.140625" style="1"/>
    <col min="2539" max="2539" width="14.42578125" style="1" bestFit="1" customWidth="1"/>
    <col min="2540" max="2545" width="7.7109375" style="1" customWidth="1"/>
    <col min="2546" max="2546" width="9.28515625" style="1" customWidth="1"/>
    <col min="2547" max="2547" width="7.7109375" style="1" customWidth="1"/>
    <col min="2548" max="2548" width="15.5703125" style="1" customWidth="1"/>
    <col min="2549" max="2549" width="7.7109375" style="1" customWidth="1"/>
    <col min="2550" max="2550" width="14.7109375" style="1" bestFit="1" customWidth="1"/>
    <col min="2551" max="2551" width="11.28515625" style="1" customWidth="1"/>
    <col min="2552" max="2552" width="7.28515625" style="1" customWidth="1"/>
    <col min="2553" max="2553" width="14.28515625" style="1" customWidth="1"/>
    <col min="2554" max="2794" width="9.140625" style="1"/>
    <col min="2795" max="2795" width="14.42578125" style="1" bestFit="1" customWidth="1"/>
    <col min="2796" max="2801" width="7.7109375" style="1" customWidth="1"/>
    <col min="2802" max="2802" width="9.28515625" style="1" customWidth="1"/>
    <col min="2803" max="2803" width="7.7109375" style="1" customWidth="1"/>
    <col min="2804" max="2804" width="15.5703125" style="1" customWidth="1"/>
    <col min="2805" max="2805" width="7.7109375" style="1" customWidth="1"/>
    <col min="2806" max="2806" width="14.7109375" style="1" bestFit="1" customWidth="1"/>
    <col min="2807" max="2807" width="11.28515625" style="1" customWidth="1"/>
    <col min="2808" max="2808" width="7.28515625" style="1" customWidth="1"/>
    <col min="2809" max="2809" width="14.28515625" style="1" customWidth="1"/>
    <col min="2810" max="3050" width="9.140625" style="1"/>
    <col min="3051" max="3051" width="14.42578125" style="1" bestFit="1" customWidth="1"/>
    <col min="3052" max="3057" width="7.7109375" style="1" customWidth="1"/>
    <col min="3058" max="3058" width="9.28515625" style="1" customWidth="1"/>
    <col min="3059" max="3059" width="7.7109375" style="1" customWidth="1"/>
    <col min="3060" max="3060" width="15.5703125" style="1" customWidth="1"/>
    <col min="3061" max="3061" width="7.7109375" style="1" customWidth="1"/>
    <col min="3062" max="3062" width="14.7109375" style="1" bestFit="1" customWidth="1"/>
    <col min="3063" max="3063" width="11.28515625" style="1" customWidth="1"/>
    <col min="3064" max="3064" width="7.28515625" style="1" customWidth="1"/>
    <col min="3065" max="3065" width="14.28515625" style="1" customWidth="1"/>
    <col min="3066" max="3306" width="9.140625" style="1"/>
    <col min="3307" max="3307" width="14.42578125" style="1" bestFit="1" customWidth="1"/>
    <col min="3308" max="3313" width="7.7109375" style="1" customWidth="1"/>
    <col min="3314" max="3314" width="9.28515625" style="1" customWidth="1"/>
    <col min="3315" max="3315" width="7.7109375" style="1" customWidth="1"/>
    <col min="3316" max="3316" width="15.5703125" style="1" customWidth="1"/>
    <col min="3317" max="3317" width="7.7109375" style="1" customWidth="1"/>
    <col min="3318" max="3318" width="14.7109375" style="1" bestFit="1" customWidth="1"/>
    <col min="3319" max="3319" width="11.28515625" style="1" customWidth="1"/>
    <col min="3320" max="3320" width="7.28515625" style="1" customWidth="1"/>
    <col min="3321" max="3321" width="14.28515625" style="1" customWidth="1"/>
    <col min="3322" max="3562" width="9.140625" style="1"/>
    <col min="3563" max="3563" width="14.42578125" style="1" bestFit="1" customWidth="1"/>
    <col min="3564" max="3569" width="7.7109375" style="1" customWidth="1"/>
    <col min="3570" max="3570" width="9.28515625" style="1" customWidth="1"/>
    <col min="3571" max="3571" width="7.7109375" style="1" customWidth="1"/>
    <col min="3572" max="3572" width="15.5703125" style="1" customWidth="1"/>
    <col min="3573" max="3573" width="7.7109375" style="1" customWidth="1"/>
    <col min="3574" max="3574" width="14.7109375" style="1" bestFit="1" customWidth="1"/>
    <col min="3575" max="3575" width="11.28515625" style="1" customWidth="1"/>
    <col min="3576" max="3576" width="7.28515625" style="1" customWidth="1"/>
    <col min="3577" max="3577" width="14.28515625" style="1" customWidth="1"/>
    <col min="3578" max="3818" width="9.140625" style="1"/>
    <col min="3819" max="3819" width="14.42578125" style="1" bestFit="1" customWidth="1"/>
    <col min="3820" max="3825" width="7.7109375" style="1" customWidth="1"/>
    <col min="3826" max="3826" width="9.28515625" style="1" customWidth="1"/>
    <col min="3827" max="3827" width="7.7109375" style="1" customWidth="1"/>
    <col min="3828" max="3828" width="15.5703125" style="1" customWidth="1"/>
    <col min="3829" max="3829" width="7.7109375" style="1" customWidth="1"/>
    <col min="3830" max="3830" width="14.7109375" style="1" bestFit="1" customWidth="1"/>
    <col min="3831" max="3831" width="11.28515625" style="1" customWidth="1"/>
    <col min="3832" max="3832" width="7.28515625" style="1" customWidth="1"/>
    <col min="3833" max="3833" width="14.28515625" style="1" customWidth="1"/>
    <col min="3834" max="4074" width="9.140625" style="1"/>
    <col min="4075" max="4075" width="14.42578125" style="1" bestFit="1" customWidth="1"/>
    <col min="4076" max="4081" width="7.7109375" style="1" customWidth="1"/>
    <col min="4082" max="4082" width="9.28515625" style="1" customWidth="1"/>
    <col min="4083" max="4083" width="7.7109375" style="1" customWidth="1"/>
    <col min="4084" max="4084" width="15.5703125" style="1" customWidth="1"/>
    <col min="4085" max="4085" width="7.7109375" style="1" customWidth="1"/>
    <col min="4086" max="4086" width="14.7109375" style="1" bestFit="1" customWidth="1"/>
    <col min="4087" max="4087" width="11.28515625" style="1" customWidth="1"/>
    <col min="4088" max="4088" width="7.28515625" style="1" customWidth="1"/>
    <col min="4089" max="4089" width="14.28515625" style="1" customWidth="1"/>
    <col min="4090" max="4330" width="9.140625" style="1"/>
    <col min="4331" max="4331" width="14.42578125" style="1" bestFit="1" customWidth="1"/>
    <col min="4332" max="4337" width="7.7109375" style="1" customWidth="1"/>
    <col min="4338" max="4338" width="9.28515625" style="1" customWidth="1"/>
    <col min="4339" max="4339" width="7.7109375" style="1" customWidth="1"/>
    <col min="4340" max="4340" width="15.5703125" style="1" customWidth="1"/>
    <col min="4341" max="4341" width="7.7109375" style="1" customWidth="1"/>
    <col min="4342" max="4342" width="14.7109375" style="1" bestFit="1" customWidth="1"/>
    <col min="4343" max="4343" width="11.28515625" style="1" customWidth="1"/>
    <col min="4344" max="4344" width="7.28515625" style="1" customWidth="1"/>
    <col min="4345" max="4345" width="14.28515625" style="1" customWidth="1"/>
    <col min="4346" max="4586" width="9.140625" style="1"/>
    <col min="4587" max="4587" width="14.42578125" style="1" bestFit="1" customWidth="1"/>
    <col min="4588" max="4593" width="7.7109375" style="1" customWidth="1"/>
    <col min="4594" max="4594" width="9.28515625" style="1" customWidth="1"/>
    <col min="4595" max="4595" width="7.7109375" style="1" customWidth="1"/>
    <col min="4596" max="4596" width="15.5703125" style="1" customWidth="1"/>
    <col min="4597" max="4597" width="7.7109375" style="1" customWidth="1"/>
    <col min="4598" max="4598" width="14.7109375" style="1" bestFit="1" customWidth="1"/>
    <col min="4599" max="4599" width="11.28515625" style="1" customWidth="1"/>
    <col min="4600" max="4600" width="7.28515625" style="1" customWidth="1"/>
    <col min="4601" max="4601" width="14.28515625" style="1" customWidth="1"/>
    <col min="4602" max="4842" width="9.140625" style="1"/>
    <col min="4843" max="4843" width="14.42578125" style="1" bestFit="1" customWidth="1"/>
    <col min="4844" max="4849" width="7.7109375" style="1" customWidth="1"/>
    <col min="4850" max="4850" width="9.28515625" style="1" customWidth="1"/>
    <col min="4851" max="4851" width="7.7109375" style="1" customWidth="1"/>
    <col min="4852" max="4852" width="15.5703125" style="1" customWidth="1"/>
    <col min="4853" max="4853" width="7.7109375" style="1" customWidth="1"/>
    <col min="4854" max="4854" width="14.7109375" style="1" bestFit="1" customWidth="1"/>
    <col min="4855" max="4855" width="11.28515625" style="1" customWidth="1"/>
    <col min="4856" max="4856" width="7.28515625" style="1" customWidth="1"/>
    <col min="4857" max="4857" width="14.28515625" style="1" customWidth="1"/>
    <col min="4858" max="5098" width="9.140625" style="1"/>
    <col min="5099" max="5099" width="14.42578125" style="1" bestFit="1" customWidth="1"/>
    <col min="5100" max="5105" width="7.7109375" style="1" customWidth="1"/>
    <col min="5106" max="5106" width="9.28515625" style="1" customWidth="1"/>
    <col min="5107" max="5107" width="7.7109375" style="1" customWidth="1"/>
    <col min="5108" max="5108" width="15.5703125" style="1" customWidth="1"/>
    <col min="5109" max="5109" width="7.7109375" style="1" customWidth="1"/>
    <col min="5110" max="5110" width="14.7109375" style="1" bestFit="1" customWidth="1"/>
    <col min="5111" max="5111" width="11.28515625" style="1" customWidth="1"/>
    <col min="5112" max="5112" width="7.28515625" style="1" customWidth="1"/>
    <col min="5113" max="5113" width="14.28515625" style="1" customWidth="1"/>
    <col min="5114" max="5354" width="9.140625" style="1"/>
    <col min="5355" max="5355" width="14.42578125" style="1" bestFit="1" customWidth="1"/>
    <col min="5356" max="5361" width="7.7109375" style="1" customWidth="1"/>
    <col min="5362" max="5362" width="9.28515625" style="1" customWidth="1"/>
    <col min="5363" max="5363" width="7.7109375" style="1" customWidth="1"/>
    <col min="5364" max="5364" width="15.5703125" style="1" customWidth="1"/>
    <col min="5365" max="5365" width="7.7109375" style="1" customWidth="1"/>
    <col min="5366" max="5366" width="14.7109375" style="1" bestFit="1" customWidth="1"/>
    <col min="5367" max="5367" width="11.28515625" style="1" customWidth="1"/>
    <col min="5368" max="5368" width="7.28515625" style="1" customWidth="1"/>
    <col min="5369" max="5369" width="14.28515625" style="1" customWidth="1"/>
    <col min="5370" max="5610" width="9.140625" style="1"/>
    <col min="5611" max="5611" width="14.42578125" style="1" bestFit="1" customWidth="1"/>
    <col min="5612" max="5617" width="7.7109375" style="1" customWidth="1"/>
    <col min="5618" max="5618" width="9.28515625" style="1" customWidth="1"/>
    <col min="5619" max="5619" width="7.7109375" style="1" customWidth="1"/>
    <col min="5620" max="5620" width="15.5703125" style="1" customWidth="1"/>
    <col min="5621" max="5621" width="7.7109375" style="1" customWidth="1"/>
    <col min="5622" max="5622" width="14.7109375" style="1" bestFit="1" customWidth="1"/>
    <col min="5623" max="5623" width="11.28515625" style="1" customWidth="1"/>
    <col min="5624" max="5624" width="7.28515625" style="1" customWidth="1"/>
    <col min="5625" max="5625" width="14.28515625" style="1" customWidth="1"/>
    <col min="5626" max="5866" width="9.140625" style="1"/>
    <col min="5867" max="5867" width="14.42578125" style="1" bestFit="1" customWidth="1"/>
    <col min="5868" max="5873" width="7.7109375" style="1" customWidth="1"/>
    <col min="5874" max="5874" width="9.28515625" style="1" customWidth="1"/>
    <col min="5875" max="5875" width="7.7109375" style="1" customWidth="1"/>
    <col min="5876" max="5876" width="15.5703125" style="1" customWidth="1"/>
    <col min="5877" max="5877" width="7.7109375" style="1" customWidth="1"/>
    <col min="5878" max="5878" width="14.7109375" style="1" bestFit="1" customWidth="1"/>
    <col min="5879" max="5879" width="11.28515625" style="1" customWidth="1"/>
    <col min="5880" max="5880" width="7.28515625" style="1" customWidth="1"/>
    <col min="5881" max="5881" width="14.28515625" style="1" customWidth="1"/>
    <col min="5882" max="6122" width="9.140625" style="1"/>
    <col min="6123" max="6123" width="14.42578125" style="1" bestFit="1" customWidth="1"/>
    <col min="6124" max="6129" width="7.7109375" style="1" customWidth="1"/>
    <col min="6130" max="6130" width="9.28515625" style="1" customWidth="1"/>
    <col min="6131" max="6131" width="7.7109375" style="1" customWidth="1"/>
    <col min="6132" max="6132" width="15.5703125" style="1" customWidth="1"/>
    <col min="6133" max="6133" width="7.7109375" style="1" customWidth="1"/>
    <col min="6134" max="6134" width="14.7109375" style="1" bestFit="1" customWidth="1"/>
    <col min="6135" max="6135" width="11.28515625" style="1" customWidth="1"/>
    <col min="6136" max="6136" width="7.28515625" style="1" customWidth="1"/>
    <col min="6137" max="6137" width="14.28515625" style="1" customWidth="1"/>
    <col min="6138" max="6378" width="9.140625" style="1"/>
    <col min="6379" max="6379" width="14.42578125" style="1" bestFit="1" customWidth="1"/>
    <col min="6380" max="6385" width="7.7109375" style="1" customWidth="1"/>
    <col min="6386" max="6386" width="9.28515625" style="1" customWidth="1"/>
    <col min="6387" max="6387" width="7.7109375" style="1" customWidth="1"/>
    <col min="6388" max="6388" width="15.5703125" style="1" customWidth="1"/>
    <col min="6389" max="6389" width="7.7109375" style="1" customWidth="1"/>
    <col min="6390" max="6390" width="14.7109375" style="1" bestFit="1" customWidth="1"/>
    <col min="6391" max="6391" width="11.28515625" style="1" customWidth="1"/>
    <col min="6392" max="6392" width="7.28515625" style="1" customWidth="1"/>
    <col min="6393" max="6393" width="14.28515625" style="1" customWidth="1"/>
    <col min="6394" max="6634" width="9.140625" style="1"/>
    <col min="6635" max="6635" width="14.42578125" style="1" bestFit="1" customWidth="1"/>
    <col min="6636" max="6641" width="7.7109375" style="1" customWidth="1"/>
    <col min="6642" max="6642" width="9.28515625" style="1" customWidth="1"/>
    <col min="6643" max="6643" width="7.7109375" style="1" customWidth="1"/>
    <col min="6644" max="6644" width="15.5703125" style="1" customWidth="1"/>
    <col min="6645" max="6645" width="7.7109375" style="1" customWidth="1"/>
    <col min="6646" max="6646" width="14.7109375" style="1" bestFit="1" customWidth="1"/>
    <col min="6647" max="6647" width="11.28515625" style="1" customWidth="1"/>
    <col min="6648" max="6648" width="7.28515625" style="1" customWidth="1"/>
    <col min="6649" max="6649" width="14.28515625" style="1" customWidth="1"/>
    <col min="6650" max="6890" width="9.140625" style="1"/>
    <col min="6891" max="6891" width="14.42578125" style="1" bestFit="1" customWidth="1"/>
    <col min="6892" max="6897" width="7.7109375" style="1" customWidth="1"/>
    <col min="6898" max="6898" width="9.28515625" style="1" customWidth="1"/>
    <col min="6899" max="6899" width="7.7109375" style="1" customWidth="1"/>
    <col min="6900" max="6900" width="15.5703125" style="1" customWidth="1"/>
    <col min="6901" max="6901" width="7.7109375" style="1" customWidth="1"/>
    <col min="6902" max="6902" width="14.7109375" style="1" bestFit="1" customWidth="1"/>
    <col min="6903" max="6903" width="11.28515625" style="1" customWidth="1"/>
    <col min="6904" max="6904" width="7.28515625" style="1" customWidth="1"/>
    <col min="6905" max="6905" width="14.28515625" style="1" customWidth="1"/>
    <col min="6906" max="7146" width="9.140625" style="1"/>
    <col min="7147" max="7147" width="14.42578125" style="1" bestFit="1" customWidth="1"/>
    <col min="7148" max="7153" width="7.7109375" style="1" customWidth="1"/>
    <col min="7154" max="7154" width="9.28515625" style="1" customWidth="1"/>
    <col min="7155" max="7155" width="7.7109375" style="1" customWidth="1"/>
    <col min="7156" max="7156" width="15.5703125" style="1" customWidth="1"/>
    <col min="7157" max="7157" width="7.7109375" style="1" customWidth="1"/>
    <col min="7158" max="7158" width="14.7109375" style="1" bestFit="1" customWidth="1"/>
    <col min="7159" max="7159" width="11.28515625" style="1" customWidth="1"/>
    <col min="7160" max="7160" width="7.28515625" style="1" customWidth="1"/>
    <col min="7161" max="7161" width="14.28515625" style="1" customWidth="1"/>
    <col min="7162" max="7402" width="9.140625" style="1"/>
    <col min="7403" max="7403" width="14.42578125" style="1" bestFit="1" customWidth="1"/>
    <col min="7404" max="7409" width="7.7109375" style="1" customWidth="1"/>
    <col min="7410" max="7410" width="9.28515625" style="1" customWidth="1"/>
    <col min="7411" max="7411" width="7.7109375" style="1" customWidth="1"/>
    <col min="7412" max="7412" width="15.5703125" style="1" customWidth="1"/>
    <col min="7413" max="7413" width="7.7109375" style="1" customWidth="1"/>
    <col min="7414" max="7414" width="14.7109375" style="1" bestFit="1" customWidth="1"/>
    <col min="7415" max="7415" width="11.28515625" style="1" customWidth="1"/>
    <col min="7416" max="7416" width="7.28515625" style="1" customWidth="1"/>
    <col min="7417" max="7417" width="14.28515625" style="1" customWidth="1"/>
    <col min="7418" max="7658" width="9.140625" style="1"/>
    <col min="7659" max="7659" width="14.42578125" style="1" bestFit="1" customWidth="1"/>
    <col min="7660" max="7665" width="7.7109375" style="1" customWidth="1"/>
    <col min="7666" max="7666" width="9.28515625" style="1" customWidth="1"/>
    <col min="7667" max="7667" width="7.7109375" style="1" customWidth="1"/>
    <col min="7668" max="7668" width="15.5703125" style="1" customWidth="1"/>
    <col min="7669" max="7669" width="7.7109375" style="1" customWidth="1"/>
    <col min="7670" max="7670" width="14.7109375" style="1" bestFit="1" customWidth="1"/>
    <col min="7671" max="7671" width="11.28515625" style="1" customWidth="1"/>
    <col min="7672" max="7672" width="7.28515625" style="1" customWidth="1"/>
    <col min="7673" max="7673" width="14.28515625" style="1" customWidth="1"/>
    <col min="7674" max="7914" width="9.140625" style="1"/>
    <col min="7915" max="7915" width="14.42578125" style="1" bestFit="1" customWidth="1"/>
    <col min="7916" max="7921" width="7.7109375" style="1" customWidth="1"/>
    <col min="7922" max="7922" width="9.28515625" style="1" customWidth="1"/>
    <col min="7923" max="7923" width="7.7109375" style="1" customWidth="1"/>
    <col min="7924" max="7924" width="15.5703125" style="1" customWidth="1"/>
    <col min="7925" max="7925" width="7.7109375" style="1" customWidth="1"/>
    <col min="7926" max="7926" width="14.7109375" style="1" bestFit="1" customWidth="1"/>
    <col min="7927" max="7927" width="11.28515625" style="1" customWidth="1"/>
    <col min="7928" max="7928" width="7.28515625" style="1" customWidth="1"/>
    <col min="7929" max="7929" width="14.28515625" style="1" customWidth="1"/>
    <col min="7930" max="8170" width="9.140625" style="1"/>
    <col min="8171" max="8171" width="14.42578125" style="1" bestFit="1" customWidth="1"/>
    <col min="8172" max="8177" width="7.7109375" style="1" customWidth="1"/>
    <col min="8178" max="8178" width="9.28515625" style="1" customWidth="1"/>
    <col min="8179" max="8179" width="7.7109375" style="1" customWidth="1"/>
    <col min="8180" max="8180" width="15.5703125" style="1" customWidth="1"/>
    <col min="8181" max="8181" width="7.7109375" style="1" customWidth="1"/>
    <col min="8182" max="8182" width="14.7109375" style="1" bestFit="1" customWidth="1"/>
    <col min="8183" max="8183" width="11.28515625" style="1" customWidth="1"/>
    <col min="8184" max="8184" width="7.28515625" style="1" customWidth="1"/>
    <col min="8185" max="8185" width="14.28515625" style="1" customWidth="1"/>
    <col min="8186" max="8426" width="9.140625" style="1"/>
    <col min="8427" max="8427" width="14.42578125" style="1" bestFit="1" customWidth="1"/>
    <col min="8428" max="8433" width="7.7109375" style="1" customWidth="1"/>
    <col min="8434" max="8434" width="9.28515625" style="1" customWidth="1"/>
    <col min="8435" max="8435" width="7.7109375" style="1" customWidth="1"/>
    <col min="8436" max="8436" width="15.5703125" style="1" customWidth="1"/>
    <col min="8437" max="8437" width="7.7109375" style="1" customWidth="1"/>
    <col min="8438" max="8438" width="14.7109375" style="1" bestFit="1" customWidth="1"/>
    <col min="8439" max="8439" width="11.28515625" style="1" customWidth="1"/>
    <col min="8440" max="8440" width="7.28515625" style="1" customWidth="1"/>
    <col min="8441" max="8441" width="14.28515625" style="1" customWidth="1"/>
    <col min="8442" max="8682" width="9.140625" style="1"/>
    <col min="8683" max="8683" width="14.42578125" style="1" bestFit="1" customWidth="1"/>
    <col min="8684" max="8689" width="7.7109375" style="1" customWidth="1"/>
    <col min="8690" max="8690" width="9.28515625" style="1" customWidth="1"/>
    <col min="8691" max="8691" width="7.7109375" style="1" customWidth="1"/>
    <col min="8692" max="8692" width="15.5703125" style="1" customWidth="1"/>
    <col min="8693" max="8693" width="7.7109375" style="1" customWidth="1"/>
    <col min="8694" max="8694" width="14.7109375" style="1" bestFit="1" customWidth="1"/>
    <col min="8695" max="8695" width="11.28515625" style="1" customWidth="1"/>
    <col min="8696" max="8696" width="7.28515625" style="1" customWidth="1"/>
    <col min="8697" max="8697" width="14.28515625" style="1" customWidth="1"/>
    <col min="8698" max="8938" width="9.140625" style="1"/>
    <col min="8939" max="8939" width="14.42578125" style="1" bestFit="1" customWidth="1"/>
    <col min="8940" max="8945" width="7.7109375" style="1" customWidth="1"/>
    <col min="8946" max="8946" width="9.28515625" style="1" customWidth="1"/>
    <col min="8947" max="8947" width="7.7109375" style="1" customWidth="1"/>
    <col min="8948" max="8948" width="15.5703125" style="1" customWidth="1"/>
    <col min="8949" max="8949" width="7.7109375" style="1" customWidth="1"/>
    <col min="8950" max="8950" width="14.7109375" style="1" bestFit="1" customWidth="1"/>
    <col min="8951" max="8951" width="11.28515625" style="1" customWidth="1"/>
    <col min="8952" max="8952" width="7.28515625" style="1" customWidth="1"/>
    <col min="8953" max="8953" width="14.28515625" style="1" customWidth="1"/>
    <col min="8954" max="9194" width="9.140625" style="1"/>
    <col min="9195" max="9195" width="14.42578125" style="1" bestFit="1" customWidth="1"/>
    <col min="9196" max="9201" width="7.7109375" style="1" customWidth="1"/>
    <col min="9202" max="9202" width="9.28515625" style="1" customWidth="1"/>
    <col min="9203" max="9203" width="7.7109375" style="1" customWidth="1"/>
    <col min="9204" max="9204" width="15.5703125" style="1" customWidth="1"/>
    <col min="9205" max="9205" width="7.7109375" style="1" customWidth="1"/>
    <col min="9206" max="9206" width="14.7109375" style="1" bestFit="1" customWidth="1"/>
    <col min="9207" max="9207" width="11.28515625" style="1" customWidth="1"/>
    <col min="9208" max="9208" width="7.28515625" style="1" customWidth="1"/>
    <col min="9209" max="9209" width="14.28515625" style="1" customWidth="1"/>
    <col min="9210" max="9450" width="9.140625" style="1"/>
    <col min="9451" max="9451" width="14.42578125" style="1" bestFit="1" customWidth="1"/>
    <col min="9452" max="9457" width="7.7109375" style="1" customWidth="1"/>
    <col min="9458" max="9458" width="9.28515625" style="1" customWidth="1"/>
    <col min="9459" max="9459" width="7.7109375" style="1" customWidth="1"/>
    <col min="9460" max="9460" width="15.5703125" style="1" customWidth="1"/>
    <col min="9461" max="9461" width="7.7109375" style="1" customWidth="1"/>
    <col min="9462" max="9462" width="14.7109375" style="1" bestFit="1" customWidth="1"/>
    <col min="9463" max="9463" width="11.28515625" style="1" customWidth="1"/>
    <col min="9464" max="9464" width="7.28515625" style="1" customWidth="1"/>
    <col min="9465" max="9465" width="14.28515625" style="1" customWidth="1"/>
    <col min="9466" max="9706" width="9.140625" style="1"/>
    <col min="9707" max="9707" width="14.42578125" style="1" bestFit="1" customWidth="1"/>
    <col min="9708" max="9713" width="7.7109375" style="1" customWidth="1"/>
    <col min="9714" max="9714" width="9.28515625" style="1" customWidth="1"/>
    <col min="9715" max="9715" width="7.7109375" style="1" customWidth="1"/>
    <col min="9716" max="9716" width="15.5703125" style="1" customWidth="1"/>
    <col min="9717" max="9717" width="7.7109375" style="1" customWidth="1"/>
    <col min="9718" max="9718" width="14.7109375" style="1" bestFit="1" customWidth="1"/>
    <col min="9719" max="9719" width="11.28515625" style="1" customWidth="1"/>
    <col min="9720" max="9720" width="7.28515625" style="1" customWidth="1"/>
    <col min="9721" max="9721" width="14.28515625" style="1" customWidth="1"/>
    <col min="9722" max="9962" width="9.140625" style="1"/>
    <col min="9963" max="9963" width="14.42578125" style="1" bestFit="1" customWidth="1"/>
    <col min="9964" max="9969" width="7.7109375" style="1" customWidth="1"/>
    <col min="9970" max="9970" width="9.28515625" style="1" customWidth="1"/>
    <col min="9971" max="9971" width="7.7109375" style="1" customWidth="1"/>
    <col min="9972" max="9972" width="15.5703125" style="1" customWidth="1"/>
    <col min="9973" max="9973" width="7.7109375" style="1" customWidth="1"/>
    <col min="9974" max="9974" width="14.7109375" style="1" bestFit="1" customWidth="1"/>
    <col min="9975" max="9975" width="11.28515625" style="1" customWidth="1"/>
    <col min="9976" max="9976" width="7.28515625" style="1" customWidth="1"/>
    <col min="9977" max="9977" width="14.28515625" style="1" customWidth="1"/>
    <col min="9978" max="10218" width="9.140625" style="1"/>
    <col min="10219" max="10219" width="14.42578125" style="1" bestFit="1" customWidth="1"/>
    <col min="10220" max="10225" width="7.7109375" style="1" customWidth="1"/>
    <col min="10226" max="10226" width="9.28515625" style="1" customWidth="1"/>
    <col min="10227" max="10227" width="7.7109375" style="1" customWidth="1"/>
    <col min="10228" max="10228" width="15.5703125" style="1" customWidth="1"/>
    <col min="10229" max="10229" width="7.7109375" style="1" customWidth="1"/>
    <col min="10230" max="10230" width="14.7109375" style="1" bestFit="1" customWidth="1"/>
    <col min="10231" max="10231" width="11.28515625" style="1" customWidth="1"/>
    <col min="10232" max="10232" width="7.28515625" style="1" customWidth="1"/>
    <col min="10233" max="10233" width="14.28515625" style="1" customWidth="1"/>
    <col min="10234" max="10474" width="9.140625" style="1"/>
    <col min="10475" max="10475" width="14.42578125" style="1" bestFit="1" customWidth="1"/>
    <col min="10476" max="10481" width="7.7109375" style="1" customWidth="1"/>
    <col min="10482" max="10482" width="9.28515625" style="1" customWidth="1"/>
    <col min="10483" max="10483" width="7.7109375" style="1" customWidth="1"/>
    <col min="10484" max="10484" width="15.5703125" style="1" customWidth="1"/>
    <col min="10485" max="10485" width="7.7109375" style="1" customWidth="1"/>
    <col min="10486" max="10486" width="14.7109375" style="1" bestFit="1" customWidth="1"/>
    <col min="10487" max="10487" width="11.28515625" style="1" customWidth="1"/>
    <col min="10488" max="10488" width="7.28515625" style="1" customWidth="1"/>
    <col min="10489" max="10489" width="14.28515625" style="1" customWidth="1"/>
    <col min="10490" max="10730" width="9.140625" style="1"/>
    <col min="10731" max="10731" width="14.42578125" style="1" bestFit="1" customWidth="1"/>
    <col min="10732" max="10737" width="7.7109375" style="1" customWidth="1"/>
    <col min="10738" max="10738" width="9.28515625" style="1" customWidth="1"/>
    <col min="10739" max="10739" width="7.7109375" style="1" customWidth="1"/>
    <col min="10740" max="10740" width="15.5703125" style="1" customWidth="1"/>
    <col min="10741" max="10741" width="7.7109375" style="1" customWidth="1"/>
    <col min="10742" max="10742" width="14.7109375" style="1" bestFit="1" customWidth="1"/>
    <col min="10743" max="10743" width="11.28515625" style="1" customWidth="1"/>
    <col min="10744" max="10744" width="7.28515625" style="1" customWidth="1"/>
    <col min="10745" max="10745" width="14.28515625" style="1" customWidth="1"/>
    <col min="10746" max="10986" width="9.140625" style="1"/>
    <col min="10987" max="10987" width="14.42578125" style="1" bestFit="1" customWidth="1"/>
    <col min="10988" max="10993" width="7.7109375" style="1" customWidth="1"/>
    <col min="10994" max="10994" width="9.28515625" style="1" customWidth="1"/>
    <col min="10995" max="10995" width="7.7109375" style="1" customWidth="1"/>
    <col min="10996" max="10996" width="15.5703125" style="1" customWidth="1"/>
    <col min="10997" max="10997" width="7.7109375" style="1" customWidth="1"/>
    <col min="10998" max="10998" width="14.7109375" style="1" bestFit="1" customWidth="1"/>
    <col min="10999" max="10999" width="11.28515625" style="1" customWidth="1"/>
    <col min="11000" max="11000" width="7.28515625" style="1" customWidth="1"/>
    <col min="11001" max="11001" width="14.28515625" style="1" customWidth="1"/>
    <col min="11002" max="11242" width="9.140625" style="1"/>
    <col min="11243" max="11243" width="14.42578125" style="1" bestFit="1" customWidth="1"/>
    <col min="11244" max="11249" width="7.7109375" style="1" customWidth="1"/>
    <col min="11250" max="11250" width="9.28515625" style="1" customWidth="1"/>
    <col min="11251" max="11251" width="7.7109375" style="1" customWidth="1"/>
    <col min="11252" max="11252" width="15.5703125" style="1" customWidth="1"/>
    <col min="11253" max="11253" width="7.7109375" style="1" customWidth="1"/>
    <col min="11254" max="11254" width="14.7109375" style="1" bestFit="1" customWidth="1"/>
    <col min="11255" max="11255" width="11.28515625" style="1" customWidth="1"/>
    <col min="11256" max="11256" width="7.28515625" style="1" customWidth="1"/>
    <col min="11257" max="11257" width="14.28515625" style="1" customWidth="1"/>
    <col min="11258" max="11498" width="9.140625" style="1"/>
    <col min="11499" max="11499" width="14.42578125" style="1" bestFit="1" customWidth="1"/>
    <col min="11500" max="11505" width="7.7109375" style="1" customWidth="1"/>
    <col min="11506" max="11506" width="9.28515625" style="1" customWidth="1"/>
    <col min="11507" max="11507" width="7.7109375" style="1" customWidth="1"/>
    <col min="11508" max="11508" width="15.5703125" style="1" customWidth="1"/>
    <col min="11509" max="11509" width="7.7109375" style="1" customWidth="1"/>
    <col min="11510" max="11510" width="14.7109375" style="1" bestFit="1" customWidth="1"/>
    <col min="11511" max="11511" width="11.28515625" style="1" customWidth="1"/>
    <col min="11512" max="11512" width="7.28515625" style="1" customWidth="1"/>
    <col min="11513" max="11513" width="14.28515625" style="1" customWidth="1"/>
    <col min="11514" max="11754" width="9.140625" style="1"/>
    <col min="11755" max="11755" width="14.42578125" style="1" bestFit="1" customWidth="1"/>
    <col min="11756" max="11761" width="7.7109375" style="1" customWidth="1"/>
    <col min="11762" max="11762" width="9.28515625" style="1" customWidth="1"/>
    <col min="11763" max="11763" width="7.7109375" style="1" customWidth="1"/>
    <col min="11764" max="11764" width="15.5703125" style="1" customWidth="1"/>
    <col min="11765" max="11765" width="7.7109375" style="1" customWidth="1"/>
    <col min="11766" max="11766" width="14.7109375" style="1" bestFit="1" customWidth="1"/>
    <col min="11767" max="11767" width="11.28515625" style="1" customWidth="1"/>
    <col min="11768" max="11768" width="7.28515625" style="1" customWidth="1"/>
    <col min="11769" max="11769" width="14.28515625" style="1" customWidth="1"/>
    <col min="11770" max="12010" width="9.140625" style="1"/>
    <col min="12011" max="12011" width="14.42578125" style="1" bestFit="1" customWidth="1"/>
    <col min="12012" max="12017" width="7.7109375" style="1" customWidth="1"/>
    <col min="12018" max="12018" width="9.28515625" style="1" customWidth="1"/>
    <col min="12019" max="12019" width="7.7109375" style="1" customWidth="1"/>
    <col min="12020" max="12020" width="15.5703125" style="1" customWidth="1"/>
    <col min="12021" max="12021" width="7.7109375" style="1" customWidth="1"/>
    <col min="12022" max="12022" width="14.7109375" style="1" bestFit="1" customWidth="1"/>
    <col min="12023" max="12023" width="11.28515625" style="1" customWidth="1"/>
    <col min="12024" max="12024" width="7.28515625" style="1" customWidth="1"/>
    <col min="12025" max="12025" width="14.28515625" style="1" customWidth="1"/>
    <col min="12026" max="12266" width="9.140625" style="1"/>
    <col min="12267" max="12267" width="14.42578125" style="1" bestFit="1" customWidth="1"/>
    <col min="12268" max="12273" width="7.7109375" style="1" customWidth="1"/>
    <col min="12274" max="12274" width="9.28515625" style="1" customWidth="1"/>
    <col min="12275" max="12275" width="7.7109375" style="1" customWidth="1"/>
    <col min="12276" max="12276" width="15.5703125" style="1" customWidth="1"/>
    <col min="12277" max="12277" width="7.7109375" style="1" customWidth="1"/>
    <col min="12278" max="12278" width="14.7109375" style="1" bestFit="1" customWidth="1"/>
    <col min="12279" max="12279" width="11.28515625" style="1" customWidth="1"/>
    <col min="12280" max="12280" width="7.28515625" style="1" customWidth="1"/>
    <col min="12281" max="12281" width="14.28515625" style="1" customWidth="1"/>
    <col min="12282" max="12522" width="9.140625" style="1"/>
    <col min="12523" max="12523" width="14.42578125" style="1" bestFit="1" customWidth="1"/>
    <col min="12524" max="12529" width="7.7109375" style="1" customWidth="1"/>
    <col min="12530" max="12530" width="9.28515625" style="1" customWidth="1"/>
    <col min="12531" max="12531" width="7.7109375" style="1" customWidth="1"/>
    <col min="12532" max="12532" width="15.5703125" style="1" customWidth="1"/>
    <col min="12533" max="12533" width="7.7109375" style="1" customWidth="1"/>
    <col min="12534" max="12534" width="14.7109375" style="1" bestFit="1" customWidth="1"/>
    <col min="12535" max="12535" width="11.28515625" style="1" customWidth="1"/>
    <col min="12536" max="12536" width="7.28515625" style="1" customWidth="1"/>
    <col min="12537" max="12537" width="14.28515625" style="1" customWidth="1"/>
    <col min="12538" max="12778" width="9.140625" style="1"/>
    <col min="12779" max="12779" width="14.42578125" style="1" bestFit="1" customWidth="1"/>
    <col min="12780" max="12785" width="7.7109375" style="1" customWidth="1"/>
    <col min="12786" max="12786" width="9.28515625" style="1" customWidth="1"/>
    <col min="12787" max="12787" width="7.7109375" style="1" customWidth="1"/>
    <col min="12788" max="12788" width="15.5703125" style="1" customWidth="1"/>
    <col min="12789" max="12789" width="7.7109375" style="1" customWidth="1"/>
    <col min="12790" max="12790" width="14.7109375" style="1" bestFit="1" customWidth="1"/>
    <col min="12791" max="12791" width="11.28515625" style="1" customWidth="1"/>
    <col min="12792" max="12792" width="7.28515625" style="1" customWidth="1"/>
    <col min="12793" max="12793" width="14.28515625" style="1" customWidth="1"/>
    <col min="12794" max="13034" width="9.140625" style="1"/>
    <col min="13035" max="13035" width="14.42578125" style="1" bestFit="1" customWidth="1"/>
    <col min="13036" max="13041" width="7.7109375" style="1" customWidth="1"/>
    <col min="13042" max="13042" width="9.28515625" style="1" customWidth="1"/>
    <col min="13043" max="13043" width="7.7109375" style="1" customWidth="1"/>
    <col min="13044" max="13044" width="15.5703125" style="1" customWidth="1"/>
    <col min="13045" max="13045" width="7.7109375" style="1" customWidth="1"/>
    <col min="13046" max="13046" width="14.7109375" style="1" bestFit="1" customWidth="1"/>
    <col min="13047" max="13047" width="11.28515625" style="1" customWidth="1"/>
    <col min="13048" max="13048" width="7.28515625" style="1" customWidth="1"/>
    <col min="13049" max="13049" width="14.28515625" style="1" customWidth="1"/>
    <col min="13050" max="13290" width="9.140625" style="1"/>
    <col min="13291" max="13291" width="14.42578125" style="1" bestFit="1" customWidth="1"/>
    <col min="13292" max="13297" width="7.7109375" style="1" customWidth="1"/>
    <col min="13298" max="13298" width="9.28515625" style="1" customWidth="1"/>
    <col min="13299" max="13299" width="7.7109375" style="1" customWidth="1"/>
    <col min="13300" max="13300" width="15.5703125" style="1" customWidth="1"/>
    <col min="13301" max="13301" width="7.7109375" style="1" customWidth="1"/>
    <col min="13302" max="13302" width="14.7109375" style="1" bestFit="1" customWidth="1"/>
    <col min="13303" max="13303" width="11.28515625" style="1" customWidth="1"/>
    <col min="13304" max="13304" width="7.28515625" style="1" customWidth="1"/>
    <col min="13305" max="13305" width="14.28515625" style="1" customWidth="1"/>
    <col min="13306" max="13546" width="9.140625" style="1"/>
    <col min="13547" max="13547" width="14.42578125" style="1" bestFit="1" customWidth="1"/>
    <col min="13548" max="13553" width="7.7109375" style="1" customWidth="1"/>
    <col min="13554" max="13554" width="9.28515625" style="1" customWidth="1"/>
    <col min="13555" max="13555" width="7.7109375" style="1" customWidth="1"/>
    <col min="13556" max="13556" width="15.5703125" style="1" customWidth="1"/>
    <col min="13557" max="13557" width="7.7109375" style="1" customWidth="1"/>
    <col min="13558" max="13558" width="14.7109375" style="1" bestFit="1" customWidth="1"/>
    <col min="13559" max="13559" width="11.28515625" style="1" customWidth="1"/>
    <col min="13560" max="13560" width="7.28515625" style="1" customWidth="1"/>
    <col min="13561" max="13561" width="14.28515625" style="1" customWidth="1"/>
    <col min="13562" max="13802" width="9.140625" style="1"/>
    <col min="13803" max="13803" width="14.42578125" style="1" bestFit="1" customWidth="1"/>
    <col min="13804" max="13809" width="7.7109375" style="1" customWidth="1"/>
    <col min="13810" max="13810" width="9.28515625" style="1" customWidth="1"/>
    <col min="13811" max="13811" width="7.7109375" style="1" customWidth="1"/>
    <col min="13812" max="13812" width="15.5703125" style="1" customWidth="1"/>
    <col min="13813" max="13813" width="7.7109375" style="1" customWidth="1"/>
    <col min="13814" max="13814" width="14.7109375" style="1" bestFit="1" customWidth="1"/>
    <col min="13815" max="13815" width="11.28515625" style="1" customWidth="1"/>
    <col min="13816" max="13816" width="7.28515625" style="1" customWidth="1"/>
    <col min="13817" max="13817" width="14.28515625" style="1" customWidth="1"/>
    <col min="13818" max="14058" width="9.140625" style="1"/>
    <col min="14059" max="14059" width="14.42578125" style="1" bestFit="1" customWidth="1"/>
    <col min="14060" max="14065" width="7.7109375" style="1" customWidth="1"/>
    <col min="14066" max="14066" width="9.28515625" style="1" customWidth="1"/>
    <col min="14067" max="14067" width="7.7109375" style="1" customWidth="1"/>
    <col min="14068" max="14068" width="15.5703125" style="1" customWidth="1"/>
    <col min="14069" max="14069" width="7.7109375" style="1" customWidth="1"/>
    <col min="14070" max="14070" width="14.7109375" style="1" bestFit="1" customWidth="1"/>
    <col min="14071" max="14071" width="11.28515625" style="1" customWidth="1"/>
    <col min="14072" max="14072" width="7.28515625" style="1" customWidth="1"/>
    <col min="14073" max="14073" width="14.28515625" style="1" customWidth="1"/>
    <col min="14074" max="14314" width="9.140625" style="1"/>
    <col min="14315" max="14315" width="14.42578125" style="1" bestFit="1" customWidth="1"/>
    <col min="14316" max="14321" width="7.7109375" style="1" customWidth="1"/>
    <col min="14322" max="14322" width="9.28515625" style="1" customWidth="1"/>
    <col min="14323" max="14323" width="7.7109375" style="1" customWidth="1"/>
    <col min="14324" max="14324" width="15.5703125" style="1" customWidth="1"/>
    <col min="14325" max="14325" width="7.7109375" style="1" customWidth="1"/>
    <col min="14326" max="14326" width="14.7109375" style="1" bestFit="1" customWidth="1"/>
    <col min="14327" max="14327" width="11.28515625" style="1" customWidth="1"/>
    <col min="14328" max="14328" width="7.28515625" style="1" customWidth="1"/>
    <col min="14329" max="14329" width="14.28515625" style="1" customWidth="1"/>
    <col min="14330" max="14570" width="9.140625" style="1"/>
    <col min="14571" max="14571" width="14.42578125" style="1" bestFit="1" customWidth="1"/>
    <col min="14572" max="14577" width="7.7109375" style="1" customWidth="1"/>
    <col min="14578" max="14578" width="9.28515625" style="1" customWidth="1"/>
    <col min="14579" max="14579" width="7.7109375" style="1" customWidth="1"/>
    <col min="14580" max="14580" width="15.5703125" style="1" customWidth="1"/>
    <col min="14581" max="14581" width="7.7109375" style="1" customWidth="1"/>
    <col min="14582" max="14582" width="14.7109375" style="1" bestFit="1" customWidth="1"/>
    <col min="14583" max="14583" width="11.28515625" style="1" customWidth="1"/>
    <col min="14584" max="14584" width="7.28515625" style="1" customWidth="1"/>
    <col min="14585" max="14585" width="14.28515625" style="1" customWidth="1"/>
    <col min="14586" max="14826" width="9.140625" style="1"/>
    <col min="14827" max="14827" width="14.42578125" style="1" bestFit="1" customWidth="1"/>
    <col min="14828" max="14833" width="7.7109375" style="1" customWidth="1"/>
    <col min="14834" max="14834" width="9.28515625" style="1" customWidth="1"/>
    <col min="14835" max="14835" width="7.7109375" style="1" customWidth="1"/>
    <col min="14836" max="14836" width="15.5703125" style="1" customWidth="1"/>
    <col min="14837" max="14837" width="7.7109375" style="1" customWidth="1"/>
    <col min="14838" max="14838" width="14.7109375" style="1" bestFit="1" customWidth="1"/>
    <col min="14839" max="14839" width="11.28515625" style="1" customWidth="1"/>
    <col min="14840" max="14840" width="7.28515625" style="1" customWidth="1"/>
    <col min="14841" max="14841" width="14.28515625" style="1" customWidth="1"/>
    <col min="14842" max="15082" width="9.140625" style="1"/>
    <col min="15083" max="15083" width="14.42578125" style="1" bestFit="1" customWidth="1"/>
    <col min="15084" max="15089" width="7.7109375" style="1" customWidth="1"/>
    <col min="15090" max="15090" width="9.28515625" style="1" customWidth="1"/>
    <col min="15091" max="15091" width="7.7109375" style="1" customWidth="1"/>
    <col min="15092" max="15092" width="15.5703125" style="1" customWidth="1"/>
    <col min="15093" max="15093" width="7.7109375" style="1" customWidth="1"/>
    <col min="15094" max="15094" width="14.7109375" style="1" bestFit="1" customWidth="1"/>
    <col min="15095" max="15095" width="11.28515625" style="1" customWidth="1"/>
    <col min="15096" max="15096" width="7.28515625" style="1" customWidth="1"/>
    <col min="15097" max="15097" width="14.28515625" style="1" customWidth="1"/>
    <col min="15098" max="15338" width="9.140625" style="1"/>
    <col min="15339" max="15339" width="14.42578125" style="1" bestFit="1" customWidth="1"/>
    <col min="15340" max="15345" width="7.7109375" style="1" customWidth="1"/>
    <col min="15346" max="15346" width="9.28515625" style="1" customWidth="1"/>
    <col min="15347" max="15347" width="7.7109375" style="1" customWidth="1"/>
    <col min="15348" max="15348" width="15.5703125" style="1" customWidth="1"/>
    <col min="15349" max="15349" width="7.7109375" style="1" customWidth="1"/>
    <col min="15350" max="15350" width="14.7109375" style="1" bestFit="1" customWidth="1"/>
    <col min="15351" max="15351" width="11.28515625" style="1" customWidth="1"/>
    <col min="15352" max="15352" width="7.28515625" style="1" customWidth="1"/>
    <col min="15353" max="15353" width="14.28515625" style="1" customWidth="1"/>
    <col min="15354" max="15594" width="9.140625" style="1"/>
    <col min="15595" max="15595" width="14.42578125" style="1" bestFit="1" customWidth="1"/>
    <col min="15596" max="15601" width="7.7109375" style="1" customWidth="1"/>
    <col min="15602" max="15602" width="9.28515625" style="1" customWidth="1"/>
    <col min="15603" max="15603" width="7.7109375" style="1" customWidth="1"/>
    <col min="15604" max="15604" width="15.5703125" style="1" customWidth="1"/>
    <col min="15605" max="15605" width="7.7109375" style="1" customWidth="1"/>
    <col min="15606" max="15606" width="14.7109375" style="1" bestFit="1" customWidth="1"/>
    <col min="15607" max="15607" width="11.28515625" style="1" customWidth="1"/>
    <col min="15608" max="15608" width="7.28515625" style="1" customWidth="1"/>
    <col min="15609" max="15609" width="14.28515625" style="1" customWidth="1"/>
    <col min="15610" max="15850" width="9.140625" style="1"/>
    <col min="15851" max="15851" width="14.42578125" style="1" bestFit="1" customWidth="1"/>
    <col min="15852" max="15857" width="7.7109375" style="1" customWidth="1"/>
    <col min="15858" max="15858" width="9.28515625" style="1" customWidth="1"/>
    <col min="15859" max="15859" width="7.7109375" style="1" customWidth="1"/>
    <col min="15860" max="15860" width="15.5703125" style="1" customWidth="1"/>
    <col min="15861" max="15861" width="7.7109375" style="1" customWidth="1"/>
    <col min="15862" max="15862" width="14.7109375" style="1" bestFit="1" customWidth="1"/>
    <col min="15863" max="15863" width="11.28515625" style="1" customWidth="1"/>
    <col min="15864" max="15864" width="7.28515625" style="1" customWidth="1"/>
    <col min="15865" max="15865" width="14.28515625" style="1" customWidth="1"/>
    <col min="15866" max="16106" width="9.140625" style="1"/>
    <col min="16107" max="16107" width="14.42578125" style="1" bestFit="1" customWidth="1"/>
    <col min="16108" max="16113" width="7.7109375" style="1" customWidth="1"/>
    <col min="16114" max="16114" width="9.28515625" style="1" customWidth="1"/>
    <col min="16115" max="16115" width="7.7109375" style="1" customWidth="1"/>
    <col min="16116" max="16116" width="15.5703125" style="1" customWidth="1"/>
    <col min="16117" max="16117" width="7.7109375" style="1" customWidth="1"/>
    <col min="16118" max="16118" width="14.7109375" style="1" bestFit="1" customWidth="1"/>
    <col min="16119" max="16119" width="11.28515625" style="1" customWidth="1"/>
    <col min="16120" max="16120" width="7.28515625" style="1" customWidth="1"/>
    <col min="16121" max="16121" width="14.28515625" style="1" customWidth="1"/>
    <col min="16122" max="16384" width="9.140625" style="1"/>
  </cols>
  <sheetData>
    <row r="1" spans="1:23" ht="22.5" customHeight="1" x14ac:dyDescent="0.25">
      <c r="A1" s="177" t="s">
        <v>0</v>
      </c>
      <c r="B1" s="178"/>
      <c r="C1" s="178"/>
      <c r="D1" s="178"/>
      <c r="E1" s="178"/>
      <c r="F1" s="178"/>
      <c r="G1" s="178"/>
      <c r="H1" s="179"/>
      <c r="I1" s="186" t="s">
        <v>1</v>
      </c>
      <c r="J1" s="187"/>
      <c r="K1" s="187"/>
      <c r="L1" s="187"/>
      <c r="M1" s="188"/>
      <c r="N1" s="118" t="s">
        <v>2</v>
      </c>
      <c r="O1" s="119"/>
    </row>
    <row r="2" spans="1:23" x14ac:dyDescent="0.25">
      <c r="A2" s="180"/>
      <c r="B2" s="181"/>
      <c r="C2" s="181"/>
      <c r="D2" s="181"/>
      <c r="E2" s="181"/>
      <c r="F2" s="181"/>
      <c r="G2" s="181"/>
      <c r="H2" s="182"/>
      <c r="I2" s="3"/>
      <c r="J2" s="50"/>
      <c r="K2" s="50"/>
      <c r="L2" s="50"/>
      <c r="M2" s="4"/>
      <c r="N2" s="50"/>
      <c r="O2" s="5"/>
    </row>
    <row r="3" spans="1:23" ht="12.75" customHeight="1" x14ac:dyDescent="0.25">
      <c r="A3" s="180"/>
      <c r="B3" s="181"/>
      <c r="C3" s="181"/>
      <c r="D3" s="181"/>
      <c r="E3" s="181"/>
      <c r="F3" s="181"/>
      <c r="G3" s="181"/>
      <c r="H3" s="182"/>
      <c r="I3" s="70" t="s">
        <v>142</v>
      </c>
      <c r="J3" s="120"/>
      <c r="K3" s="120"/>
      <c r="L3" s="120"/>
      <c r="M3" s="121"/>
      <c r="N3" s="71" t="s">
        <v>3</v>
      </c>
      <c r="O3" s="5"/>
    </row>
    <row r="4" spans="1:23" x14ac:dyDescent="0.25">
      <c r="A4" s="180"/>
      <c r="B4" s="181"/>
      <c r="C4" s="181"/>
      <c r="D4" s="181"/>
      <c r="E4" s="181"/>
      <c r="F4" s="181"/>
      <c r="G4" s="181"/>
      <c r="H4" s="182"/>
      <c r="I4" s="72" t="s">
        <v>143</v>
      </c>
      <c r="J4" s="120"/>
      <c r="K4" s="120"/>
      <c r="L4" s="120"/>
      <c r="M4" s="121"/>
      <c r="N4" s="50"/>
      <c r="O4" s="5"/>
    </row>
    <row r="5" spans="1:23" x14ac:dyDescent="0.25">
      <c r="A5" s="180"/>
      <c r="B5" s="181"/>
      <c r="C5" s="181"/>
      <c r="D5" s="181"/>
      <c r="E5" s="181"/>
      <c r="F5" s="181"/>
      <c r="G5" s="181"/>
      <c r="H5" s="182"/>
      <c r="I5" s="122"/>
      <c r="J5" s="120"/>
      <c r="K5" s="120"/>
      <c r="L5" s="120"/>
      <c r="M5" s="121"/>
      <c r="N5" s="2"/>
      <c r="O5" s="6"/>
    </row>
    <row r="6" spans="1:23" x14ac:dyDescent="0.25">
      <c r="A6" s="180"/>
      <c r="B6" s="181"/>
      <c r="C6" s="181"/>
      <c r="D6" s="181"/>
      <c r="E6" s="181"/>
      <c r="F6" s="181"/>
      <c r="G6" s="181"/>
      <c r="H6" s="182"/>
      <c r="I6" s="122"/>
      <c r="J6" s="120"/>
      <c r="K6" s="120"/>
      <c r="L6" s="120"/>
      <c r="M6" s="121"/>
      <c r="N6" s="73" t="s">
        <v>4</v>
      </c>
      <c r="O6" s="5"/>
    </row>
    <row r="7" spans="1:23" ht="8.25" customHeight="1" x14ac:dyDescent="0.25">
      <c r="A7" s="180"/>
      <c r="B7" s="181"/>
      <c r="C7" s="181"/>
      <c r="D7" s="181"/>
      <c r="E7" s="181"/>
      <c r="F7" s="181"/>
      <c r="G7" s="181"/>
      <c r="H7" s="182"/>
      <c r="I7" s="122"/>
      <c r="J7" s="120"/>
      <c r="K7" s="120"/>
      <c r="L7" s="120"/>
      <c r="M7" s="121"/>
      <c r="N7" s="50"/>
      <c r="O7" s="5"/>
    </row>
    <row r="8" spans="1:23" x14ac:dyDescent="0.25">
      <c r="A8" s="180"/>
      <c r="B8" s="181"/>
      <c r="C8" s="181"/>
      <c r="D8" s="181"/>
      <c r="E8" s="181"/>
      <c r="F8" s="181"/>
      <c r="G8" s="181"/>
      <c r="H8" s="182"/>
      <c r="I8" s="122"/>
      <c r="J8" s="120"/>
      <c r="K8" s="120"/>
      <c r="L8" s="120"/>
      <c r="M8" s="121"/>
      <c r="N8" s="160">
        <v>43363</v>
      </c>
      <c r="O8" s="161"/>
    </row>
    <row r="9" spans="1:23" x14ac:dyDescent="0.25">
      <c r="A9" s="183"/>
      <c r="B9" s="184"/>
      <c r="C9" s="184"/>
      <c r="D9" s="184"/>
      <c r="E9" s="184"/>
      <c r="F9" s="184"/>
      <c r="G9" s="184"/>
      <c r="H9" s="185"/>
      <c r="I9" s="123"/>
      <c r="J9" s="124"/>
      <c r="K9" s="124"/>
      <c r="L9" s="124"/>
      <c r="M9" s="125"/>
      <c r="N9" s="162"/>
      <c r="O9" s="163"/>
    </row>
    <row r="10" spans="1:23" x14ac:dyDescent="0.25">
      <c r="A10" s="164" t="s">
        <v>5</v>
      </c>
      <c r="B10" s="165"/>
      <c r="C10" s="165"/>
      <c r="D10" s="165"/>
      <c r="E10" s="165"/>
      <c r="F10" s="166"/>
      <c r="G10" s="7"/>
      <c r="H10" s="170" t="s">
        <v>6</v>
      </c>
      <c r="I10" s="171"/>
      <c r="J10" s="171"/>
      <c r="K10" s="171"/>
      <c r="L10" s="171"/>
      <c r="M10" s="171"/>
      <c r="N10" s="171"/>
      <c r="O10" s="172"/>
    </row>
    <row r="11" spans="1:23" x14ac:dyDescent="0.25">
      <c r="A11" s="167"/>
      <c r="B11" s="168"/>
      <c r="C11" s="168"/>
      <c r="D11" s="168"/>
      <c r="E11" s="168"/>
      <c r="F11" s="169"/>
      <c r="G11" s="7"/>
      <c r="H11" s="173"/>
      <c r="I11" s="174"/>
      <c r="J11" s="174"/>
      <c r="K11" s="174"/>
      <c r="L11" s="174"/>
      <c r="M11" s="174"/>
      <c r="N11" s="174"/>
      <c r="O11" s="175"/>
    </row>
    <row r="12" spans="1:23" x14ac:dyDescent="0.25">
      <c r="A12" s="8"/>
      <c r="B12" s="9"/>
      <c r="C12" s="9"/>
      <c r="D12" s="9"/>
      <c r="E12" s="9"/>
      <c r="F12" s="10"/>
      <c r="G12" s="7"/>
      <c r="H12" s="176" t="s">
        <v>7</v>
      </c>
      <c r="I12" s="171"/>
      <c r="J12" s="171"/>
      <c r="K12" s="171"/>
      <c r="L12" s="172"/>
      <c r="M12" s="176" t="s">
        <v>8</v>
      </c>
      <c r="N12" s="171"/>
      <c r="O12" s="172"/>
    </row>
    <row r="13" spans="1:23" x14ac:dyDescent="0.25">
      <c r="A13" s="11"/>
      <c r="B13" s="9"/>
      <c r="C13" s="9"/>
      <c r="D13" s="9"/>
      <c r="E13" s="9"/>
      <c r="F13" s="10"/>
      <c r="G13" s="7"/>
      <c r="H13" s="173"/>
      <c r="I13" s="174"/>
      <c r="J13" s="174"/>
      <c r="K13" s="174"/>
      <c r="L13" s="175"/>
      <c r="M13" s="173"/>
      <c r="N13" s="174"/>
      <c r="O13" s="175"/>
    </row>
    <row r="14" spans="1:23" x14ac:dyDescent="0.25">
      <c r="A14" s="11"/>
      <c r="B14" s="9"/>
      <c r="C14" s="9"/>
      <c r="D14" s="9"/>
      <c r="E14" s="9"/>
      <c r="F14" s="10"/>
      <c r="G14" s="12"/>
      <c r="H14" s="13"/>
      <c r="I14" s="14"/>
      <c r="J14" s="14"/>
      <c r="K14" s="14"/>
      <c r="L14" s="15"/>
      <c r="M14" s="16"/>
      <c r="N14" s="14"/>
      <c r="O14" s="17" t="s">
        <v>9</v>
      </c>
      <c r="U14">
        <v>16</v>
      </c>
      <c r="V14">
        <v>79</v>
      </c>
      <c r="W14">
        <f>U14/V14</f>
        <v>0.20253164556962025</v>
      </c>
    </row>
    <row r="15" spans="1:23" x14ac:dyDescent="0.25">
      <c r="A15" s="11"/>
      <c r="B15" s="9"/>
      <c r="C15" s="9"/>
      <c r="D15" s="9"/>
      <c r="E15" s="9"/>
      <c r="F15" s="10"/>
      <c r="G15" s="18" t="s">
        <v>10</v>
      </c>
      <c r="H15" s="17" t="s">
        <v>11</v>
      </c>
      <c r="I15" s="19" t="s">
        <v>12</v>
      </c>
      <c r="J15" s="19" t="s">
        <v>13</v>
      </c>
      <c r="K15" s="19" t="s">
        <v>14</v>
      </c>
      <c r="L15" s="19" t="s">
        <v>15</v>
      </c>
      <c r="M15" s="20" t="s">
        <v>16</v>
      </c>
      <c r="N15" s="19" t="s">
        <v>17</v>
      </c>
      <c r="O15" s="17" t="s">
        <v>18</v>
      </c>
    </row>
    <row r="16" spans="1:23" x14ac:dyDescent="0.25">
      <c r="A16" s="21" t="s">
        <v>19</v>
      </c>
      <c r="B16" s="151" t="s">
        <v>20</v>
      </c>
      <c r="C16" s="152"/>
      <c r="D16" s="152"/>
      <c r="E16" s="152"/>
      <c r="F16" s="153"/>
      <c r="G16" s="18" t="s">
        <v>21</v>
      </c>
      <c r="H16" s="17" t="s">
        <v>22</v>
      </c>
      <c r="I16" s="19" t="s">
        <v>23</v>
      </c>
      <c r="J16" s="19" t="s">
        <v>23</v>
      </c>
      <c r="K16" s="19" t="s">
        <v>24</v>
      </c>
      <c r="L16" s="19" t="s">
        <v>14</v>
      </c>
      <c r="M16" s="20" t="s">
        <v>18</v>
      </c>
      <c r="N16" s="19" t="s">
        <v>25</v>
      </c>
      <c r="O16" s="17" t="s">
        <v>26</v>
      </c>
    </row>
    <row r="17" spans="1:548" ht="12" customHeight="1" x14ac:dyDescent="0.25">
      <c r="A17" s="21" t="s">
        <v>27</v>
      </c>
      <c r="B17" s="9"/>
      <c r="C17" s="9"/>
      <c r="D17" s="9"/>
      <c r="E17" s="9"/>
      <c r="F17" s="10"/>
      <c r="G17" s="18" t="s">
        <v>28</v>
      </c>
      <c r="H17" s="5"/>
      <c r="I17" s="19" t="s">
        <v>29</v>
      </c>
      <c r="J17" s="19" t="s">
        <v>30</v>
      </c>
      <c r="K17" s="19" t="s">
        <v>31</v>
      </c>
      <c r="L17" s="19" t="s">
        <v>32</v>
      </c>
      <c r="M17" s="20" t="s">
        <v>33</v>
      </c>
      <c r="N17" s="19" t="s">
        <v>18</v>
      </c>
      <c r="O17" s="19" t="s">
        <v>34</v>
      </c>
    </row>
    <row r="18" spans="1:548" ht="12" customHeight="1" x14ac:dyDescent="0.25">
      <c r="A18" s="11"/>
      <c r="B18" s="9"/>
      <c r="C18" s="9"/>
      <c r="D18" s="9"/>
      <c r="E18" s="9"/>
      <c r="F18" s="10"/>
      <c r="G18" s="22"/>
      <c r="H18" s="5"/>
      <c r="I18" s="19" t="s">
        <v>35</v>
      </c>
      <c r="J18" s="19"/>
      <c r="K18" s="19"/>
      <c r="L18" s="19"/>
      <c r="M18" s="20"/>
      <c r="N18" s="19" t="s">
        <v>36</v>
      </c>
      <c r="O18" s="23"/>
    </row>
    <row r="19" spans="1:548" ht="12" customHeight="1" x14ac:dyDescent="0.25">
      <c r="A19" s="99" t="s">
        <v>37</v>
      </c>
      <c r="B19" s="154" t="s">
        <v>38</v>
      </c>
      <c r="C19" s="155"/>
      <c r="D19" s="155"/>
      <c r="E19" s="155"/>
      <c r="F19" s="156"/>
      <c r="G19" s="100" t="s">
        <v>39</v>
      </c>
      <c r="H19" s="101" t="s">
        <v>40</v>
      </c>
      <c r="I19" s="102" t="s">
        <v>41</v>
      </c>
      <c r="J19" s="102" t="s">
        <v>42</v>
      </c>
      <c r="K19" s="102" t="s">
        <v>43</v>
      </c>
      <c r="L19" s="102" t="s">
        <v>44</v>
      </c>
      <c r="M19" s="103" t="s">
        <v>45</v>
      </c>
      <c r="N19" s="102" t="s">
        <v>46</v>
      </c>
      <c r="O19" s="101" t="s">
        <v>47</v>
      </c>
    </row>
    <row r="20" spans="1:548" s="36" customFormat="1" ht="39" customHeight="1" x14ac:dyDescent="0.25">
      <c r="A20" s="29" t="s">
        <v>48</v>
      </c>
      <c r="B20" s="157" t="s">
        <v>49</v>
      </c>
      <c r="C20" s="158"/>
      <c r="D20" s="158"/>
      <c r="E20" s="158"/>
      <c r="F20" s="159"/>
      <c r="G20" s="30" t="s">
        <v>50</v>
      </c>
      <c r="H20" s="31"/>
      <c r="I20" s="32"/>
      <c r="J20" s="74">
        <f>SUM(H20*I20)</f>
        <v>0</v>
      </c>
      <c r="K20" s="32"/>
      <c r="L20" s="34">
        <f>SUM(J20*K20)</f>
        <v>0</v>
      </c>
      <c r="M20" s="35">
        <v>7650</v>
      </c>
      <c r="N20" s="32">
        <v>1</v>
      </c>
      <c r="O20" s="31">
        <f>SUM(M20*N20)</f>
        <v>7650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</row>
    <row r="21" spans="1:548" s="37" customFormat="1" ht="28.5" customHeight="1" x14ac:dyDescent="0.25">
      <c r="A21" s="131" t="s">
        <v>51</v>
      </c>
      <c r="B21" s="144" t="s">
        <v>144</v>
      </c>
      <c r="C21" s="145"/>
      <c r="D21" s="145"/>
      <c r="E21" s="145"/>
      <c r="F21" s="146"/>
      <c r="G21" s="132" t="s">
        <v>50</v>
      </c>
      <c r="H21" s="133"/>
      <c r="I21" s="134"/>
      <c r="J21" s="135">
        <f>SUM(H21*I21)</f>
        <v>0</v>
      </c>
      <c r="K21" s="134"/>
      <c r="L21" s="136">
        <f>SUM(J21*K21)</f>
        <v>0</v>
      </c>
      <c r="M21" s="137">
        <v>31000</v>
      </c>
      <c r="N21" s="134">
        <v>80</v>
      </c>
      <c r="O21" s="133">
        <f>SUM(M21*N21)</f>
        <v>2480000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</row>
    <row r="22" spans="1:548" s="37" customFormat="1" ht="102.75" customHeight="1" x14ac:dyDescent="0.25">
      <c r="A22" s="75" t="s">
        <v>145</v>
      </c>
      <c r="B22" s="147" t="s">
        <v>174</v>
      </c>
      <c r="C22" s="148"/>
      <c r="D22" s="148"/>
      <c r="E22" s="148"/>
      <c r="F22" s="149"/>
      <c r="G22" s="76" t="s">
        <v>50</v>
      </c>
      <c r="H22" s="77">
        <v>1900</v>
      </c>
      <c r="I22" s="78">
        <v>1</v>
      </c>
      <c r="J22" s="79">
        <f>SUM(H22*I22)</f>
        <v>1900</v>
      </c>
      <c r="K22" s="78">
        <v>80</v>
      </c>
      <c r="L22" s="80">
        <f>SUM(J22*K22)</f>
        <v>152000</v>
      </c>
      <c r="M22" s="81"/>
      <c r="N22" s="78"/>
      <c r="O22" s="82">
        <f>SUM(M22*N22)</f>
        <v>0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</row>
    <row r="23" spans="1:548" s="37" customFormat="1" ht="88.5" customHeight="1" x14ac:dyDescent="0.25">
      <c r="A23" s="75" t="s">
        <v>146</v>
      </c>
      <c r="B23" s="150" t="s">
        <v>147</v>
      </c>
      <c r="C23" s="148"/>
      <c r="D23" s="148"/>
      <c r="E23" s="148"/>
      <c r="F23" s="149"/>
      <c r="G23" s="76" t="s">
        <v>50</v>
      </c>
      <c r="H23" s="77">
        <v>31000</v>
      </c>
      <c r="I23" s="78">
        <v>1</v>
      </c>
      <c r="J23" s="79">
        <f>SUM(H23*I23)</f>
        <v>31000</v>
      </c>
      <c r="K23" s="78">
        <v>40</v>
      </c>
      <c r="L23" s="80">
        <f>SUM(J23*K23)</f>
        <v>1240000</v>
      </c>
      <c r="M23" s="81"/>
      <c r="N23" s="78"/>
      <c r="O23" s="82">
        <f>SUM(M23*N23)</f>
        <v>0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</row>
    <row r="24" spans="1:548" s="37" customFormat="1" ht="6" hidden="1" customHeight="1" x14ac:dyDescent="0.25">
      <c r="A24" s="75"/>
      <c r="B24" s="129"/>
      <c r="C24" s="127"/>
      <c r="D24" s="127"/>
      <c r="E24" s="127"/>
      <c r="F24" s="128"/>
      <c r="G24" s="76"/>
      <c r="H24" s="77"/>
      <c r="I24" s="78"/>
      <c r="J24" s="79"/>
      <c r="K24" s="78"/>
      <c r="L24" s="80"/>
      <c r="M24" s="81"/>
      <c r="N24" s="78"/>
      <c r="O24" s="82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</row>
    <row r="25" spans="1:548" s="37" customFormat="1" ht="33.75" hidden="1" customHeight="1" x14ac:dyDescent="0.25">
      <c r="A25" s="75"/>
      <c r="B25" s="129"/>
      <c r="C25" s="127"/>
      <c r="D25" s="127"/>
      <c r="E25" s="127"/>
      <c r="F25" s="128"/>
      <c r="G25" s="76"/>
      <c r="H25" s="77"/>
      <c r="I25" s="78"/>
      <c r="J25" s="79"/>
      <c r="K25" s="78"/>
      <c r="L25" s="80"/>
      <c r="M25" s="81"/>
      <c r="N25" s="78"/>
      <c r="O25" s="8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</row>
    <row r="26" spans="1:548" s="9" customFormat="1" ht="26.25" customHeight="1" thickBot="1" x14ac:dyDescent="0.3">
      <c r="A26" s="39"/>
      <c r="B26" s="138" t="s">
        <v>52</v>
      </c>
      <c r="C26" s="139"/>
      <c r="D26" s="139"/>
      <c r="E26" s="139"/>
      <c r="F26" s="140"/>
      <c r="G26" s="40"/>
      <c r="H26" s="41"/>
      <c r="I26" s="42"/>
      <c r="J26" s="43">
        <f>SUM(J20:J25)</f>
        <v>32900</v>
      </c>
      <c r="K26" s="43"/>
      <c r="L26" s="43">
        <f>SUM(L20:L25)</f>
        <v>1392000</v>
      </c>
      <c r="M26" s="43">
        <f>SUM(M20:M25)</f>
        <v>38650</v>
      </c>
      <c r="N26" s="43"/>
      <c r="O26" s="43">
        <f>SUM(O20:O25)</f>
        <v>2487650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</row>
    <row r="27" spans="1:548" s="9" customFormat="1" ht="27.75" customHeight="1" thickBot="1" x14ac:dyDescent="0.3">
      <c r="A27" s="45"/>
      <c r="B27" s="141" t="s">
        <v>53</v>
      </c>
      <c r="C27" s="142"/>
      <c r="D27" s="142"/>
      <c r="E27" s="142"/>
      <c r="F27" s="143"/>
      <c r="G27" s="46"/>
      <c r="H27" s="47"/>
      <c r="I27" s="48"/>
      <c r="J27" s="69">
        <f>J26+J58+J88+J116+J145+J181+J210</f>
        <v>719913.05</v>
      </c>
      <c r="K27" s="49"/>
      <c r="L27" s="69">
        <f>L26+L58+L88+L116+L145+L181+L210</f>
        <v>2799364.1074999999</v>
      </c>
      <c r="M27" s="69">
        <f>M26+M58+M88+M116+M145+M181+M210</f>
        <v>44091</v>
      </c>
      <c r="N27" s="49"/>
      <c r="O27" s="83">
        <f>O145+O181+O210+O26+O58+O88</f>
        <v>2493005.8199999998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</row>
    <row r="28" spans="1:548" s="9" customFormat="1" ht="23.25" customHeight="1" thickBot="1" x14ac:dyDescent="0.3">
      <c r="A28" s="196" t="s">
        <v>141</v>
      </c>
      <c r="B28" s="197"/>
      <c r="C28" s="197"/>
      <c r="D28" s="197"/>
      <c r="E28" s="197"/>
      <c r="F28" s="198"/>
      <c r="G28" s="46"/>
      <c r="H28" s="47"/>
      <c r="I28" s="48"/>
      <c r="J28" s="84">
        <f>J27+M27</f>
        <v>764004.05</v>
      </c>
      <c r="K28" s="49"/>
      <c r="L28" s="84">
        <f>L27+O27</f>
        <v>5292369.9275000002</v>
      </c>
      <c r="M28" s="49"/>
      <c r="N28" s="49"/>
      <c r="O28" s="49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</row>
    <row r="29" spans="1:548" s="9" customFormat="1" ht="29.25" customHeight="1" x14ac:dyDescent="0.25">
      <c r="G29" s="85"/>
      <c r="H29" s="50"/>
      <c r="I29" s="50"/>
      <c r="J29" s="130"/>
      <c r="K29" s="50"/>
      <c r="L29" s="50"/>
      <c r="M29" s="86"/>
      <c r="N29" s="50"/>
      <c r="O29" s="5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</row>
    <row r="30" spans="1:548" s="9" customFormat="1" x14ac:dyDescent="0.25">
      <c r="A30" s="177" t="s">
        <v>54</v>
      </c>
      <c r="B30" s="178"/>
      <c r="C30" s="178"/>
      <c r="D30" s="178"/>
      <c r="E30" s="178"/>
      <c r="F30" s="178"/>
      <c r="G30" s="178"/>
      <c r="H30" s="179"/>
      <c r="I30" s="186" t="s">
        <v>1</v>
      </c>
      <c r="J30" s="187"/>
      <c r="K30" s="187"/>
      <c r="L30" s="187"/>
      <c r="M30" s="188"/>
      <c r="N30" s="118" t="s">
        <v>2</v>
      </c>
      <c r="O30" s="119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</row>
    <row r="31" spans="1:548" s="9" customFormat="1" x14ac:dyDescent="0.25">
      <c r="A31" s="180"/>
      <c r="B31" s="181"/>
      <c r="C31" s="181"/>
      <c r="D31" s="181"/>
      <c r="E31" s="181"/>
      <c r="F31" s="181"/>
      <c r="G31" s="181"/>
      <c r="H31" s="182"/>
      <c r="I31" s="3"/>
      <c r="J31" s="50"/>
      <c r="K31" s="50"/>
      <c r="L31" s="50"/>
      <c r="M31" s="4"/>
      <c r="N31" s="50"/>
      <c r="O31" s="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</row>
    <row r="32" spans="1:548" s="9" customFormat="1" x14ac:dyDescent="0.25">
      <c r="A32" s="180"/>
      <c r="B32" s="181"/>
      <c r="C32" s="181"/>
      <c r="D32" s="181"/>
      <c r="E32" s="181"/>
      <c r="F32" s="181"/>
      <c r="G32" s="181"/>
      <c r="H32" s="182"/>
      <c r="I32" s="189" t="s">
        <v>55</v>
      </c>
      <c r="J32" s="190"/>
      <c r="K32" s="190"/>
      <c r="L32" s="190"/>
      <c r="M32" s="191"/>
      <c r="N32" s="71" t="s">
        <v>3</v>
      </c>
      <c r="O32" s="5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</row>
    <row r="33" spans="1:548" s="9" customFormat="1" x14ac:dyDescent="0.25">
      <c r="A33" s="180"/>
      <c r="B33" s="181"/>
      <c r="C33" s="181"/>
      <c r="D33" s="181"/>
      <c r="E33" s="181"/>
      <c r="F33" s="181"/>
      <c r="G33" s="181"/>
      <c r="H33" s="182"/>
      <c r="I33" s="192"/>
      <c r="J33" s="190"/>
      <c r="K33" s="190"/>
      <c r="L33" s="190"/>
      <c r="M33" s="191"/>
      <c r="N33" s="50"/>
      <c r="O33" s="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</row>
    <row r="34" spans="1:548" s="9" customFormat="1" x14ac:dyDescent="0.25">
      <c r="A34" s="180"/>
      <c r="B34" s="181"/>
      <c r="C34" s="181"/>
      <c r="D34" s="181"/>
      <c r="E34" s="181"/>
      <c r="F34" s="181"/>
      <c r="G34" s="181"/>
      <c r="H34" s="182"/>
      <c r="I34" s="192"/>
      <c r="J34" s="190"/>
      <c r="K34" s="190"/>
      <c r="L34" s="190"/>
      <c r="M34" s="191"/>
      <c r="N34" s="2"/>
      <c r="O34" s="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</row>
    <row r="35" spans="1:548" s="9" customFormat="1" x14ac:dyDescent="0.25">
      <c r="A35" s="180"/>
      <c r="B35" s="181"/>
      <c r="C35" s="181"/>
      <c r="D35" s="181"/>
      <c r="E35" s="181"/>
      <c r="F35" s="181"/>
      <c r="G35" s="181"/>
      <c r="H35" s="182"/>
      <c r="I35" s="192"/>
      <c r="J35" s="190"/>
      <c r="K35" s="190"/>
      <c r="L35" s="190"/>
      <c r="M35" s="191"/>
      <c r="N35" s="73" t="s">
        <v>4</v>
      </c>
      <c r="O35" s="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</row>
    <row r="36" spans="1:548" s="9" customFormat="1" x14ac:dyDescent="0.25">
      <c r="A36" s="180"/>
      <c r="B36" s="181"/>
      <c r="C36" s="181"/>
      <c r="D36" s="181"/>
      <c r="E36" s="181"/>
      <c r="F36" s="181"/>
      <c r="G36" s="181"/>
      <c r="H36" s="182"/>
      <c r="I36" s="192"/>
      <c r="J36" s="190"/>
      <c r="K36" s="190"/>
      <c r="L36" s="190"/>
      <c r="M36" s="191"/>
      <c r="N36" s="50"/>
      <c r="O36" s="5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</row>
    <row r="37" spans="1:548" s="9" customFormat="1" x14ac:dyDescent="0.25">
      <c r="A37" s="180"/>
      <c r="B37" s="181"/>
      <c r="C37" s="181"/>
      <c r="D37" s="181"/>
      <c r="E37" s="181"/>
      <c r="F37" s="181"/>
      <c r="G37" s="181"/>
      <c r="H37" s="182"/>
      <c r="I37" s="192"/>
      <c r="J37" s="190"/>
      <c r="K37" s="190"/>
      <c r="L37" s="190"/>
      <c r="M37" s="191"/>
      <c r="N37" s="160">
        <f>N8</f>
        <v>43363</v>
      </c>
      <c r="O37" s="16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</row>
    <row r="38" spans="1:548" s="9" customFormat="1" x14ac:dyDescent="0.25">
      <c r="A38" s="183"/>
      <c r="B38" s="184"/>
      <c r="C38" s="184"/>
      <c r="D38" s="184"/>
      <c r="E38" s="184"/>
      <c r="F38" s="184"/>
      <c r="G38" s="184"/>
      <c r="H38" s="185"/>
      <c r="I38" s="193"/>
      <c r="J38" s="194"/>
      <c r="K38" s="194"/>
      <c r="L38" s="194"/>
      <c r="M38" s="195"/>
      <c r="N38" s="162"/>
      <c r="O38" s="163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</row>
    <row r="39" spans="1:548" s="9" customFormat="1" x14ac:dyDescent="0.25">
      <c r="A39" s="164" t="s">
        <v>5</v>
      </c>
      <c r="B39" s="165"/>
      <c r="C39" s="165"/>
      <c r="D39" s="165"/>
      <c r="E39" s="165"/>
      <c r="F39" s="166"/>
      <c r="G39" s="7"/>
      <c r="H39" s="170" t="s">
        <v>6</v>
      </c>
      <c r="I39" s="171"/>
      <c r="J39" s="171"/>
      <c r="K39" s="171"/>
      <c r="L39" s="171"/>
      <c r="M39" s="171"/>
      <c r="N39" s="171"/>
      <c r="O39" s="172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</row>
    <row r="40" spans="1:548" s="9" customFormat="1" x14ac:dyDescent="0.25">
      <c r="A40" s="167"/>
      <c r="B40" s="168"/>
      <c r="C40" s="168"/>
      <c r="D40" s="168"/>
      <c r="E40" s="168"/>
      <c r="F40" s="169"/>
      <c r="G40" s="7"/>
      <c r="H40" s="173"/>
      <c r="I40" s="174"/>
      <c r="J40" s="174"/>
      <c r="K40" s="174"/>
      <c r="L40" s="174"/>
      <c r="M40" s="174"/>
      <c r="N40" s="174"/>
      <c r="O40" s="175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</row>
    <row r="41" spans="1:548" s="37" customFormat="1" x14ac:dyDescent="0.25">
      <c r="A41" s="8"/>
      <c r="B41" s="9"/>
      <c r="C41" s="9"/>
      <c r="D41" s="9"/>
      <c r="E41" s="9"/>
      <c r="F41" s="10"/>
      <c r="G41" s="7"/>
      <c r="H41" s="176" t="s">
        <v>7</v>
      </c>
      <c r="I41" s="171"/>
      <c r="J41" s="171"/>
      <c r="K41" s="171"/>
      <c r="L41" s="172"/>
      <c r="M41" s="176" t="s">
        <v>8</v>
      </c>
      <c r="N41" s="171"/>
      <c r="O41" s="172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</row>
    <row r="42" spans="1:548" s="51" customFormat="1" x14ac:dyDescent="0.25">
      <c r="A42" s="11"/>
      <c r="B42" s="9"/>
      <c r="C42" s="9"/>
      <c r="D42" s="9"/>
      <c r="E42" s="9"/>
      <c r="F42" s="10"/>
      <c r="G42" s="7"/>
      <c r="H42" s="173"/>
      <c r="I42" s="174"/>
      <c r="J42" s="174"/>
      <c r="K42" s="174"/>
      <c r="L42" s="175"/>
      <c r="M42" s="173"/>
      <c r="N42" s="174"/>
      <c r="O42" s="175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</row>
    <row r="43" spans="1:548" s="37" customFormat="1" ht="18" customHeight="1" x14ac:dyDescent="0.25">
      <c r="A43" s="11"/>
      <c r="B43" s="9"/>
      <c r="C43" s="9"/>
      <c r="D43" s="9"/>
      <c r="E43" s="9"/>
      <c r="F43" s="10"/>
      <c r="G43" s="12"/>
      <c r="H43" s="13"/>
      <c r="I43" s="14"/>
      <c r="J43" s="14"/>
      <c r="K43" s="14"/>
      <c r="L43" s="15"/>
      <c r="M43" s="16"/>
      <c r="N43" s="14"/>
      <c r="O43" s="23" t="s">
        <v>9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</row>
    <row r="44" spans="1:548" s="52" customFormat="1" ht="27" customHeight="1" x14ac:dyDescent="0.25">
      <c r="A44" s="11"/>
      <c r="B44" s="9"/>
      <c r="C44" s="9"/>
      <c r="D44" s="9"/>
      <c r="E44" s="9"/>
      <c r="F44" s="10"/>
      <c r="G44" s="18" t="s">
        <v>56</v>
      </c>
      <c r="H44" s="17" t="s">
        <v>11</v>
      </c>
      <c r="I44" s="19" t="s">
        <v>12</v>
      </c>
      <c r="J44" s="19" t="s">
        <v>13</v>
      </c>
      <c r="K44" s="19" t="s">
        <v>14</v>
      </c>
      <c r="L44" s="19" t="s">
        <v>15</v>
      </c>
      <c r="M44" s="20" t="s">
        <v>16</v>
      </c>
      <c r="N44" s="19" t="s">
        <v>17</v>
      </c>
      <c r="O44" s="23" t="s">
        <v>18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</row>
    <row r="45" spans="1:548" s="52" customFormat="1" ht="18" customHeight="1" x14ac:dyDescent="0.25">
      <c r="A45" s="21" t="s">
        <v>19</v>
      </c>
      <c r="B45" s="151" t="s">
        <v>20</v>
      </c>
      <c r="C45" s="152"/>
      <c r="D45" s="152"/>
      <c r="E45" s="152"/>
      <c r="F45" s="153"/>
      <c r="G45" s="18" t="s">
        <v>21</v>
      </c>
      <c r="H45" s="17" t="s">
        <v>22</v>
      </c>
      <c r="I45" s="19" t="s">
        <v>23</v>
      </c>
      <c r="J45" s="19" t="s">
        <v>23</v>
      </c>
      <c r="K45" s="19" t="s">
        <v>24</v>
      </c>
      <c r="L45" s="19" t="s">
        <v>14</v>
      </c>
      <c r="M45" s="20" t="s">
        <v>18</v>
      </c>
      <c r="N45" s="19" t="s">
        <v>25</v>
      </c>
      <c r="O45" s="23" t="s">
        <v>26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</row>
    <row r="46" spans="1:548" s="52" customFormat="1" ht="17.25" customHeight="1" x14ac:dyDescent="0.25">
      <c r="A46" s="21" t="s">
        <v>27</v>
      </c>
      <c r="B46" s="9"/>
      <c r="C46" s="9"/>
      <c r="D46" s="9"/>
      <c r="E46" s="9"/>
      <c r="F46" s="10"/>
      <c r="G46" s="18" t="s">
        <v>28</v>
      </c>
      <c r="H46" s="5"/>
      <c r="I46" s="19" t="s">
        <v>29</v>
      </c>
      <c r="J46" s="19" t="s">
        <v>30</v>
      </c>
      <c r="K46" s="19" t="s">
        <v>31</v>
      </c>
      <c r="L46" s="19" t="s">
        <v>32</v>
      </c>
      <c r="M46" s="20" t="s">
        <v>33</v>
      </c>
      <c r="N46" s="19" t="s">
        <v>18</v>
      </c>
      <c r="O46" s="19" t="s">
        <v>34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</row>
    <row r="47" spans="1:548" s="52" customFormat="1" ht="15" customHeight="1" x14ac:dyDescent="0.25">
      <c r="A47" s="11"/>
      <c r="B47" s="9"/>
      <c r="C47" s="9"/>
      <c r="D47" s="9"/>
      <c r="E47" s="9"/>
      <c r="F47" s="10"/>
      <c r="G47" s="22"/>
      <c r="H47" s="5"/>
      <c r="I47" s="19" t="s">
        <v>35</v>
      </c>
      <c r="J47" s="19"/>
      <c r="K47" s="19"/>
      <c r="L47" s="19"/>
      <c r="M47" s="20"/>
      <c r="N47" s="19" t="s">
        <v>36</v>
      </c>
      <c r="O47" s="23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</row>
    <row r="48" spans="1:548" s="51" customFormat="1" ht="18" customHeight="1" x14ac:dyDescent="0.25">
      <c r="A48" s="24" t="s">
        <v>37</v>
      </c>
      <c r="B48" s="212" t="s">
        <v>38</v>
      </c>
      <c r="C48" s="213"/>
      <c r="D48" s="213"/>
      <c r="E48" s="213"/>
      <c r="F48" s="214"/>
      <c r="G48" s="25" t="s">
        <v>39</v>
      </c>
      <c r="H48" s="26" t="s">
        <v>40</v>
      </c>
      <c r="I48" s="27" t="s">
        <v>41</v>
      </c>
      <c r="J48" s="27" t="s">
        <v>42</v>
      </c>
      <c r="K48" s="27" t="s">
        <v>43</v>
      </c>
      <c r="L48" s="27" t="s">
        <v>44</v>
      </c>
      <c r="M48" s="28" t="s">
        <v>45</v>
      </c>
      <c r="N48" s="27" t="s">
        <v>46</v>
      </c>
      <c r="O48" s="26" t="s">
        <v>47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</row>
    <row r="49" spans="1:548" s="9" customFormat="1" ht="40.5" customHeight="1" x14ac:dyDescent="0.25">
      <c r="A49" s="29" t="s">
        <v>57</v>
      </c>
      <c r="B49" s="201" t="s">
        <v>58</v>
      </c>
      <c r="C49" s="215"/>
      <c r="D49" s="215"/>
      <c r="E49" s="215"/>
      <c r="F49" s="216"/>
      <c r="G49" s="30" t="s">
        <v>50</v>
      </c>
      <c r="H49" s="31">
        <v>4700</v>
      </c>
      <c r="I49" s="32">
        <v>1</v>
      </c>
      <c r="J49" s="74">
        <f t="shared" ref="J49:J57" si="0">SUM(H49*I49)</f>
        <v>4700</v>
      </c>
      <c r="K49" s="32">
        <v>8</v>
      </c>
      <c r="L49" s="34">
        <f t="shared" ref="L49:L57" si="1">SUM(J49*K49)</f>
        <v>37600</v>
      </c>
      <c r="M49" s="35">
        <v>4700</v>
      </c>
      <c r="N49" s="32">
        <v>1</v>
      </c>
      <c r="O49" s="31">
        <f t="shared" ref="O49:O57" si="2">SUM(M49*N49)</f>
        <v>4700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</row>
    <row r="50" spans="1:548" s="9" customFormat="1" ht="40.5" customHeight="1" x14ac:dyDescent="0.25">
      <c r="A50" s="29" t="s">
        <v>148</v>
      </c>
      <c r="B50" s="201" t="s">
        <v>59</v>
      </c>
      <c r="C50" s="204"/>
      <c r="D50" s="204"/>
      <c r="E50" s="204"/>
      <c r="F50" s="205"/>
      <c r="G50" s="30" t="s">
        <v>50</v>
      </c>
      <c r="H50" s="31">
        <v>2</v>
      </c>
      <c r="I50" s="32">
        <v>319.58</v>
      </c>
      <c r="J50" s="74">
        <f t="shared" si="0"/>
        <v>639.16</v>
      </c>
      <c r="K50" s="32">
        <v>0.25</v>
      </c>
      <c r="L50" s="34">
        <f t="shared" si="1"/>
        <v>159.79</v>
      </c>
      <c r="M50" s="35"/>
      <c r="N50" s="32"/>
      <c r="O50" s="31">
        <f t="shared" si="2"/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</row>
    <row r="51" spans="1:548" s="51" customFormat="1" ht="45.75" customHeight="1" x14ac:dyDescent="0.25">
      <c r="A51" s="29" t="s">
        <v>161</v>
      </c>
      <c r="B51" s="209" t="s">
        <v>162</v>
      </c>
      <c r="C51" s="210"/>
      <c r="D51" s="210"/>
      <c r="E51" s="210"/>
      <c r="F51" s="211"/>
      <c r="G51" s="30" t="s">
        <v>50</v>
      </c>
      <c r="H51" s="87">
        <v>13134</v>
      </c>
      <c r="I51" s="32">
        <v>20</v>
      </c>
      <c r="J51" s="74">
        <f t="shared" si="0"/>
        <v>262680</v>
      </c>
      <c r="K51" s="32">
        <v>1</v>
      </c>
      <c r="L51" s="34">
        <f t="shared" si="1"/>
        <v>262680</v>
      </c>
      <c r="M51" s="35"/>
      <c r="N51" s="32"/>
      <c r="O51" s="31">
        <f t="shared" si="2"/>
        <v>0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</row>
    <row r="52" spans="1:548" s="58" customFormat="1" ht="39.75" customHeight="1" x14ac:dyDescent="0.25">
      <c r="A52" s="29" t="s">
        <v>61</v>
      </c>
      <c r="B52" s="201" t="s">
        <v>62</v>
      </c>
      <c r="C52" s="202"/>
      <c r="D52" s="202"/>
      <c r="E52" s="202"/>
      <c r="F52" s="203"/>
      <c r="G52" s="30" t="s">
        <v>50</v>
      </c>
      <c r="H52" s="87">
        <v>243</v>
      </c>
      <c r="I52" s="32">
        <v>5</v>
      </c>
      <c r="J52" s="74">
        <f t="shared" si="0"/>
        <v>1215</v>
      </c>
      <c r="K52" s="32">
        <v>1</v>
      </c>
      <c r="L52" s="34">
        <f t="shared" si="1"/>
        <v>1215</v>
      </c>
      <c r="M52" s="35"/>
      <c r="N52" s="32"/>
      <c r="O52" s="31">
        <f t="shared" si="2"/>
        <v>0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</row>
    <row r="53" spans="1:548" s="51" customFormat="1" ht="33.75" customHeight="1" x14ac:dyDescent="0.25">
      <c r="A53" s="29" t="s">
        <v>63</v>
      </c>
      <c r="B53" s="201" t="s">
        <v>64</v>
      </c>
      <c r="C53" s="204"/>
      <c r="D53" s="204"/>
      <c r="E53" s="204"/>
      <c r="F53" s="205"/>
      <c r="G53" s="30" t="s">
        <v>50</v>
      </c>
      <c r="H53" s="87">
        <v>100</v>
      </c>
      <c r="I53" s="32">
        <v>10</v>
      </c>
      <c r="J53" s="74">
        <f t="shared" si="0"/>
        <v>1000</v>
      </c>
      <c r="K53" s="32">
        <v>1</v>
      </c>
      <c r="L53" s="34">
        <f t="shared" si="1"/>
        <v>1000</v>
      </c>
      <c r="M53" s="35"/>
      <c r="N53" s="32"/>
      <c r="O53" s="31">
        <f t="shared" si="2"/>
        <v>0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</row>
    <row r="54" spans="1:548" s="52" customFormat="1" ht="43.5" customHeight="1" x14ac:dyDescent="0.25">
      <c r="A54" s="105" t="s">
        <v>65</v>
      </c>
      <c r="B54" s="206" t="s">
        <v>149</v>
      </c>
      <c r="C54" s="207"/>
      <c r="D54" s="207"/>
      <c r="E54" s="207"/>
      <c r="F54" s="208"/>
      <c r="G54" s="106" t="s">
        <v>50</v>
      </c>
      <c r="H54" s="107">
        <v>13134</v>
      </c>
      <c r="I54" s="108">
        <v>20</v>
      </c>
      <c r="J54" s="109">
        <f t="shared" si="0"/>
        <v>262680</v>
      </c>
      <c r="K54" s="108">
        <v>2</v>
      </c>
      <c r="L54" s="110">
        <f t="shared" si="1"/>
        <v>525360</v>
      </c>
      <c r="M54" s="111"/>
      <c r="N54" s="108"/>
      <c r="O54" s="107">
        <f t="shared" si="2"/>
        <v>0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</row>
    <row r="55" spans="1:548" s="52" customFormat="1" ht="34.5" customHeight="1" x14ac:dyDescent="0.25">
      <c r="A55" s="105" t="s">
        <v>66</v>
      </c>
      <c r="B55" s="150" t="s">
        <v>150</v>
      </c>
      <c r="C55" s="199"/>
      <c r="D55" s="199"/>
      <c r="E55" s="199"/>
      <c r="F55" s="200"/>
      <c r="G55" s="76" t="s">
        <v>50</v>
      </c>
      <c r="H55" s="82">
        <v>100</v>
      </c>
      <c r="I55" s="78">
        <v>10</v>
      </c>
      <c r="J55" s="79">
        <f t="shared" si="0"/>
        <v>1000</v>
      </c>
      <c r="K55" s="78">
        <v>1</v>
      </c>
      <c r="L55" s="80">
        <f t="shared" si="1"/>
        <v>1000</v>
      </c>
      <c r="M55" s="81"/>
      <c r="N55" s="78"/>
      <c r="O55" s="82">
        <f t="shared" si="2"/>
        <v>0</v>
      </c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</row>
    <row r="56" spans="1:548" s="52" customFormat="1" ht="63" customHeight="1" x14ac:dyDescent="0.25">
      <c r="A56" s="29" t="s">
        <v>68</v>
      </c>
      <c r="B56" s="201" t="s">
        <v>151</v>
      </c>
      <c r="C56" s="215"/>
      <c r="D56" s="215"/>
      <c r="E56" s="215"/>
      <c r="F56" s="216"/>
      <c r="G56" s="30" t="s">
        <v>67</v>
      </c>
      <c r="H56" s="87">
        <v>400</v>
      </c>
      <c r="I56" s="32">
        <v>1</v>
      </c>
      <c r="J56" s="74">
        <f t="shared" si="0"/>
        <v>400</v>
      </c>
      <c r="K56" s="32">
        <v>0.5</v>
      </c>
      <c r="L56" s="34">
        <f t="shared" si="1"/>
        <v>200</v>
      </c>
      <c r="M56" s="35"/>
      <c r="N56" s="32"/>
      <c r="O56" s="31">
        <f t="shared" si="2"/>
        <v>0</v>
      </c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</row>
    <row r="57" spans="1:548" s="52" customFormat="1" ht="30" customHeight="1" x14ac:dyDescent="0.25">
      <c r="A57" s="29" t="s">
        <v>69</v>
      </c>
      <c r="B57" s="201" t="s">
        <v>70</v>
      </c>
      <c r="C57" s="215"/>
      <c r="D57" s="215"/>
      <c r="E57" s="215"/>
      <c r="F57" s="216"/>
      <c r="G57" s="30" t="s">
        <v>50</v>
      </c>
      <c r="H57" s="87">
        <v>130</v>
      </c>
      <c r="I57" s="32">
        <v>1</v>
      </c>
      <c r="J57" s="74">
        <f t="shared" si="0"/>
        <v>130</v>
      </c>
      <c r="K57" s="32">
        <v>1</v>
      </c>
      <c r="L57" s="34">
        <f t="shared" si="1"/>
        <v>130</v>
      </c>
      <c r="M57" s="35"/>
      <c r="N57" s="32"/>
      <c r="O57" s="31">
        <f t="shared" si="2"/>
        <v>0</v>
      </c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</row>
    <row r="58" spans="1:548" s="52" customFormat="1" ht="30" customHeight="1" thickBot="1" x14ac:dyDescent="0.3">
      <c r="A58" s="53"/>
      <c r="B58" s="138" t="s">
        <v>52</v>
      </c>
      <c r="C58" s="139"/>
      <c r="D58" s="139"/>
      <c r="E58" s="139"/>
      <c r="F58" s="140"/>
      <c r="G58" s="54"/>
      <c r="H58" s="55"/>
      <c r="I58" s="56"/>
      <c r="J58" s="57">
        <f>SUM(J49:J57)</f>
        <v>534444.15999999992</v>
      </c>
      <c r="K58" s="57"/>
      <c r="L58" s="57">
        <f>SUM(L49:L57)</f>
        <v>829344.79</v>
      </c>
      <c r="M58" s="57">
        <f>SUM(M49:M57)</f>
        <v>4700</v>
      </c>
      <c r="N58" s="57"/>
      <c r="O58" s="57">
        <f>SUM(O49:O57)</f>
        <v>4700</v>
      </c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</row>
    <row r="59" spans="1:548" s="51" customFormat="1" ht="34.5" customHeight="1" x14ac:dyDescent="0.25">
      <c r="A59" s="9"/>
      <c r="B59" s="9"/>
      <c r="C59" s="9"/>
      <c r="D59" s="9"/>
      <c r="E59" s="9"/>
      <c r="F59" s="9"/>
      <c r="G59" s="85"/>
      <c r="H59" s="50"/>
      <c r="I59" s="50"/>
      <c r="J59" s="50"/>
      <c r="K59" s="50"/>
      <c r="L59" s="50"/>
      <c r="M59" s="86"/>
      <c r="N59" s="50"/>
      <c r="O59" s="50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</row>
    <row r="60" spans="1:548" s="9" customFormat="1" ht="21" customHeight="1" x14ac:dyDescent="0.25">
      <c r="A60" s="177" t="s">
        <v>54</v>
      </c>
      <c r="B60" s="178"/>
      <c r="C60" s="178"/>
      <c r="D60" s="178"/>
      <c r="E60" s="178"/>
      <c r="F60" s="178"/>
      <c r="G60" s="178"/>
      <c r="H60" s="179"/>
      <c r="I60" s="186" t="s">
        <v>1</v>
      </c>
      <c r="J60" s="187"/>
      <c r="K60" s="187"/>
      <c r="L60" s="187"/>
      <c r="M60" s="188"/>
      <c r="N60" s="118" t="s">
        <v>2</v>
      </c>
      <c r="O60" s="119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</row>
    <row r="61" spans="1:548" s="9" customFormat="1" ht="9.75" customHeight="1" x14ac:dyDescent="0.25">
      <c r="A61" s="180"/>
      <c r="B61" s="181"/>
      <c r="C61" s="181"/>
      <c r="D61" s="181"/>
      <c r="E61" s="181"/>
      <c r="F61" s="181"/>
      <c r="G61" s="181"/>
      <c r="H61" s="182"/>
      <c r="I61" s="3"/>
      <c r="J61" s="50"/>
      <c r="K61" s="50"/>
      <c r="L61" s="50"/>
      <c r="M61" s="4"/>
      <c r="N61" s="50"/>
      <c r="O61" s="5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</row>
    <row r="62" spans="1:548" s="9" customFormat="1" ht="3" customHeight="1" x14ac:dyDescent="0.25">
      <c r="A62" s="180"/>
      <c r="B62" s="181"/>
      <c r="C62" s="181"/>
      <c r="D62" s="181"/>
      <c r="E62" s="181"/>
      <c r="F62" s="181"/>
      <c r="G62" s="181"/>
      <c r="H62" s="182"/>
      <c r="I62" s="189" t="s">
        <v>60</v>
      </c>
      <c r="J62" s="190"/>
      <c r="K62" s="190"/>
      <c r="L62" s="190"/>
      <c r="M62" s="191"/>
      <c r="N62" s="71" t="s">
        <v>3</v>
      </c>
      <c r="O62" s="5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</row>
    <row r="63" spans="1:548" s="9" customFormat="1" ht="3.75" customHeight="1" x14ac:dyDescent="0.25">
      <c r="A63" s="180"/>
      <c r="B63" s="181"/>
      <c r="C63" s="181"/>
      <c r="D63" s="181"/>
      <c r="E63" s="181"/>
      <c r="F63" s="181"/>
      <c r="G63" s="181"/>
      <c r="H63" s="182"/>
      <c r="I63" s="192"/>
      <c r="J63" s="190"/>
      <c r="K63" s="190"/>
      <c r="L63" s="190"/>
      <c r="M63" s="191"/>
      <c r="N63" s="50"/>
      <c r="O63" s="5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</row>
    <row r="64" spans="1:548" s="9" customFormat="1" ht="27" customHeight="1" x14ac:dyDescent="0.25">
      <c r="A64" s="180"/>
      <c r="B64" s="181"/>
      <c r="C64" s="181"/>
      <c r="D64" s="181"/>
      <c r="E64" s="181"/>
      <c r="F64" s="181"/>
      <c r="G64" s="181"/>
      <c r="H64" s="182"/>
      <c r="I64" s="192"/>
      <c r="J64" s="190"/>
      <c r="K64" s="190"/>
      <c r="L64" s="190"/>
      <c r="M64" s="191"/>
      <c r="N64" s="2"/>
      <c r="O64" s="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</row>
    <row r="65" spans="1:548" s="9" customFormat="1" ht="0.75" customHeight="1" x14ac:dyDescent="0.25">
      <c r="A65" s="180"/>
      <c r="B65" s="181"/>
      <c r="C65" s="181"/>
      <c r="D65" s="181"/>
      <c r="E65" s="181"/>
      <c r="F65" s="181"/>
      <c r="G65" s="181"/>
      <c r="H65" s="182"/>
      <c r="I65" s="192"/>
      <c r="J65" s="190"/>
      <c r="K65" s="190"/>
      <c r="L65" s="190"/>
      <c r="M65" s="191"/>
      <c r="N65" s="73" t="s">
        <v>4</v>
      </c>
      <c r="O65" s="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</row>
    <row r="66" spans="1:548" s="9" customFormat="1" hidden="1" x14ac:dyDescent="0.25">
      <c r="A66" s="180"/>
      <c r="B66" s="181"/>
      <c r="C66" s="181"/>
      <c r="D66" s="181"/>
      <c r="E66" s="181"/>
      <c r="F66" s="181"/>
      <c r="G66" s="181"/>
      <c r="H66" s="182"/>
      <c r="I66" s="192"/>
      <c r="J66" s="190"/>
      <c r="K66" s="190"/>
      <c r="L66" s="190"/>
      <c r="M66" s="191"/>
      <c r="N66" s="50"/>
      <c r="O66" s="5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</row>
    <row r="67" spans="1:548" s="9" customFormat="1" hidden="1" x14ac:dyDescent="0.25">
      <c r="A67" s="180"/>
      <c r="B67" s="181"/>
      <c r="C67" s="181"/>
      <c r="D67" s="181"/>
      <c r="E67" s="181"/>
      <c r="F67" s="181"/>
      <c r="G67" s="181"/>
      <c r="H67" s="182"/>
      <c r="I67" s="192"/>
      <c r="J67" s="190"/>
      <c r="K67" s="190"/>
      <c r="L67" s="190"/>
      <c r="M67" s="191"/>
      <c r="N67" s="160">
        <f>N8</f>
        <v>43363</v>
      </c>
      <c r="O67" s="161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</row>
    <row r="68" spans="1:548" s="9" customFormat="1" x14ac:dyDescent="0.25">
      <c r="A68" s="183"/>
      <c r="B68" s="184"/>
      <c r="C68" s="184"/>
      <c r="D68" s="184"/>
      <c r="E68" s="184"/>
      <c r="F68" s="184"/>
      <c r="G68" s="184"/>
      <c r="H68" s="185"/>
      <c r="I68" s="193"/>
      <c r="J68" s="194"/>
      <c r="K68" s="194"/>
      <c r="L68" s="194"/>
      <c r="M68" s="195"/>
      <c r="N68" s="162"/>
      <c r="O68" s="163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</row>
    <row r="69" spans="1:548" s="9" customFormat="1" x14ac:dyDescent="0.25">
      <c r="A69" s="164" t="s">
        <v>5</v>
      </c>
      <c r="B69" s="165"/>
      <c r="C69" s="165"/>
      <c r="D69" s="165"/>
      <c r="E69" s="165"/>
      <c r="F69" s="166"/>
      <c r="G69" s="7"/>
      <c r="H69" s="170" t="s">
        <v>6</v>
      </c>
      <c r="I69" s="171"/>
      <c r="J69" s="171"/>
      <c r="K69" s="171"/>
      <c r="L69" s="171"/>
      <c r="M69" s="171"/>
      <c r="N69" s="171"/>
      <c r="O69" s="172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</row>
    <row r="70" spans="1:548" s="9" customFormat="1" x14ac:dyDescent="0.25">
      <c r="A70" s="167"/>
      <c r="B70" s="168"/>
      <c r="C70" s="168"/>
      <c r="D70" s="168"/>
      <c r="E70" s="168"/>
      <c r="F70" s="169"/>
      <c r="G70" s="7"/>
      <c r="H70" s="173"/>
      <c r="I70" s="174"/>
      <c r="J70" s="174"/>
      <c r="K70" s="174"/>
      <c r="L70" s="174"/>
      <c r="M70" s="174"/>
      <c r="N70" s="174"/>
      <c r="O70" s="175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</row>
    <row r="71" spans="1:548" s="9" customFormat="1" x14ac:dyDescent="0.25">
      <c r="A71" s="8"/>
      <c r="B71" s="112"/>
      <c r="C71" s="114"/>
      <c r="G71" s="7"/>
      <c r="H71" s="176" t="s">
        <v>7</v>
      </c>
      <c r="I71" s="171"/>
      <c r="J71" s="171"/>
      <c r="K71" s="171"/>
      <c r="L71" s="172"/>
      <c r="M71" s="176" t="s">
        <v>8</v>
      </c>
      <c r="N71" s="171"/>
      <c r="O71" s="172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</row>
    <row r="72" spans="1:548" s="9" customFormat="1" x14ac:dyDescent="0.25">
      <c r="A72" s="11"/>
      <c r="B72" s="113"/>
      <c r="G72" s="7"/>
      <c r="H72" s="173"/>
      <c r="I72" s="174"/>
      <c r="J72" s="174"/>
      <c r="K72" s="174"/>
      <c r="L72" s="175"/>
      <c r="M72" s="173"/>
      <c r="N72" s="174"/>
      <c r="O72" s="175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</row>
    <row r="73" spans="1:548" s="9" customFormat="1" x14ac:dyDescent="0.25">
      <c r="A73" s="11"/>
      <c r="B73" s="113"/>
      <c r="G73" s="12"/>
      <c r="H73" s="13"/>
      <c r="I73" s="14"/>
      <c r="J73" s="14"/>
      <c r="K73" s="14"/>
      <c r="L73" s="15"/>
      <c r="M73" s="16"/>
      <c r="N73" s="14"/>
      <c r="O73" s="23" t="s">
        <v>9</v>
      </c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</row>
    <row r="74" spans="1:548" s="9" customFormat="1" x14ac:dyDescent="0.25">
      <c r="A74" s="11"/>
      <c r="B74" s="113"/>
      <c r="G74" s="10"/>
      <c r="H74" s="18" t="s">
        <v>56</v>
      </c>
      <c r="I74" s="17" t="s">
        <v>11</v>
      </c>
      <c r="J74" s="19" t="s">
        <v>12</v>
      </c>
      <c r="K74" s="19" t="s">
        <v>13</v>
      </c>
      <c r="L74" s="19" t="s">
        <v>14</v>
      </c>
      <c r="M74" s="19" t="s">
        <v>15</v>
      </c>
      <c r="N74" s="20" t="s">
        <v>16</v>
      </c>
      <c r="O74" s="19" t="s">
        <v>165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</row>
    <row r="75" spans="1:548" s="9" customFormat="1" x14ac:dyDescent="0.25">
      <c r="A75" s="21" t="s">
        <v>19</v>
      </c>
      <c r="B75" s="151" t="s">
        <v>20</v>
      </c>
      <c r="C75" s="152"/>
      <c r="D75" s="152"/>
      <c r="E75" s="152"/>
      <c r="F75" s="153"/>
      <c r="G75" s="18" t="s">
        <v>21</v>
      </c>
      <c r="H75" s="17" t="s">
        <v>22</v>
      </c>
      <c r="I75" s="19" t="s">
        <v>23</v>
      </c>
      <c r="J75" s="19" t="s">
        <v>23</v>
      </c>
      <c r="K75" s="19" t="s">
        <v>24</v>
      </c>
      <c r="L75" s="19" t="s">
        <v>14</v>
      </c>
      <c r="M75" s="20" t="s">
        <v>18</v>
      </c>
      <c r="N75" s="19" t="s">
        <v>25</v>
      </c>
      <c r="O75" s="23" t="s">
        <v>26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</row>
    <row r="76" spans="1:548" s="9" customFormat="1" x14ac:dyDescent="0.25">
      <c r="A76" s="21" t="s">
        <v>27</v>
      </c>
      <c r="F76" s="10"/>
      <c r="G76" s="18" t="s">
        <v>28</v>
      </c>
      <c r="H76" s="5"/>
      <c r="I76" s="19" t="s">
        <v>29</v>
      </c>
      <c r="J76" s="19" t="s">
        <v>30</v>
      </c>
      <c r="K76" s="19" t="s">
        <v>31</v>
      </c>
      <c r="L76" s="19" t="s">
        <v>32</v>
      </c>
      <c r="M76" s="20" t="s">
        <v>33</v>
      </c>
      <c r="N76" s="19" t="s">
        <v>18</v>
      </c>
      <c r="O76" s="19" t="s">
        <v>34</v>
      </c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</row>
    <row r="77" spans="1:548" s="9" customFormat="1" x14ac:dyDescent="0.25">
      <c r="A77" s="11"/>
      <c r="F77" s="10"/>
      <c r="G77" s="22"/>
      <c r="H77" s="5"/>
      <c r="I77" s="19" t="s">
        <v>35</v>
      </c>
      <c r="J77" s="19"/>
      <c r="K77" s="19"/>
      <c r="L77" s="19"/>
      <c r="M77" s="20"/>
      <c r="N77" s="19" t="s">
        <v>36</v>
      </c>
      <c r="O77" s="23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</row>
    <row r="78" spans="1:548" s="9" customFormat="1" x14ac:dyDescent="0.25">
      <c r="A78" s="24" t="s">
        <v>37</v>
      </c>
      <c r="B78" s="212" t="s">
        <v>38</v>
      </c>
      <c r="C78" s="213"/>
      <c r="D78" s="213"/>
      <c r="E78" s="213"/>
      <c r="F78" s="214"/>
      <c r="G78" s="25" t="s">
        <v>39</v>
      </c>
      <c r="H78" s="26" t="s">
        <v>40</v>
      </c>
      <c r="I78" s="27" t="s">
        <v>41</v>
      </c>
      <c r="J78" s="27" t="s">
        <v>42</v>
      </c>
      <c r="K78" s="27" t="s">
        <v>43</v>
      </c>
      <c r="L78" s="27" t="s">
        <v>44</v>
      </c>
      <c r="M78" s="28" t="s">
        <v>45</v>
      </c>
      <c r="N78" s="27" t="s">
        <v>46</v>
      </c>
      <c r="O78" s="26" t="s">
        <v>47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</row>
    <row r="79" spans="1:548" s="9" customFormat="1" ht="67.5" customHeight="1" x14ac:dyDescent="0.25">
      <c r="A79" s="29" t="s">
        <v>152</v>
      </c>
      <c r="B79" s="221" t="s">
        <v>163</v>
      </c>
      <c r="C79" s="215"/>
      <c r="D79" s="215"/>
      <c r="E79" s="215"/>
      <c r="F79" s="216"/>
      <c r="G79" s="30" t="s">
        <v>50</v>
      </c>
      <c r="H79" s="87">
        <v>79</v>
      </c>
      <c r="I79" s="32">
        <v>416</v>
      </c>
      <c r="J79" s="74">
        <f>I79*H79</f>
        <v>32864</v>
      </c>
      <c r="K79" s="32">
        <v>6.25</v>
      </c>
      <c r="L79" s="34">
        <f>J79*K79</f>
        <v>205400</v>
      </c>
      <c r="M79" s="35">
        <v>0</v>
      </c>
      <c r="N79" s="32"/>
      <c r="O79" s="31">
        <f>SUM(M79*N79)</f>
        <v>0</v>
      </c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</row>
    <row r="80" spans="1:548" s="9" customFormat="1" ht="28.5" customHeight="1" x14ac:dyDescent="0.25">
      <c r="A80" s="29" t="s">
        <v>71</v>
      </c>
      <c r="B80" s="201" t="s">
        <v>72</v>
      </c>
      <c r="C80" s="204"/>
      <c r="D80" s="204"/>
      <c r="E80" s="204"/>
      <c r="F80" s="205"/>
      <c r="G80" s="30" t="s">
        <v>50</v>
      </c>
      <c r="H80" s="31">
        <v>79</v>
      </c>
      <c r="I80" s="32">
        <v>79.89</v>
      </c>
      <c r="J80" s="74">
        <f>SUM(H80*I80)</f>
        <v>6311.31</v>
      </c>
      <c r="K80" s="32">
        <v>0.25</v>
      </c>
      <c r="L80" s="34">
        <f t="shared" ref="L80:L87" si="3">SUM(J80*K80)</f>
        <v>1577.8275000000001</v>
      </c>
      <c r="M80" s="35"/>
      <c r="N80" s="32"/>
      <c r="O80" s="31">
        <f>SUM(M80*N80)</f>
        <v>0</v>
      </c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</row>
    <row r="81" spans="1:548" s="9" customFormat="1" ht="36" customHeight="1" x14ac:dyDescent="0.25">
      <c r="A81" s="29" t="s">
        <v>74</v>
      </c>
      <c r="B81" s="201" t="s">
        <v>75</v>
      </c>
      <c r="C81" s="217"/>
      <c r="D81" s="217"/>
      <c r="E81" s="217"/>
      <c r="F81" s="218"/>
      <c r="G81" s="30" t="s">
        <v>50</v>
      </c>
      <c r="H81" s="31">
        <v>250</v>
      </c>
      <c r="I81" s="32">
        <v>132</v>
      </c>
      <c r="J81" s="74">
        <v>32900</v>
      </c>
      <c r="K81" s="32">
        <v>10</v>
      </c>
      <c r="L81" s="34">
        <f t="shared" si="3"/>
        <v>329000</v>
      </c>
      <c r="M81" s="35"/>
      <c r="N81" s="32"/>
      <c r="O81" s="31">
        <f>SUM(M81*N81)</f>
        <v>0</v>
      </c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</row>
    <row r="82" spans="1:548" s="9" customFormat="1" ht="36" customHeight="1" x14ac:dyDescent="0.25">
      <c r="A82" s="29" t="s">
        <v>76</v>
      </c>
      <c r="B82" s="201" t="s">
        <v>77</v>
      </c>
      <c r="C82" s="215"/>
      <c r="D82" s="215"/>
      <c r="E82" s="215"/>
      <c r="F82" s="216"/>
      <c r="G82" s="30" t="s">
        <v>50</v>
      </c>
      <c r="H82" s="31">
        <v>79</v>
      </c>
      <c r="I82" s="32">
        <v>416</v>
      </c>
      <c r="J82" s="74">
        <v>32900</v>
      </c>
      <c r="K82" s="32">
        <v>0.5</v>
      </c>
      <c r="L82" s="34">
        <f t="shared" si="3"/>
        <v>16450</v>
      </c>
      <c r="M82" s="35"/>
      <c r="N82" s="32"/>
      <c r="O82" s="31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</row>
    <row r="83" spans="1:548" s="9" customFormat="1" ht="39" customHeight="1" x14ac:dyDescent="0.25">
      <c r="A83" s="29" t="s">
        <v>78</v>
      </c>
      <c r="B83" s="209" t="s">
        <v>79</v>
      </c>
      <c r="C83" s="219"/>
      <c r="D83" s="219"/>
      <c r="E83" s="219"/>
      <c r="F83" s="220"/>
      <c r="G83" s="30" t="s">
        <v>50</v>
      </c>
      <c r="H83" s="31">
        <v>79</v>
      </c>
      <c r="I83" s="32">
        <v>10</v>
      </c>
      <c r="J83" s="74">
        <f>SUM(H83*I83)</f>
        <v>790</v>
      </c>
      <c r="K83" s="32">
        <v>2</v>
      </c>
      <c r="L83" s="34">
        <f t="shared" si="3"/>
        <v>1580</v>
      </c>
      <c r="M83" s="35"/>
      <c r="N83" s="32"/>
      <c r="O83" s="31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</row>
    <row r="84" spans="1:548" s="9" customFormat="1" ht="31.5" customHeight="1" x14ac:dyDescent="0.25">
      <c r="A84" s="29" t="s">
        <v>80</v>
      </c>
      <c r="B84" s="201" t="s">
        <v>81</v>
      </c>
      <c r="C84" s="215"/>
      <c r="D84" s="215"/>
      <c r="E84" s="215"/>
      <c r="F84" s="216"/>
      <c r="G84" s="30" t="s">
        <v>50</v>
      </c>
      <c r="H84" s="87">
        <v>790</v>
      </c>
      <c r="I84" s="32">
        <v>1</v>
      </c>
      <c r="J84" s="74">
        <f>SUM(H84*I84)</f>
        <v>790</v>
      </c>
      <c r="K84" s="32">
        <v>2</v>
      </c>
      <c r="L84" s="34">
        <f t="shared" si="3"/>
        <v>1580</v>
      </c>
      <c r="M84" s="35"/>
      <c r="N84" s="32"/>
      <c r="O84" s="31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</row>
    <row r="85" spans="1:548" s="9" customFormat="1" ht="35.25" customHeight="1" x14ac:dyDescent="0.25">
      <c r="A85" s="29" t="s">
        <v>83</v>
      </c>
      <c r="B85" s="201" t="s">
        <v>139</v>
      </c>
      <c r="C85" s="215"/>
      <c r="D85" s="215"/>
      <c r="E85" s="215"/>
      <c r="F85" s="216"/>
      <c r="G85" s="30" t="s">
        <v>50</v>
      </c>
      <c r="H85" s="31">
        <v>79</v>
      </c>
      <c r="I85" s="32">
        <v>9</v>
      </c>
      <c r="J85" s="74">
        <f>SUM(H85*I85)</f>
        <v>711</v>
      </c>
      <c r="K85" s="32">
        <v>0.5</v>
      </c>
      <c r="L85" s="34">
        <f t="shared" si="3"/>
        <v>355.5</v>
      </c>
      <c r="M85" s="35"/>
      <c r="N85" s="32"/>
      <c r="O85" s="31">
        <f>SUM(M85*N85)</f>
        <v>0</v>
      </c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</row>
    <row r="86" spans="1:548" s="9" customFormat="1" ht="48" customHeight="1" x14ac:dyDescent="0.25">
      <c r="A86" s="29" t="s">
        <v>153</v>
      </c>
      <c r="B86" s="201" t="s">
        <v>166</v>
      </c>
      <c r="C86" s="215"/>
      <c r="D86" s="215"/>
      <c r="E86" s="215"/>
      <c r="F86" s="216"/>
      <c r="G86" s="30" t="s">
        <v>50</v>
      </c>
      <c r="H86" s="31">
        <v>79</v>
      </c>
      <c r="I86" s="32">
        <v>1</v>
      </c>
      <c r="J86" s="74">
        <f>SUM(H86*I86)</f>
        <v>79</v>
      </c>
      <c r="K86" s="32">
        <v>1</v>
      </c>
      <c r="L86" s="34">
        <f t="shared" si="3"/>
        <v>79</v>
      </c>
      <c r="M86" s="35"/>
      <c r="N86" s="32"/>
      <c r="O86" s="31">
        <f>SUM(M86*N86)</f>
        <v>0</v>
      </c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</row>
    <row r="87" spans="1:548" s="9" customFormat="1" ht="33.75" customHeight="1" x14ac:dyDescent="0.25">
      <c r="A87" s="29" t="s">
        <v>84</v>
      </c>
      <c r="B87" s="201" t="s">
        <v>164</v>
      </c>
      <c r="C87" s="215"/>
      <c r="D87" s="215"/>
      <c r="E87" s="215"/>
      <c r="F87" s="216"/>
      <c r="G87" s="30" t="s">
        <v>50</v>
      </c>
      <c r="H87" s="31">
        <v>79</v>
      </c>
      <c r="I87" s="32">
        <v>10</v>
      </c>
      <c r="J87" s="74">
        <f>SUM(H87*I87)</f>
        <v>790</v>
      </c>
      <c r="K87" s="32">
        <v>0.5</v>
      </c>
      <c r="L87" s="34">
        <f t="shared" si="3"/>
        <v>395</v>
      </c>
      <c r="M87" s="35">
        <v>0</v>
      </c>
      <c r="N87" s="32"/>
      <c r="O87" s="31">
        <f>SUM(M87*N87)</f>
        <v>0</v>
      </c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</row>
    <row r="88" spans="1:548" s="9" customFormat="1" ht="27" customHeight="1" thickBot="1" x14ac:dyDescent="0.3">
      <c r="A88" s="53"/>
      <c r="B88" s="138" t="s">
        <v>52</v>
      </c>
      <c r="C88" s="139"/>
      <c r="D88" s="139"/>
      <c r="E88" s="139"/>
      <c r="F88" s="140"/>
      <c r="G88" s="54"/>
      <c r="H88" s="55"/>
      <c r="I88" s="56"/>
      <c r="J88" s="57">
        <f>SUM(J79:J87)</f>
        <v>108135.31</v>
      </c>
      <c r="K88" s="57"/>
      <c r="L88" s="57">
        <f>SUM(L79:L87)</f>
        <v>556417.32750000001</v>
      </c>
      <c r="M88" s="57"/>
      <c r="N88" s="56"/>
      <c r="O88" s="56">
        <f>SUM(O79:O87)</f>
        <v>0</v>
      </c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</row>
    <row r="89" spans="1:548" s="9" customFormat="1" x14ac:dyDescent="0.25">
      <c r="A89" s="89"/>
      <c r="B89" s="90"/>
      <c r="C89" s="91"/>
      <c r="D89" s="91"/>
      <c r="E89" s="91"/>
      <c r="F89" s="91"/>
      <c r="G89" s="92"/>
      <c r="H89" s="74"/>
      <c r="I89" s="74"/>
      <c r="J89" s="74"/>
      <c r="K89" s="74"/>
      <c r="L89" s="93"/>
      <c r="M89" s="93"/>
      <c r="N89" s="74"/>
      <c r="O89" s="74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</row>
    <row r="90" spans="1:548" s="52" customFormat="1" ht="25.5" customHeight="1" x14ac:dyDescent="0.25">
      <c r="A90" s="89"/>
      <c r="B90" s="90"/>
      <c r="C90" s="91"/>
      <c r="D90" s="91"/>
      <c r="E90" s="91"/>
      <c r="F90" s="91"/>
      <c r="G90" s="92"/>
      <c r="H90" s="74"/>
      <c r="I90" s="74"/>
      <c r="J90" s="74"/>
      <c r="K90" s="74"/>
      <c r="L90" s="93"/>
      <c r="M90" s="93"/>
      <c r="N90" s="74"/>
      <c r="O90" s="74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</row>
    <row r="91" spans="1:548" s="52" customFormat="1" ht="51.75" customHeight="1" x14ac:dyDescent="0.25">
      <c r="A91" s="177" t="s">
        <v>87</v>
      </c>
      <c r="B91" s="178"/>
      <c r="C91" s="178"/>
      <c r="D91" s="178"/>
      <c r="E91" s="178"/>
      <c r="F91" s="178"/>
      <c r="G91" s="178"/>
      <c r="H91" s="179"/>
      <c r="I91" s="186" t="s">
        <v>1</v>
      </c>
      <c r="J91" s="187"/>
      <c r="K91" s="187"/>
      <c r="L91" s="187"/>
      <c r="M91" s="188"/>
      <c r="N91" s="118" t="s">
        <v>2</v>
      </c>
      <c r="O91" s="119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</row>
    <row r="92" spans="1:548" s="52" customFormat="1" ht="14.25" hidden="1" customHeight="1" x14ac:dyDescent="0.25">
      <c r="A92" s="180"/>
      <c r="B92" s="181"/>
      <c r="C92" s="181"/>
      <c r="D92" s="181"/>
      <c r="E92" s="181"/>
      <c r="F92" s="181"/>
      <c r="G92" s="181"/>
      <c r="H92" s="182"/>
      <c r="I92" s="3"/>
      <c r="J92" s="50"/>
      <c r="K92" s="50"/>
      <c r="L92" s="50"/>
      <c r="M92" s="4"/>
      <c r="N92" s="50"/>
      <c r="O92" s="5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</row>
    <row r="93" spans="1:548" s="52" customFormat="1" ht="15.75" customHeight="1" x14ac:dyDescent="0.25">
      <c r="A93" s="180"/>
      <c r="B93" s="181"/>
      <c r="C93" s="181"/>
      <c r="D93" s="181"/>
      <c r="E93" s="181"/>
      <c r="F93" s="181"/>
      <c r="G93" s="181"/>
      <c r="H93" s="182"/>
      <c r="I93" s="189" t="s">
        <v>55</v>
      </c>
      <c r="J93" s="190"/>
      <c r="K93" s="190"/>
      <c r="L93" s="190"/>
      <c r="M93" s="191"/>
      <c r="N93" s="71" t="s">
        <v>3</v>
      </c>
      <c r="O93" s="5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</row>
    <row r="94" spans="1:548" s="9" customFormat="1" ht="30.75" customHeight="1" x14ac:dyDescent="0.25">
      <c r="A94" s="180"/>
      <c r="B94" s="181"/>
      <c r="C94" s="181"/>
      <c r="D94" s="181"/>
      <c r="E94" s="181"/>
      <c r="F94" s="181"/>
      <c r="G94" s="181"/>
      <c r="H94" s="182"/>
      <c r="I94" s="192"/>
      <c r="J94" s="190"/>
      <c r="K94" s="190"/>
      <c r="L94" s="190"/>
      <c r="M94" s="191"/>
      <c r="N94" s="50"/>
      <c r="O94" s="5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</row>
    <row r="95" spans="1:548" s="9" customFormat="1" ht="6" customHeight="1" x14ac:dyDescent="0.25">
      <c r="A95" s="180"/>
      <c r="B95" s="181"/>
      <c r="C95" s="181"/>
      <c r="D95" s="181"/>
      <c r="E95" s="181"/>
      <c r="F95" s="181"/>
      <c r="G95" s="181"/>
      <c r="H95" s="182"/>
      <c r="I95" s="192"/>
      <c r="J95" s="190"/>
      <c r="K95" s="190"/>
      <c r="L95" s="190"/>
      <c r="M95" s="191"/>
      <c r="N95" s="2"/>
      <c r="O95" s="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</row>
    <row r="96" spans="1:548" s="9" customFormat="1" ht="12" hidden="1" customHeight="1" x14ac:dyDescent="0.25">
      <c r="A96" s="180"/>
      <c r="B96" s="181"/>
      <c r="C96" s="181"/>
      <c r="D96" s="181"/>
      <c r="E96" s="181"/>
      <c r="F96" s="181"/>
      <c r="G96" s="181"/>
      <c r="H96" s="182"/>
      <c r="I96" s="192"/>
      <c r="J96" s="190"/>
      <c r="K96" s="190"/>
      <c r="L96" s="190"/>
      <c r="M96" s="191"/>
      <c r="N96" s="73" t="s">
        <v>4</v>
      </c>
      <c r="O96" s="5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</row>
    <row r="97" spans="1:548" s="9" customFormat="1" ht="12" hidden="1" customHeight="1" x14ac:dyDescent="0.25">
      <c r="A97" s="180"/>
      <c r="B97" s="181"/>
      <c r="C97" s="181"/>
      <c r="D97" s="181"/>
      <c r="E97" s="181"/>
      <c r="F97" s="181"/>
      <c r="G97" s="181"/>
      <c r="H97" s="182"/>
      <c r="I97" s="192"/>
      <c r="J97" s="190"/>
      <c r="K97" s="190"/>
      <c r="L97" s="190"/>
      <c r="M97" s="191"/>
      <c r="N97" s="50"/>
      <c r="O97" s="5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</row>
    <row r="98" spans="1:548" s="9" customFormat="1" ht="12.75" hidden="1" customHeight="1" x14ac:dyDescent="0.25">
      <c r="A98" s="180"/>
      <c r="B98" s="181"/>
      <c r="C98" s="181"/>
      <c r="D98" s="181"/>
      <c r="E98" s="181"/>
      <c r="F98" s="181"/>
      <c r="G98" s="181"/>
      <c r="H98" s="182"/>
      <c r="I98" s="192"/>
      <c r="J98" s="190"/>
      <c r="K98" s="190"/>
      <c r="L98" s="190"/>
      <c r="M98" s="191"/>
      <c r="N98" s="160">
        <f>N8</f>
        <v>43363</v>
      </c>
      <c r="O98" s="16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</row>
    <row r="99" spans="1:548" s="9" customFormat="1" ht="36.75" customHeight="1" x14ac:dyDescent="0.25">
      <c r="A99" s="183"/>
      <c r="B99" s="184"/>
      <c r="C99" s="184"/>
      <c r="D99" s="184"/>
      <c r="E99" s="184"/>
      <c r="F99" s="184"/>
      <c r="G99" s="184"/>
      <c r="H99" s="185"/>
      <c r="I99" s="193"/>
      <c r="J99" s="194"/>
      <c r="K99" s="194"/>
      <c r="L99" s="194"/>
      <c r="M99" s="195"/>
      <c r="N99" s="162"/>
      <c r="O99" s="163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</row>
    <row r="100" spans="1:548" s="9" customFormat="1" x14ac:dyDescent="0.25">
      <c r="A100" s="164" t="s">
        <v>5</v>
      </c>
      <c r="B100" s="165"/>
      <c r="C100" s="165"/>
      <c r="D100" s="165"/>
      <c r="E100" s="165"/>
      <c r="F100" s="166"/>
      <c r="G100" s="7"/>
      <c r="H100" s="170" t="s">
        <v>6</v>
      </c>
      <c r="I100" s="171"/>
      <c r="J100" s="171"/>
      <c r="K100" s="171"/>
      <c r="L100" s="171"/>
      <c r="M100" s="171"/>
      <c r="N100" s="171"/>
      <c r="O100" s="172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</row>
    <row r="101" spans="1:548" s="9" customFormat="1" x14ac:dyDescent="0.25">
      <c r="A101" s="167"/>
      <c r="B101" s="168"/>
      <c r="C101" s="168"/>
      <c r="D101" s="168"/>
      <c r="E101" s="168"/>
      <c r="F101" s="169"/>
      <c r="G101" s="7"/>
      <c r="H101" s="173"/>
      <c r="I101" s="174"/>
      <c r="J101" s="174"/>
      <c r="K101" s="174"/>
      <c r="L101" s="174"/>
      <c r="M101" s="174"/>
      <c r="N101" s="174"/>
      <c r="O101" s="175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</row>
    <row r="102" spans="1:548" s="9" customFormat="1" x14ac:dyDescent="0.25">
      <c r="A102" s="8"/>
      <c r="F102" s="10"/>
      <c r="G102" s="7"/>
      <c r="H102" s="176" t="s">
        <v>7</v>
      </c>
      <c r="I102" s="171"/>
      <c r="J102" s="171"/>
      <c r="K102" s="171"/>
      <c r="L102" s="172"/>
      <c r="M102" s="176" t="s">
        <v>8</v>
      </c>
      <c r="N102" s="171"/>
      <c r="O102" s="17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</row>
    <row r="103" spans="1:548" s="9" customFormat="1" x14ac:dyDescent="0.25">
      <c r="A103" s="11"/>
      <c r="F103" s="10"/>
      <c r="G103" s="7"/>
      <c r="H103" s="173"/>
      <c r="I103" s="174"/>
      <c r="J103" s="174"/>
      <c r="K103" s="174"/>
      <c r="L103" s="175"/>
      <c r="M103" s="173"/>
      <c r="N103" s="174"/>
      <c r="O103" s="175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</row>
    <row r="104" spans="1:548" s="9" customFormat="1" x14ac:dyDescent="0.25">
      <c r="A104" s="11"/>
      <c r="F104" s="10"/>
      <c r="G104" s="12"/>
      <c r="H104" s="13"/>
      <c r="I104" s="14"/>
      <c r="J104" s="14"/>
      <c r="K104" s="14"/>
      <c r="L104" s="15"/>
      <c r="M104" s="16"/>
      <c r="N104" s="14"/>
      <c r="O104" s="23" t="s">
        <v>9</v>
      </c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</row>
    <row r="105" spans="1:548" s="9" customFormat="1" x14ac:dyDescent="0.25">
      <c r="A105" s="11"/>
      <c r="F105" s="10"/>
      <c r="G105" s="18" t="s">
        <v>10</v>
      </c>
      <c r="H105" s="17" t="s">
        <v>11</v>
      </c>
      <c r="I105" s="19" t="s">
        <v>12</v>
      </c>
      <c r="J105" s="19" t="s">
        <v>13</v>
      </c>
      <c r="K105" s="19" t="s">
        <v>14</v>
      </c>
      <c r="L105" s="19" t="s">
        <v>15</v>
      </c>
      <c r="M105" s="20" t="s">
        <v>16</v>
      </c>
      <c r="N105" s="19" t="s">
        <v>17</v>
      </c>
      <c r="O105" s="23" t="s">
        <v>18</v>
      </c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</row>
    <row r="106" spans="1:548" s="9" customFormat="1" x14ac:dyDescent="0.25">
      <c r="A106" s="21" t="s">
        <v>19</v>
      </c>
      <c r="B106" s="151" t="s">
        <v>20</v>
      </c>
      <c r="C106" s="152"/>
      <c r="D106" s="152"/>
      <c r="E106" s="152"/>
      <c r="F106" s="153"/>
      <c r="G106" s="18" t="s">
        <v>21</v>
      </c>
      <c r="H106" s="17" t="s">
        <v>22</v>
      </c>
      <c r="I106" s="19" t="s">
        <v>23</v>
      </c>
      <c r="J106" s="19" t="s">
        <v>23</v>
      </c>
      <c r="K106" s="19" t="s">
        <v>24</v>
      </c>
      <c r="L106" s="19" t="s">
        <v>14</v>
      </c>
      <c r="M106" s="20" t="s">
        <v>18</v>
      </c>
      <c r="N106" s="19" t="s">
        <v>25</v>
      </c>
      <c r="O106" s="23" t="s">
        <v>26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</row>
    <row r="107" spans="1:548" s="9" customFormat="1" x14ac:dyDescent="0.25">
      <c r="A107" s="21" t="s">
        <v>27</v>
      </c>
      <c r="F107" s="10"/>
      <c r="G107" s="18" t="s">
        <v>28</v>
      </c>
      <c r="H107" s="5"/>
      <c r="I107" s="19" t="s">
        <v>29</v>
      </c>
      <c r="J107" s="19" t="s">
        <v>30</v>
      </c>
      <c r="K107" s="19" t="s">
        <v>31</v>
      </c>
      <c r="L107" s="19" t="s">
        <v>32</v>
      </c>
      <c r="M107" s="20" t="s">
        <v>33</v>
      </c>
      <c r="N107" s="19" t="s">
        <v>18</v>
      </c>
      <c r="O107" s="19" t="s">
        <v>34</v>
      </c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</row>
    <row r="108" spans="1:548" s="9" customFormat="1" x14ac:dyDescent="0.25">
      <c r="A108" s="11"/>
      <c r="F108" s="10"/>
      <c r="G108" s="22"/>
      <c r="H108" s="5"/>
      <c r="I108" s="19" t="s">
        <v>35</v>
      </c>
      <c r="J108" s="19"/>
      <c r="K108" s="19"/>
      <c r="L108" s="19"/>
      <c r="M108" s="20"/>
      <c r="N108" s="19" t="s">
        <v>36</v>
      </c>
      <c r="O108" s="23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</row>
    <row r="109" spans="1:548" s="9" customFormat="1" x14ac:dyDescent="0.25">
      <c r="A109" s="24" t="s">
        <v>37</v>
      </c>
      <c r="B109" s="212" t="s">
        <v>38</v>
      </c>
      <c r="C109" s="213"/>
      <c r="D109" s="213"/>
      <c r="E109" s="213"/>
      <c r="F109" s="214"/>
      <c r="G109" s="25" t="s">
        <v>39</v>
      </c>
      <c r="H109" s="26" t="s">
        <v>40</v>
      </c>
      <c r="I109" s="27" t="s">
        <v>41</v>
      </c>
      <c r="J109" s="27" t="s">
        <v>42</v>
      </c>
      <c r="K109" s="27" t="s">
        <v>43</v>
      </c>
      <c r="L109" s="27" t="s">
        <v>44</v>
      </c>
      <c r="M109" s="28" t="s">
        <v>45</v>
      </c>
      <c r="N109" s="27" t="s">
        <v>46</v>
      </c>
      <c r="O109" s="26" t="s">
        <v>47</v>
      </c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</row>
    <row r="110" spans="1:548" s="9" customFormat="1" ht="143.25" customHeight="1" x14ac:dyDescent="0.25">
      <c r="A110" s="29" t="s">
        <v>173</v>
      </c>
      <c r="B110" s="221" t="s">
        <v>175</v>
      </c>
      <c r="C110" s="222"/>
      <c r="D110" s="222"/>
      <c r="E110" s="222"/>
      <c r="F110" s="223"/>
      <c r="G110" s="88" t="s">
        <v>95</v>
      </c>
      <c r="H110" s="31">
        <v>79</v>
      </c>
      <c r="I110" s="32">
        <v>1</v>
      </c>
      <c r="J110" s="74">
        <f>SUM(H110*I110)</f>
        <v>79</v>
      </c>
      <c r="K110" s="32">
        <v>60</v>
      </c>
      <c r="L110" s="34">
        <f t="shared" ref="L110:L115" si="4">SUM(J110*K110)</f>
        <v>4740</v>
      </c>
      <c r="M110" s="35"/>
      <c r="N110" s="32"/>
      <c r="O110" s="31">
        <f t="shared" ref="O110:O115" si="5">SUM(M110*N110)</f>
        <v>0</v>
      </c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</row>
    <row r="111" spans="1:548" s="9" customFormat="1" ht="36.75" customHeight="1" x14ac:dyDescent="0.25">
      <c r="A111" s="29" t="s">
        <v>91</v>
      </c>
      <c r="B111" s="224" t="s">
        <v>154</v>
      </c>
      <c r="C111" s="225"/>
      <c r="D111" s="225"/>
      <c r="E111" s="225"/>
      <c r="F111" s="226"/>
      <c r="G111" s="30" t="s">
        <v>88</v>
      </c>
      <c r="H111" s="31">
        <v>79</v>
      </c>
      <c r="I111" s="32">
        <v>35</v>
      </c>
      <c r="J111" s="74">
        <f>SUM(H111*I111)</f>
        <v>2765</v>
      </c>
      <c r="K111" s="32">
        <v>1</v>
      </c>
      <c r="L111" s="34">
        <f t="shared" si="4"/>
        <v>2765</v>
      </c>
      <c r="M111" s="35"/>
      <c r="N111" s="32"/>
      <c r="O111" s="31">
        <f t="shared" si="5"/>
        <v>0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</row>
    <row r="112" spans="1:548" s="9" customFormat="1" ht="32.25" customHeight="1" x14ac:dyDescent="0.25">
      <c r="A112" s="29" t="s">
        <v>92</v>
      </c>
      <c r="B112" s="201" t="s">
        <v>155</v>
      </c>
      <c r="C112" s="215"/>
      <c r="D112" s="215"/>
      <c r="E112" s="215"/>
      <c r="F112" s="216"/>
      <c r="G112" s="30" t="s">
        <v>88</v>
      </c>
      <c r="H112" s="31">
        <v>79</v>
      </c>
      <c r="I112" s="32">
        <v>416</v>
      </c>
      <c r="J112" s="74">
        <v>32900</v>
      </c>
      <c r="K112" s="32">
        <v>0.25</v>
      </c>
      <c r="L112" s="34">
        <f t="shared" si="4"/>
        <v>8225</v>
      </c>
      <c r="M112" s="35"/>
      <c r="N112" s="32"/>
      <c r="O112" s="31">
        <f t="shared" si="5"/>
        <v>0</v>
      </c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</row>
    <row r="113" spans="1:548" s="9" customFormat="1" ht="28.5" customHeight="1" x14ac:dyDescent="0.25">
      <c r="A113" s="29" t="s">
        <v>93</v>
      </c>
      <c r="B113" s="201" t="s">
        <v>94</v>
      </c>
      <c r="C113" s="204"/>
      <c r="D113" s="204"/>
      <c r="E113" s="204"/>
      <c r="F113" s="205"/>
      <c r="G113" s="30" t="s">
        <v>88</v>
      </c>
      <c r="H113" s="87">
        <v>26</v>
      </c>
      <c r="I113" s="32">
        <v>1</v>
      </c>
      <c r="J113" s="74">
        <f>SUM(H113*I113)</f>
        <v>26</v>
      </c>
      <c r="K113" s="32">
        <v>1</v>
      </c>
      <c r="L113" s="34">
        <f t="shared" si="4"/>
        <v>26</v>
      </c>
      <c r="M113" s="35"/>
      <c r="N113" s="32"/>
      <c r="O113" s="31">
        <f t="shared" si="5"/>
        <v>0</v>
      </c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</row>
    <row r="114" spans="1:548" s="52" customFormat="1" ht="28.5" customHeight="1" x14ac:dyDescent="0.25">
      <c r="A114" s="29" t="s">
        <v>89</v>
      </c>
      <c r="B114" s="201" t="s">
        <v>140</v>
      </c>
      <c r="C114" s="215"/>
      <c r="D114" s="215"/>
      <c r="E114" s="215"/>
      <c r="F114" s="216"/>
      <c r="G114" s="30" t="s">
        <v>88</v>
      </c>
      <c r="H114" s="87">
        <v>3</v>
      </c>
      <c r="I114" s="32">
        <v>1</v>
      </c>
      <c r="J114" s="74">
        <f>SUM(H114*I114)</f>
        <v>3</v>
      </c>
      <c r="K114" s="32">
        <v>10</v>
      </c>
      <c r="L114" s="34">
        <f t="shared" si="4"/>
        <v>30</v>
      </c>
      <c r="M114" s="35"/>
      <c r="N114" s="32"/>
      <c r="O114" s="31">
        <f t="shared" si="5"/>
        <v>0</v>
      </c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</row>
    <row r="115" spans="1:548" s="52" customFormat="1" ht="34.5" customHeight="1" x14ac:dyDescent="0.25">
      <c r="A115" s="29" t="s">
        <v>90</v>
      </c>
      <c r="B115" s="201" t="s">
        <v>156</v>
      </c>
      <c r="C115" s="215"/>
      <c r="D115" s="215"/>
      <c r="E115" s="215"/>
      <c r="F115" s="216"/>
      <c r="G115" s="30" t="s">
        <v>88</v>
      </c>
      <c r="H115" s="87">
        <v>2</v>
      </c>
      <c r="I115" s="31">
        <v>1</v>
      </c>
      <c r="J115" s="94">
        <f>SUM(H115*I115)</f>
        <v>2</v>
      </c>
      <c r="K115" s="32">
        <v>40</v>
      </c>
      <c r="L115" s="59">
        <f t="shared" si="4"/>
        <v>80</v>
      </c>
      <c r="M115" s="60"/>
      <c r="N115" s="31"/>
      <c r="O115" s="31">
        <f t="shared" si="5"/>
        <v>0</v>
      </c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</row>
    <row r="116" spans="1:548" s="52" customFormat="1" ht="33" customHeight="1" thickBot="1" x14ac:dyDescent="0.3">
      <c r="A116" s="53"/>
      <c r="B116" s="138" t="s">
        <v>52</v>
      </c>
      <c r="C116" s="139"/>
      <c r="D116" s="139"/>
      <c r="E116" s="139"/>
      <c r="F116" s="140"/>
      <c r="G116" s="54"/>
      <c r="H116" s="55"/>
      <c r="I116" s="56"/>
      <c r="J116" s="56">
        <f>SUM(J110:J115)</f>
        <v>35775</v>
      </c>
      <c r="K116" s="56"/>
      <c r="L116" s="56">
        <f>SUM(L110:L115)</f>
        <v>15866</v>
      </c>
      <c r="M116" s="57"/>
      <c r="N116" s="56"/>
      <c r="O116" s="56">
        <f>SUM(O110:O115)</f>
        <v>0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</row>
    <row r="117" spans="1:548" s="51" customFormat="1" ht="50.25" customHeight="1" x14ac:dyDescent="0.25">
      <c r="A117" s="89"/>
      <c r="B117" s="90"/>
      <c r="C117" s="91"/>
      <c r="D117" s="91"/>
      <c r="E117" s="91"/>
      <c r="F117" s="91"/>
      <c r="G117" s="92"/>
      <c r="H117" s="74"/>
      <c r="I117" s="74"/>
      <c r="J117" s="74"/>
      <c r="K117" s="74"/>
      <c r="L117" s="93"/>
      <c r="M117" s="93"/>
      <c r="N117" s="74"/>
      <c r="O117" s="74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</row>
    <row r="118" spans="1:548" s="51" customFormat="1" ht="0.75" customHeight="1" x14ac:dyDescent="0.25">
      <c r="A118" s="89"/>
      <c r="B118" s="90"/>
      <c r="C118" s="91"/>
      <c r="D118" s="91"/>
      <c r="E118" s="91"/>
      <c r="F118" s="91"/>
      <c r="G118" s="92"/>
      <c r="H118" s="74"/>
      <c r="I118" s="74"/>
      <c r="J118" s="74"/>
      <c r="K118" s="74"/>
      <c r="L118" s="93"/>
      <c r="M118" s="93"/>
      <c r="N118" s="74"/>
      <c r="O118" s="74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</row>
    <row r="119" spans="1:548" s="9" customFormat="1" ht="26.25" hidden="1" customHeight="1" x14ac:dyDescent="0.2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</row>
    <row r="120" spans="1:548" s="9" customFormat="1" ht="21.75" customHeight="1" x14ac:dyDescent="0.25">
      <c r="A120" s="177" t="s">
        <v>82</v>
      </c>
      <c r="B120" s="178"/>
      <c r="C120" s="178"/>
      <c r="D120" s="178"/>
      <c r="E120" s="178"/>
      <c r="F120" s="178"/>
      <c r="G120" s="178"/>
      <c r="H120" s="179"/>
      <c r="I120" s="186" t="s">
        <v>1</v>
      </c>
      <c r="J120" s="187"/>
      <c r="K120" s="187"/>
      <c r="L120" s="187"/>
      <c r="M120" s="188"/>
      <c r="N120" s="118" t="s">
        <v>2</v>
      </c>
      <c r="O120" s="119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</row>
    <row r="121" spans="1:548" s="9" customFormat="1" ht="12.75" hidden="1" customHeight="1" x14ac:dyDescent="0.25">
      <c r="A121" s="180"/>
      <c r="B121" s="181"/>
      <c r="C121" s="181"/>
      <c r="D121" s="181"/>
      <c r="E121" s="181"/>
      <c r="F121" s="181"/>
      <c r="G121" s="181"/>
      <c r="H121" s="182"/>
      <c r="I121" s="3"/>
      <c r="J121" s="50"/>
      <c r="K121" s="50"/>
      <c r="L121" s="50"/>
      <c r="M121" s="4"/>
      <c r="N121" s="50"/>
      <c r="O121" s="5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</row>
    <row r="122" spans="1:548" s="9" customFormat="1" ht="28.5" hidden="1" customHeight="1" x14ac:dyDescent="0.25">
      <c r="A122" s="180"/>
      <c r="B122" s="181"/>
      <c r="C122" s="181"/>
      <c r="D122" s="181"/>
      <c r="E122" s="181"/>
      <c r="F122" s="181"/>
      <c r="G122" s="181"/>
      <c r="H122" s="182"/>
      <c r="I122" s="189" t="s">
        <v>55</v>
      </c>
      <c r="J122" s="190"/>
      <c r="K122" s="190"/>
      <c r="L122" s="190"/>
      <c r="M122" s="191"/>
      <c r="N122" s="71" t="s">
        <v>3</v>
      </c>
      <c r="O122" s="5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</row>
    <row r="123" spans="1:548" s="9" customFormat="1" ht="42" hidden="1" customHeight="1" x14ac:dyDescent="0.25">
      <c r="A123" s="180"/>
      <c r="B123" s="181"/>
      <c r="C123" s="181"/>
      <c r="D123" s="181"/>
      <c r="E123" s="181"/>
      <c r="F123" s="181"/>
      <c r="G123" s="181"/>
      <c r="H123" s="182"/>
      <c r="I123" s="192"/>
      <c r="J123" s="190"/>
      <c r="K123" s="190"/>
      <c r="L123" s="190"/>
      <c r="M123" s="191"/>
      <c r="N123" s="50"/>
      <c r="O123" s="5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</row>
    <row r="124" spans="1:548" s="9" customFormat="1" ht="32.25" customHeight="1" x14ac:dyDescent="0.25">
      <c r="A124" s="180"/>
      <c r="B124" s="181"/>
      <c r="C124" s="181"/>
      <c r="D124" s="181"/>
      <c r="E124" s="181"/>
      <c r="F124" s="181"/>
      <c r="G124" s="181"/>
      <c r="H124" s="182"/>
      <c r="I124" s="192"/>
      <c r="J124" s="190"/>
      <c r="K124" s="190"/>
      <c r="L124" s="190"/>
      <c r="M124" s="191"/>
      <c r="N124" s="2"/>
      <c r="O124" s="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</row>
    <row r="125" spans="1:548" s="9" customFormat="1" ht="15" customHeight="1" x14ac:dyDescent="0.25">
      <c r="A125" s="180"/>
      <c r="B125" s="181"/>
      <c r="C125" s="181"/>
      <c r="D125" s="181"/>
      <c r="E125" s="181"/>
      <c r="F125" s="181"/>
      <c r="G125" s="181"/>
      <c r="H125" s="182"/>
      <c r="I125" s="192"/>
      <c r="J125" s="190"/>
      <c r="K125" s="190"/>
      <c r="L125" s="190"/>
      <c r="M125" s="191"/>
      <c r="N125" s="73" t="s">
        <v>4</v>
      </c>
      <c r="O125" s="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</row>
    <row r="126" spans="1:548" s="9" customFormat="1" ht="9" customHeight="1" x14ac:dyDescent="0.25">
      <c r="A126" s="180"/>
      <c r="B126" s="181"/>
      <c r="C126" s="181"/>
      <c r="D126" s="181"/>
      <c r="E126" s="181"/>
      <c r="F126" s="181"/>
      <c r="G126" s="181"/>
      <c r="H126" s="182"/>
      <c r="I126" s="192"/>
      <c r="J126" s="190"/>
      <c r="K126" s="190"/>
      <c r="L126" s="190"/>
      <c r="M126" s="191"/>
      <c r="N126" s="50"/>
      <c r="O126" s="5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</row>
    <row r="127" spans="1:548" s="9" customFormat="1" ht="11.25" customHeight="1" x14ac:dyDescent="0.25">
      <c r="A127" s="180"/>
      <c r="B127" s="181"/>
      <c r="C127" s="181"/>
      <c r="D127" s="181"/>
      <c r="E127" s="181"/>
      <c r="F127" s="181"/>
      <c r="G127" s="181"/>
      <c r="H127" s="182"/>
      <c r="I127" s="192"/>
      <c r="J127" s="190"/>
      <c r="K127" s="190"/>
      <c r="L127" s="190"/>
      <c r="M127" s="191"/>
      <c r="N127" s="160">
        <f>N8</f>
        <v>43363</v>
      </c>
      <c r="O127" s="161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</row>
    <row r="128" spans="1:548" s="9" customFormat="1" x14ac:dyDescent="0.25">
      <c r="A128" s="183"/>
      <c r="B128" s="184"/>
      <c r="C128" s="184"/>
      <c r="D128" s="184"/>
      <c r="E128" s="184"/>
      <c r="F128" s="184"/>
      <c r="G128" s="184"/>
      <c r="H128" s="185"/>
      <c r="I128" s="193"/>
      <c r="J128" s="194"/>
      <c r="K128" s="194"/>
      <c r="L128" s="194"/>
      <c r="M128" s="195"/>
      <c r="N128" s="162"/>
      <c r="O128" s="163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</row>
    <row r="129" spans="1:548" s="9" customFormat="1" x14ac:dyDescent="0.25">
      <c r="A129" s="164" t="s">
        <v>5</v>
      </c>
      <c r="B129" s="165"/>
      <c r="C129" s="165"/>
      <c r="D129" s="165"/>
      <c r="E129" s="165"/>
      <c r="F129" s="166"/>
      <c r="G129" s="7"/>
      <c r="H129" s="170" t="s">
        <v>6</v>
      </c>
      <c r="I129" s="171"/>
      <c r="J129" s="171"/>
      <c r="K129" s="171"/>
      <c r="L129" s="171"/>
      <c r="M129" s="171"/>
      <c r="N129" s="171"/>
      <c r="O129" s="172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</row>
    <row r="130" spans="1:548" s="9" customFormat="1" x14ac:dyDescent="0.25">
      <c r="A130" s="167"/>
      <c r="B130" s="168"/>
      <c r="C130" s="168"/>
      <c r="D130" s="168"/>
      <c r="E130" s="168"/>
      <c r="F130" s="169"/>
      <c r="G130" s="7"/>
      <c r="H130" s="173"/>
      <c r="I130" s="174"/>
      <c r="J130" s="174"/>
      <c r="K130" s="174"/>
      <c r="L130" s="174"/>
      <c r="M130" s="174"/>
      <c r="N130" s="174"/>
      <c r="O130" s="175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</row>
    <row r="131" spans="1:548" s="9" customFormat="1" x14ac:dyDescent="0.25">
      <c r="A131" s="8"/>
      <c r="F131" s="10"/>
      <c r="G131" s="7"/>
      <c r="H131" s="176" t="s">
        <v>7</v>
      </c>
      <c r="I131" s="171"/>
      <c r="J131" s="171"/>
      <c r="K131" s="171"/>
      <c r="L131" s="172"/>
      <c r="M131" s="176" t="s">
        <v>8</v>
      </c>
      <c r="N131" s="171"/>
      <c r="O131" s="172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</row>
    <row r="132" spans="1:548" s="9" customFormat="1" x14ac:dyDescent="0.25">
      <c r="A132" s="11"/>
      <c r="F132" s="10"/>
      <c r="G132" s="7"/>
      <c r="H132" s="173"/>
      <c r="I132" s="174"/>
      <c r="J132" s="174"/>
      <c r="K132" s="174"/>
      <c r="L132" s="175"/>
      <c r="M132" s="173"/>
      <c r="N132" s="174"/>
      <c r="O132" s="175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</row>
    <row r="133" spans="1:548" s="9" customFormat="1" x14ac:dyDescent="0.25">
      <c r="A133" s="11"/>
      <c r="F133" s="10"/>
      <c r="G133" s="12"/>
      <c r="H133" s="13"/>
      <c r="I133" s="14"/>
      <c r="J133" s="14"/>
      <c r="K133" s="14"/>
      <c r="L133" s="15"/>
      <c r="M133" s="16"/>
      <c r="N133" s="14"/>
      <c r="O133" s="23" t="s">
        <v>9</v>
      </c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</row>
    <row r="134" spans="1:548" s="9" customFormat="1" ht="21.75" customHeight="1" x14ac:dyDescent="0.25">
      <c r="A134" s="11"/>
      <c r="F134" s="10"/>
      <c r="G134" s="18" t="s">
        <v>10</v>
      </c>
      <c r="H134" s="17" t="s">
        <v>11</v>
      </c>
      <c r="I134" s="19" t="s">
        <v>12</v>
      </c>
      <c r="J134" s="19" t="s">
        <v>13</v>
      </c>
      <c r="K134" s="19" t="s">
        <v>14</v>
      </c>
      <c r="L134" s="19" t="s">
        <v>15</v>
      </c>
      <c r="M134" s="20" t="s">
        <v>16</v>
      </c>
      <c r="N134" s="19" t="s">
        <v>17</v>
      </c>
      <c r="O134" s="23" t="s">
        <v>18</v>
      </c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</row>
    <row r="135" spans="1:548" s="9" customFormat="1" ht="23.25" customHeight="1" x14ac:dyDescent="0.25">
      <c r="A135" s="21" t="s">
        <v>19</v>
      </c>
      <c r="B135" s="151" t="s">
        <v>20</v>
      </c>
      <c r="C135" s="152"/>
      <c r="D135" s="152"/>
      <c r="E135" s="152"/>
      <c r="F135" s="153"/>
      <c r="G135" s="18" t="s">
        <v>21</v>
      </c>
      <c r="H135" s="17" t="s">
        <v>22</v>
      </c>
      <c r="I135" s="19" t="s">
        <v>23</v>
      </c>
      <c r="J135" s="19" t="s">
        <v>23</v>
      </c>
      <c r="K135" s="19" t="s">
        <v>24</v>
      </c>
      <c r="L135" s="19" t="s">
        <v>14</v>
      </c>
      <c r="M135" s="20" t="s">
        <v>18</v>
      </c>
      <c r="N135" s="19" t="s">
        <v>25</v>
      </c>
      <c r="O135" s="23" t="s">
        <v>26</v>
      </c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</row>
    <row r="136" spans="1:548" s="9" customFormat="1" ht="15.75" customHeight="1" x14ac:dyDescent="0.25">
      <c r="A136" s="21" t="s">
        <v>27</v>
      </c>
      <c r="F136" s="10"/>
      <c r="G136" s="18" t="s">
        <v>28</v>
      </c>
      <c r="H136" s="5"/>
      <c r="I136" s="19" t="s">
        <v>29</v>
      </c>
      <c r="J136" s="19" t="s">
        <v>30</v>
      </c>
      <c r="K136" s="19" t="s">
        <v>31</v>
      </c>
      <c r="L136" s="19" t="s">
        <v>32</v>
      </c>
      <c r="M136" s="20" t="s">
        <v>33</v>
      </c>
      <c r="N136" s="19" t="s">
        <v>18</v>
      </c>
      <c r="O136" s="19" t="s">
        <v>34</v>
      </c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</row>
    <row r="137" spans="1:548" s="9" customFormat="1" ht="17.25" customHeight="1" x14ac:dyDescent="0.25">
      <c r="A137" s="11"/>
      <c r="F137" s="10"/>
      <c r="G137" s="22"/>
      <c r="H137" s="5"/>
      <c r="I137" s="19" t="s">
        <v>35</v>
      </c>
      <c r="J137" s="19"/>
      <c r="K137" s="19"/>
      <c r="L137" s="19"/>
      <c r="M137" s="20"/>
      <c r="N137" s="19" t="s">
        <v>36</v>
      </c>
      <c r="O137" s="23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</row>
    <row r="138" spans="1:548" s="9" customFormat="1" ht="36.75" customHeight="1" x14ac:dyDescent="0.25">
      <c r="A138" s="24" t="s">
        <v>37</v>
      </c>
      <c r="B138" s="212" t="s">
        <v>38</v>
      </c>
      <c r="C138" s="213"/>
      <c r="D138" s="213"/>
      <c r="E138" s="213"/>
      <c r="F138" s="214"/>
      <c r="G138" s="25" t="s">
        <v>39</v>
      </c>
      <c r="H138" s="26" t="s">
        <v>40</v>
      </c>
      <c r="I138" s="27" t="s">
        <v>41</v>
      </c>
      <c r="J138" s="27" t="s">
        <v>42</v>
      </c>
      <c r="K138" s="27" t="s">
        <v>43</v>
      </c>
      <c r="L138" s="27" t="s">
        <v>44</v>
      </c>
      <c r="M138" s="28" t="s">
        <v>45</v>
      </c>
      <c r="N138" s="27" t="s">
        <v>46</v>
      </c>
      <c r="O138" s="26" t="s">
        <v>47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</row>
    <row r="139" spans="1:548" s="9" customFormat="1" ht="42" customHeight="1" x14ac:dyDescent="0.25">
      <c r="A139" s="29" t="s">
        <v>96</v>
      </c>
      <c r="B139" s="209" t="s">
        <v>167</v>
      </c>
      <c r="C139" s="210"/>
      <c r="D139" s="210"/>
      <c r="E139" s="210"/>
      <c r="F139" s="211"/>
      <c r="G139" s="30" t="s">
        <v>88</v>
      </c>
      <c r="H139" s="31">
        <v>79</v>
      </c>
      <c r="I139" s="32">
        <v>3</v>
      </c>
      <c r="J139" s="61">
        <f>SUM(H139*I139)</f>
        <v>237</v>
      </c>
      <c r="K139" s="32">
        <v>1</v>
      </c>
      <c r="L139" s="62">
        <f t="shared" ref="L139:L144" si="6">SUM(J139*K139)</f>
        <v>237</v>
      </c>
      <c r="M139" s="35"/>
      <c r="N139" s="32"/>
      <c r="O139" s="31">
        <f>SUM(M139*N139)</f>
        <v>0</v>
      </c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</row>
    <row r="140" spans="1:548" s="9" customFormat="1" ht="33.75" customHeight="1" x14ac:dyDescent="0.25">
      <c r="A140" s="29" t="s">
        <v>97</v>
      </c>
      <c r="B140" s="201" t="s">
        <v>98</v>
      </c>
      <c r="C140" s="215"/>
      <c r="D140" s="215"/>
      <c r="E140" s="215"/>
      <c r="F140" s="216"/>
      <c r="G140" s="30" t="s">
        <v>88</v>
      </c>
      <c r="H140" s="38">
        <v>5</v>
      </c>
      <c r="I140" s="32">
        <v>1</v>
      </c>
      <c r="J140" s="33">
        <f>SUM(H140*I140)</f>
        <v>5</v>
      </c>
      <c r="K140" s="32">
        <v>0.5</v>
      </c>
      <c r="L140" s="34">
        <f t="shared" si="6"/>
        <v>2.5</v>
      </c>
      <c r="M140" s="35"/>
      <c r="N140" s="96"/>
      <c r="O140" s="95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</row>
    <row r="141" spans="1:548" s="9" customFormat="1" ht="51.75" customHeight="1" x14ac:dyDescent="0.25">
      <c r="A141" s="29" t="s">
        <v>85</v>
      </c>
      <c r="B141" s="227" t="s">
        <v>168</v>
      </c>
      <c r="C141" s="228"/>
      <c r="D141" s="228"/>
      <c r="E141" s="228"/>
      <c r="F141" s="229"/>
      <c r="G141" s="30" t="s">
        <v>86</v>
      </c>
      <c r="H141" s="38">
        <v>346</v>
      </c>
      <c r="I141" s="32">
        <v>16.329999999999998</v>
      </c>
      <c r="J141" s="33">
        <f>SUM(H141*I141)</f>
        <v>5650.1799999999994</v>
      </c>
      <c r="K141" s="32">
        <v>0.5</v>
      </c>
      <c r="L141" s="34">
        <f t="shared" si="6"/>
        <v>2825.0899999999997</v>
      </c>
      <c r="M141" s="35">
        <v>346</v>
      </c>
      <c r="N141" s="32">
        <v>0.32</v>
      </c>
      <c r="O141" s="31">
        <f>SUM(M141*N141)</f>
        <v>110.72</v>
      </c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</row>
    <row r="142" spans="1:548" s="9" customFormat="1" ht="29.25" customHeight="1" x14ac:dyDescent="0.25">
      <c r="A142" s="29" t="s">
        <v>99</v>
      </c>
      <c r="B142" s="221" t="s">
        <v>100</v>
      </c>
      <c r="C142" s="230"/>
      <c r="D142" s="230"/>
      <c r="E142" s="230"/>
      <c r="F142" s="231"/>
      <c r="G142" s="30" t="s">
        <v>101</v>
      </c>
      <c r="H142" s="31">
        <v>79</v>
      </c>
      <c r="I142" s="32">
        <v>1</v>
      </c>
      <c r="J142" s="74">
        <f>SUM(H142*I142)</f>
        <v>79</v>
      </c>
      <c r="K142" s="32">
        <v>0.5</v>
      </c>
      <c r="L142" s="34">
        <f t="shared" si="6"/>
        <v>39.5</v>
      </c>
      <c r="M142" s="35"/>
      <c r="N142" s="32"/>
      <c r="O142" s="31">
        <f>SUM(M142*N142)</f>
        <v>0</v>
      </c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</row>
    <row r="143" spans="1:548" s="9" customFormat="1" ht="38.25" customHeight="1" x14ac:dyDescent="0.25">
      <c r="A143" s="29" t="s">
        <v>102</v>
      </c>
      <c r="B143" s="201" t="s">
        <v>103</v>
      </c>
      <c r="C143" s="215"/>
      <c r="D143" s="215"/>
      <c r="E143" s="215"/>
      <c r="F143" s="216"/>
      <c r="G143" s="30" t="s">
        <v>88</v>
      </c>
      <c r="H143" s="87">
        <v>63</v>
      </c>
      <c r="I143" s="32">
        <v>1</v>
      </c>
      <c r="J143" s="74">
        <v>63</v>
      </c>
      <c r="K143" s="32">
        <v>0.25</v>
      </c>
      <c r="L143" s="34">
        <f t="shared" si="6"/>
        <v>15.75</v>
      </c>
      <c r="M143" s="35"/>
      <c r="N143" s="32"/>
      <c r="O143" s="31">
        <f>SUM(M143*N143)</f>
        <v>0</v>
      </c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</row>
    <row r="144" spans="1:548" s="52" customFormat="1" ht="62.25" customHeight="1" x14ac:dyDescent="0.25">
      <c r="A144" s="29" t="s">
        <v>104</v>
      </c>
      <c r="B144" s="221" t="s">
        <v>157</v>
      </c>
      <c r="C144" s="202"/>
      <c r="D144" s="202"/>
      <c r="E144" s="202"/>
      <c r="F144" s="203"/>
      <c r="G144" s="63" t="s">
        <v>88</v>
      </c>
      <c r="H144" s="87">
        <v>2</v>
      </c>
      <c r="I144" s="64">
        <v>1</v>
      </c>
      <c r="J144" s="97">
        <f>SUM(H144*I144)</f>
        <v>2</v>
      </c>
      <c r="K144" s="64">
        <v>4</v>
      </c>
      <c r="L144" s="65">
        <f t="shared" si="6"/>
        <v>8</v>
      </c>
      <c r="M144" s="68"/>
      <c r="N144" s="67"/>
      <c r="O144" s="98">
        <f>SUM(M144*N144)</f>
        <v>0</v>
      </c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</row>
    <row r="145" spans="1:548" s="52" customFormat="1" ht="34.5" customHeight="1" thickBot="1" x14ac:dyDescent="0.3">
      <c r="A145" s="53"/>
      <c r="B145" s="126" t="s">
        <v>52</v>
      </c>
      <c r="C145" s="116"/>
      <c r="D145" s="116"/>
      <c r="E145" s="116"/>
      <c r="F145" s="117"/>
      <c r="G145" s="54"/>
      <c r="H145" s="55"/>
      <c r="I145" s="56"/>
      <c r="J145" s="57">
        <f>SUM(J139:J144)</f>
        <v>6036.1799999999994</v>
      </c>
      <c r="K145" s="57"/>
      <c r="L145" s="57">
        <f>SUM(L139:L144)</f>
        <v>3127.8399999999997</v>
      </c>
      <c r="M145" s="57">
        <f>SUM(M139:M144)</f>
        <v>346</v>
      </c>
      <c r="N145" s="56"/>
      <c r="O145" s="57">
        <f>SUM(O139:O144)</f>
        <v>110.72</v>
      </c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</row>
    <row r="146" spans="1:548" s="52" customFormat="1" x14ac:dyDescent="0.25">
      <c r="A146" s="89"/>
      <c r="B146" s="104"/>
      <c r="C146" s="91"/>
      <c r="D146" s="91"/>
      <c r="E146" s="91"/>
      <c r="F146" s="91"/>
      <c r="G146" s="92"/>
      <c r="H146" s="74"/>
      <c r="I146" s="74"/>
      <c r="J146" s="93"/>
      <c r="K146" s="93"/>
      <c r="L146" s="93"/>
      <c r="M146" s="93"/>
      <c r="N146" s="74"/>
      <c r="O146" s="74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</row>
    <row r="147" spans="1:548" s="52" customFormat="1" ht="18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</row>
    <row r="148" spans="1:548" s="52" customFormat="1" ht="23.25" customHeight="1" x14ac:dyDescent="0.25">
      <c r="A148" s="177" t="s">
        <v>73</v>
      </c>
      <c r="B148" s="178"/>
      <c r="C148" s="178"/>
      <c r="D148" s="178"/>
      <c r="E148" s="178"/>
      <c r="F148" s="178"/>
      <c r="G148" s="178"/>
      <c r="H148" s="179"/>
      <c r="I148" s="186" t="s">
        <v>1</v>
      </c>
      <c r="J148" s="187"/>
      <c r="K148" s="187"/>
      <c r="L148" s="187"/>
      <c r="M148" s="188"/>
      <c r="N148" s="118" t="s">
        <v>2</v>
      </c>
      <c r="O148" s="119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</row>
    <row r="149" spans="1:548" s="52" customFormat="1" ht="20.25" customHeight="1" x14ac:dyDescent="0.25">
      <c r="A149" s="180"/>
      <c r="B149" s="181"/>
      <c r="C149" s="181"/>
      <c r="D149" s="181"/>
      <c r="E149" s="181"/>
      <c r="F149" s="181"/>
      <c r="G149" s="181"/>
      <c r="H149" s="182"/>
      <c r="I149" s="3"/>
      <c r="J149" s="50"/>
      <c r="K149" s="50"/>
      <c r="L149" s="50"/>
      <c r="M149" s="4"/>
      <c r="N149" s="50"/>
      <c r="O149" s="5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</row>
    <row r="150" spans="1:548" s="9" customFormat="1" ht="15.75" customHeight="1" x14ac:dyDescent="0.25">
      <c r="A150" s="180"/>
      <c r="B150" s="181"/>
      <c r="C150" s="181"/>
      <c r="D150" s="181"/>
      <c r="E150" s="181"/>
      <c r="F150" s="181"/>
      <c r="G150" s="181"/>
      <c r="H150" s="182"/>
      <c r="I150" s="189" t="s">
        <v>55</v>
      </c>
      <c r="J150" s="190"/>
      <c r="K150" s="190"/>
      <c r="L150" s="190"/>
      <c r="M150" s="191"/>
      <c r="N150" s="71" t="s">
        <v>3</v>
      </c>
      <c r="O150" s="5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</row>
    <row r="151" spans="1:548" s="9" customFormat="1" ht="12.75" customHeight="1" x14ac:dyDescent="0.25">
      <c r="A151" s="180"/>
      <c r="B151" s="181"/>
      <c r="C151" s="181"/>
      <c r="D151" s="181"/>
      <c r="E151" s="181"/>
      <c r="F151" s="181"/>
      <c r="G151" s="181"/>
      <c r="H151" s="182"/>
      <c r="I151" s="192"/>
      <c r="J151" s="190"/>
      <c r="K151" s="190"/>
      <c r="L151" s="190"/>
      <c r="M151" s="191"/>
      <c r="N151" s="50"/>
      <c r="O151" s="5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</row>
    <row r="152" spans="1:548" s="9" customFormat="1" ht="39" hidden="1" customHeight="1" x14ac:dyDescent="0.25">
      <c r="A152" s="180"/>
      <c r="B152" s="181"/>
      <c r="C152" s="181"/>
      <c r="D152" s="181"/>
      <c r="E152" s="181"/>
      <c r="F152" s="181"/>
      <c r="G152" s="181"/>
      <c r="H152" s="182"/>
      <c r="I152" s="192"/>
      <c r="J152" s="190"/>
      <c r="K152" s="190"/>
      <c r="L152" s="190"/>
      <c r="M152" s="191"/>
      <c r="N152" s="2"/>
      <c r="O152" s="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</row>
    <row r="153" spans="1:548" s="9" customFormat="1" ht="41.25" hidden="1" customHeight="1" x14ac:dyDescent="0.25">
      <c r="A153" s="180"/>
      <c r="B153" s="181"/>
      <c r="C153" s="181"/>
      <c r="D153" s="181"/>
      <c r="E153" s="181"/>
      <c r="F153" s="181"/>
      <c r="G153" s="181"/>
      <c r="H153" s="182"/>
      <c r="I153" s="192"/>
      <c r="J153" s="190"/>
      <c r="K153" s="190"/>
      <c r="L153" s="190"/>
      <c r="M153" s="191"/>
      <c r="N153" s="73" t="s">
        <v>4</v>
      </c>
      <c r="O153" s="5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</row>
    <row r="154" spans="1:548" s="9" customFormat="1" ht="13.5" customHeight="1" x14ac:dyDescent="0.25">
      <c r="A154" s="180"/>
      <c r="B154" s="181"/>
      <c r="C154" s="181"/>
      <c r="D154" s="181"/>
      <c r="E154" s="181"/>
      <c r="F154" s="181"/>
      <c r="G154" s="181"/>
      <c r="H154" s="182"/>
      <c r="I154" s="192"/>
      <c r="J154" s="190"/>
      <c r="K154" s="190"/>
      <c r="L154" s="190"/>
      <c r="M154" s="191"/>
      <c r="N154" s="50"/>
      <c r="O154" s="5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</row>
    <row r="155" spans="1:548" s="9" customFormat="1" ht="20.25" customHeight="1" x14ac:dyDescent="0.25">
      <c r="A155" s="180"/>
      <c r="B155" s="181"/>
      <c r="C155" s="181"/>
      <c r="D155" s="181"/>
      <c r="E155" s="181"/>
      <c r="F155" s="181"/>
      <c r="G155" s="181"/>
      <c r="H155" s="182"/>
      <c r="I155" s="192"/>
      <c r="J155" s="190"/>
      <c r="K155" s="190"/>
      <c r="L155" s="190"/>
      <c r="M155" s="191"/>
      <c r="N155" s="160">
        <f>N8</f>
        <v>43363</v>
      </c>
      <c r="O155" s="161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</row>
    <row r="156" spans="1:548" s="9" customFormat="1" ht="24.75" hidden="1" customHeight="1" x14ac:dyDescent="0.25">
      <c r="A156" s="183"/>
      <c r="B156" s="184"/>
      <c r="C156" s="184"/>
      <c r="D156" s="184"/>
      <c r="E156" s="184"/>
      <c r="F156" s="184"/>
      <c r="G156" s="184"/>
      <c r="H156" s="185"/>
      <c r="I156" s="193"/>
      <c r="J156" s="194"/>
      <c r="K156" s="194"/>
      <c r="L156" s="194"/>
      <c r="M156" s="195"/>
      <c r="N156" s="162"/>
      <c r="O156" s="163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</row>
    <row r="157" spans="1:548" s="9" customFormat="1" ht="7.5" customHeight="1" x14ac:dyDescent="0.25">
      <c r="A157" s="164" t="s">
        <v>5</v>
      </c>
      <c r="B157" s="165"/>
      <c r="C157" s="165"/>
      <c r="D157" s="165"/>
      <c r="E157" s="165"/>
      <c r="F157" s="166"/>
      <c r="G157" s="7"/>
      <c r="H157" s="170" t="s">
        <v>6</v>
      </c>
      <c r="I157" s="171"/>
      <c r="J157" s="171"/>
      <c r="K157" s="171"/>
      <c r="L157" s="171"/>
      <c r="M157" s="171"/>
      <c r="N157" s="171"/>
      <c r="O157" s="172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</row>
    <row r="158" spans="1:548" s="9" customFormat="1" ht="27.75" customHeight="1" x14ac:dyDescent="0.25">
      <c r="A158" s="167"/>
      <c r="B158" s="168"/>
      <c r="C158" s="168"/>
      <c r="D158" s="168"/>
      <c r="E158" s="168"/>
      <c r="F158" s="169"/>
      <c r="G158" s="7"/>
      <c r="H158" s="173"/>
      <c r="I158" s="174"/>
      <c r="J158" s="174"/>
      <c r="K158" s="174"/>
      <c r="L158" s="174"/>
      <c r="M158" s="174"/>
      <c r="N158" s="174"/>
      <c r="O158" s="175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</row>
    <row r="159" spans="1:548" s="9" customFormat="1" ht="12.75" customHeight="1" x14ac:dyDescent="0.25">
      <c r="A159" s="8"/>
      <c r="F159" s="10"/>
      <c r="G159" s="7"/>
      <c r="H159" s="176" t="s">
        <v>7</v>
      </c>
      <c r="I159" s="171"/>
      <c r="J159" s="171"/>
      <c r="K159" s="171"/>
      <c r="L159" s="172"/>
      <c r="M159" s="176" t="s">
        <v>8</v>
      </c>
      <c r="N159" s="171"/>
      <c r="O159" s="172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</row>
    <row r="160" spans="1:548" s="9" customFormat="1" ht="15.75" customHeight="1" x14ac:dyDescent="0.25">
      <c r="A160" s="11"/>
      <c r="F160" s="10"/>
      <c r="G160" s="7"/>
      <c r="H160" s="173"/>
      <c r="I160" s="174"/>
      <c r="J160" s="174"/>
      <c r="K160" s="174"/>
      <c r="L160" s="175"/>
      <c r="M160" s="173"/>
      <c r="N160" s="174"/>
      <c r="O160" s="175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</row>
    <row r="161" spans="1:548" s="9" customFormat="1" ht="3.75" hidden="1" customHeight="1" x14ac:dyDescent="0.25">
      <c r="A161" s="11"/>
      <c r="F161" s="10"/>
      <c r="G161" s="12"/>
      <c r="H161" s="13"/>
      <c r="I161" s="14"/>
      <c r="J161" s="14"/>
      <c r="K161" s="14"/>
      <c r="L161" s="15"/>
      <c r="M161" s="16"/>
      <c r="N161" s="14"/>
      <c r="O161" s="23" t="s">
        <v>9</v>
      </c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</row>
    <row r="162" spans="1:548" s="9" customFormat="1" ht="1.5" hidden="1" customHeight="1" x14ac:dyDescent="0.25">
      <c r="A162" s="11"/>
      <c r="F162" s="10"/>
      <c r="G162" s="18" t="s">
        <v>10</v>
      </c>
      <c r="H162" s="17" t="s">
        <v>11</v>
      </c>
      <c r="I162" s="19" t="s">
        <v>12</v>
      </c>
      <c r="J162" s="19" t="s">
        <v>13</v>
      </c>
      <c r="K162" s="19" t="s">
        <v>14</v>
      </c>
      <c r="L162" s="19" t="s">
        <v>15</v>
      </c>
      <c r="M162" s="20" t="s">
        <v>16</v>
      </c>
      <c r="N162" s="19" t="s">
        <v>17</v>
      </c>
      <c r="O162" s="23" t="s">
        <v>18</v>
      </c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</row>
    <row r="163" spans="1:548" s="9" customFormat="1" ht="18" customHeight="1" x14ac:dyDescent="0.25">
      <c r="A163" s="21" t="s">
        <v>19</v>
      </c>
      <c r="B163" s="151" t="s">
        <v>20</v>
      </c>
      <c r="C163" s="152"/>
      <c r="D163" s="152"/>
      <c r="E163" s="152"/>
      <c r="F163" s="153"/>
      <c r="G163" s="18" t="s">
        <v>21</v>
      </c>
      <c r="H163" s="17" t="s">
        <v>22</v>
      </c>
      <c r="I163" s="19" t="s">
        <v>23</v>
      </c>
      <c r="J163" s="19" t="s">
        <v>23</v>
      </c>
      <c r="K163" s="19" t="s">
        <v>24</v>
      </c>
      <c r="L163" s="19" t="s">
        <v>14</v>
      </c>
      <c r="M163" s="20" t="s">
        <v>18</v>
      </c>
      <c r="N163" s="19" t="s">
        <v>25</v>
      </c>
      <c r="O163" s="23" t="s">
        <v>26</v>
      </c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</row>
    <row r="164" spans="1:548" s="9" customFormat="1" ht="13.5" customHeight="1" x14ac:dyDescent="0.25">
      <c r="A164" s="21" t="s">
        <v>27</v>
      </c>
      <c r="F164" s="10"/>
      <c r="G164" s="18" t="s">
        <v>28</v>
      </c>
      <c r="H164" s="5"/>
      <c r="I164" s="19" t="s">
        <v>29</v>
      </c>
      <c r="J164" s="19" t="s">
        <v>30</v>
      </c>
      <c r="K164" s="19" t="s">
        <v>31</v>
      </c>
      <c r="L164" s="19" t="s">
        <v>32</v>
      </c>
      <c r="M164" s="20" t="s">
        <v>33</v>
      </c>
      <c r="N164" s="19" t="s">
        <v>18</v>
      </c>
      <c r="O164" s="19" t="s">
        <v>34</v>
      </c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</row>
    <row r="165" spans="1:548" s="9" customFormat="1" ht="18" customHeight="1" x14ac:dyDescent="0.25">
      <c r="A165" s="11"/>
      <c r="F165" s="10"/>
      <c r="G165" s="22"/>
      <c r="H165" s="5"/>
      <c r="I165" s="19" t="s">
        <v>35</v>
      </c>
      <c r="J165" s="19"/>
      <c r="K165" s="19"/>
      <c r="L165" s="19"/>
      <c r="M165" s="20"/>
      <c r="N165" s="19" t="s">
        <v>36</v>
      </c>
      <c r="O165" s="23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</row>
    <row r="166" spans="1:548" s="9" customFormat="1" hidden="1" x14ac:dyDescent="0.25">
      <c r="A166" s="24" t="s">
        <v>37</v>
      </c>
      <c r="B166" s="212" t="s">
        <v>38</v>
      </c>
      <c r="C166" s="213"/>
      <c r="D166" s="213"/>
      <c r="E166" s="213"/>
      <c r="F166" s="214"/>
      <c r="G166" s="25" t="s">
        <v>39</v>
      </c>
      <c r="H166" s="26" t="s">
        <v>40</v>
      </c>
      <c r="I166" s="27" t="s">
        <v>41</v>
      </c>
      <c r="J166" s="27" t="s">
        <v>42</v>
      </c>
      <c r="K166" s="27" t="s">
        <v>43</v>
      </c>
      <c r="L166" s="27" t="s">
        <v>44</v>
      </c>
      <c r="M166" s="28" t="s">
        <v>45</v>
      </c>
      <c r="N166" s="27" t="s">
        <v>46</v>
      </c>
      <c r="O166" s="26" t="s">
        <v>47</v>
      </c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</row>
    <row r="167" spans="1:548" s="9" customFormat="1" ht="17.25" customHeight="1" x14ac:dyDescent="0.25">
      <c r="A167" s="24" t="s">
        <v>37</v>
      </c>
      <c r="B167" s="235" t="s">
        <v>38</v>
      </c>
      <c r="C167" s="236"/>
      <c r="D167" s="236"/>
      <c r="E167" s="236"/>
      <c r="F167" s="237"/>
      <c r="G167" s="25" t="s">
        <v>39</v>
      </c>
      <c r="H167" s="26" t="s">
        <v>40</v>
      </c>
      <c r="I167" s="27" t="s">
        <v>41</v>
      </c>
      <c r="J167" s="27" t="s">
        <v>42</v>
      </c>
      <c r="K167" s="27" t="s">
        <v>43</v>
      </c>
      <c r="L167" s="27" t="s">
        <v>44</v>
      </c>
      <c r="M167" s="28" t="s">
        <v>45</v>
      </c>
      <c r="N167" s="27" t="s">
        <v>46</v>
      </c>
      <c r="O167" s="26" t="s">
        <v>47</v>
      </c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</row>
    <row r="168" spans="1:548" s="9" customFormat="1" ht="3.75" hidden="1" customHeight="1" x14ac:dyDescent="0.25">
      <c r="A168" s="29" t="s">
        <v>105</v>
      </c>
      <c r="B168" s="201" t="s">
        <v>106</v>
      </c>
      <c r="C168" s="215"/>
      <c r="D168" s="215"/>
      <c r="E168" s="215"/>
      <c r="F168" s="216"/>
      <c r="G168" s="30" t="s">
        <v>50</v>
      </c>
      <c r="H168" s="38">
        <v>10</v>
      </c>
      <c r="I168" s="32">
        <v>1</v>
      </c>
      <c r="J168" s="33">
        <f t="shared" ref="J168:J180" si="7">SUM(H168*I168)</f>
        <v>10</v>
      </c>
      <c r="K168" s="32">
        <v>9</v>
      </c>
      <c r="L168" s="34">
        <f t="shared" ref="L168:L180" si="8">SUM(J168*K168)</f>
        <v>90</v>
      </c>
      <c r="M168" s="35"/>
      <c r="N168" s="32"/>
      <c r="O168" s="31">
        <f t="shared" ref="O168:O180" si="9">SUM(M168*N168)</f>
        <v>0</v>
      </c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</row>
    <row r="169" spans="1:548" s="9" customFormat="1" ht="30" customHeight="1" x14ac:dyDescent="0.25">
      <c r="A169" s="29" t="s">
        <v>105</v>
      </c>
      <c r="B169" s="201" t="s">
        <v>170</v>
      </c>
      <c r="C169" s="215"/>
      <c r="D169" s="215"/>
      <c r="E169" s="215"/>
      <c r="F169" s="216"/>
      <c r="G169" s="30" t="s">
        <v>50</v>
      </c>
      <c r="H169" s="38">
        <v>10</v>
      </c>
      <c r="I169" s="32">
        <v>1</v>
      </c>
      <c r="J169" s="33">
        <f t="shared" si="7"/>
        <v>10</v>
      </c>
      <c r="K169" s="32">
        <v>9</v>
      </c>
      <c r="L169" s="34">
        <f t="shared" si="8"/>
        <v>90</v>
      </c>
      <c r="M169" s="35"/>
      <c r="N169" s="32"/>
      <c r="O169" s="31">
        <f t="shared" si="9"/>
        <v>0</v>
      </c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</row>
    <row r="170" spans="1:548" s="9" customFormat="1" ht="37.5" customHeight="1" x14ac:dyDescent="0.25">
      <c r="A170" s="29" t="s">
        <v>107</v>
      </c>
      <c r="B170" s="232" t="s">
        <v>169</v>
      </c>
      <c r="C170" s="233"/>
      <c r="D170" s="233"/>
      <c r="E170" s="233"/>
      <c r="F170" s="234"/>
      <c r="G170" s="30" t="s">
        <v>50</v>
      </c>
      <c r="H170" s="31"/>
      <c r="I170" s="32"/>
      <c r="J170" s="74">
        <f t="shared" si="7"/>
        <v>0</v>
      </c>
      <c r="K170" s="32"/>
      <c r="L170" s="34">
        <f t="shared" si="8"/>
        <v>0</v>
      </c>
      <c r="M170" s="35">
        <v>79</v>
      </c>
      <c r="N170" s="32">
        <v>1</v>
      </c>
      <c r="O170" s="31">
        <f t="shared" si="9"/>
        <v>79</v>
      </c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</row>
    <row r="171" spans="1:548" s="9" customFormat="1" ht="31.5" customHeight="1" x14ac:dyDescent="0.25">
      <c r="A171" s="29" t="s">
        <v>108</v>
      </c>
      <c r="B171" s="201" t="s">
        <v>109</v>
      </c>
      <c r="C171" s="215"/>
      <c r="D171" s="215"/>
      <c r="E171" s="215"/>
      <c r="F171" s="216"/>
      <c r="G171" s="30" t="s">
        <v>50</v>
      </c>
      <c r="H171" s="31"/>
      <c r="I171" s="32"/>
      <c r="J171" s="33">
        <f t="shared" si="7"/>
        <v>0</v>
      </c>
      <c r="K171" s="32"/>
      <c r="L171" s="34">
        <f t="shared" si="8"/>
        <v>0</v>
      </c>
      <c r="M171" s="35">
        <v>79</v>
      </c>
      <c r="N171" s="32">
        <v>1</v>
      </c>
      <c r="O171" s="31">
        <f t="shared" si="9"/>
        <v>79</v>
      </c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</row>
    <row r="172" spans="1:548" s="9" customFormat="1" ht="32.25" customHeight="1" x14ac:dyDescent="0.25">
      <c r="A172" s="29" t="s">
        <v>110</v>
      </c>
      <c r="B172" s="201" t="s">
        <v>111</v>
      </c>
      <c r="C172" s="215"/>
      <c r="D172" s="215"/>
      <c r="E172" s="215"/>
      <c r="F172" s="216"/>
      <c r="G172" s="30" t="s">
        <v>50</v>
      </c>
      <c r="H172" s="31"/>
      <c r="I172" s="32"/>
      <c r="J172" s="74">
        <f t="shared" si="7"/>
        <v>0</v>
      </c>
      <c r="K172" s="32"/>
      <c r="L172" s="34">
        <f t="shared" si="8"/>
        <v>0</v>
      </c>
      <c r="M172" s="35">
        <v>79</v>
      </c>
      <c r="N172" s="32">
        <v>1</v>
      </c>
      <c r="O172" s="31">
        <f t="shared" si="9"/>
        <v>79</v>
      </c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</row>
    <row r="173" spans="1:548" s="9" customFormat="1" ht="31.5" customHeight="1" x14ac:dyDescent="0.25">
      <c r="A173" s="29" t="s">
        <v>113</v>
      </c>
      <c r="B173" s="209" t="s">
        <v>114</v>
      </c>
      <c r="C173" s="219"/>
      <c r="D173" s="219"/>
      <c r="E173" s="219"/>
      <c r="F173" s="220"/>
      <c r="G173" s="30" t="s">
        <v>50</v>
      </c>
      <c r="H173" s="87">
        <v>25</v>
      </c>
      <c r="I173" s="32">
        <v>1</v>
      </c>
      <c r="J173" s="74">
        <f t="shared" si="7"/>
        <v>25</v>
      </c>
      <c r="K173" s="32">
        <v>30</v>
      </c>
      <c r="L173" s="34">
        <f t="shared" si="8"/>
        <v>750</v>
      </c>
      <c r="M173" s="35"/>
      <c r="N173" s="32"/>
      <c r="O173" s="31">
        <f t="shared" si="9"/>
        <v>0</v>
      </c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</row>
    <row r="174" spans="1:548" s="9" customFormat="1" ht="39.75" customHeight="1" x14ac:dyDescent="0.25">
      <c r="A174" s="29" t="s">
        <v>115</v>
      </c>
      <c r="B174" s="221" t="s">
        <v>116</v>
      </c>
      <c r="C174" s="230"/>
      <c r="D174" s="230"/>
      <c r="E174" s="230"/>
      <c r="F174" s="231"/>
      <c r="G174" s="30" t="s">
        <v>50</v>
      </c>
      <c r="H174" s="31">
        <v>1</v>
      </c>
      <c r="I174" s="32">
        <v>1</v>
      </c>
      <c r="J174" s="74">
        <f t="shared" si="7"/>
        <v>1</v>
      </c>
      <c r="K174" s="32">
        <v>40</v>
      </c>
      <c r="L174" s="34">
        <f t="shared" si="8"/>
        <v>40</v>
      </c>
      <c r="M174" s="35"/>
      <c r="N174" s="32"/>
      <c r="O174" s="31">
        <f t="shared" si="9"/>
        <v>0</v>
      </c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</row>
    <row r="175" spans="1:548" s="9" customFormat="1" ht="30.75" customHeight="1" x14ac:dyDescent="0.25">
      <c r="A175" s="29" t="s">
        <v>117</v>
      </c>
      <c r="B175" s="201" t="s">
        <v>118</v>
      </c>
      <c r="C175" s="215"/>
      <c r="D175" s="215"/>
      <c r="E175" s="215"/>
      <c r="F175" s="216"/>
      <c r="G175" s="30" t="s">
        <v>50</v>
      </c>
      <c r="H175" s="31">
        <v>1</v>
      </c>
      <c r="I175" s="32">
        <v>1</v>
      </c>
      <c r="J175" s="74">
        <f t="shared" si="7"/>
        <v>1</v>
      </c>
      <c r="K175" s="32">
        <v>16</v>
      </c>
      <c r="L175" s="34">
        <f t="shared" si="8"/>
        <v>16</v>
      </c>
      <c r="M175" s="35"/>
      <c r="N175" s="32"/>
      <c r="O175" s="31">
        <f t="shared" si="9"/>
        <v>0</v>
      </c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</row>
    <row r="176" spans="1:548" s="9" customFormat="1" ht="37.5" customHeight="1" x14ac:dyDescent="0.25">
      <c r="A176" s="29" t="s">
        <v>119</v>
      </c>
      <c r="B176" s="241" t="s">
        <v>158</v>
      </c>
      <c r="C176" s="242"/>
      <c r="D176" s="242"/>
      <c r="E176" s="242"/>
      <c r="F176" s="243"/>
      <c r="G176" s="30" t="s">
        <v>50</v>
      </c>
      <c r="H176" s="31">
        <v>79</v>
      </c>
      <c r="I176" s="32">
        <v>10</v>
      </c>
      <c r="J176" s="74">
        <f t="shared" si="7"/>
        <v>790</v>
      </c>
      <c r="K176" s="32">
        <v>0.5</v>
      </c>
      <c r="L176" s="34">
        <f t="shared" si="8"/>
        <v>395</v>
      </c>
      <c r="M176" s="35"/>
      <c r="N176" s="32"/>
      <c r="O176" s="31">
        <f t="shared" si="9"/>
        <v>0</v>
      </c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</row>
    <row r="177" spans="1:548" s="9" customFormat="1" ht="34.5" customHeight="1" x14ac:dyDescent="0.25">
      <c r="A177" s="29" t="s">
        <v>120</v>
      </c>
      <c r="B177" s="201" t="s">
        <v>121</v>
      </c>
      <c r="C177" s="215"/>
      <c r="D177" s="215"/>
      <c r="E177" s="215"/>
      <c r="F177" s="216"/>
      <c r="G177" s="30" t="s">
        <v>50</v>
      </c>
      <c r="H177" s="87">
        <v>15</v>
      </c>
      <c r="I177" s="32">
        <v>20</v>
      </c>
      <c r="J177" s="74">
        <f t="shared" si="7"/>
        <v>300</v>
      </c>
      <c r="K177" s="32">
        <v>1</v>
      </c>
      <c r="L177" s="34">
        <f t="shared" si="8"/>
        <v>300</v>
      </c>
      <c r="M177" s="35"/>
      <c r="N177" s="32"/>
      <c r="O177" s="31">
        <f t="shared" si="9"/>
        <v>0</v>
      </c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</row>
    <row r="178" spans="1:548" s="66" customFormat="1" ht="39" customHeight="1" x14ac:dyDescent="0.25">
      <c r="A178" s="29" t="s">
        <v>122</v>
      </c>
      <c r="B178" s="201" t="s">
        <v>159</v>
      </c>
      <c r="C178" s="215"/>
      <c r="D178" s="215"/>
      <c r="E178" s="215"/>
      <c r="F178" s="216"/>
      <c r="G178" s="30" t="s">
        <v>50</v>
      </c>
      <c r="H178" s="87">
        <v>15</v>
      </c>
      <c r="I178" s="32">
        <v>1</v>
      </c>
      <c r="J178" s="74">
        <f t="shared" si="7"/>
        <v>15</v>
      </c>
      <c r="K178" s="32">
        <v>1</v>
      </c>
      <c r="L178" s="34">
        <f t="shared" si="8"/>
        <v>15</v>
      </c>
      <c r="M178" s="35"/>
      <c r="N178" s="32"/>
      <c r="O178" s="31">
        <f t="shared" si="9"/>
        <v>0</v>
      </c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</row>
    <row r="179" spans="1:548" s="66" customFormat="1" ht="35.25" customHeight="1" x14ac:dyDescent="0.25">
      <c r="A179" s="29" t="s">
        <v>123</v>
      </c>
      <c r="B179" s="201" t="s">
        <v>124</v>
      </c>
      <c r="C179" s="215"/>
      <c r="D179" s="215"/>
      <c r="E179" s="215"/>
      <c r="F179" s="216"/>
      <c r="G179" s="30" t="s">
        <v>50</v>
      </c>
      <c r="H179" s="87">
        <v>31</v>
      </c>
      <c r="I179" s="32">
        <v>6.5</v>
      </c>
      <c r="J179" s="74">
        <f t="shared" si="7"/>
        <v>201.5</v>
      </c>
      <c r="K179" s="32">
        <v>1</v>
      </c>
      <c r="L179" s="34">
        <f t="shared" si="8"/>
        <v>201.5</v>
      </c>
      <c r="M179" s="35"/>
      <c r="N179" s="32"/>
      <c r="O179" s="31">
        <f t="shared" si="9"/>
        <v>0</v>
      </c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</row>
    <row r="180" spans="1:548" s="66" customFormat="1" ht="47.25" customHeight="1" x14ac:dyDescent="0.25">
      <c r="A180" s="29" t="s">
        <v>125</v>
      </c>
      <c r="B180" s="238" t="s">
        <v>126</v>
      </c>
      <c r="C180" s="239"/>
      <c r="D180" s="239"/>
      <c r="E180" s="239"/>
      <c r="F180" s="240"/>
      <c r="G180" s="30" t="s">
        <v>50</v>
      </c>
      <c r="H180" s="87">
        <v>3</v>
      </c>
      <c r="I180" s="32">
        <v>1</v>
      </c>
      <c r="J180" s="74">
        <f t="shared" si="7"/>
        <v>3</v>
      </c>
      <c r="K180" s="32">
        <v>1</v>
      </c>
      <c r="L180" s="34">
        <f t="shared" si="8"/>
        <v>3</v>
      </c>
      <c r="M180" s="35"/>
      <c r="N180" s="32"/>
      <c r="O180" s="31">
        <f t="shared" si="9"/>
        <v>0</v>
      </c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</row>
    <row r="181" spans="1:548" s="66" customFormat="1" ht="36" customHeight="1" thickBot="1" x14ac:dyDescent="0.3">
      <c r="A181" s="53"/>
      <c r="B181" s="138" t="s">
        <v>52</v>
      </c>
      <c r="C181" s="139"/>
      <c r="D181" s="139"/>
      <c r="E181" s="139"/>
      <c r="F181" s="140"/>
      <c r="G181" s="54"/>
      <c r="H181" s="55"/>
      <c r="I181" s="56"/>
      <c r="J181" s="56">
        <f>SUM(J169:J180)</f>
        <v>1346.5</v>
      </c>
      <c r="K181" s="56"/>
      <c r="L181" s="56">
        <f>SUM(L169:L180)</f>
        <v>1810.5</v>
      </c>
      <c r="M181" s="57">
        <f>SUM(M169:M180)</f>
        <v>237</v>
      </c>
      <c r="N181" s="56"/>
      <c r="O181" s="56">
        <f>SUM(O169:O180)</f>
        <v>237</v>
      </c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</row>
    <row r="182" spans="1:548" s="66" customFormat="1" ht="30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</row>
    <row r="183" spans="1:548" s="66" customFormat="1" ht="36.75" customHeight="1" x14ac:dyDescent="0.25">
      <c r="A183" s="177" t="s">
        <v>112</v>
      </c>
      <c r="B183" s="178"/>
      <c r="C183" s="178"/>
      <c r="D183" s="178"/>
      <c r="E183" s="178"/>
      <c r="F183" s="178"/>
      <c r="G183" s="178"/>
      <c r="H183" s="179"/>
      <c r="I183" s="186" t="s">
        <v>1</v>
      </c>
      <c r="J183" s="187"/>
      <c r="K183" s="187"/>
      <c r="L183" s="187"/>
      <c r="M183" s="188"/>
      <c r="N183" s="118" t="s">
        <v>2</v>
      </c>
      <c r="O183" s="119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</row>
    <row r="184" spans="1:548" s="66" customFormat="1" ht="2.25" customHeight="1" x14ac:dyDescent="0.25">
      <c r="A184" s="180"/>
      <c r="B184" s="181"/>
      <c r="C184" s="181"/>
      <c r="D184" s="181"/>
      <c r="E184" s="181"/>
      <c r="F184" s="181"/>
      <c r="G184" s="181"/>
      <c r="H184" s="182"/>
      <c r="I184" s="3"/>
      <c r="J184" s="50"/>
      <c r="K184" s="50"/>
      <c r="L184" s="50"/>
      <c r="M184" s="4"/>
      <c r="N184" s="50"/>
      <c r="O184" s="5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</row>
    <row r="185" spans="1:548" s="66" customFormat="1" ht="24" customHeight="1" x14ac:dyDescent="0.25">
      <c r="A185" s="180"/>
      <c r="B185" s="181"/>
      <c r="C185" s="181"/>
      <c r="D185" s="181"/>
      <c r="E185" s="181"/>
      <c r="F185" s="181"/>
      <c r="G185" s="181"/>
      <c r="H185" s="182"/>
      <c r="I185" s="189" t="s">
        <v>55</v>
      </c>
      <c r="J185" s="190"/>
      <c r="K185" s="190"/>
      <c r="L185" s="190"/>
      <c r="M185" s="191"/>
      <c r="N185" s="71" t="s">
        <v>3</v>
      </c>
      <c r="O185" s="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</row>
    <row r="186" spans="1:548" s="66" customFormat="1" ht="11.25" customHeight="1" x14ac:dyDescent="0.25">
      <c r="A186" s="180"/>
      <c r="B186" s="181"/>
      <c r="C186" s="181"/>
      <c r="D186" s="181"/>
      <c r="E186" s="181"/>
      <c r="F186" s="181"/>
      <c r="G186" s="181"/>
      <c r="H186" s="182"/>
      <c r="I186" s="192"/>
      <c r="J186" s="190"/>
      <c r="K186" s="190"/>
      <c r="L186" s="190"/>
      <c r="M186" s="191"/>
      <c r="N186" s="50"/>
      <c r="O186" s="5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</row>
    <row r="187" spans="1:548" s="66" customFormat="1" ht="12.75" hidden="1" customHeight="1" x14ac:dyDescent="0.25">
      <c r="A187" s="180"/>
      <c r="B187" s="181"/>
      <c r="C187" s="181"/>
      <c r="D187" s="181"/>
      <c r="E187" s="181"/>
      <c r="F187" s="181"/>
      <c r="G187" s="181"/>
      <c r="H187" s="182"/>
      <c r="I187" s="192"/>
      <c r="J187" s="190"/>
      <c r="K187" s="190"/>
      <c r="L187" s="190"/>
      <c r="M187" s="191"/>
      <c r="N187" s="2"/>
      <c r="O187" s="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</row>
    <row r="188" spans="1:548" s="66" customFormat="1" ht="12" customHeight="1" x14ac:dyDescent="0.25">
      <c r="A188" s="180"/>
      <c r="B188" s="181"/>
      <c r="C188" s="181"/>
      <c r="D188" s="181"/>
      <c r="E188" s="181"/>
      <c r="F188" s="181"/>
      <c r="G188" s="181"/>
      <c r="H188" s="182"/>
      <c r="I188" s="192"/>
      <c r="J188" s="190"/>
      <c r="K188" s="190"/>
      <c r="L188" s="190"/>
      <c r="M188" s="191"/>
      <c r="N188" s="73" t="s">
        <v>4</v>
      </c>
      <c r="O188" s="5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</row>
    <row r="189" spans="1:548" s="66" customFormat="1" ht="10.5" customHeight="1" x14ac:dyDescent="0.25">
      <c r="A189" s="180"/>
      <c r="B189" s="181"/>
      <c r="C189" s="181"/>
      <c r="D189" s="181"/>
      <c r="E189" s="181"/>
      <c r="F189" s="181"/>
      <c r="G189" s="181"/>
      <c r="H189" s="182"/>
      <c r="I189" s="192"/>
      <c r="J189" s="190"/>
      <c r="K189" s="190"/>
      <c r="L189" s="190"/>
      <c r="M189" s="191"/>
      <c r="N189" s="50"/>
      <c r="O189" s="5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</row>
    <row r="190" spans="1:548" s="66" customFormat="1" ht="12.75" customHeight="1" x14ac:dyDescent="0.25">
      <c r="A190" s="180"/>
      <c r="B190" s="181"/>
      <c r="C190" s="181"/>
      <c r="D190" s="181"/>
      <c r="E190" s="181"/>
      <c r="F190" s="181"/>
      <c r="G190" s="181"/>
      <c r="H190" s="182"/>
      <c r="I190" s="192"/>
      <c r="J190" s="190"/>
      <c r="K190" s="190"/>
      <c r="L190" s="190"/>
      <c r="M190" s="191"/>
      <c r="N190" s="244">
        <f>N8</f>
        <v>43363</v>
      </c>
      <c r="O190" s="161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</row>
    <row r="191" spans="1:548" s="66" customFormat="1" ht="14.25" customHeight="1" x14ac:dyDescent="0.25">
      <c r="A191" s="183"/>
      <c r="B191" s="184"/>
      <c r="C191" s="184"/>
      <c r="D191" s="184"/>
      <c r="E191" s="184"/>
      <c r="F191" s="184"/>
      <c r="G191" s="184"/>
      <c r="H191" s="185"/>
      <c r="I191" s="193"/>
      <c r="J191" s="194"/>
      <c r="K191" s="194"/>
      <c r="L191" s="194"/>
      <c r="M191" s="195"/>
      <c r="N191" s="245"/>
      <c r="O191" s="163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</row>
    <row r="192" spans="1:548" s="66" customFormat="1" x14ac:dyDescent="0.25">
      <c r="A192" s="164" t="s">
        <v>5</v>
      </c>
      <c r="B192" s="165"/>
      <c r="C192" s="165"/>
      <c r="D192" s="165"/>
      <c r="E192" s="165"/>
      <c r="F192" s="166"/>
      <c r="G192" s="7"/>
      <c r="H192" s="170" t="s">
        <v>6</v>
      </c>
      <c r="I192" s="246"/>
      <c r="J192" s="246"/>
      <c r="K192" s="246"/>
      <c r="L192" s="246"/>
      <c r="M192" s="246"/>
      <c r="N192" s="246"/>
      <c r="O192" s="247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</row>
    <row r="193" spans="1:548" s="66" customFormat="1" x14ac:dyDescent="0.25">
      <c r="A193" s="167"/>
      <c r="B193" s="168"/>
      <c r="C193" s="168"/>
      <c r="D193" s="168"/>
      <c r="E193" s="168"/>
      <c r="F193" s="169"/>
      <c r="G193" s="7"/>
      <c r="H193" s="248"/>
      <c r="I193" s="249"/>
      <c r="J193" s="249"/>
      <c r="K193" s="249"/>
      <c r="L193" s="249"/>
      <c r="M193" s="249"/>
      <c r="N193" s="249"/>
      <c r="O193" s="250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</row>
    <row r="194" spans="1:548" s="66" customFormat="1" x14ac:dyDescent="0.25">
      <c r="A194" s="8"/>
      <c r="B194" s="9"/>
      <c r="C194" s="9"/>
      <c r="D194" s="9"/>
      <c r="E194" s="9"/>
      <c r="F194" s="10"/>
      <c r="G194" s="7"/>
      <c r="H194" s="176" t="s">
        <v>7</v>
      </c>
      <c r="I194" s="171"/>
      <c r="J194" s="171"/>
      <c r="K194" s="171"/>
      <c r="L194" s="172"/>
      <c r="M194" s="176" t="s">
        <v>8</v>
      </c>
      <c r="N194" s="251"/>
      <c r="O194" s="252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</row>
    <row r="195" spans="1:548" s="66" customFormat="1" x14ac:dyDescent="0.25">
      <c r="A195" s="11"/>
      <c r="B195" s="9"/>
      <c r="C195" s="9"/>
      <c r="D195" s="9"/>
      <c r="E195" s="9"/>
      <c r="F195" s="10"/>
      <c r="G195" s="7"/>
      <c r="H195" s="173"/>
      <c r="I195" s="174"/>
      <c r="J195" s="174"/>
      <c r="K195" s="174"/>
      <c r="L195" s="175"/>
      <c r="M195" s="253"/>
      <c r="N195" s="254"/>
      <c r="O195" s="25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</row>
    <row r="196" spans="1:548" s="66" customFormat="1" x14ac:dyDescent="0.25">
      <c r="A196" s="11"/>
      <c r="B196" s="9"/>
      <c r="C196" s="9"/>
      <c r="D196" s="9"/>
      <c r="E196" s="9"/>
      <c r="F196" s="10"/>
      <c r="G196" s="12"/>
      <c r="H196" s="13"/>
      <c r="I196" s="14"/>
      <c r="J196" s="14"/>
      <c r="K196" s="14"/>
      <c r="L196" s="15"/>
      <c r="M196" s="16"/>
      <c r="N196" s="14"/>
      <c r="O196" s="23" t="s">
        <v>9</v>
      </c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</row>
    <row r="197" spans="1:548" s="66" customFormat="1" x14ac:dyDescent="0.25">
      <c r="A197" s="11"/>
      <c r="B197" s="9"/>
      <c r="C197" s="9"/>
      <c r="D197" s="9"/>
      <c r="E197" s="9"/>
      <c r="F197" s="10"/>
      <c r="G197" s="18" t="s">
        <v>10</v>
      </c>
      <c r="H197" s="17" t="s">
        <v>11</v>
      </c>
      <c r="I197" s="19" t="s">
        <v>12</v>
      </c>
      <c r="J197" s="19" t="s">
        <v>13</v>
      </c>
      <c r="K197" s="19" t="s">
        <v>14</v>
      </c>
      <c r="L197" s="19" t="s">
        <v>15</v>
      </c>
      <c r="M197" s="20" t="s">
        <v>16</v>
      </c>
      <c r="N197" s="19" t="s">
        <v>17</v>
      </c>
      <c r="O197" s="23" t="s">
        <v>18</v>
      </c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</row>
    <row r="198" spans="1:548" s="66" customFormat="1" x14ac:dyDescent="0.25">
      <c r="A198" s="21" t="s">
        <v>19</v>
      </c>
      <c r="B198" s="151" t="s">
        <v>20</v>
      </c>
      <c r="C198" s="152"/>
      <c r="D198" s="152"/>
      <c r="E198" s="152"/>
      <c r="F198" s="153"/>
      <c r="G198" s="18" t="s">
        <v>21</v>
      </c>
      <c r="H198" s="17" t="s">
        <v>22</v>
      </c>
      <c r="I198" s="19" t="s">
        <v>23</v>
      </c>
      <c r="J198" s="19" t="s">
        <v>23</v>
      </c>
      <c r="K198" s="19" t="s">
        <v>24</v>
      </c>
      <c r="L198" s="19" t="s">
        <v>14</v>
      </c>
      <c r="M198" s="20" t="s">
        <v>18</v>
      </c>
      <c r="N198" s="19" t="s">
        <v>25</v>
      </c>
      <c r="O198" s="23" t="s">
        <v>26</v>
      </c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</row>
    <row r="199" spans="1:548" s="66" customFormat="1" x14ac:dyDescent="0.25">
      <c r="A199" s="21" t="s">
        <v>27</v>
      </c>
      <c r="B199" s="9"/>
      <c r="C199" s="9"/>
      <c r="D199" s="9"/>
      <c r="E199" s="9"/>
      <c r="F199" s="10"/>
      <c r="G199" s="18" t="s">
        <v>28</v>
      </c>
      <c r="H199" s="5"/>
      <c r="I199" s="19" t="s">
        <v>29</v>
      </c>
      <c r="J199" s="19" t="s">
        <v>30</v>
      </c>
      <c r="K199" s="19" t="s">
        <v>31</v>
      </c>
      <c r="L199" s="19" t="s">
        <v>32</v>
      </c>
      <c r="M199" s="20" t="s">
        <v>33</v>
      </c>
      <c r="N199" s="19" t="s">
        <v>18</v>
      </c>
      <c r="O199" s="19" t="s">
        <v>34</v>
      </c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</row>
    <row r="200" spans="1:548" s="66" customFormat="1" x14ac:dyDescent="0.25">
      <c r="A200" s="11"/>
      <c r="B200" s="9"/>
      <c r="C200" s="9"/>
      <c r="D200" s="9"/>
      <c r="E200" s="9"/>
      <c r="F200" s="10"/>
      <c r="G200" s="22"/>
      <c r="H200" s="5"/>
      <c r="I200" s="19" t="s">
        <v>35</v>
      </c>
      <c r="J200" s="19"/>
      <c r="K200" s="19"/>
      <c r="L200" s="19"/>
      <c r="M200" s="20"/>
      <c r="N200" s="19" t="s">
        <v>36</v>
      </c>
      <c r="O200" s="23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</row>
    <row r="201" spans="1:548" s="66" customFormat="1" ht="13.5" customHeight="1" x14ac:dyDescent="0.25">
      <c r="A201" s="24" t="s">
        <v>37</v>
      </c>
      <c r="B201" s="212" t="s">
        <v>38</v>
      </c>
      <c r="C201" s="213"/>
      <c r="D201" s="213"/>
      <c r="E201" s="213"/>
      <c r="F201" s="214"/>
      <c r="G201" s="25" t="s">
        <v>39</v>
      </c>
      <c r="H201" s="26" t="s">
        <v>40</v>
      </c>
      <c r="I201" s="27" t="s">
        <v>41</v>
      </c>
      <c r="J201" s="27" t="s">
        <v>42</v>
      </c>
      <c r="K201" s="27" t="s">
        <v>43</v>
      </c>
      <c r="L201" s="27" t="s">
        <v>44</v>
      </c>
      <c r="M201" s="28" t="s">
        <v>45</v>
      </c>
      <c r="N201" s="27" t="s">
        <v>46</v>
      </c>
      <c r="O201" s="26" t="s">
        <v>47</v>
      </c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</row>
    <row r="202" spans="1:548" s="66" customFormat="1" ht="41.25" customHeight="1" x14ac:dyDescent="0.25">
      <c r="A202" s="29" t="s">
        <v>127</v>
      </c>
      <c r="B202" s="221" t="s">
        <v>160</v>
      </c>
      <c r="C202" s="215"/>
      <c r="D202" s="215"/>
      <c r="E202" s="215"/>
      <c r="F202" s="216"/>
      <c r="G202" s="30" t="s">
        <v>50</v>
      </c>
      <c r="H202" s="87">
        <v>2</v>
      </c>
      <c r="I202" s="32">
        <v>1</v>
      </c>
      <c r="J202" s="74">
        <f t="shared" ref="J202:J209" si="10">SUM(H202*I202)</f>
        <v>2</v>
      </c>
      <c r="K202" s="32">
        <v>1</v>
      </c>
      <c r="L202" s="34">
        <f t="shared" ref="L202:L209" si="11">SUM(J202*K202)</f>
        <v>2</v>
      </c>
      <c r="M202" s="35"/>
      <c r="N202" s="32"/>
      <c r="O202" s="31">
        <f t="shared" ref="O202:O207" si="12">SUM(M202*N202)</f>
        <v>0</v>
      </c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</row>
    <row r="203" spans="1:548" s="66" customFormat="1" ht="48" customHeight="1" x14ac:dyDescent="0.25">
      <c r="A203" s="29" t="s">
        <v>128</v>
      </c>
      <c r="B203" s="201" t="s">
        <v>129</v>
      </c>
      <c r="C203" s="204"/>
      <c r="D203" s="204"/>
      <c r="E203" s="204"/>
      <c r="F203" s="205"/>
      <c r="G203" s="30" t="s">
        <v>50</v>
      </c>
      <c r="H203" s="31">
        <v>1</v>
      </c>
      <c r="I203" s="32">
        <v>1</v>
      </c>
      <c r="J203" s="74">
        <f t="shared" si="10"/>
        <v>1</v>
      </c>
      <c r="K203" s="32">
        <v>0.5</v>
      </c>
      <c r="L203" s="34">
        <f t="shared" si="11"/>
        <v>0.5</v>
      </c>
      <c r="M203" s="35"/>
      <c r="N203" s="32"/>
      <c r="O203" s="31">
        <f t="shared" si="12"/>
        <v>0</v>
      </c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</row>
    <row r="204" spans="1:548" s="66" customFormat="1" ht="36.75" customHeight="1" x14ac:dyDescent="0.25">
      <c r="A204" s="29" t="s">
        <v>130</v>
      </c>
      <c r="B204" s="201" t="s">
        <v>131</v>
      </c>
      <c r="C204" s="204"/>
      <c r="D204" s="204"/>
      <c r="E204" s="204"/>
      <c r="F204" s="205"/>
      <c r="G204" s="30" t="s">
        <v>50</v>
      </c>
      <c r="H204" s="31">
        <v>1</v>
      </c>
      <c r="I204" s="32">
        <v>1</v>
      </c>
      <c r="J204" s="74">
        <f t="shared" si="10"/>
        <v>1</v>
      </c>
      <c r="K204" s="32">
        <v>1</v>
      </c>
      <c r="L204" s="34">
        <f t="shared" si="11"/>
        <v>1</v>
      </c>
      <c r="M204" s="35"/>
      <c r="N204" s="32"/>
      <c r="O204" s="31">
        <f t="shared" si="12"/>
        <v>0</v>
      </c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</row>
    <row r="205" spans="1:548" s="66" customFormat="1" ht="44.25" customHeight="1" x14ac:dyDescent="0.25">
      <c r="A205" s="29" t="s">
        <v>171</v>
      </c>
      <c r="B205" s="201" t="s">
        <v>172</v>
      </c>
      <c r="C205" s="215"/>
      <c r="D205" s="215"/>
      <c r="E205" s="215"/>
      <c r="F205" s="216"/>
      <c r="G205" s="30" t="s">
        <v>50</v>
      </c>
      <c r="H205" s="31">
        <v>79</v>
      </c>
      <c r="I205" s="32">
        <v>15</v>
      </c>
      <c r="J205" s="93">
        <f t="shared" si="10"/>
        <v>1185</v>
      </c>
      <c r="K205" s="32">
        <v>0.25</v>
      </c>
      <c r="L205" s="34">
        <f t="shared" si="11"/>
        <v>296.25</v>
      </c>
      <c r="M205" s="35">
        <v>79</v>
      </c>
      <c r="N205" s="32">
        <v>3.75</v>
      </c>
      <c r="O205" s="31">
        <f t="shared" si="12"/>
        <v>296.25</v>
      </c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</row>
    <row r="206" spans="1:548" s="66" customFormat="1" ht="35.25" customHeight="1" x14ac:dyDescent="0.25">
      <c r="A206" s="29" t="s">
        <v>132</v>
      </c>
      <c r="B206" s="201" t="s">
        <v>133</v>
      </c>
      <c r="C206" s="215"/>
      <c r="D206" s="215"/>
      <c r="E206" s="215"/>
      <c r="F206" s="216"/>
      <c r="G206" s="30" t="s">
        <v>50</v>
      </c>
      <c r="H206" s="31">
        <v>79</v>
      </c>
      <c r="I206" s="32">
        <v>0.6</v>
      </c>
      <c r="J206" s="74">
        <f t="shared" si="10"/>
        <v>47.4</v>
      </c>
      <c r="K206" s="32">
        <v>1</v>
      </c>
      <c r="L206" s="34">
        <f t="shared" si="11"/>
        <v>47.4</v>
      </c>
      <c r="M206" s="35">
        <v>79</v>
      </c>
      <c r="N206" s="32">
        <v>0.15</v>
      </c>
      <c r="O206" s="31">
        <f t="shared" si="12"/>
        <v>11.85</v>
      </c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</row>
    <row r="207" spans="1:548" s="66" customFormat="1" ht="33.75" customHeight="1" x14ac:dyDescent="0.25">
      <c r="A207" s="29" t="s">
        <v>134</v>
      </c>
      <c r="B207" s="201" t="s">
        <v>133</v>
      </c>
      <c r="C207" s="215"/>
      <c r="D207" s="215"/>
      <c r="E207" s="215"/>
      <c r="F207" s="216"/>
      <c r="G207" s="30" t="s">
        <v>50</v>
      </c>
      <c r="H207" s="38">
        <v>2</v>
      </c>
      <c r="I207" s="32">
        <v>0.25</v>
      </c>
      <c r="J207" s="33">
        <f t="shared" si="10"/>
        <v>0.5</v>
      </c>
      <c r="K207" s="32">
        <v>1</v>
      </c>
      <c r="L207" s="34">
        <f t="shared" si="11"/>
        <v>0.5</v>
      </c>
      <c r="M207" s="35"/>
      <c r="N207" s="32"/>
      <c r="O207" s="31">
        <f t="shared" si="12"/>
        <v>0</v>
      </c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</row>
    <row r="208" spans="1:548" s="66" customFormat="1" ht="51.75" customHeight="1" x14ac:dyDescent="0.25">
      <c r="A208" s="29" t="s">
        <v>135</v>
      </c>
      <c r="B208" s="221" t="s">
        <v>136</v>
      </c>
      <c r="C208" s="230"/>
      <c r="D208" s="230"/>
      <c r="E208" s="230"/>
      <c r="F208" s="231"/>
      <c r="G208" s="30" t="s">
        <v>50</v>
      </c>
      <c r="H208" s="87">
        <v>37</v>
      </c>
      <c r="I208" s="32">
        <v>1</v>
      </c>
      <c r="J208" s="74">
        <f t="shared" si="10"/>
        <v>37</v>
      </c>
      <c r="K208" s="32">
        <v>10</v>
      </c>
      <c r="L208" s="34">
        <f t="shared" si="11"/>
        <v>370</v>
      </c>
      <c r="M208" s="35"/>
      <c r="N208" s="32"/>
      <c r="O208" s="31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</row>
    <row r="209" spans="1:548" s="66" customFormat="1" ht="43.5" customHeight="1" x14ac:dyDescent="0.25">
      <c r="A209" s="29" t="s">
        <v>137</v>
      </c>
      <c r="B209" s="201" t="s">
        <v>138</v>
      </c>
      <c r="C209" s="215"/>
      <c r="D209" s="215"/>
      <c r="E209" s="215"/>
      <c r="F209" s="216"/>
      <c r="G209" s="30" t="s">
        <v>50</v>
      </c>
      <c r="H209" s="87">
        <v>2</v>
      </c>
      <c r="I209" s="32">
        <v>1</v>
      </c>
      <c r="J209" s="74">
        <f t="shared" si="10"/>
        <v>2</v>
      </c>
      <c r="K209" s="32">
        <v>40</v>
      </c>
      <c r="L209" s="34">
        <f t="shared" si="11"/>
        <v>80</v>
      </c>
      <c r="M209" s="35"/>
      <c r="N209" s="32"/>
      <c r="O209" s="31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</row>
    <row r="210" spans="1:548" s="66" customFormat="1" ht="15.75" thickBot="1" x14ac:dyDescent="0.3">
      <c r="A210" s="53"/>
      <c r="B210" s="138" t="s">
        <v>52</v>
      </c>
      <c r="C210" s="139"/>
      <c r="D210" s="139"/>
      <c r="E210" s="139"/>
      <c r="F210" s="140"/>
      <c r="G210" s="54"/>
      <c r="H210" s="55"/>
      <c r="I210" s="56"/>
      <c r="J210" s="57">
        <f>SUM(J202:J209)</f>
        <v>1275.9000000000001</v>
      </c>
      <c r="K210" s="57"/>
      <c r="L210" s="57">
        <f>SUM(L202:L209)</f>
        <v>797.65</v>
      </c>
      <c r="M210" s="57">
        <f>SUM(M202:M209)</f>
        <v>158</v>
      </c>
      <c r="N210" s="56"/>
      <c r="O210" s="57">
        <f>SUM(O202:O209)</f>
        <v>308.10000000000002</v>
      </c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</row>
    <row r="211" spans="1:548" s="66" customFormat="1" x14ac:dyDescent="0.25">
      <c r="A211" s="44"/>
      <c r="B211" s="44"/>
      <c r="C211" s="44"/>
      <c r="D211" s="44"/>
      <c r="E211" s="44"/>
      <c r="F211" s="44"/>
      <c r="G211" s="9"/>
      <c r="H211" s="9"/>
      <c r="I211" s="9"/>
      <c r="J211" s="9"/>
      <c r="K211" s="9"/>
      <c r="L211" s="9"/>
      <c r="M211" s="9"/>
      <c r="N211" s="9"/>
      <c r="O211" s="9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  <c r="QC211"/>
      <c r="QD211"/>
      <c r="QE211"/>
      <c r="QF211"/>
      <c r="QG211"/>
      <c r="QH211"/>
      <c r="QI211"/>
      <c r="QJ211"/>
      <c r="QK211"/>
      <c r="QL211"/>
      <c r="QM211"/>
      <c r="QN211"/>
      <c r="QO211"/>
      <c r="QP211"/>
      <c r="QQ211"/>
      <c r="QR211"/>
      <c r="QS211"/>
      <c r="QT211"/>
      <c r="QU211"/>
      <c r="QV211"/>
      <c r="QW211"/>
      <c r="QX211"/>
      <c r="QY211"/>
      <c r="QZ211"/>
      <c r="RA211"/>
      <c r="RB211"/>
      <c r="RC211"/>
      <c r="RD211"/>
      <c r="RE211"/>
      <c r="RF211"/>
      <c r="RG211"/>
      <c r="RH211"/>
      <c r="RI211"/>
      <c r="RJ211"/>
      <c r="RK211"/>
      <c r="RL211"/>
      <c r="RM211"/>
      <c r="RN211"/>
      <c r="RO211"/>
      <c r="RP211"/>
      <c r="RQ211"/>
      <c r="RR211"/>
      <c r="RS211"/>
      <c r="RT211"/>
      <c r="RU211"/>
      <c r="RV211"/>
      <c r="RW211"/>
      <c r="RX211"/>
      <c r="RY211"/>
      <c r="RZ211"/>
      <c r="SA211"/>
      <c r="SB211"/>
      <c r="SC211"/>
      <c r="SD211"/>
      <c r="SE211"/>
      <c r="SF211"/>
      <c r="SG211"/>
      <c r="SH211"/>
      <c r="SI211"/>
      <c r="SJ211"/>
      <c r="SK211"/>
      <c r="SL211"/>
      <c r="SM211"/>
      <c r="SN211"/>
      <c r="SO211"/>
      <c r="SP211"/>
      <c r="SQ211"/>
      <c r="SR211"/>
      <c r="SS211"/>
      <c r="ST211"/>
      <c r="SU211"/>
      <c r="SV211"/>
      <c r="SW211"/>
      <c r="SX211"/>
      <c r="SY211"/>
      <c r="SZ211"/>
      <c r="TA211"/>
      <c r="TB211"/>
      <c r="TC211"/>
      <c r="TD211"/>
      <c r="TE211"/>
      <c r="TF211"/>
      <c r="TG211"/>
      <c r="TH211"/>
      <c r="TI211"/>
      <c r="TJ211"/>
      <c r="TK211"/>
      <c r="TL211"/>
      <c r="TM211"/>
      <c r="TN211"/>
      <c r="TO211"/>
      <c r="TP211"/>
      <c r="TQ211"/>
      <c r="TR211"/>
      <c r="TS211"/>
      <c r="TT211"/>
      <c r="TU211"/>
      <c r="TV211"/>
      <c r="TW211"/>
      <c r="TX211"/>
      <c r="TY211"/>
      <c r="TZ211"/>
      <c r="UA211"/>
      <c r="UB211"/>
    </row>
    <row r="212" spans="1:548" customFormat="1" x14ac:dyDescent="0.25"/>
    <row r="213" spans="1:548" customFormat="1" x14ac:dyDescent="0.25"/>
    <row r="214" spans="1:548" customFormat="1" x14ac:dyDescent="0.25"/>
    <row r="215" spans="1:548" customFormat="1" x14ac:dyDescent="0.25"/>
    <row r="216" spans="1:548" customFormat="1" x14ac:dyDescent="0.25"/>
    <row r="217" spans="1:548" customFormat="1" x14ac:dyDescent="0.25"/>
    <row r="218" spans="1:548" customFormat="1" x14ac:dyDescent="0.25"/>
    <row r="219" spans="1:548" customFormat="1" x14ac:dyDescent="0.25"/>
    <row r="220" spans="1:548" customFormat="1" x14ac:dyDescent="0.25"/>
    <row r="221" spans="1:548" customFormat="1" x14ac:dyDescent="0.25"/>
    <row r="222" spans="1:548" customFormat="1" x14ac:dyDescent="0.25"/>
    <row r="223" spans="1:548" customFormat="1" x14ac:dyDescent="0.25"/>
    <row r="224" spans="1:548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</sheetData>
  <mergeCells count="133">
    <mergeCell ref="B208:F208"/>
    <mergeCell ref="B209:F209"/>
    <mergeCell ref="B210:F210"/>
    <mergeCell ref="B205:F205"/>
    <mergeCell ref="B206:F206"/>
    <mergeCell ref="B207:F207"/>
    <mergeCell ref="B202:F202"/>
    <mergeCell ref="B203:F203"/>
    <mergeCell ref="B204:F204"/>
    <mergeCell ref="B198:F198"/>
    <mergeCell ref="B201:F201"/>
    <mergeCell ref="N190:O191"/>
    <mergeCell ref="A192:F193"/>
    <mergeCell ref="H192:O193"/>
    <mergeCell ref="H194:L195"/>
    <mergeCell ref="M194:O195"/>
    <mergeCell ref="A183:H191"/>
    <mergeCell ref="I183:M183"/>
    <mergeCell ref="I185:M191"/>
    <mergeCell ref="B179:F179"/>
    <mergeCell ref="B180:F180"/>
    <mergeCell ref="B181:F181"/>
    <mergeCell ref="B178:F178"/>
    <mergeCell ref="B176:F176"/>
    <mergeCell ref="B177:F177"/>
    <mergeCell ref="B173:F173"/>
    <mergeCell ref="B174:F174"/>
    <mergeCell ref="B175:F175"/>
    <mergeCell ref="B172:F172"/>
    <mergeCell ref="B169:F169"/>
    <mergeCell ref="B170:F170"/>
    <mergeCell ref="B171:F171"/>
    <mergeCell ref="B163:F163"/>
    <mergeCell ref="B166:F166"/>
    <mergeCell ref="B167:F167"/>
    <mergeCell ref="B168:F168"/>
    <mergeCell ref="N155:O156"/>
    <mergeCell ref="A157:F158"/>
    <mergeCell ref="H157:O158"/>
    <mergeCell ref="H159:L160"/>
    <mergeCell ref="M159:O160"/>
    <mergeCell ref="B144:F144"/>
    <mergeCell ref="A148:H156"/>
    <mergeCell ref="I148:M148"/>
    <mergeCell ref="I150:M156"/>
    <mergeCell ref="B141:F141"/>
    <mergeCell ref="B142:F142"/>
    <mergeCell ref="B143:F143"/>
    <mergeCell ref="B139:F139"/>
    <mergeCell ref="B140:F140"/>
    <mergeCell ref="B138:F138"/>
    <mergeCell ref="B135:F135"/>
    <mergeCell ref="N127:O128"/>
    <mergeCell ref="A129:F130"/>
    <mergeCell ref="H129:O130"/>
    <mergeCell ref="H131:L132"/>
    <mergeCell ref="M131:O132"/>
    <mergeCell ref="I120:M120"/>
    <mergeCell ref="I122:M128"/>
    <mergeCell ref="B114:F114"/>
    <mergeCell ref="B115:F115"/>
    <mergeCell ref="B116:F116"/>
    <mergeCell ref="A120:H128"/>
    <mergeCell ref="B112:F112"/>
    <mergeCell ref="B113:F113"/>
    <mergeCell ref="B109:F109"/>
    <mergeCell ref="B110:F110"/>
    <mergeCell ref="B111:F111"/>
    <mergeCell ref="H102:L103"/>
    <mergeCell ref="M102:O103"/>
    <mergeCell ref="B106:F106"/>
    <mergeCell ref="I91:M91"/>
    <mergeCell ref="I93:M99"/>
    <mergeCell ref="N98:O99"/>
    <mergeCell ref="A100:F101"/>
    <mergeCell ref="H100:O101"/>
    <mergeCell ref="B87:F87"/>
    <mergeCell ref="B88:F88"/>
    <mergeCell ref="A91:H99"/>
    <mergeCell ref="B85:F85"/>
    <mergeCell ref="B86:F86"/>
    <mergeCell ref="B84:F84"/>
    <mergeCell ref="B81:F81"/>
    <mergeCell ref="B82:F82"/>
    <mergeCell ref="B83:F83"/>
    <mergeCell ref="B80:F80"/>
    <mergeCell ref="H71:L72"/>
    <mergeCell ref="M71:O72"/>
    <mergeCell ref="B75:F75"/>
    <mergeCell ref="B78:F78"/>
    <mergeCell ref="B79:F79"/>
    <mergeCell ref="A60:H68"/>
    <mergeCell ref="I60:M60"/>
    <mergeCell ref="I62:M68"/>
    <mergeCell ref="N67:O68"/>
    <mergeCell ref="A69:F70"/>
    <mergeCell ref="H69:O70"/>
    <mergeCell ref="B56:F56"/>
    <mergeCell ref="B57:F57"/>
    <mergeCell ref="B58:F58"/>
    <mergeCell ref="B55:F55"/>
    <mergeCell ref="B52:F52"/>
    <mergeCell ref="B53:F53"/>
    <mergeCell ref="B54:F54"/>
    <mergeCell ref="B51:F51"/>
    <mergeCell ref="B48:F48"/>
    <mergeCell ref="B49:F49"/>
    <mergeCell ref="B50:F50"/>
    <mergeCell ref="B45:F45"/>
    <mergeCell ref="N37:O38"/>
    <mergeCell ref="A39:F40"/>
    <mergeCell ref="H39:O40"/>
    <mergeCell ref="H41:L42"/>
    <mergeCell ref="M41:O42"/>
    <mergeCell ref="I30:M30"/>
    <mergeCell ref="I32:M38"/>
    <mergeCell ref="A28:F28"/>
    <mergeCell ref="A30:H38"/>
    <mergeCell ref="B26:F26"/>
    <mergeCell ref="B27:F27"/>
    <mergeCell ref="B21:F21"/>
    <mergeCell ref="B22:F22"/>
    <mergeCell ref="B23:F23"/>
    <mergeCell ref="B16:F16"/>
    <mergeCell ref="B19:F19"/>
    <mergeCell ref="B20:F20"/>
    <mergeCell ref="N8:O9"/>
    <mergeCell ref="A10:F11"/>
    <mergeCell ref="H10:O11"/>
    <mergeCell ref="H12:L13"/>
    <mergeCell ref="M12:O13"/>
    <mergeCell ref="A1:H9"/>
    <mergeCell ref="I1:M1"/>
  </mergeCells>
  <pageMargins left="0.7" right="0.7" top="0.75" bottom="0.75" header="0.3" footer="0.3"/>
  <pageSetup scale="71" fitToHeight="0" orientation="landscape" r:id="rId1"/>
  <rowBreaks count="3" manualBreakCount="3">
    <brk id="29" max="16383" man="1"/>
    <brk id="119" max="16383" man="1"/>
    <brk id="1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Valerie.Frances@AMS.usda.gov</dc:creator>
  <cp:lastModifiedBy>Field Support Services</cp:lastModifiedBy>
  <cp:lastPrinted>2018-09-13T17:09:44Z</cp:lastPrinted>
  <dcterms:created xsi:type="dcterms:W3CDTF">2016-05-09T16:06:27Z</dcterms:created>
  <dcterms:modified xsi:type="dcterms:W3CDTF">2018-09-20T21:45:53Z</dcterms:modified>
</cp:coreProperties>
</file>