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VANSICK\Documents\2018 CSAPR ICR\"/>
    </mc:Choice>
  </mc:AlternateContent>
  <xr:revisionPtr revIDLastSave="0" documentId="8_{86235B67-4E10-4015-86D7-9E9F0E5B58DE}" xr6:coauthVersionLast="31" xr6:coauthVersionMax="31" xr10:uidLastSave="{00000000-0000-0000-0000-000000000000}"/>
  <bookViews>
    <workbookView xWindow="0" yWindow="0" windowWidth="19200" windowHeight="11535" xr2:uid="{99BE7123-D35E-4B43-B779-AD873663DB7B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N28" i="1"/>
  <c r="N27" i="1"/>
  <c r="N26" i="1"/>
  <c r="N25" i="1"/>
  <c r="N24" i="1"/>
  <c r="N17" i="1"/>
  <c r="N16" i="1"/>
  <c r="N13" i="1"/>
  <c r="N11" i="1"/>
  <c r="N8" i="1"/>
  <c r="N7" i="1"/>
  <c r="N6" i="1"/>
  <c r="M47" i="1" l="1"/>
  <c r="L47" i="1"/>
  <c r="M45" i="1"/>
  <c r="L45" i="1"/>
  <c r="M43" i="1"/>
  <c r="L43" i="1"/>
  <c r="M42" i="1"/>
  <c r="L42" i="1"/>
  <c r="M39" i="1"/>
  <c r="L39" i="1"/>
  <c r="M35" i="1"/>
  <c r="L35" i="1"/>
  <c r="M34" i="1"/>
  <c r="L34" i="1"/>
  <c r="M32" i="1"/>
  <c r="L32" i="1"/>
  <c r="M31" i="1"/>
  <c r="L31" i="1"/>
  <c r="M30" i="1"/>
  <c r="L30" i="1"/>
  <c r="M22" i="1"/>
  <c r="L22" i="1"/>
  <c r="M21" i="1"/>
  <c r="L21" i="1"/>
  <c r="M20" i="1"/>
  <c r="L20" i="1"/>
  <c r="M18" i="1"/>
  <c r="L18" i="1"/>
  <c r="M15" i="1"/>
  <c r="L15" i="1"/>
  <c r="M14" i="1"/>
  <c r="L14" i="1"/>
  <c r="M10" i="1"/>
  <c r="L10" i="1"/>
  <c r="M5" i="1"/>
  <c r="L5" i="1"/>
  <c r="F43" i="1" l="1"/>
  <c r="F42" i="1"/>
  <c r="F35" i="1"/>
  <c r="F29" i="1"/>
  <c r="F28" i="1"/>
  <c r="F27" i="1"/>
  <c r="F26" i="1"/>
  <c r="F25" i="1"/>
  <c r="F24" i="1"/>
  <c r="F22" i="1"/>
  <c r="F21" i="1"/>
  <c r="F20" i="1"/>
  <c r="F18" i="1"/>
  <c r="F17" i="1"/>
  <c r="F16" i="1"/>
  <c r="F15" i="1"/>
  <c r="F14" i="1"/>
  <c r="F13" i="1"/>
  <c r="F10" i="1"/>
  <c r="F5" i="1"/>
  <c r="F30" i="1"/>
  <c r="F31" i="1"/>
  <c r="J30" i="1"/>
  <c r="J42" i="1"/>
  <c r="J43" i="1"/>
  <c r="N43" i="1" s="1"/>
  <c r="J35" i="1"/>
  <c r="J34" i="1"/>
  <c r="J32" i="1"/>
  <c r="J31" i="1"/>
  <c r="J22" i="1"/>
  <c r="J21" i="1"/>
  <c r="J20" i="1"/>
  <c r="N20" i="1" s="1"/>
  <c r="J18" i="1"/>
  <c r="J15" i="1"/>
  <c r="N15" i="1" s="1"/>
  <c r="J14" i="1"/>
  <c r="J11" i="1"/>
  <c r="J10" i="1"/>
  <c r="N10" i="1" s="1"/>
  <c r="J8" i="1"/>
  <c r="J7" i="1"/>
  <c r="J6" i="1"/>
  <c r="J5" i="1"/>
  <c r="N5" i="1" l="1"/>
  <c r="J37" i="1"/>
  <c r="N21" i="1"/>
  <c r="N31" i="1"/>
  <c r="N22" i="1"/>
  <c r="N35" i="1"/>
  <c r="N14" i="1"/>
  <c r="J45" i="1"/>
  <c r="N45" i="1" s="1"/>
  <c r="N42" i="1"/>
  <c r="N30" i="1"/>
  <c r="N18" i="1"/>
  <c r="F45" i="1"/>
  <c r="F32" i="1"/>
  <c r="F37" i="1" s="1"/>
  <c r="F39" i="1" s="1"/>
  <c r="F34" i="1"/>
  <c r="J39" i="1"/>
  <c r="N34" i="1" l="1"/>
  <c r="N39" i="1"/>
  <c r="F47" i="1"/>
  <c r="J47" i="1"/>
  <c r="N32" i="1"/>
  <c r="N37" i="1" s="1"/>
  <c r="N47" i="1" l="1"/>
</calcChain>
</file>

<file path=xl/sharedStrings.xml><?xml version="1.0" encoding="utf-8"?>
<sst xmlns="http://schemas.openxmlformats.org/spreadsheetml/2006/main" count="119" uniqueCount="50">
  <si>
    <t>Retired unit exemption forms</t>
  </si>
  <si>
    <t>CSAPR certificate of representation updates</t>
  </si>
  <si>
    <t>Texas SO2 certificate of representation updates (one-time)</t>
  </si>
  <si>
    <t>Texas SO2 opt-in form (one-time)</t>
  </si>
  <si>
    <t>Allowance transfer form submissions</t>
  </si>
  <si>
    <t>Allowance deduction form submissions</t>
  </si>
  <si>
    <t>Review of regulations</t>
  </si>
  <si>
    <t>Solid fuel units</t>
  </si>
  <si>
    <t>Gas/oil non-peaking units</t>
  </si>
  <si>
    <t>Gas/oil peaking units</t>
  </si>
  <si>
    <t>Start-up/capital and QA testing and maintenance</t>
  </si>
  <si>
    <t>Annual reporters</t>
  </si>
  <si>
    <t>Ozone season only reporters</t>
  </si>
  <si>
    <t>State allowance allocation</t>
  </si>
  <si>
    <t>Total industry and state respondent burden</t>
  </si>
  <si>
    <t>Hours/response</t>
  </si>
  <si>
    <t># of responses</t>
  </si>
  <si>
    <t>Total hours</t>
  </si>
  <si>
    <t>Total state respondent burden</t>
  </si>
  <si>
    <t>Permit to construct</t>
  </si>
  <si>
    <t>DAHS modification</t>
  </si>
  <si>
    <t>Registration-related burden hours</t>
  </si>
  <si>
    <t>Recertification of monitors</t>
  </si>
  <si>
    <t>Allowance-related burden hours:</t>
  </si>
  <si>
    <t>Emissions-related burden hours:</t>
  </si>
  <si>
    <t>Review of regulations - not previously covered</t>
  </si>
  <si>
    <t>Review of regulations - previously covered</t>
  </si>
  <si>
    <t xml:space="preserve">Response to error messages </t>
  </si>
  <si>
    <t>DAHS debugging - previously covered</t>
  </si>
  <si>
    <t>DAHS debugging - not previously covered</t>
  </si>
  <si>
    <t>Changes in estimates</t>
  </si>
  <si>
    <t>Hrs/response</t>
  </si>
  <si>
    <t>Total industry repondent burden before summation error</t>
  </si>
  <si>
    <t>Summation error</t>
  </si>
  <si>
    <t>Total industry repondent burden after summation error</t>
  </si>
  <si>
    <t>Industry respondent burden:</t>
  </si>
  <si>
    <t>State respondent burden:</t>
  </si>
  <si>
    <t>2018 renewal request</t>
  </si>
  <si>
    <t>Solid fuel units: QA testing and maintenance - previously not covered</t>
  </si>
  <si>
    <t>Solid fuel units: QA testing and maintenance - previously covered</t>
  </si>
  <si>
    <t>Gas/oil non-peaking units: QA testing and maintenance</t>
  </si>
  <si>
    <t>Gas/oil peaking units: QA testing and maintenance</t>
  </si>
  <si>
    <t>Data quality assurance and quarterly reports</t>
  </si>
  <si>
    <t>Solid fuel units: start-up/capital</t>
  </si>
  <si>
    <t>Gas/oil non-peaking units: start-up capital</t>
  </si>
  <si>
    <t>Gas/oil peaking units: start/up capital</t>
  </si>
  <si>
    <t>CSAPR/Texas SO2 ICR: burden hour changes since last approved ICR</t>
  </si>
  <si>
    <t>Previously approved (after CSAPR Update changes)</t>
  </si>
  <si>
    <t>-</t>
  </si>
  <si>
    <t>DAHS debugging - change between seasonal and annual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</si>
</sst>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37" fontId="1" fillId="0" borderId="0" xfId="0" applyNumberFormat="1" applyFont="1"/>
    <xf numFmtId="37" fontId="1" fillId="2" borderId="0" xfId="0" applyNumberFormat="1" applyFont="1" applyFill="1"/>
    <xf numFmtId="37" fontId="3" fillId="0" borderId="0" xfId="0" applyNumberFormat="1" applyFont="1"/>
    <xf numFmtId="37" fontId="4" fillId="0" borderId="0" xfId="0" applyNumberFormat="1" applyFont="1"/>
    <xf numFmtId="39" fontId="1" fillId="0" borderId="0" xfId="0" applyNumberFormat="1" applyFont="1"/>
    <xf numFmtId="39" fontId="3" fillId="0" borderId="0" xfId="0" applyNumberFormat="1" applyFont="1"/>
    <xf numFmtId="37" fontId="1" fillId="0" borderId="0" xfId="0" applyNumberFormat="1" applyFont="1" applyFill="1"/>
    <xf numFmtId="37" fontId="4" fillId="0" borderId="0" xfId="0" applyNumberFormat="1" applyFont="1" applyFill="1"/>
    <xf numFmtId="37" fontId="2" fillId="0" borderId="0" xfId="0" applyNumberFormat="1" applyFont="1"/>
    <xf numFmtId="37" fontId="2" fillId="0" borderId="0" xfId="0" applyNumberFormat="1" applyFont="1" applyFill="1"/>
    <xf numFmtId="39" fontId="2" fillId="0" borderId="0" xfId="0" applyNumberFormat="1" applyFont="1"/>
    <xf numFmtId="39" fontId="1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4F3D-8F8B-4D81-8AD3-063920E562D4}">
  <dimension ref="A1:N47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37" sqref="B37"/>
    </sheetView>
  </sheetViews>
  <sheetFormatPr defaultRowHeight="11.25" x14ac:dyDescent="0.2"/>
  <cols>
    <col min="1" max="1" width="4.140625" style="7" customWidth="1"/>
    <col min="2" max="2" width="48.42578125" style="1" customWidth="1"/>
    <col min="3" max="3" width="1.7109375" style="1" customWidth="1"/>
    <col min="4" max="4" width="11.7109375" style="5" customWidth="1"/>
    <col min="5" max="6" width="11.7109375" style="1" customWidth="1"/>
    <col min="7" max="7" width="1.7109375" style="1" customWidth="1"/>
    <col min="8" max="8" width="11.7109375" style="5" customWidth="1"/>
    <col min="9" max="10" width="11.7109375" style="1" customWidth="1"/>
    <col min="11" max="11" width="1.7109375" style="1" customWidth="1"/>
    <col min="12" max="12" width="11.7109375" style="5" customWidth="1"/>
    <col min="13" max="14" width="11.7109375" style="1" customWidth="1"/>
    <col min="15" max="15" width="1.7109375" style="1" customWidth="1"/>
    <col min="16" max="16384" width="9.140625" style="1"/>
  </cols>
  <sheetData>
    <row r="1" spans="1:14" x14ac:dyDescent="0.2">
      <c r="A1" s="10" t="s">
        <v>46</v>
      </c>
      <c r="D1" s="11" t="s">
        <v>47</v>
      </c>
      <c r="H1" s="11" t="s">
        <v>37</v>
      </c>
      <c r="L1" s="11" t="s">
        <v>30</v>
      </c>
    </row>
    <row r="2" spans="1:14" x14ac:dyDescent="0.2">
      <c r="D2" s="11" t="s">
        <v>15</v>
      </c>
      <c r="E2" s="9" t="s">
        <v>16</v>
      </c>
      <c r="F2" s="9" t="s">
        <v>17</v>
      </c>
      <c r="H2" s="11" t="s">
        <v>15</v>
      </c>
      <c r="I2" s="9" t="s">
        <v>16</v>
      </c>
      <c r="J2" s="9" t="s">
        <v>17</v>
      </c>
      <c r="L2" s="11" t="s">
        <v>31</v>
      </c>
      <c r="M2" s="9" t="s">
        <v>16</v>
      </c>
      <c r="N2" s="9" t="s">
        <v>17</v>
      </c>
    </row>
    <row r="3" spans="1:14" x14ac:dyDescent="0.2">
      <c r="A3" s="10" t="s">
        <v>35</v>
      </c>
    </row>
    <row r="4" spans="1:14" x14ac:dyDescent="0.2">
      <c r="A4" s="8" t="s">
        <v>21</v>
      </c>
    </row>
    <row r="5" spans="1:14" x14ac:dyDescent="0.2">
      <c r="B5" s="1" t="s">
        <v>1</v>
      </c>
      <c r="D5" s="5">
        <v>1</v>
      </c>
      <c r="E5" s="1">
        <v>1201</v>
      </c>
      <c r="F5" s="1">
        <f>ROUND(D5*E5,0)</f>
        <v>1201</v>
      </c>
      <c r="H5" s="5">
        <v>1</v>
      </c>
      <c r="I5" s="1">
        <v>54</v>
      </c>
      <c r="J5" s="1">
        <f>ROUND(H5*I5,0)</f>
        <v>54</v>
      </c>
      <c r="L5" s="5">
        <f t="shared" ref="L5:N5" si="0">H5-D5</f>
        <v>0</v>
      </c>
      <c r="M5" s="1">
        <f t="shared" si="0"/>
        <v>-1147</v>
      </c>
      <c r="N5" s="1">
        <f t="shared" si="0"/>
        <v>-1147</v>
      </c>
    </row>
    <row r="6" spans="1:14" x14ac:dyDescent="0.2">
      <c r="B6" s="1" t="s">
        <v>0</v>
      </c>
      <c r="D6" s="12" t="s">
        <v>48</v>
      </c>
      <c r="E6" s="12" t="s">
        <v>48</v>
      </c>
      <c r="F6" s="12" t="s">
        <v>48</v>
      </c>
      <c r="H6" s="5">
        <v>1</v>
      </c>
      <c r="I6" s="1">
        <v>16</v>
      </c>
      <c r="J6" s="1">
        <f t="shared" ref="J6:J8" si="1">ROUND(H6*I6,0)</f>
        <v>16</v>
      </c>
      <c r="L6" s="12" t="s">
        <v>48</v>
      </c>
      <c r="M6" s="12" t="s">
        <v>48</v>
      </c>
      <c r="N6" s="1">
        <f>J6</f>
        <v>16</v>
      </c>
    </row>
    <row r="7" spans="1:14" x14ac:dyDescent="0.2">
      <c r="B7" s="1" t="s">
        <v>2</v>
      </c>
      <c r="D7" s="12" t="s">
        <v>48</v>
      </c>
      <c r="E7" s="12" t="s">
        <v>48</v>
      </c>
      <c r="F7" s="12" t="s">
        <v>48</v>
      </c>
      <c r="H7" s="5">
        <v>0.33</v>
      </c>
      <c r="I7" s="1">
        <v>18</v>
      </c>
      <c r="J7" s="1">
        <f t="shared" si="1"/>
        <v>6</v>
      </c>
      <c r="L7" s="12" t="s">
        <v>48</v>
      </c>
      <c r="M7" s="12" t="s">
        <v>48</v>
      </c>
      <c r="N7" s="1">
        <f>J7</f>
        <v>6</v>
      </c>
    </row>
    <row r="8" spans="1:14" x14ac:dyDescent="0.2">
      <c r="B8" s="1" t="s">
        <v>3</v>
      </c>
      <c r="D8" s="12" t="s">
        <v>48</v>
      </c>
      <c r="E8" s="12" t="s">
        <v>48</v>
      </c>
      <c r="F8" s="12" t="s">
        <v>48</v>
      </c>
      <c r="H8" s="5">
        <v>0.33</v>
      </c>
      <c r="I8" s="1">
        <v>1</v>
      </c>
      <c r="J8" s="1">
        <f t="shared" si="1"/>
        <v>0</v>
      </c>
      <c r="L8" s="12" t="s">
        <v>48</v>
      </c>
      <c r="M8" s="12" t="s">
        <v>48</v>
      </c>
      <c r="N8" s="1">
        <f>J8</f>
        <v>0</v>
      </c>
    </row>
    <row r="9" spans="1:14" x14ac:dyDescent="0.2">
      <c r="A9" s="7" t="s">
        <v>23</v>
      </c>
    </row>
    <row r="10" spans="1:14" x14ac:dyDescent="0.2">
      <c r="B10" s="1" t="s">
        <v>4</v>
      </c>
      <c r="D10" s="5">
        <v>2</v>
      </c>
      <c r="E10" s="1">
        <v>7500</v>
      </c>
      <c r="F10" s="1">
        <f t="shared" ref="F10" si="2">ROUND(D10*E10,0)</f>
        <v>15000</v>
      </c>
      <c r="H10" s="5">
        <v>2</v>
      </c>
      <c r="I10" s="1">
        <v>2200</v>
      </c>
      <c r="J10" s="1">
        <f t="shared" ref="J10:J11" si="3">ROUND(H10*I10,0)</f>
        <v>4400</v>
      </c>
      <c r="L10" s="5">
        <f t="shared" ref="L10:N10" si="4">H10-D10</f>
        <v>0</v>
      </c>
      <c r="M10" s="1">
        <f t="shared" si="4"/>
        <v>-5300</v>
      </c>
      <c r="N10" s="1">
        <f t="shared" si="4"/>
        <v>-10600</v>
      </c>
    </row>
    <row r="11" spans="1:14" x14ac:dyDescent="0.2">
      <c r="B11" s="1" t="s">
        <v>5</v>
      </c>
      <c r="D11" s="12" t="s">
        <v>48</v>
      </c>
      <c r="E11" s="12" t="s">
        <v>48</v>
      </c>
      <c r="F11" s="12" t="s">
        <v>48</v>
      </c>
      <c r="H11" s="5">
        <v>3</v>
      </c>
      <c r="I11" s="1">
        <v>489</v>
      </c>
      <c r="J11" s="1">
        <f t="shared" si="3"/>
        <v>1467</v>
      </c>
      <c r="L11" s="12" t="s">
        <v>48</v>
      </c>
      <c r="M11" s="12" t="s">
        <v>48</v>
      </c>
      <c r="N11" s="1">
        <f>J11</f>
        <v>1467</v>
      </c>
    </row>
    <row r="12" spans="1:14" x14ac:dyDescent="0.2">
      <c r="A12" s="7" t="s">
        <v>24</v>
      </c>
    </row>
    <row r="13" spans="1:14" x14ac:dyDescent="0.2">
      <c r="B13" s="1" t="s">
        <v>25</v>
      </c>
      <c r="D13" s="5">
        <v>16</v>
      </c>
      <c r="E13" s="1">
        <v>35</v>
      </c>
      <c r="F13" s="1">
        <f t="shared" ref="F13:F18" si="5">ROUND(D13*E13,0)</f>
        <v>560</v>
      </c>
      <c r="H13" s="12" t="s">
        <v>48</v>
      </c>
      <c r="I13" s="12" t="s">
        <v>48</v>
      </c>
      <c r="J13" s="12" t="s">
        <v>48</v>
      </c>
      <c r="L13" s="12" t="s">
        <v>48</v>
      </c>
      <c r="M13" s="12" t="s">
        <v>48</v>
      </c>
      <c r="N13" s="1">
        <f>-F13</f>
        <v>-560</v>
      </c>
    </row>
    <row r="14" spans="1:14" x14ac:dyDescent="0.2">
      <c r="B14" s="1" t="s">
        <v>26</v>
      </c>
      <c r="D14" s="5">
        <v>8</v>
      </c>
      <c r="E14" s="1">
        <v>449</v>
      </c>
      <c r="F14" s="1">
        <f t="shared" si="5"/>
        <v>3592</v>
      </c>
      <c r="H14" s="5">
        <v>8</v>
      </c>
      <c r="I14" s="1">
        <v>168</v>
      </c>
      <c r="J14" s="1">
        <f t="shared" ref="J14:J18" si="6">ROUND(H14*I14,0)</f>
        <v>1344</v>
      </c>
      <c r="L14" s="5">
        <f t="shared" ref="L14:N18" si="7">H14-D14</f>
        <v>0</v>
      </c>
      <c r="M14" s="1">
        <f t="shared" si="7"/>
        <v>-281</v>
      </c>
      <c r="N14" s="1">
        <f t="shared" si="7"/>
        <v>-2248</v>
      </c>
    </row>
    <row r="15" spans="1:14" x14ac:dyDescent="0.2">
      <c r="B15" s="1" t="s">
        <v>27</v>
      </c>
      <c r="D15" s="5">
        <v>24</v>
      </c>
      <c r="E15" s="1">
        <v>484</v>
      </c>
      <c r="F15" s="1">
        <f t="shared" si="5"/>
        <v>11616</v>
      </c>
      <c r="H15" s="5">
        <v>24</v>
      </c>
      <c r="I15" s="1">
        <v>541</v>
      </c>
      <c r="J15" s="1">
        <f t="shared" si="6"/>
        <v>12984</v>
      </c>
      <c r="L15" s="5">
        <f t="shared" si="7"/>
        <v>0</v>
      </c>
      <c r="M15" s="1">
        <f t="shared" si="7"/>
        <v>57</v>
      </c>
      <c r="N15" s="1">
        <f t="shared" si="7"/>
        <v>1368</v>
      </c>
    </row>
    <row r="16" spans="1:14" x14ac:dyDescent="0.2">
      <c r="B16" s="1" t="s">
        <v>29</v>
      </c>
      <c r="D16" s="5">
        <v>104</v>
      </c>
      <c r="E16" s="1">
        <v>35</v>
      </c>
      <c r="F16" s="1">
        <f t="shared" si="5"/>
        <v>3640</v>
      </c>
      <c r="H16" s="12" t="s">
        <v>48</v>
      </c>
      <c r="I16" s="12" t="s">
        <v>48</v>
      </c>
      <c r="J16" s="12" t="s">
        <v>48</v>
      </c>
      <c r="L16" s="12" t="s">
        <v>48</v>
      </c>
      <c r="M16" s="12" t="s">
        <v>48</v>
      </c>
      <c r="N16" s="1">
        <f t="shared" ref="N16:N17" si="8">-F16</f>
        <v>-3640</v>
      </c>
    </row>
    <row r="17" spans="1:14" x14ac:dyDescent="0.2">
      <c r="B17" s="1" t="s">
        <v>49</v>
      </c>
      <c r="D17" s="5">
        <v>24</v>
      </c>
      <c r="E17" s="1">
        <v>161</v>
      </c>
      <c r="F17" s="1">
        <f t="shared" si="5"/>
        <v>3864</v>
      </c>
      <c r="H17" s="12" t="s">
        <v>48</v>
      </c>
      <c r="I17" s="12" t="s">
        <v>48</v>
      </c>
      <c r="J17" s="12" t="s">
        <v>48</v>
      </c>
      <c r="L17" s="12" t="s">
        <v>48</v>
      </c>
      <c r="M17" s="12" t="s">
        <v>48</v>
      </c>
      <c r="N17" s="1">
        <f t="shared" si="8"/>
        <v>-3864</v>
      </c>
    </row>
    <row r="18" spans="1:14" x14ac:dyDescent="0.2">
      <c r="B18" s="1" t="s">
        <v>28</v>
      </c>
      <c r="D18" s="5">
        <v>5</v>
      </c>
      <c r="E18" s="1">
        <v>288</v>
      </c>
      <c r="F18" s="1">
        <f t="shared" si="5"/>
        <v>1440</v>
      </c>
      <c r="H18" s="5">
        <v>5</v>
      </c>
      <c r="I18" s="1">
        <v>541</v>
      </c>
      <c r="J18" s="1">
        <f t="shared" si="6"/>
        <v>2705</v>
      </c>
      <c r="L18" s="5">
        <f t="shared" si="7"/>
        <v>0</v>
      </c>
      <c r="M18" s="1">
        <f t="shared" si="7"/>
        <v>253</v>
      </c>
      <c r="N18" s="1">
        <f t="shared" si="7"/>
        <v>1265</v>
      </c>
    </row>
    <row r="19" spans="1:14" x14ac:dyDescent="0.2">
      <c r="A19" s="7" t="s">
        <v>22</v>
      </c>
    </row>
    <row r="20" spans="1:14" x14ac:dyDescent="0.2">
      <c r="B20" s="1" t="s">
        <v>7</v>
      </c>
      <c r="D20" s="5">
        <v>63</v>
      </c>
      <c r="E20" s="1">
        <v>9</v>
      </c>
      <c r="F20" s="1">
        <f t="shared" ref="F20:F22" si="9">ROUND(D20*E20,0)</f>
        <v>567</v>
      </c>
      <c r="H20" s="5">
        <v>63</v>
      </c>
      <c r="I20" s="1">
        <v>6</v>
      </c>
      <c r="J20" s="1">
        <f t="shared" ref="J20:J22" si="10">ROUND(H20*I20,0)</f>
        <v>378</v>
      </c>
      <c r="L20" s="5">
        <f t="shared" ref="L20:N22" si="11">H20-D20</f>
        <v>0</v>
      </c>
      <c r="M20" s="1">
        <f t="shared" si="11"/>
        <v>-3</v>
      </c>
      <c r="N20" s="1">
        <f t="shared" si="11"/>
        <v>-189</v>
      </c>
    </row>
    <row r="21" spans="1:14" x14ac:dyDescent="0.2">
      <c r="B21" s="1" t="s">
        <v>8</v>
      </c>
      <c r="D21" s="5">
        <v>42</v>
      </c>
      <c r="E21" s="1">
        <v>13</v>
      </c>
      <c r="F21" s="1">
        <f t="shared" si="9"/>
        <v>546</v>
      </c>
      <c r="H21" s="5">
        <v>42</v>
      </c>
      <c r="I21" s="1">
        <v>7</v>
      </c>
      <c r="J21" s="1">
        <f t="shared" si="10"/>
        <v>294</v>
      </c>
      <c r="L21" s="5">
        <f t="shared" si="11"/>
        <v>0</v>
      </c>
      <c r="M21" s="1">
        <f t="shared" si="11"/>
        <v>-6</v>
      </c>
      <c r="N21" s="1">
        <f t="shared" si="11"/>
        <v>-252</v>
      </c>
    </row>
    <row r="22" spans="1:14" x14ac:dyDescent="0.2">
      <c r="B22" s="1" t="s">
        <v>9</v>
      </c>
      <c r="D22" s="5">
        <v>32</v>
      </c>
      <c r="E22" s="1">
        <v>65</v>
      </c>
      <c r="F22" s="1">
        <f t="shared" si="9"/>
        <v>2080</v>
      </c>
      <c r="H22" s="5">
        <v>32</v>
      </c>
      <c r="I22" s="1">
        <v>42</v>
      </c>
      <c r="J22" s="1">
        <f t="shared" si="10"/>
        <v>1344</v>
      </c>
      <c r="L22" s="5">
        <f t="shared" si="11"/>
        <v>0</v>
      </c>
      <c r="M22" s="1">
        <f t="shared" si="11"/>
        <v>-23</v>
      </c>
      <c r="N22" s="1">
        <f t="shared" si="11"/>
        <v>-736</v>
      </c>
    </row>
    <row r="23" spans="1:14" x14ac:dyDescent="0.2">
      <c r="A23" s="7" t="s">
        <v>10</v>
      </c>
    </row>
    <row r="24" spans="1:14" x14ac:dyDescent="0.2">
      <c r="B24" s="1" t="s">
        <v>19</v>
      </c>
      <c r="D24" s="5">
        <v>40</v>
      </c>
      <c r="E24" s="1">
        <v>8</v>
      </c>
      <c r="F24" s="1">
        <f t="shared" ref="F24:F32" si="12">ROUND(D24*E24,0)</f>
        <v>320</v>
      </c>
      <c r="H24" s="12" t="s">
        <v>48</v>
      </c>
      <c r="I24" s="12" t="s">
        <v>48</v>
      </c>
      <c r="J24" s="12" t="s">
        <v>48</v>
      </c>
      <c r="L24" s="12" t="s">
        <v>48</v>
      </c>
      <c r="M24" s="12" t="s">
        <v>48</v>
      </c>
      <c r="N24" s="1">
        <f t="shared" ref="N24:N29" si="13">-F24</f>
        <v>-320</v>
      </c>
    </row>
    <row r="25" spans="1:14" x14ac:dyDescent="0.2">
      <c r="B25" s="1" t="s">
        <v>20</v>
      </c>
      <c r="D25" s="5">
        <v>6</v>
      </c>
      <c r="E25" s="1">
        <v>223</v>
      </c>
      <c r="F25" s="1">
        <f t="shared" si="12"/>
        <v>1338</v>
      </c>
      <c r="H25" s="12" t="s">
        <v>48</v>
      </c>
      <c r="I25" s="12" t="s">
        <v>48</v>
      </c>
      <c r="J25" s="12" t="s">
        <v>48</v>
      </c>
      <c r="L25" s="12" t="s">
        <v>48</v>
      </c>
      <c r="M25" s="12" t="s">
        <v>48</v>
      </c>
      <c r="N25" s="1">
        <f t="shared" si="13"/>
        <v>-1338</v>
      </c>
    </row>
    <row r="26" spans="1:14" x14ac:dyDescent="0.2">
      <c r="B26" s="1" t="s">
        <v>43</v>
      </c>
      <c r="D26" s="5">
        <v>57</v>
      </c>
      <c r="E26" s="1">
        <v>7</v>
      </c>
      <c r="F26" s="1">
        <f t="shared" si="12"/>
        <v>399</v>
      </c>
      <c r="H26" s="12" t="s">
        <v>48</v>
      </c>
      <c r="I26" s="12" t="s">
        <v>48</v>
      </c>
      <c r="J26" s="12" t="s">
        <v>48</v>
      </c>
      <c r="L26" s="12" t="s">
        <v>48</v>
      </c>
      <c r="M26" s="12" t="s">
        <v>48</v>
      </c>
      <c r="N26" s="1">
        <f t="shared" si="13"/>
        <v>-399</v>
      </c>
    </row>
    <row r="27" spans="1:14" x14ac:dyDescent="0.2">
      <c r="B27" s="1" t="s">
        <v>44</v>
      </c>
      <c r="D27" s="5">
        <v>74</v>
      </c>
      <c r="E27" s="1">
        <v>17</v>
      </c>
      <c r="F27" s="1">
        <f t="shared" si="12"/>
        <v>1258</v>
      </c>
      <c r="H27" s="12" t="s">
        <v>48</v>
      </c>
      <c r="I27" s="12" t="s">
        <v>48</v>
      </c>
      <c r="J27" s="12" t="s">
        <v>48</v>
      </c>
      <c r="L27" s="12" t="s">
        <v>48</v>
      </c>
      <c r="M27" s="12" t="s">
        <v>48</v>
      </c>
      <c r="N27" s="1">
        <f t="shared" si="13"/>
        <v>-1258</v>
      </c>
    </row>
    <row r="28" spans="1:14" x14ac:dyDescent="0.2">
      <c r="B28" s="1" t="s">
        <v>45</v>
      </c>
      <c r="D28" s="5">
        <v>30</v>
      </c>
      <c r="E28" s="1">
        <v>29</v>
      </c>
      <c r="F28" s="1">
        <f t="shared" si="12"/>
        <v>870</v>
      </c>
      <c r="H28" s="12" t="s">
        <v>48</v>
      </c>
      <c r="I28" s="12" t="s">
        <v>48</v>
      </c>
      <c r="J28" s="12" t="s">
        <v>48</v>
      </c>
      <c r="L28" s="12" t="s">
        <v>48</v>
      </c>
      <c r="M28" s="12" t="s">
        <v>48</v>
      </c>
      <c r="N28" s="1">
        <f t="shared" si="13"/>
        <v>-870</v>
      </c>
    </row>
    <row r="29" spans="1:14" x14ac:dyDescent="0.2">
      <c r="B29" s="1" t="s">
        <v>38</v>
      </c>
      <c r="D29" s="5">
        <v>650</v>
      </c>
      <c r="E29" s="1">
        <v>7</v>
      </c>
      <c r="F29" s="1">
        <f t="shared" si="12"/>
        <v>4550</v>
      </c>
      <c r="H29" s="12" t="s">
        <v>48</v>
      </c>
      <c r="I29" s="12" t="s">
        <v>48</v>
      </c>
      <c r="J29" s="12" t="s">
        <v>48</v>
      </c>
      <c r="L29" s="12" t="s">
        <v>48</v>
      </c>
      <c r="M29" s="12" t="s">
        <v>48</v>
      </c>
      <c r="N29" s="1">
        <f t="shared" si="13"/>
        <v>-4550</v>
      </c>
    </row>
    <row r="30" spans="1:14" x14ac:dyDescent="0.2">
      <c r="B30" s="3" t="s">
        <v>39</v>
      </c>
      <c r="D30" s="6">
        <v>440</v>
      </c>
      <c r="E30" s="1">
        <v>64</v>
      </c>
      <c r="F30" s="1">
        <f t="shared" si="12"/>
        <v>28160</v>
      </c>
      <c r="H30" s="6">
        <v>650</v>
      </c>
      <c r="I30" s="1">
        <v>58</v>
      </c>
      <c r="J30" s="1">
        <f t="shared" ref="J30" si="14">ROUND(H30*I30,0)</f>
        <v>37700</v>
      </c>
      <c r="L30" s="6">
        <f t="shared" ref="L30:L32" si="15">H30-D30</f>
        <v>210</v>
      </c>
      <c r="M30" s="1">
        <f t="shared" ref="M30:M32" si="16">I30-E30</f>
        <v>-6</v>
      </c>
      <c r="N30" s="1">
        <f t="shared" ref="N30:N32" si="17">J30-F30</f>
        <v>9540</v>
      </c>
    </row>
    <row r="31" spans="1:14" x14ac:dyDescent="0.2">
      <c r="B31" s="1" t="s">
        <v>40</v>
      </c>
      <c r="D31" s="5">
        <v>395</v>
      </c>
      <c r="E31" s="1">
        <v>128</v>
      </c>
      <c r="F31" s="1">
        <f t="shared" si="12"/>
        <v>50560</v>
      </c>
      <c r="H31" s="5">
        <v>395</v>
      </c>
      <c r="I31" s="1">
        <v>66</v>
      </c>
      <c r="J31" s="1">
        <f t="shared" ref="J31:J32" si="18">ROUND(H31*I31,0)</f>
        <v>26070</v>
      </c>
      <c r="L31" s="5">
        <f t="shared" si="15"/>
        <v>0</v>
      </c>
      <c r="M31" s="1">
        <f t="shared" si="16"/>
        <v>-62</v>
      </c>
      <c r="N31" s="1">
        <f t="shared" si="17"/>
        <v>-24490</v>
      </c>
    </row>
    <row r="32" spans="1:14" x14ac:dyDescent="0.2">
      <c r="B32" s="1" t="s">
        <v>41</v>
      </c>
      <c r="D32" s="5">
        <v>35</v>
      </c>
      <c r="E32" s="1">
        <v>562</v>
      </c>
      <c r="F32" s="1">
        <f t="shared" si="12"/>
        <v>19670</v>
      </c>
      <c r="H32" s="5">
        <v>35</v>
      </c>
      <c r="I32" s="1">
        <v>417</v>
      </c>
      <c r="J32" s="1">
        <f t="shared" si="18"/>
        <v>14595</v>
      </c>
      <c r="L32" s="5">
        <f t="shared" si="15"/>
        <v>0</v>
      </c>
      <c r="M32" s="1">
        <f t="shared" si="16"/>
        <v>-145</v>
      </c>
      <c r="N32" s="1">
        <f t="shared" si="17"/>
        <v>-5075</v>
      </c>
    </row>
    <row r="33" spans="1:14" x14ac:dyDescent="0.2">
      <c r="A33" s="7" t="s">
        <v>42</v>
      </c>
    </row>
    <row r="34" spans="1:14" x14ac:dyDescent="0.2">
      <c r="B34" s="1" t="s">
        <v>11</v>
      </c>
      <c r="D34" s="5">
        <v>58</v>
      </c>
      <c r="E34" s="1">
        <v>349</v>
      </c>
      <c r="F34" s="1">
        <f t="shared" ref="F34:F35" si="19">ROUND(D34*E34,0)</f>
        <v>20242</v>
      </c>
      <c r="H34" s="5">
        <v>58</v>
      </c>
      <c r="I34" s="1">
        <v>513</v>
      </c>
      <c r="J34" s="1">
        <f t="shared" ref="J34:J35" si="20">ROUND(H34*I34,0)</f>
        <v>29754</v>
      </c>
      <c r="L34" s="5">
        <f t="shared" ref="L34:N35" si="21">H34-D34</f>
        <v>0</v>
      </c>
      <c r="M34" s="1">
        <f t="shared" si="21"/>
        <v>164</v>
      </c>
      <c r="N34" s="1">
        <f t="shared" si="21"/>
        <v>9512</v>
      </c>
    </row>
    <row r="35" spans="1:14" x14ac:dyDescent="0.2">
      <c r="B35" s="1" t="s">
        <v>12</v>
      </c>
      <c r="D35" s="5">
        <v>29</v>
      </c>
      <c r="E35" s="1">
        <v>27</v>
      </c>
      <c r="F35" s="1">
        <f t="shared" si="19"/>
        <v>783</v>
      </c>
      <c r="H35" s="5">
        <v>29</v>
      </c>
      <c r="I35" s="1">
        <v>28</v>
      </c>
      <c r="J35" s="1">
        <f t="shared" si="20"/>
        <v>812</v>
      </c>
      <c r="L35" s="5">
        <f t="shared" si="21"/>
        <v>0</v>
      </c>
      <c r="M35" s="1">
        <f t="shared" si="21"/>
        <v>1</v>
      </c>
      <c r="N35" s="1">
        <f t="shared" si="21"/>
        <v>29</v>
      </c>
    </row>
    <row r="37" spans="1:14" x14ac:dyDescent="0.2">
      <c r="B37" s="1" t="s">
        <v>32</v>
      </c>
      <c r="F37" s="1">
        <f>SUM(F5:F35)</f>
        <v>172256</v>
      </c>
      <c r="J37" s="1">
        <f>SUM(J5:J35)</f>
        <v>133923</v>
      </c>
      <c r="N37" s="1">
        <f>SUM(N5:N35)</f>
        <v>-38333</v>
      </c>
    </row>
    <row r="38" spans="1:14" x14ac:dyDescent="0.2">
      <c r="B38" s="1" t="s">
        <v>33</v>
      </c>
      <c r="F38" s="1">
        <v>-3</v>
      </c>
      <c r="J38" s="1">
        <v>0</v>
      </c>
      <c r="N38" s="1">
        <v>0</v>
      </c>
    </row>
    <row r="39" spans="1:14" x14ac:dyDescent="0.2">
      <c r="B39" s="1" t="s">
        <v>34</v>
      </c>
      <c r="F39" s="4">
        <f>F37+F38</f>
        <v>172253</v>
      </c>
      <c r="J39" s="1">
        <f>SUM(J5:J35)</f>
        <v>133923</v>
      </c>
      <c r="L39" s="5">
        <f>H39-D39</f>
        <v>0</v>
      </c>
      <c r="M39" s="1">
        <f>I39-E39</f>
        <v>0</v>
      </c>
      <c r="N39" s="1">
        <f>J39-F39</f>
        <v>-38330</v>
      </c>
    </row>
    <row r="41" spans="1:14" x14ac:dyDescent="0.2">
      <c r="A41" s="10" t="s">
        <v>36</v>
      </c>
    </row>
    <row r="42" spans="1:14" x14ac:dyDescent="0.2">
      <c r="B42" s="1" t="s">
        <v>6</v>
      </c>
      <c r="D42" s="5">
        <v>0.66</v>
      </c>
      <c r="E42" s="1">
        <v>104</v>
      </c>
      <c r="F42" s="1">
        <f>ROUND(D42*E42,0)</f>
        <v>69</v>
      </c>
      <c r="H42" s="5">
        <v>0.66</v>
      </c>
      <c r="I42" s="1">
        <v>0</v>
      </c>
      <c r="J42" s="1">
        <f>ROUND(H42*I42,0)</f>
        <v>0</v>
      </c>
      <c r="L42" s="5">
        <f t="shared" ref="L42:N43" si="22">H42-D42</f>
        <v>0</v>
      </c>
      <c r="M42" s="1">
        <f t="shared" si="22"/>
        <v>-104</v>
      </c>
      <c r="N42" s="1">
        <f t="shared" si="22"/>
        <v>-69</v>
      </c>
    </row>
    <row r="43" spans="1:14" x14ac:dyDescent="0.2">
      <c r="B43" s="1" t="s">
        <v>13</v>
      </c>
      <c r="D43" s="5">
        <v>100</v>
      </c>
      <c r="E43" s="1">
        <v>28</v>
      </c>
      <c r="F43" s="1">
        <f>ROUND(D43*E43,0)</f>
        <v>2800</v>
      </c>
      <c r="H43" s="5">
        <v>100</v>
      </c>
      <c r="I43" s="1">
        <v>5</v>
      </c>
      <c r="J43" s="1">
        <f>ROUND(H43*I43,0)</f>
        <v>500</v>
      </c>
      <c r="L43" s="5">
        <f t="shared" si="22"/>
        <v>0</v>
      </c>
      <c r="M43" s="1">
        <f t="shared" si="22"/>
        <v>-23</v>
      </c>
      <c r="N43" s="1">
        <f t="shared" si="22"/>
        <v>-2300</v>
      </c>
    </row>
    <row r="45" spans="1:14" x14ac:dyDescent="0.2">
      <c r="B45" s="1" t="s">
        <v>18</v>
      </c>
      <c r="F45" s="1">
        <f>SUM(F42:F43)</f>
        <v>2869</v>
      </c>
      <c r="J45" s="1">
        <f>SUM(J42:J43)</f>
        <v>500</v>
      </c>
      <c r="L45" s="5">
        <f>H45-D45</f>
        <v>0</v>
      </c>
      <c r="M45" s="1">
        <f>I45-E45</f>
        <v>0</v>
      </c>
      <c r="N45" s="1">
        <f>J45-F45</f>
        <v>-2369</v>
      </c>
    </row>
    <row r="47" spans="1:14" x14ac:dyDescent="0.2">
      <c r="A47" s="10" t="s">
        <v>14</v>
      </c>
      <c r="F47" s="1">
        <f>F39+F45</f>
        <v>175122</v>
      </c>
      <c r="J47" s="1">
        <f>J39+J45</f>
        <v>134423</v>
      </c>
      <c r="L47" s="5">
        <f>H47-D47</f>
        <v>0</v>
      </c>
      <c r="M47" s="1">
        <f>I47-E47</f>
        <v>0</v>
      </c>
      <c r="N47" s="2">
        <f>J47-F47</f>
        <v>-40699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Lifland, David</dc:creator>
  <cp:lastModifiedBy>newuser</cp:lastModifiedBy>
  <dcterms:created xsi:type="dcterms:W3CDTF">2018-12-18T15:44:39Z</dcterms:created>
  <dcterms:modified xsi:type="dcterms:W3CDTF">2018-12-18T19:26:09Z</dcterms:modified>
</cp:coreProperties>
</file>