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23025" windowHeight="9630"/>
  </bookViews>
  <sheets>
    <sheet name="Table 1" sheetId="1" r:id="rId1"/>
    <sheet name="Table 2" sheetId="2" r:id="rId2"/>
    <sheet name="No Responses" sheetId="3" r:id="rId3"/>
  </sheets>
  <calcPr calcId="171027"/>
</workbook>
</file>

<file path=xl/calcChain.xml><?xml version="1.0" encoding="utf-8"?>
<calcChain xmlns="http://schemas.openxmlformats.org/spreadsheetml/2006/main">
  <c r="E6" i="3" l="1"/>
  <c r="E7" i="3"/>
  <c r="E8" i="3"/>
  <c r="E5" i="3"/>
  <c r="D35" i="1"/>
  <c r="F35" i="1" s="1"/>
  <c r="D32" i="1"/>
  <c r="F32" i="1" s="1"/>
  <c r="D22" i="1"/>
  <c r="F22" i="1" s="1"/>
  <c r="D23" i="1"/>
  <c r="F23" i="1" s="1"/>
  <c r="D24" i="1"/>
  <c r="F24" i="1" s="1"/>
  <c r="H24" i="1" s="1"/>
  <c r="D21" i="1"/>
  <c r="F21" i="1" s="1"/>
  <c r="G21" i="1" s="1"/>
  <c r="D16" i="1"/>
  <c r="F16" i="1" s="1"/>
  <c r="D13" i="1"/>
  <c r="F13" i="1" s="1"/>
  <c r="D14" i="1"/>
  <c r="F14" i="1" s="1"/>
  <c r="D12" i="1"/>
  <c r="F12" i="1" s="1"/>
  <c r="D8" i="1"/>
  <c r="F8" i="1" s="1"/>
  <c r="D6" i="1"/>
  <c r="F6" i="1" s="1"/>
  <c r="D6" i="2"/>
  <c r="F6" i="2" s="1"/>
  <c r="D7" i="2"/>
  <c r="F7" i="2" s="1"/>
  <c r="D8" i="2"/>
  <c r="F8" i="2" s="1"/>
  <c r="D5" i="2"/>
  <c r="F5" i="2" s="1"/>
  <c r="G32" i="1" l="1"/>
  <c r="H32" i="1"/>
  <c r="I32" i="1" s="1"/>
  <c r="H21" i="1"/>
  <c r="I21" i="1" s="1"/>
  <c r="G8" i="1"/>
  <c r="H8" i="1"/>
  <c r="G16" i="1"/>
  <c r="H16" i="1"/>
  <c r="H22" i="1"/>
  <c r="G22" i="1"/>
  <c r="H12" i="1"/>
  <c r="G12" i="1"/>
  <c r="I12" i="1" s="1"/>
  <c r="H6" i="1"/>
  <c r="G6" i="1"/>
  <c r="G13" i="1"/>
  <c r="H13" i="1"/>
  <c r="G23" i="1"/>
  <c r="H23" i="1"/>
  <c r="H14" i="1"/>
  <c r="G14" i="1"/>
  <c r="I14" i="1" s="1"/>
  <c r="G24" i="1"/>
  <c r="I24" i="1" s="1"/>
  <c r="G35" i="1"/>
  <c r="H35" i="1"/>
  <c r="E9" i="3"/>
  <c r="G6" i="2"/>
  <c r="H6" i="2"/>
  <c r="H7" i="2"/>
  <c r="G7" i="2"/>
  <c r="H8" i="2"/>
  <c r="G8" i="2"/>
  <c r="G5" i="2"/>
  <c r="H5" i="2"/>
  <c r="I13" i="1" l="1"/>
  <c r="F25" i="1"/>
  <c r="I22" i="1"/>
  <c r="I16" i="1"/>
  <c r="I8" i="1"/>
  <c r="I23" i="1"/>
  <c r="I35" i="1"/>
  <c r="I37" i="1" s="1"/>
  <c r="F37" i="1"/>
  <c r="I6" i="1"/>
  <c r="I5" i="2"/>
  <c r="I8" i="2"/>
  <c r="I6" i="2"/>
  <c r="I7" i="2"/>
  <c r="F9" i="2"/>
  <c r="I9" i="2" l="1"/>
  <c r="F38" i="1"/>
  <c r="I42" i="1" s="1"/>
  <c r="I25" i="1"/>
  <c r="I38" i="1" l="1"/>
  <c r="I40" i="1" s="1"/>
</calcChain>
</file>

<file path=xl/sharedStrings.xml><?xml version="1.0" encoding="utf-8"?>
<sst xmlns="http://schemas.openxmlformats.org/spreadsheetml/2006/main" count="118" uniqueCount="101">
  <si>
    <t>Table 1. Annual Respondent Burden and Cost - NESHAP for Ferroalloys Production Area Sources (40 CFR  Part 63, Subpart YYYYYY) (Renewal)</t>
  </si>
  <si>
    <t>(A)</t>
  </si>
  <si>
    <t>(B)</t>
  </si>
  <si>
    <t>(C)</t>
  </si>
  <si>
    <t>(D)</t>
  </si>
  <si>
    <t>(E)</t>
  </si>
  <si>
    <t>1. Applications</t>
  </si>
  <si>
    <t>N/A</t>
  </si>
  <si>
    <t>2. Survey and Studies</t>
  </si>
  <si>
    <t>4. Reporting Requirements</t>
  </si>
  <si>
    <t>B. Required Activities</t>
  </si>
  <si>
    <t>One-time activity, Initial control device Method 22 Planning</t>
  </si>
  <si>
    <t>One-time activity, Initial control device Method 22 Test</t>
  </si>
  <si>
    <t>C. Create information</t>
  </si>
  <si>
    <t>See 4B</t>
  </si>
  <si>
    <t>D. Gather existing information</t>
  </si>
  <si>
    <t>E. Write Report</t>
  </si>
  <si>
    <t>5. Recordkeeping Requirements</t>
  </si>
  <si>
    <t>See 4A</t>
  </si>
  <si>
    <t>B. Plan activities</t>
  </si>
  <si>
    <t>See 5E</t>
  </si>
  <si>
    <t>C. Implement activities</t>
  </si>
  <si>
    <t>D. Develop record system</t>
  </si>
  <si>
    <t>E. Time to enter information</t>
  </si>
  <si>
    <t>F. Time to train personnel</t>
  </si>
  <si>
    <t>G. Time to adjust existing ways to comply w/ prev. appl. req.</t>
  </si>
  <si>
    <t>I. Time for audits</t>
  </si>
  <si>
    <t>Assumptions:</t>
  </si>
  <si>
    <t>Table 2: Annual Agency Burden and Cost -NESHAP for Ferroalloys Production Area Sources (40 CFR  Part 63, Subpart YYYYYY) (Renewal)</t>
  </si>
  <si>
    <t>Report Review:</t>
  </si>
  <si>
    <t>Previous ICR:</t>
  </si>
  <si>
    <t>345 hr</t>
  </si>
  <si>
    <t>Total Annual Responses</t>
  </si>
  <si>
    <t>Information Collection Activity</t>
  </si>
  <si>
    <t>Number of Respondents</t>
  </si>
  <si>
    <t>Number of Responses</t>
  </si>
  <si>
    <t>Number of Existing Respondents That Keep Records But Do Not Submit Reports</t>
  </si>
  <si>
    <t>One-time initial notification</t>
  </si>
  <si>
    <t>One-time notifications of compliance status</t>
  </si>
  <si>
    <t>Annual compliance certifications</t>
  </si>
  <si>
    <t>Annual reports of exceedances</t>
  </si>
  <si>
    <t>TOTAL</t>
  </si>
  <si>
    <t>Total Annual Responses 
E=(BxC)+D</t>
  </si>
  <si>
    <t>hr/response</t>
  </si>
  <si>
    <t>(A)
Person-hours per occurrence</t>
  </si>
  <si>
    <t>(B)
No. of occurrences per respondent per year</t>
  </si>
  <si>
    <t>(C)
Person-hours per respondent
(A x B)</t>
  </si>
  <si>
    <t>(E)
Technical person-hour per year
(C x D)</t>
  </si>
  <si>
    <t>(F)
Management person-hour per year
(E x 0.05)</t>
  </si>
  <si>
    <t>(G)
Clerical person-hour per year
(E x 0.10)</t>
  </si>
  <si>
    <r>
      <rPr>
        <vertAlign val="superscript"/>
        <sz val="10"/>
        <color rgb="FF000000"/>
        <rFont val="Times New Roman"/>
        <family val="1"/>
      </rPr>
      <t>f</t>
    </r>
    <r>
      <rPr>
        <sz val="10"/>
        <color rgb="FF000000"/>
        <rFont val="Times New Roman"/>
        <family val="1"/>
      </rPr>
      <t xml:space="preserve"> Totals have been rounded to 3 significant figures. Figures may not add exactly due to rounding.      
</t>
    </r>
  </si>
  <si>
    <r>
      <rPr>
        <vertAlign val="superscript"/>
        <sz val="10"/>
        <color rgb="FF000000"/>
        <rFont val="Times New Roman"/>
        <family val="1"/>
      </rPr>
      <t>e</t>
    </r>
    <r>
      <rPr>
        <sz val="10"/>
        <color rgb="FF000000"/>
        <rFont val="Times New Roman"/>
        <family val="1"/>
      </rPr>
      <t xml:space="preserve">  Assumes that 2 facilities per year would have to submit an exceedance report per year. </t>
    </r>
  </si>
  <si>
    <r>
      <rPr>
        <vertAlign val="superscript"/>
        <sz val="10"/>
        <color rgb="FF000000"/>
        <rFont val="Times New Roman"/>
        <family val="1"/>
      </rPr>
      <t xml:space="preserve">d </t>
    </r>
    <r>
      <rPr>
        <sz val="10"/>
        <color rgb="FF000000"/>
        <rFont val="Times New Roman"/>
        <family val="1"/>
      </rPr>
      <t xml:space="preserve">All 10 plants will submit an annual compliance certification each year. </t>
    </r>
  </si>
  <si>
    <r>
      <rPr>
        <vertAlign val="superscript"/>
        <sz val="10"/>
        <color rgb="FF000000"/>
        <rFont val="Times New Roman"/>
        <family val="1"/>
      </rPr>
      <t xml:space="preserve">a </t>
    </r>
    <r>
      <rPr>
        <sz val="10"/>
        <color rgb="FF000000"/>
        <rFont val="Times New Roman"/>
        <family val="1"/>
      </rPr>
      <t xml:space="preserve"> This ICR uses the following labor rates: $144.03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</si>
  <si>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t>(D)
Respondents per year</t>
  </si>
  <si>
    <t>(E)
Technical person-hours
(C x D)</t>
  </si>
  <si>
    <t>(F)
Managerial person-hours
(E x 0.05)</t>
  </si>
  <si>
    <t>(G)
Clerical person-hours
(E x 0.10)</t>
  </si>
  <si>
    <r>
      <t xml:space="preserve">     Initial Notification of applicability</t>
    </r>
    <r>
      <rPr>
        <vertAlign val="superscript"/>
        <sz val="10"/>
        <color rgb="FF000000"/>
        <rFont val="Times New Roman"/>
        <family val="1"/>
      </rPr>
      <t>b</t>
    </r>
  </si>
  <si>
    <r>
      <t xml:space="preserve">     Notification of Compliance Status</t>
    </r>
    <r>
      <rPr>
        <vertAlign val="superscript"/>
        <sz val="10"/>
        <color rgb="FF000000"/>
        <rFont val="Times New Roman"/>
        <family val="1"/>
      </rPr>
      <t>c</t>
    </r>
  </si>
  <si>
    <r>
      <t xml:space="preserve">     Annual Compliance Certification</t>
    </r>
    <r>
      <rPr>
        <vertAlign val="superscript"/>
        <sz val="10"/>
        <color rgb="FF000000"/>
        <rFont val="Times New Roman"/>
        <family val="1"/>
      </rPr>
      <t>d</t>
    </r>
  </si>
  <si>
    <r>
      <t xml:space="preserve">     Annual Report of Deviations</t>
    </r>
    <r>
      <rPr>
        <vertAlign val="superscript"/>
        <sz val="10"/>
        <color rgb="FF000000"/>
        <rFont val="Times New Roman"/>
        <family val="1"/>
      </rPr>
      <t>e</t>
    </r>
  </si>
  <si>
    <r>
      <rPr>
        <vertAlign val="superscript"/>
        <sz val="10"/>
        <color rgb="FF000000"/>
        <rFont val="Times New Roman"/>
        <family val="1"/>
      </rPr>
      <t>a</t>
    </r>
    <r>
      <rPr>
        <sz val="10"/>
        <color rgb="FF000000"/>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  </t>
    </r>
  </si>
  <si>
    <r>
      <t>TOTAL ANNUAL BURDEN AND COST (rounded)</t>
    </r>
    <r>
      <rPr>
        <b/>
        <vertAlign val="superscript"/>
        <sz val="10"/>
        <color rgb="FF000000"/>
        <rFont val="Times New Roman"/>
        <family val="1"/>
      </rPr>
      <t>f</t>
    </r>
  </si>
  <si>
    <t>Activity</t>
  </si>
  <si>
    <r>
      <t>(H)
Cost, $</t>
    </r>
    <r>
      <rPr>
        <b/>
        <vertAlign val="superscript"/>
        <sz val="10"/>
        <color rgb="FF000000"/>
        <rFont val="Times New Roman"/>
        <family val="1"/>
      </rPr>
      <t>a</t>
    </r>
  </si>
  <si>
    <t>Burden item</t>
  </si>
  <si>
    <r>
      <t>(D)
Respondents per year</t>
    </r>
    <r>
      <rPr>
        <b/>
        <vertAlign val="superscript"/>
        <sz val="10"/>
        <color rgb="FF000000"/>
        <rFont val="Times New Roman"/>
        <family val="1"/>
      </rPr>
      <t>a</t>
    </r>
  </si>
  <si>
    <t xml:space="preserve">(H)
Total Cost per year </t>
  </si>
  <si>
    <t>Subtotal  for Recordkeeping Requirements</t>
  </si>
  <si>
    <t>Subtotal  for Reporting  Requirements</t>
  </si>
  <si>
    <t>A. Familiarize with regulatory requirements</t>
  </si>
  <si>
    <r>
      <t>3. Acquisition, Installation, &amp; Utilization of Tech. &amp; Systems</t>
    </r>
    <r>
      <rPr>
        <vertAlign val="superscript"/>
        <sz val="10"/>
        <color rgb="FF000000"/>
        <rFont val="Times New Roman"/>
        <family val="1"/>
      </rPr>
      <t>b</t>
    </r>
  </si>
  <si>
    <r>
      <t>A. Familiarize with regulatory requirements</t>
    </r>
    <r>
      <rPr>
        <vertAlign val="superscript"/>
        <sz val="10"/>
        <color rgb="FF000000"/>
        <rFont val="Times New Roman"/>
        <family val="1"/>
      </rPr>
      <t>c</t>
    </r>
  </si>
  <si>
    <r>
      <rPr>
        <vertAlign val="superscript"/>
        <sz val="10"/>
        <color rgb="FF000000"/>
        <rFont val="Times New Roman"/>
        <family val="1"/>
      </rPr>
      <t>c</t>
    </r>
    <r>
      <rPr>
        <sz val="10"/>
        <color rgb="FF000000"/>
        <rFont val="Times New Roman"/>
        <family val="1"/>
      </rPr>
      <t xml:space="preserve">  We have assumed that there are approximately 10 existing sources that are subject to the standard, with no new facilities per year. We assume that each respondent will have to familiarize with the regulatory requirements each year. </t>
    </r>
  </si>
  <si>
    <r>
      <rPr>
        <vertAlign val="superscript"/>
        <sz val="10"/>
        <color rgb="FF000000"/>
        <rFont val="Times New Roman"/>
        <family val="1"/>
      </rPr>
      <t xml:space="preserve">b </t>
    </r>
    <r>
      <rPr>
        <sz val="10"/>
        <color rgb="FF000000"/>
        <rFont val="Times New Roman"/>
        <family val="1"/>
      </rPr>
      <t>This is a one-time activity and there are no new sources anticipated to become subject to the standard during this ICR renewal period.</t>
    </r>
  </si>
  <si>
    <r>
      <t>Periodic control device Method 22</t>
    </r>
    <r>
      <rPr>
        <vertAlign val="superscript"/>
        <sz val="10"/>
        <color rgb="FF000000"/>
        <rFont val="Times New Roman"/>
        <family val="1"/>
      </rPr>
      <t>d</t>
    </r>
  </si>
  <si>
    <r>
      <t>Weekly VE check</t>
    </r>
    <r>
      <rPr>
        <vertAlign val="superscript"/>
        <sz val="10"/>
        <color rgb="FF000000"/>
        <rFont val="Times New Roman"/>
        <family val="1"/>
      </rPr>
      <t>d</t>
    </r>
  </si>
  <si>
    <r>
      <t>One-time activity, initial building opacity Method 9</t>
    </r>
    <r>
      <rPr>
        <vertAlign val="superscript"/>
        <sz val="10"/>
        <color rgb="FF000000"/>
        <rFont val="Times New Roman"/>
        <family val="1"/>
      </rPr>
      <t>e</t>
    </r>
  </si>
  <si>
    <r>
      <t>Retest control device</t>
    </r>
    <r>
      <rPr>
        <vertAlign val="superscript"/>
        <sz val="10"/>
        <color rgb="FF000000"/>
        <rFont val="Times New Roman"/>
        <family val="1"/>
      </rPr>
      <t>d</t>
    </r>
  </si>
  <si>
    <r>
      <t>Periodic (semi-annual) building VE Method 22</t>
    </r>
    <r>
      <rPr>
        <vertAlign val="superscript"/>
        <sz val="10"/>
        <color rgb="FF000000"/>
        <rFont val="Times New Roman"/>
        <family val="1"/>
      </rPr>
      <t>d</t>
    </r>
  </si>
  <si>
    <r>
      <rPr>
        <vertAlign val="superscript"/>
        <sz val="10"/>
        <color rgb="FF000000"/>
        <rFont val="Times New Roman"/>
        <family val="1"/>
      </rPr>
      <t>d</t>
    </r>
    <r>
      <rPr>
        <sz val="10"/>
        <color rgb="FF000000"/>
        <rFont val="Times New Roman"/>
        <family val="1"/>
      </rPr>
      <t xml:space="preserve"> We have estimated 19 control devices requiring Method 22 testing and visual emission inspection at the 10 existing sources. It is also assumed that one of these control devices will require a re-test. On building-wide testing, it is assumed that each of the 10 existing sources has one building per source and that all buildings will require a re-test.</t>
    </r>
  </si>
  <si>
    <r>
      <rPr>
        <vertAlign val="superscript"/>
        <sz val="10"/>
        <color rgb="FF000000"/>
        <rFont val="Times New Roman"/>
        <family val="1"/>
      </rPr>
      <t>e</t>
    </r>
    <r>
      <rPr>
        <sz val="10"/>
        <color rgb="FF000000"/>
        <rFont val="Times New Roman"/>
        <family val="1"/>
      </rPr>
      <t xml:space="preserve"> One-time activity. Assume the facilities hire a contractor.</t>
    </r>
  </si>
  <si>
    <r>
      <t xml:space="preserve">Annual Compliance Certification </t>
    </r>
    <r>
      <rPr>
        <vertAlign val="superscript"/>
        <sz val="10"/>
        <color rgb="FF000000"/>
        <rFont val="Times New Roman"/>
        <family val="1"/>
      </rPr>
      <t>f</t>
    </r>
  </si>
  <si>
    <r>
      <t>Initial Notification</t>
    </r>
    <r>
      <rPr>
        <vertAlign val="superscript"/>
        <sz val="10"/>
        <color rgb="FF000000"/>
        <rFont val="Times New Roman"/>
        <family val="1"/>
      </rPr>
      <t>b</t>
    </r>
  </si>
  <si>
    <r>
      <t>Notification of Compliance Status</t>
    </r>
    <r>
      <rPr>
        <vertAlign val="superscript"/>
        <sz val="10"/>
        <color rgb="FF000000"/>
        <rFont val="Times New Roman"/>
        <family val="1"/>
      </rPr>
      <t>b</t>
    </r>
  </si>
  <si>
    <r>
      <t>Report of Exceedencess</t>
    </r>
    <r>
      <rPr>
        <vertAlign val="superscript"/>
        <sz val="10"/>
        <color rgb="FF000000"/>
        <rFont val="Times New Roman"/>
        <family val="1"/>
      </rPr>
      <t>g</t>
    </r>
  </si>
  <si>
    <r>
      <rPr>
        <vertAlign val="superscript"/>
        <sz val="10"/>
        <color rgb="FF000000"/>
        <rFont val="Times New Roman"/>
        <family val="1"/>
      </rPr>
      <t>g</t>
    </r>
    <r>
      <rPr>
        <sz val="10"/>
        <color rgb="FF000000"/>
        <rFont val="Times New Roman"/>
        <family val="1"/>
      </rPr>
      <t xml:space="preserve"> Assumes that 2 facilities per year would have to submit a report of exceedence.</t>
    </r>
  </si>
  <si>
    <r>
      <rPr>
        <vertAlign val="superscript"/>
        <sz val="10"/>
        <color rgb="FF000000"/>
        <rFont val="Times New Roman"/>
        <family val="1"/>
      </rPr>
      <t>i</t>
    </r>
    <r>
      <rPr>
        <sz val="10"/>
        <color rgb="FF000000"/>
        <rFont val="Times New Roman"/>
        <family val="1"/>
      </rPr>
      <t xml:space="preserve"> Transmittals would include Annual Compliance Certifications for 10 plants.</t>
    </r>
  </si>
  <si>
    <r>
      <rPr>
        <vertAlign val="superscript"/>
        <sz val="10"/>
        <color rgb="FF000000"/>
        <rFont val="Times New Roman"/>
        <family val="1"/>
      </rPr>
      <t>j</t>
    </r>
    <r>
      <rPr>
        <sz val="10"/>
        <color rgb="FF000000"/>
        <rFont val="Times New Roman"/>
        <family val="1"/>
      </rPr>
      <t xml:space="preserve"> Totals have been rounded to 3 significant figures. Figures may not add exactly due to rounding.</t>
    </r>
  </si>
  <si>
    <r>
      <rPr>
        <vertAlign val="superscript"/>
        <sz val="10"/>
        <color rgb="FF000000"/>
        <rFont val="Times New Roman"/>
        <family val="1"/>
      </rPr>
      <t>f</t>
    </r>
    <r>
      <rPr>
        <sz val="10"/>
        <color rgb="FF000000"/>
        <rFont val="Times New Roman"/>
        <family val="1"/>
      </rPr>
      <t xml:space="preserve"> The 10 existing plants would be required to submit an Annual Compliance Certification each year.</t>
    </r>
  </si>
  <si>
    <r>
      <t>Records of all info. required by standards</t>
    </r>
    <r>
      <rPr>
        <vertAlign val="superscript"/>
        <sz val="10"/>
        <color rgb="FF000000"/>
        <rFont val="Times New Roman"/>
        <family val="1"/>
      </rPr>
      <t>h</t>
    </r>
  </si>
  <si>
    <r>
      <t>H. Time to transmit or disclose information</t>
    </r>
    <r>
      <rPr>
        <vertAlign val="superscript"/>
        <sz val="10"/>
        <color rgb="FF000000"/>
        <rFont val="Times New Roman"/>
        <family val="1"/>
      </rPr>
      <t>i</t>
    </r>
  </si>
  <si>
    <r>
      <t>TOTAL LABOR BURDEN AND COST (rounded)</t>
    </r>
    <r>
      <rPr>
        <b/>
        <vertAlign val="superscript"/>
        <sz val="10"/>
        <color theme="1"/>
        <rFont val="Times New Roman"/>
        <family val="1"/>
      </rPr>
      <t>j</t>
    </r>
  </si>
  <si>
    <r>
      <t>TOTAL CAPITAL AND O&amp;M COST (rounded)</t>
    </r>
    <r>
      <rPr>
        <b/>
        <vertAlign val="superscript"/>
        <sz val="10"/>
        <color rgb="FF000000"/>
        <rFont val="Times New Roman"/>
        <family val="1"/>
      </rPr>
      <t>j</t>
    </r>
  </si>
  <si>
    <r>
      <t>GRAND TOTAL (rounded)</t>
    </r>
    <r>
      <rPr>
        <b/>
        <vertAlign val="superscript"/>
        <sz val="10"/>
        <color rgb="FF000000"/>
        <rFont val="Times New Roman"/>
        <family val="1"/>
      </rPr>
      <t>j</t>
    </r>
  </si>
  <si>
    <r>
      <rPr>
        <vertAlign val="superscript"/>
        <sz val="10"/>
        <color rgb="FF000000"/>
        <rFont val="Times New Roman"/>
        <family val="1"/>
      </rPr>
      <t>h</t>
    </r>
    <r>
      <rPr>
        <sz val="10"/>
        <color rgb="FF000000"/>
        <rFont val="Times New Roman"/>
        <family val="1"/>
      </rPr>
      <t xml:space="preserve"> Recordkeeping requirements cover all existing plants.</t>
    </r>
  </si>
  <si>
    <r>
      <rPr>
        <vertAlign val="superscript"/>
        <sz val="10"/>
        <color rgb="FF000000"/>
        <rFont val="Times New Roman"/>
        <family val="1"/>
      </rPr>
      <t>b</t>
    </r>
    <r>
      <rPr>
        <sz val="10"/>
        <color rgb="FF000000"/>
        <rFont val="Times New Roman"/>
        <family val="1"/>
      </rPr>
      <t xml:space="preserve"> This is a one-time requirement. All 10 plants have already submitted initial notification during the initial compliance period. </t>
    </r>
  </si>
  <si>
    <r>
      <rPr>
        <vertAlign val="superscript"/>
        <sz val="10"/>
        <color rgb="FF000000"/>
        <rFont val="Times New Roman"/>
        <family val="1"/>
      </rPr>
      <t>c</t>
    </r>
    <r>
      <rPr>
        <sz val="10"/>
        <color rgb="FF000000"/>
        <rFont val="Times New Roman"/>
        <family val="1"/>
      </rPr>
      <t xml:space="preserve"> This is a one-time requirement. All 10 plants have submitted the notification of compliance status during the initial compliance period. </t>
    </r>
  </si>
  <si>
    <t>28 hr</t>
  </si>
  <si>
    <r>
      <t>Retest building opacity Method 9</t>
    </r>
    <r>
      <rPr>
        <vertAlign val="superscript"/>
        <sz val="10"/>
        <color rgb="FF000000"/>
        <rFont val="Times New Roman"/>
        <family val="1"/>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</si>
</sst>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164" formatCode="0.0"/>
    <numFmt numFmtId="165" formatCode="&quot;$&quot;#,##0"/>
  </numFmts>
  <fonts count="15" x14ac:knownFonts="1">
    <font>
      <sz val="11"/>
      <color theme="1"/>
      <name val="Calibri"/>
      <family val="2"/>
      <scheme val="minor"/>
    </font>
    <font>
      <b/>
      <sz val="12"/>
      <color rgb="FF000000"/>
      <name val="Times New Roman"/>
      <family val="1"/>
    </font>
    <font>
      <sz val="10"/>
      <color rgb="FF000000"/>
      <name val="Times New Roman"/>
      <family val="1"/>
    </font>
    <font>
      <b/>
      <sz val="10"/>
      <color rgb="FF000000"/>
      <name val="Times New Roman"/>
      <family val="1"/>
    </font>
    <font>
      <b/>
      <i/>
      <sz val="10"/>
      <color rgb="FF000000"/>
      <name val="Times New Roman"/>
      <family val="1"/>
    </font>
    <font>
      <sz val="10"/>
      <color theme="1"/>
      <name val="Times New Roman"/>
      <family val="1"/>
    </font>
    <font>
      <b/>
      <sz val="10"/>
      <color theme="1"/>
      <name val="Times New Roman"/>
      <family val="1"/>
    </font>
    <font>
      <b/>
      <sz val="11"/>
      <color theme="1"/>
      <name val="Calibri"/>
      <family val="2"/>
      <scheme val="minor"/>
    </font>
    <font>
      <b/>
      <sz val="12"/>
      <color theme="1"/>
      <name val="Times New Roman"/>
      <family val="1"/>
    </font>
    <font>
      <vertAlign val="superscript"/>
      <sz val="10"/>
      <color rgb="FF000000"/>
      <name val="Times New Roman"/>
      <family val="1"/>
    </font>
    <font>
      <b/>
      <vertAlign val="superscript"/>
      <sz val="10"/>
      <color theme="1"/>
      <name val="Times New Roman"/>
      <family val="1"/>
    </font>
    <font>
      <b/>
      <vertAlign val="superscript"/>
      <sz val="10"/>
      <color rgb="FF000000"/>
      <name val="Times New Roman"/>
      <family val="1"/>
    </font>
    <font>
      <b/>
      <i/>
      <sz val="10"/>
      <color theme="1"/>
      <name val="Times New Roman"/>
      <family val="1"/>
    </font>
    <font>
      <i/>
      <sz val="10"/>
      <color rgb="FF000000"/>
      <name val="Times New Roman"/>
      <family val="1"/>
    </font>
    <font>
      <i/>
      <sz val="10"/>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88">
    <xf numFmtId="0" fontId="0" fillId="0" borderId="0" xfId="0"/>
    <xf numFmtId="0" fontId="0" fillId="0" borderId="0" xfId="0" applyAlignment="1">
      <alignment horizontal="center"/>
    </xf>
    <xf numFmtId="6" fontId="0" fillId="0" borderId="0" xfId="0" applyNumberFormat="1"/>
    <xf numFmtId="0" fontId="1" fillId="0" borderId="0" xfId="0" applyFont="1" applyAlignment="1"/>
    <xf numFmtId="0" fontId="3" fillId="0" borderId="0" xfId="0" applyFont="1" applyBorder="1" applyAlignment="1">
      <alignment horizontal="center"/>
    </xf>
    <xf numFmtId="6" fontId="3" fillId="0" borderId="0" xfId="0" applyNumberFormat="1" applyFont="1" applyBorder="1" applyAlignment="1">
      <alignment horizontal="right" wrapText="1"/>
    </xf>
    <xf numFmtId="0" fontId="2" fillId="0" borderId="1" xfId="0" applyFont="1" applyBorder="1" applyAlignment="1">
      <alignment horizontal="left" wrapText="1" indent="1"/>
    </xf>
    <xf numFmtId="0" fontId="2" fillId="0" borderId="1" xfId="0" applyFont="1" applyBorder="1" applyAlignment="1">
      <alignment vertical="top" wrapText="1"/>
    </xf>
    <xf numFmtId="0" fontId="2" fillId="0" borderId="1" xfId="0" applyFont="1" applyBorder="1" applyAlignment="1">
      <alignment horizontal="center" vertical="top" wrapText="1"/>
    </xf>
    <xf numFmtId="8" fontId="2" fillId="0" borderId="1" xfId="0" applyNumberFormat="1" applyFont="1" applyBorder="1" applyAlignment="1">
      <alignment horizontal="right" vertical="top" wrapText="1"/>
    </xf>
    <xf numFmtId="6" fontId="3" fillId="0" borderId="1" xfId="0" applyNumberFormat="1" applyFont="1" applyBorder="1" applyAlignment="1">
      <alignment wrapText="1"/>
    </xf>
    <xf numFmtId="0" fontId="5" fillId="0" borderId="0" xfId="0" applyFont="1"/>
    <xf numFmtId="0" fontId="5" fillId="0" borderId="0" xfId="0" applyFont="1" applyBorder="1" applyAlignment="1">
      <alignment wrapText="1"/>
    </xf>
    <xf numFmtId="6" fontId="5" fillId="0" borderId="0" xfId="0" applyNumberFormat="1" applyFont="1"/>
    <xf numFmtId="0" fontId="5" fillId="0" borderId="0" xfId="0" applyFont="1" applyAlignment="1">
      <alignment wrapText="1"/>
    </xf>
    <xf numFmtId="0" fontId="5" fillId="0" borderId="0" xfId="0" applyFont="1"/>
    <xf numFmtId="0" fontId="5" fillId="0" borderId="0" xfId="0" applyFont="1" applyAlignment="1">
      <alignment horizontal="center"/>
    </xf>
    <xf numFmtId="0" fontId="4"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5" fillId="0" borderId="0" xfId="0"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5" fillId="0" borderId="1" xfId="0" applyFont="1" applyBorder="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center" wrapText="1"/>
    </xf>
    <xf numFmtId="1" fontId="5" fillId="0" borderId="0" xfId="0" applyNumberFormat="1" applyFont="1" applyAlignment="1">
      <alignment horizontal="right" wrapText="1"/>
    </xf>
    <xf numFmtId="6" fontId="2" fillId="0" borderId="1" xfId="0" applyNumberFormat="1" applyFont="1" applyBorder="1" applyAlignment="1">
      <alignment horizontal="right"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2" fillId="0" borderId="1" xfId="0" applyFont="1" applyFill="1" applyBorder="1" applyAlignment="1">
      <alignment horizontal="center" vertical="top" wrapText="1"/>
    </xf>
    <xf numFmtId="0" fontId="3" fillId="0" borderId="5" xfId="0" applyFont="1" applyBorder="1" applyAlignment="1">
      <alignment horizontal="center" vertical="top" wrapText="1"/>
    </xf>
    <xf numFmtId="1" fontId="3" fillId="0" borderId="5" xfId="0" applyNumberFormat="1" applyFont="1" applyBorder="1" applyAlignment="1">
      <alignment horizontal="center" vertical="top" wrapText="1"/>
    </xf>
    <xf numFmtId="6" fontId="3" fillId="0" borderId="5" xfId="0" applyNumberFormat="1" applyFont="1" applyBorder="1" applyAlignment="1">
      <alignment wrapText="1"/>
    </xf>
    <xf numFmtId="0" fontId="5" fillId="0" borderId="1" xfId="0" applyFont="1" applyFill="1" applyBorder="1" applyAlignment="1">
      <alignment horizontal="center" wrapText="1"/>
    </xf>
    <xf numFmtId="0" fontId="5" fillId="0" borderId="0" xfId="0" applyFo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wrapText="1"/>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6" fontId="2" fillId="0" borderId="1" xfId="0" applyNumberFormat="1" applyFont="1" applyFill="1" applyBorder="1" applyAlignment="1">
      <alignment horizontal="right" vertical="center"/>
    </xf>
    <xf numFmtId="0" fontId="2" fillId="0" borderId="1" xfId="0" applyFont="1" applyFill="1" applyBorder="1" applyAlignment="1">
      <alignment horizontal="left" wrapText="1" indent="1"/>
    </xf>
    <xf numFmtId="0" fontId="2" fillId="0" borderId="1" xfId="0" applyFont="1" applyFill="1" applyBorder="1" applyAlignment="1">
      <alignment horizontal="left" wrapText="1" indent="2"/>
    </xf>
    <xf numFmtId="8" fontId="2" fillId="0" borderId="1" xfId="0" applyNumberFormat="1" applyFont="1" applyFill="1" applyBorder="1" applyAlignment="1">
      <alignment horizontal="right" vertical="center"/>
    </xf>
    <xf numFmtId="0" fontId="2" fillId="0"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0" xfId="0" applyFont="1" applyAlignment="1"/>
    <xf numFmtId="0" fontId="6" fillId="0" borderId="1" xfId="0" applyFont="1" applyBorder="1" applyAlignment="1">
      <alignment vertical="top"/>
    </xf>
    <xf numFmtId="0" fontId="3" fillId="0" borderId="1" xfId="0" applyFont="1" applyFill="1" applyBorder="1" applyAlignment="1">
      <alignment horizontal="left"/>
    </xf>
    <xf numFmtId="0" fontId="5" fillId="0" borderId="0" xfId="0" applyFont="1" applyFill="1" applyBorder="1" applyAlignment="1">
      <alignment vertical="center"/>
    </xf>
    <xf numFmtId="6" fontId="3" fillId="0" borderId="1" xfId="0" applyNumberFormat="1" applyFont="1" applyBorder="1" applyAlignment="1">
      <alignment horizontal="right" vertical="center" wrapText="1"/>
    </xf>
    <xf numFmtId="0" fontId="2" fillId="0" borderId="1" xfId="0" applyFont="1" applyFill="1" applyBorder="1" applyAlignment="1">
      <alignment vertical="top" wrapText="1"/>
    </xf>
    <xf numFmtId="0" fontId="2" fillId="0" borderId="0" xfId="0" applyFont="1" applyAlignment="1">
      <alignment horizontal="left"/>
    </xf>
    <xf numFmtId="0" fontId="5" fillId="0" borderId="0" xfId="0" applyFont="1"/>
    <xf numFmtId="0" fontId="3" fillId="0" borderId="1" xfId="0" applyFont="1" applyBorder="1" applyAlignment="1">
      <alignment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6" fontId="13" fillId="0" borderId="1" xfId="0" applyNumberFormat="1" applyFont="1" applyFill="1" applyBorder="1" applyAlignment="1">
      <alignment horizontal="right" vertical="center"/>
    </xf>
    <xf numFmtId="165" fontId="14" fillId="0" borderId="1" xfId="0" applyNumberFormat="1" applyFont="1" applyBorder="1" applyAlignment="1">
      <alignment vertical="center"/>
    </xf>
    <xf numFmtId="6" fontId="12" fillId="0" borderId="1" xfId="0" applyNumberFormat="1" applyFont="1" applyBorder="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1" fontId="1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1" fontId="13" fillId="0" borderId="1" xfId="0" applyNumberFormat="1" applyFont="1" applyFill="1" applyBorder="1" applyAlignment="1">
      <alignment horizontal="center" vertical="center"/>
    </xf>
    <xf numFmtId="0" fontId="1" fillId="0" borderId="0" xfId="0" applyFont="1" applyAlignment="1">
      <alignment wrapText="1"/>
    </xf>
    <xf numFmtId="0" fontId="2" fillId="0" borderId="0" xfId="0" applyFont="1"/>
    <xf numFmtId="0" fontId="5" fillId="0" borderId="0" xfId="0" applyFont="1" applyAlignment="1">
      <alignment wrapText="1"/>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Border="1"/>
    <xf numFmtId="0" fontId="2" fillId="0" borderId="0" xfId="0" applyFont="1" applyAlignment="1">
      <alignment horizontal="left" wrapText="1"/>
    </xf>
    <xf numFmtId="0" fontId="2" fillId="0" borderId="0" xfId="0" applyFont="1" applyFill="1" applyAlignment="1">
      <alignment horizontal="left" wrapText="1"/>
    </xf>
    <xf numFmtId="0" fontId="2" fillId="0" borderId="0" xfId="0" applyFont="1" applyFill="1"/>
    <xf numFmtId="0" fontId="5" fillId="0" borderId="0" xfId="0" applyFont="1"/>
    <xf numFmtId="0" fontId="2" fillId="0" borderId="1" xfId="0" applyFont="1" applyFill="1" applyBorder="1" applyAlignment="1">
      <alignment horizontal="center" vertical="top" wrapText="1"/>
    </xf>
    <xf numFmtId="1" fontId="3" fillId="0" borderId="1" xfId="0" applyNumberFormat="1" applyFont="1" applyBorder="1" applyAlignment="1">
      <alignment horizontal="center" vertical="top" wrapText="1"/>
    </xf>
    <xf numFmtId="0" fontId="2" fillId="0" borderId="0" xfId="0" applyFont="1" applyAlignment="1">
      <alignment wrapText="1"/>
    </xf>
    <xf numFmtId="0" fontId="2" fillId="0" borderId="0" xfId="0" applyFont="1" applyBorder="1" applyAlignment="1">
      <alignment horizontal="left"/>
    </xf>
    <xf numFmtId="0" fontId="8" fillId="0" borderId="1"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zoomScale="90" zoomScaleNormal="90" workbookViewId="0">
      <pane ySplit="3" topLeftCell="A4" activePane="bottomLeft" state="frozen"/>
      <selection pane="bottomLeft" sqref="A1:I1"/>
    </sheetView>
  </sheetViews>
  <sheetFormatPr defaultColWidth="9.140625" defaultRowHeight="12.75" x14ac:dyDescent="0.2"/>
  <cols>
    <col min="1" max="1" width="46" style="11" customWidth="1"/>
    <col min="2" max="2" width="13.7109375" style="16" customWidth="1"/>
    <col min="3" max="6" width="13.7109375" style="11" customWidth="1"/>
    <col min="7" max="7" width="13.7109375" style="16" customWidth="1"/>
    <col min="8" max="9" width="13.7109375" style="11" customWidth="1"/>
    <col min="10" max="16384" width="9.140625" style="11"/>
  </cols>
  <sheetData>
    <row r="1" spans="1:9" ht="15.75" x14ac:dyDescent="0.25">
      <c r="A1" s="73" t="s">
        <v>0</v>
      </c>
      <c r="B1" s="73"/>
      <c r="C1" s="73"/>
      <c r="D1" s="73"/>
      <c r="E1" s="73"/>
      <c r="F1" s="73"/>
      <c r="G1" s="73"/>
      <c r="H1" s="73"/>
      <c r="I1" s="73"/>
    </row>
    <row r="2" spans="1:9" x14ac:dyDescent="0.2">
      <c r="A2" s="12"/>
      <c r="B2" s="24"/>
      <c r="C2" s="12"/>
      <c r="D2" s="12"/>
      <c r="E2" s="12"/>
      <c r="F2" s="57">
        <v>108.28</v>
      </c>
      <c r="G2" s="57">
        <v>144.03</v>
      </c>
      <c r="H2" s="57">
        <v>53.34</v>
      </c>
      <c r="I2" s="12"/>
    </row>
    <row r="3" spans="1:9" ht="63.75" x14ac:dyDescent="0.2">
      <c r="A3" s="63" t="s">
        <v>66</v>
      </c>
      <c r="B3" s="63" t="s">
        <v>44</v>
      </c>
      <c r="C3" s="63" t="s">
        <v>45</v>
      </c>
      <c r="D3" s="63" t="s">
        <v>46</v>
      </c>
      <c r="E3" s="63" t="s">
        <v>67</v>
      </c>
      <c r="F3" s="63" t="s">
        <v>47</v>
      </c>
      <c r="G3" s="64" t="s">
        <v>48</v>
      </c>
      <c r="H3" s="63" t="s">
        <v>49</v>
      </c>
      <c r="I3" s="63" t="s">
        <v>68</v>
      </c>
    </row>
    <row r="4" spans="1:9" x14ac:dyDescent="0.2">
      <c r="A4" s="44" t="s">
        <v>6</v>
      </c>
      <c r="B4" s="43" t="s">
        <v>7</v>
      </c>
      <c r="C4" s="45"/>
      <c r="D4" s="45"/>
      <c r="E4" s="45"/>
      <c r="F4" s="45"/>
      <c r="G4" s="45"/>
      <c r="H4" s="45"/>
      <c r="I4" s="46"/>
    </row>
    <row r="5" spans="1:9" x14ac:dyDescent="0.2">
      <c r="A5" s="44" t="s">
        <v>8</v>
      </c>
      <c r="B5" s="42" t="s">
        <v>7</v>
      </c>
      <c r="C5" s="47"/>
      <c r="D5" s="47"/>
      <c r="E5" s="47"/>
      <c r="F5" s="47"/>
      <c r="G5" s="47"/>
      <c r="H5" s="47"/>
      <c r="I5" s="47"/>
    </row>
    <row r="6" spans="1:9" ht="28.5" x14ac:dyDescent="0.2">
      <c r="A6" s="44" t="s">
        <v>72</v>
      </c>
      <c r="B6" s="42">
        <v>40</v>
      </c>
      <c r="C6" s="42">
        <v>1</v>
      </c>
      <c r="D6" s="42">
        <f>B6*C6</f>
        <v>40</v>
      </c>
      <c r="E6" s="42">
        <v>0</v>
      </c>
      <c r="F6" s="42">
        <f>D6*E6</f>
        <v>0</v>
      </c>
      <c r="G6" s="42">
        <f>F6*0.05</f>
        <v>0</v>
      </c>
      <c r="H6" s="42">
        <f>F6*0.1</f>
        <v>0</v>
      </c>
      <c r="I6" s="48">
        <f>F6*$F$2+G6*$G$2+H6*$H$2</f>
        <v>0</v>
      </c>
    </row>
    <row r="7" spans="1:9" x14ac:dyDescent="0.2">
      <c r="A7" s="44" t="s">
        <v>9</v>
      </c>
      <c r="B7" s="42"/>
      <c r="C7" s="47"/>
      <c r="D7" s="47"/>
      <c r="E7" s="47"/>
      <c r="F7" s="47"/>
      <c r="G7" s="42"/>
      <c r="H7" s="47"/>
      <c r="I7" s="47"/>
    </row>
    <row r="8" spans="1:9" ht="15.75" x14ac:dyDescent="0.2">
      <c r="A8" s="49" t="s">
        <v>73</v>
      </c>
      <c r="B8" s="42">
        <v>4</v>
      </c>
      <c r="C8" s="42">
        <v>1</v>
      </c>
      <c r="D8" s="42">
        <f>B8*C8</f>
        <v>4</v>
      </c>
      <c r="E8" s="42">
        <v>10</v>
      </c>
      <c r="F8" s="42">
        <f>D8*E8</f>
        <v>40</v>
      </c>
      <c r="G8" s="42">
        <f>F8*0.05</f>
        <v>2</v>
      </c>
      <c r="H8" s="42">
        <f>F8*0.1</f>
        <v>4</v>
      </c>
      <c r="I8" s="51">
        <f>F8*$F$2+G8*$G$2+H8*$H$2</f>
        <v>4832.62</v>
      </c>
    </row>
    <row r="9" spans="1:9" x14ac:dyDescent="0.2">
      <c r="A9" s="49" t="s">
        <v>10</v>
      </c>
      <c r="B9" s="42"/>
      <c r="C9" s="47"/>
      <c r="D9" s="47"/>
      <c r="E9" s="47"/>
      <c r="F9" s="47"/>
      <c r="G9" s="42"/>
      <c r="H9" s="47"/>
      <c r="I9" s="47"/>
    </row>
    <row r="10" spans="1:9" ht="25.5" x14ac:dyDescent="0.2">
      <c r="A10" s="50" t="s">
        <v>11</v>
      </c>
      <c r="B10" s="42" t="s">
        <v>7</v>
      </c>
      <c r="C10" s="47"/>
      <c r="D10" s="47"/>
      <c r="E10" s="47"/>
      <c r="F10" s="47"/>
      <c r="G10" s="42"/>
      <c r="H10" s="47"/>
      <c r="I10" s="47"/>
    </row>
    <row r="11" spans="1:9" ht="18.75" customHeight="1" x14ac:dyDescent="0.2">
      <c r="A11" s="50" t="s">
        <v>12</v>
      </c>
      <c r="B11" s="42" t="s">
        <v>7</v>
      </c>
      <c r="C11" s="47"/>
      <c r="D11" s="47"/>
      <c r="E11" s="47"/>
      <c r="F11" s="47"/>
      <c r="G11" s="42"/>
      <c r="H11" s="47"/>
      <c r="I11" s="47"/>
    </row>
    <row r="12" spans="1:9" ht="15.75" x14ac:dyDescent="0.2">
      <c r="A12" s="50" t="s">
        <v>76</v>
      </c>
      <c r="B12" s="42">
        <v>2</v>
      </c>
      <c r="C12" s="42">
        <v>2</v>
      </c>
      <c r="D12" s="42">
        <f>B12*C12</f>
        <v>4</v>
      </c>
      <c r="E12" s="42">
        <v>19</v>
      </c>
      <c r="F12" s="42">
        <f>D12*E12</f>
        <v>76</v>
      </c>
      <c r="G12" s="43">
        <f>F12*0.05</f>
        <v>3.8000000000000003</v>
      </c>
      <c r="H12" s="42">
        <f>F12*0.1</f>
        <v>7.6000000000000005</v>
      </c>
      <c r="I12" s="51">
        <f>F12*$F$2+G12*$G$2+H12*$H$2</f>
        <v>9181.978000000001</v>
      </c>
    </row>
    <row r="13" spans="1:9" ht="15.75" x14ac:dyDescent="0.2">
      <c r="A13" s="50" t="s">
        <v>79</v>
      </c>
      <c r="B13" s="42">
        <v>2</v>
      </c>
      <c r="C13" s="42">
        <v>1</v>
      </c>
      <c r="D13" s="42">
        <f t="shared" ref="D13:D16" si="0">B13*C13</f>
        <v>2</v>
      </c>
      <c r="E13" s="42">
        <v>1</v>
      </c>
      <c r="F13" s="42">
        <f t="shared" ref="F13:F16" si="1">D13*E13</f>
        <v>2</v>
      </c>
      <c r="G13" s="43">
        <f>F13*0.05</f>
        <v>0.1</v>
      </c>
      <c r="H13" s="42">
        <f>F13*0.1</f>
        <v>0.2</v>
      </c>
      <c r="I13" s="51">
        <f t="shared" ref="I13:I16" si="2">F13*$F$2+G13*$G$2+H13*$H$2</f>
        <v>241.631</v>
      </c>
    </row>
    <row r="14" spans="1:9" ht="15.75" x14ac:dyDescent="0.2">
      <c r="A14" s="50" t="s">
        <v>77</v>
      </c>
      <c r="B14" s="42">
        <v>0.1</v>
      </c>
      <c r="C14" s="42">
        <v>52</v>
      </c>
      <c r="D14" s="42">
        <f t="shared" si="0"/>
        <v>5.2</v>
      </c>
      <c r="E14" s="42">
        <v>19</v>
      </c>
      <c r="F14" s="42">
        <f t="shared" si="1"/>
        <v>98.8</v>
      </c>
      <c r="G14" s="43">
        <f>F14*0.05</f>
        <v>4.9400000000000004</v>
      </c>
      <c r="H14" s="42">
        <f>F14*0.1</f>
        <v>9.8800000000000008</v>
      </c>
      <c r="I14" s="51">
        <f t="shared" si="2"/>
        <v>11936.571400000001</v>
      </c>
    </row>
    <row r="15" spans="1:9" ht="15.75" x14ac:dyDescent="0.2">
      <c r="A15" s="50" t="s">
        <v>78</v>
      </c>
      <c r="B15" s="43" t="s">
        <v>7</v>
      </c>
      <c r="C15" s="45"/>
      <c r="D15" s="45"/>
      <c r="E15" s="45"/>
      <c r="F15" s="45"/>
      <c r="G15" s="52"/>
      <c r="H15" s="45"/>
      <c r="I15" s="46"/>
    </row>
    <row r="16" spans="1:9" ht="15.75" x14ac:dyDescent="0.2">
      <c r="A16" s="50" t="s">
        <v>80</v>
      </c>
      <c r="B16" s="42">
        <v>2</v>
      </c>
      <c r="C16" s="42">
        <v>2</v>
      </c>
      <c r="D16" s="42">
        <f t="shared" si="0"/>
        <v>4</v>
      </c>
      <c r="E16" s="42">
        <v>10</v>
      </c>
      <c r="F16" s="42">
        <f t="shared" si="1"/>
        <v>40</v>
      </c>
      <c r="G16" s="42">
        <f>F16*0.05</f>
        <v>2</v>
      </c>
      <c r="H16" s="42">
        <f>F16*0.1</f>
        <v>4</v>
      </c>
      <c r="I16" s="51">
        <f t="shared" si="2"/>
        <v>4832.62</v>
      </c>
    </row>
    <row r="17" spans="1:9" ht="15.75" x14ac:dyDescent="0.2">
      <c r="A17" s="50" t="s">
        <v>100</v>
      </c>
      <c r="B17" s="43" t="s">
        <v>7</v>
      </c>
      <c r="C17" s="68"/>
      <c r="D17" s="68"/>
      <c r="E17" s="68"/>
      <c r="F17" s="68"/>
      <c r="G17" s="68"/>
      <c r="H17" s="68"/>
      <c r="I17" s="48"/>
    </row>
    <row r="18" spans="1:9" x14ac:dyDescent="0.2">
      <c r="A18" s="49" t="s">
        <v>13</v>
      </c>
      <c r="B18" s="42" t="s">
        <v>14</v>
      </c>
      <c r="C18" s="42"/>
      <c r="D18" s="42"/>
      <c r="E18" s="42"/>
      <c r="F18" s="42"/>
      <c r="G18" s="42"/>
      <c r="H18" s="42"/>
      <c r="I18" s="42"/>
    </row>
    <row r="19" spans="1:9" x14ac:dyDescent="0.2">
      <c r="A19" s="49" t="s">
        <v>15</v>
      </c>
      <c r="B19" s="42" t="s">
        <v>14</v>
      </c>
      <c r="C19" s="42"/>
      <c r="D19" s="42"/>
      <c r="E19" s="42"/>
      <c r="F19" s="42"/>
      <c r="G19" s="42"/>
      <c r="H19" s="42"/>
      <c r="I19" s="42"/>
    </row>
    <row r="20" spans="1:9" x14ac:dyDescent="0.2">
      <c r="A20" s="49" t="s">
        <v>16</v>
      </c>
      <c r="B20" s="42" t="s">
        <v>14</v>
      </c>
      <c r="C20" s="42"/>
      <c r="D20" s="42"/>
      <c r="E20" s="42"/>
      <c r="F20" s="42"/>
      <c r="G20" s="42"/>
      <c r="H20" s="42"/>
      <c r="I20" s="42"/>
    </row>
    <row r="21" spans="1:9" ht="15.75" x14ac:dyDescent="0.2">
      <c r="A21" s="50" t="s">
        <v>84</v>
      </c>
      <c r="B21" s="42">
        <v>2</v>
      </c>
      <c r="C21" s="42">
        <v>1</v>
      </c>
      <c r="D21" s="42">
        <f t="shared" ref="D21:D24" si="3">B21*C21</f>
        <v>2</v>
      </c>
      <c r="E21" s="42">
        <v>0</v>
      </c>
      <c r="F21" s="42">
        <f t="shared" ref="F21:F24" si="4">D21*E21</f>
        <v>0</v>
      </c>
      <c r="G21" s="42">
        <f>F21*0.05</f>
        <v>0</v>
      </c>
      <c r="H21" s="42">
        <f>F21*0.1</f>
        <v>0</v>
      </c>
      <c r="I21" s="48">
        <f>F21*$F$2+G21*$G$2+H21*$H$2</f>
        <v>0</v>
      </c>
    </row>
    <row r="22" spans="1:9" ht="15.75" x14ac:dyDescent="0.2">
      <c r="A22" s="50" t="s">
        <v>85</v>
      </c>
      <c r="B22" s="42">
        <v>4</v>
      </c>
      <c r="C22" s="42">
        <v>1</v>
      </c>
      <c r="D22" s="42">
        <f t="shared" si="3"/>
        <v>4</v>
      </c>
      <c r="E22" s="42">
        <v>0</v>
      </c>
      <c r="F22" s="42">
        <f t="shared" si="4"/>
        <v>0</v>
      </c>
      <c r="G22" s="42">
        <f>F22*0.05</f>
        <v>0</v>
      </c>
      <c r="H22" s="42">
        <f>F22*0.1</f>
        <v>0</v>
      </c>
      <c r="I22" s="48">
        <f>F22*$F$2+G22*$G$2+H22*$H$2</f>
        <v>0</v>
      </c>
    </row>
    <row r="23" spans="1:9" ht="15.75" x14ac:dyDescent="0.2">
      <c r="A23" s="50" t="s">
        <v>83</v>
      </c>
      <c r="B23" s="42">
        <v>4</v>
      </c>
      <c r="C23" s="42">
        <v>1</v>
      </c>
      <c r="D23" s="42">
        <f t="shared" si="3"/>
        <v>4</v>
      </c>
      <c r="E23" s="42">
        <v>10</v>
      </c>
      <c r="F23" s="42">
        <f t="shared" si="4"/>
        <v>40</v>
      </c>
      <c r="G23" s="42">
        <f>F23*0.05</f>
        <v>2</v>
      </c>
      <c r="H23" s="42">
        <f>F23*0.1</f>
        <v>4</v>
      </c>
      <c r="I23" s="51">
        <f t="shared" ref="I23:I24" si="5">F23*$F$2+G23*$G$2+H23*$H$2</f>
        <v>4832.62</v>
      </c>
    </row>
    <row r="24" spans="1:9" ht="15.75" x14ac:dyDescent="0.2">
      <c r="A24" s="50" t="s">
        <v>86</v>
      </c>
      <c r="B24" s="42">
        <v>2</v>
      </c>
      <c r="C24" s="42">
        <v>1</v>
      </c>
      <c r="D24" s="42">
        <f t="shared" si="3"/>
        <v>2</v>
      </c>
      <c r="E24" s="42">
        <v>2</v>
      </c>
      <c r="F24" s="42">
        <f t="shared" si="4"/>
        <v>4</v>
      </c>
      <c r="G24" s="42">
        <f>F24*0.05</f>
        <v>0.2</v>
      </c>
      <c r="H24" s="42">
        <f>F24*0.1</f>
        <v>0.4</v>
      </c>
      <c r="I24" s="51">
        <f t="shared" si="5"/>
        <v>483.262</v>
      </c>
    </row>
    <row r="25" spans="1:9" ht="13.5" x14ac:dyDescent="0.2">
      <c r="A25" s="53" t="s">
        <v>70</v>
      </c>
      <c r="B25" s="71"/>
      <c r="C25" s="71"/>
      <c r="D25" s="71"/>
      <c r="E25" s="71"/>
      <c r="F25" s="72">
        <f>SUM(F6:H24)</f>
        <v>345.91999999999996</v>
      </c>
      <c r="G25" s="72"/>
      <c r="H25" s="72"/>
      <c r="I25" s="65">
        <f>SUM(I6:I24)</f>
        <v>36341.3024</v>
      </c>
    </row>
    <row r="26" spans="1:9" x14ac:dyDescent="0.2">
      <c r="A26" s="44" t="s">
        <v>17</v>
      </c>
      <c r="B26" s="42"/>
      <c r="C26" s="42"/>
      <c r="D26" s="42"/>
      <c r="E26" s="42"/>
      <c r="F26" s="42"/>
      <c r="G26" s="42"/>
      <c r="H26" s="42"/>
      <c r="I26" s="42"/>
    </row>
    <row r="27" spans="1:9" x14ac:dyDescent="0.2">
      <c r="A27" s="49" t="s">
        <v>71</v>
      </c>
      <c r="B27" s="42" t="s">
        <v>18</v>
      </c>
      <c r="C27" s="42"/>
      <c r="D27" s="42"/>
      <c r="E27" s="42"/>
      <c r="F27" s="42"/>
      <c r="G27" s="42"/>
      <c r="H27" s="42"/>
      <c r="I27" s="42"/>
    </row>
    <row r="28" spans="1:9" x14ac:dyDescent="0.2">
      <c r="A28" s="49" t="s">
        <v>19</v>
      </c>
      <c r="B28" s="42" t="s">
        <v>20</v>
      </c>
      <c r="C28" s="42"/>
      <c r="D28" s="42"/>
      <c r="E28" s="42"/>
      <c r="F28" s="42"/>
      <c r="G28" s="42"/>
      <c r="H28" s="42"/>
      <c r="I28" s="42"/>
    </row>
    <row r="29" spans="1:9" x14ac:dyDescent="0.2">
      <c r="A29" s="49" t="s">
        <v>21</v>
      </c>
      <c r="B29" s="42" t="s">
        <v>20</v>
      </c>
      <c r="C29" s="42"/>
      <c r="D29" s="42"/>
      <c r="E29" s="42"/>
      <c r="F29" s="42"/>
      <c r="G29" s="42"/>
      <c r="H29" s="42"/>
      <c r="I29" s="42"/>
    </row>
    <row r="30" spans="1:9" x14ac:dyDescent="0.2">
      <c r="A30" s="49" t="s">
        <v>22</v>
      </c>
      <c r="B30" s="42" t="s">
        <v>20</v>
      </c>
      <c r="C30" s="42"/>
      <c r="D30" s="42"/>
      <c r="E30" s="42"/>
      <c r="F30" s="42"/>
      <c r="G30" s="42"/>
      <c r="H30" s="42"/>
      <c r="I30" s="42"/>
    </row>
    <row r="31" spans="1:9" x14ac:dyDescent="0.2">
      <c r="A31" s="49" t="s">
        <v>23</v>
      </c>
      <c r="B31" s="42"/>
      <c r="C31" s="42"/>
      <c r="D31" s="42"/>
      <c r="E31" s="42"/>
      <c r="F31" s="42"/>
      <c r="G31" s="42"/>
      <c r="H31" s="42"/>
      <c r="I31" s="42"/>
    </row>
    <row r="32" spans="1:9" ht="15.75" x14ac:dyDescent="0.2">
      <c r="A32" s="50" t="s">
        <v>91</v>
      </c>
      <c r="B32" s="42">
        <v>0.3</v>
      </c>
      <c r="C32" s="42">
        <v>12</v>
      </c>
      <c r="D32" s="42">
        <f t="shared" ref="D32" si="6">B32*C32</f>
        <v>3.5999999999999996</v>
      </c>
      <c r="E32" s="42">
        <v>10</v>
      </c>
      <c r="F32" s="42">
        <f t="shared" ref="F32" si="7">D32*E32</f>
        <v>36</v>
      </c>
      <c r="G32" s="42">
        <f>F32*0.05</f>
        <v>1.8</v>
      </c>
      <c r="H32" s="42">
        <f>F32*0.1</f>
        <v>3.6</v>
      </c>
      <c r="I32" s="51">
        <f t="shared" ref="I32" si="8">F32*$F$2+G32*$G$2+H32*$H$2</f>
        <v>4349.3580000000002</v>
      </c>
    </row>
    <row r="33" spans="1:12" x14ac:dyDescent="0.2">
      <c r="A33" s="49" t="s">
        <v>24</v>
      </c>
      <c r="B33" s="42" t="s">
        <v>7</v>
      </c>
      <c r="C33" s="47"/>
      <c r="D33" s="47"/>
      <c r="E33" s="47"/>
      <c r="F33" s="47"/>
      <c r="G33" s="42"/>
      <c r="H33" s="47"/>
      <c r="I33" s="47"/>
    </row>
    <row r="34" spans="1:12" ht="25.5" x14ac:dyDescent="0.2">
      <c r="A34" s="49" t="s">
        <v>25</v>
      </c>
      <c r="B34" s="42" t="s">
        <v>7</v>
      </c>
      <c r="C34" s="47"/>
      <c r="D34" s="47"/>
      <c r="E34" s="47"/>
      <c r="F34" s="47"/>
      <c r="G34" s="42"/>
      <c r="H34" s="47"/>
      <c r="I34" s="47"/>
    </row>
    <row r="35" spans="1:12" ht="15.75" x14ac:dyDescent="0.2">
      <c r="A35" s="6" t="s">
        <v>92</v>
      </c>
      <c r="B35" s="21">
        <v>0.3</v>
      </c>
      <c r="C35" s="19">
        <v>1</v>
      </c>
      <c r="D35" s="19">
        <f>B35*C35</f>
        <v>0.3</v>
      </c>
      <c r="E35" s="19">
        <v>10</v>
      </c>
      <c r="F35" s="19">
        <f>D35*E35</f>
        <v>3</v>
      </c>
      <c r="G35" s="19">
        <f>F35*0.05</f>
        <v>0.15000000000000002</v>
      </c>
      <c r="H35" s="19">
        <f>F35*0.1</f>
        <v>0.30000000000000004</v>
      </c>
      <c r="I35" s="20">
        <f t="shared" ref="I35" si="9">F35*$F$2+G35*$G$2+H35*$H$2</f>
        <v>362.44650000000007</v>
      </c>
    </row>
    <row r="36" spans="1:12" x14ac:dyDescent="0.2">
      <c r="A36" s="6" t="s">
        <v>26</v>
      </c>
      <c r="B36" s="21" t="s">
        <v>7</v>
      </c>
      <c r="C36" s="22"/>
      <c r="D36" s="22"/>
      <c r="E36" s="22"/>
      <c r="F36" s="22"/>
      <c r="G36" s="19"/>
      <c r="H36" s="22"/>
      <c r="I36" s="22"/>
    </row>
    <row r="37" spans="1:12" ht="13.5" x14ac:dyDescent="0.2">
      <c r="A37" s="17" t="s">
        <v>69</v>
      </c>
      <c r="B37" s="69"/>
      <c r="C37" s="69"/>
      <c r="D37" s="69"/>
      <c r="E37" s="69"/>
      <c r="F37" s="70">
        <f>SUM(F27:H35)</f>
        <v>44.849999999999994</v>
      </c>
      <c r="G37" s="70"/>
      <c r="H37" s="70"/>
      <c r="I37" s="66">
        <f>SUM(I27:I36)</f>
        <v>4711.8045000000002</v>
      </c>
    </row>
    <row r="38" spans="1:12" ht="15.75" x14ac:dyDescent="0.2">
      <c r="A38" s="55" t="s">
        <v>93</v>
      </c>
      <c r="B38" s="23"/>
      <c r="C38" s="18"/>
      <c r="D38" s="18"/>
      <c r="E38" s="18"/>
      <c r="F38" s="76">
        <f>F25+F37</f>
        <v>390.77</v>
      </c>
      <c r="G38" s="77"/>
      <c r="H38" s="77"/>
      <c r="I38" s="58">
        <f>ROUND(I25+I37, -2)</f>
        <v>41100</v>
      </c>
      <c r="L38" s="11" t="s">
        <v>30</v>
      </c>
    </row>
    <row r="39" spans="1:12" ht="15.75" x14ac:dyDescent="0.2">
      <c r="A39" s="56" t="s">
        <v>94</v>
      </c>
      <c r="B39" s="23"/>
      <c r="C39" s="23"/>
      <c r="D39" s="23"/>
      <c r="E39" s="23"/>
      <c r="F39" s="23"/>
      <c r="G39" s="23"/>
      <c r="H39" s="23"/>
      <c r="I39" s="58">
        <v>0</v>
      </c>
      <c r="L39" s="11" t="s">
        <v>31</v>
      </c>
    </row>
    <row r="40" spans="1:12" ht="15.75" x14ac:dyDescent="0.2">
      <c r="A40" s="56" t="s">
        <v>95</v>
      </c>
      <c r="B40" s="23"/>
      <c r="C40" s="23"/>
      <c r="D40" s="23"/>
      <c r="E40" s="23"/>
      <c r="F40" s="23"/>
      <c r="G40" s="23"/>
      <c r="H40" s="23"/>
      <c r="I40" s="67">
        <f>I38+I39</f>
        <v>41100</v>
      </c>
      <c r="L40" s="13">
        <v>33035</v>
      </c>
    </row>
    <row r="41" spans="1:12" x14ac:dyDescent="0.2">
      <c r="A41" s="4"/>
      <c r="B41" s="4"/>
      <c r="C41" s="4"/>
      <c r="D41" s="4"/>
      <c r="E41" s="4"/>
      <c r="F41" s="4"/>
      <c r="G41" s="4"/>
      <c r="H41" s="4"/>
      <c r="I41" s="5"/>
    </row>
    <row r="42" spans="1:12" x14ac:dyDescent="0.2">
      <c r="A42" s="78"/>
      <c r="B42" s="78"/>
      <c r="C42" s="78"/>
      <c r="D42" s="78"/>
      <c r="E42" s="78"/>
      <c r="F42" s="78"/>
      <c r="G42" s="78"/>
      <c r="H42" s="14"/>
      <c r="I42" s="32">
        <f>$F$38/'No Responses'!$E$9</f>
        <v>32.564166666666665</v>
      </c>
      <c r="J42" s="15" t="s">
        <v>43</v>
      </c>
    </row>
    <row r="43" spans="1:12" x14ac:dyDescent="0.2">
      <c r="A43" s="74" t="s">
        <v>27</v>
      </c>
      <c r="B43" s="74"/>
      <c r="C43" s="74"/>
      <c r="D43" s="74"/>
      <c r="E43" s="74"/>
      <c r="F43" s="74"/>
      <c r="G43" s="74"/>
      <c r="H43" s="14"/>
      <c r="I43" s="14"/>
    </row>
    <row r="44" spans="1:12" x14ac:dyDescent="0.2">
      <c r="A44" s="74"/>
      <c r="B44" s="74"/>
      <c r="C44" s="74"/>
      <c r="D44" s="74"/>
      <c r="E44" s="74"/>
      <c r="F44" s="74"/>
      <c r="G44" s="74"/>
      <c r="H44" s="14"/>
      <c r="I44" s="14"/>
    </row>
    <row r="45" spans="1:12" ht="42.75" customHeight="1" x14ac:dyDescent="0.2">
      <c r="A45" s="79" t="s">
        <v>53</v>
      </c>
      <c r="B45" s="79"/>
      <c r="C45" s="79"/>
      <c r="D45" s="79"/>
      <c r="E45" s="79"/>
      <c r="F45" s="79"/>
      <c r="G45" s="79"/>
      <c r="H45" s="79"/>
      <c r="I45" s="79"/>
    </row>
    <row r="46" spans="1:12" s="61" customFormat="1" ht="12.75" customHeight="1" x14ac:dyDescent="0.2">
      <c r="A46" s="80" t="s">
        <v>75</v>
      </c>
      <c r="B46" s="80"/>
      <c r="C46" s="80"/>
      <c r="D46" s="80"/>
      <c r="E46" s="80"/>
      <c r="F46" s="80"/>
      <c r="G46" s="80"/>
      <c r="H46" s="80"/>
      <c r="I46" s="80"/>
    </row>
    <row r="47" spans="1:12" s="41" customFormat="1" ht="28.5" customHeight="1" x14ac:dyDescent="0.2">
      <c r="A47" s="79" t="s">
        <v>74</v>
      </c>
      <c r="B47" s="79"/>
      <c r="C47" s="79"/>
      <c r="D47" s="79"/>
      <c r="E47" s="79"/>
      <c r="F47" s="79"/>
      <c r="G47" s="79"/>
      <c r="H47" s="79"/>
      <c r="I47" s="79"/>
    </row>
    <row r="48" spans="1:12" s="61" customFormat="1" ht="28.5" customHeight="1" x14ac:dyDescent="0.2">
      <c r="A48" s="80" t="s">
        <v>81</v>
      </c>
      <c r="B48" s="80"/>
      <c r="C48" s="80"/>
      <c r="D48" s="80"/>
      <c r="E48" s="80"/>
      <c r="F48" s="80"/>
      <c r="G48" s="80"/>
      <c r="H48" s="80"/>
      <c r="I48" s="80"/>
    </row>
    <row r="49" spans="1:9" ht="15.75" x14ac:dyDescent="0.2">
      <c r="A49" s="74" t="s">
        <v>82</v>
      </c>
      <c r="B49" s="74"/>
      <c r="C49" s="74"/>
      <c r="D49" s="74"/>
      <c r="E49" s="74"/>
      <c r="F49" s="74"/>
      <c r="G49" s="74"/>
      <c r="H49" s="75"/>
      <c r="I49" s="75"/>
    </row>
    <row r="50" spans="1:9" ht="15.75" x14ac:dyDescent="0.2">
      <c r="A50" s="81" t="s">
        <v>90</v>
      </c>
      <c r="B50" s="81"/>
      <c r="C50" s="81"/>
      <c r="D50" s="81"/>
      <c r="E50" s="81"/>
      <c r="F50" s="81"/>
      <c r="G50" s="81"/>
      <c r="H50" s="75"/>
      <c r="I50" s="75"/>
    </row>
    <row r="51" spans="1:9" ht="15.75" x14ac:dyDescent="0.2">
      <c r="A51" s="74" t="s">
        <v>87</v>
      </c>
      <c r="B51" s="74"/>
      <c r="C51" s="74"/>
      <c r="D51" s="74"/>
      <c r="E51" s="74"/>
      <c r="F51" s="74"/>
      <c r="G51" s="74"/>
      <c r="H51" s="75"/>
      <c r="I51" s="75"/>
    </row>
    <row r="52" spans="1:9" ht="15.75" x14ac:dyDescent="0.2">
      <c r="A52" s="81" t="s">
        <v>96</v>
      </c>
      <c r="B52" s="81"/>
      <c r="C52" s="81"/>
      <c r="D52" s="81"/>
      <c r="E52" s="81"/>
      <c r="F52" s="81"/>
      <c r="G52" s="81"/>
      <c r="H52" s="75"/>
      <c r="I52" s="75"/>
    </row>
    <row r="53" spans="1:9" ht="15.75" x14ac:dyDescent="0.2">
      <c r="A53" s="74" t="s">
        <v>88</v>
      </c>
      <c r="B53" s="74"/>
      <c r="C53" s="74"/>
      <c r="D53" s="74"/>
      <c r="E53" s="74"/>
      <c r="F53" s="74"/>
      <c r="G53" s="74"/>
      <c r="H53" s="75"/>
      <c r="I53" s="75"/>
    </row>
    <row r="54" spans="1:9" ht="15.75" x14ac:dyDescent="0.2">
      <c r="A54" s="74" t="s">
        <v>89</v>
      </c>
      <c r="B54" s="74"/>
      <c r="C54" s="74"/>
      <c r="D54" s="74"/>
      <c r="E54" s="74"/>
      <c r="F54" s="74"/>
      <c r="G54" s="74"/>
      <c r="H54" s="75"/>
      <c r="I54" s="75"/>
    </row>
    <row r="55" spans="1:9" x14ac:dyDescent="0.2">
      <c r="A55" s="82"/>
      <c r="B55" s="82"/>
      <c r="C55" s="82"/>
      <c r="D55" s="82"/>
      <c r="E55" s="82"/>
      <c r="F55" s="82"/>
      <c r="G55" s="82"/>
      <c r="H55" s="75"/>
      <c r="I55" s="75"/>
    </row>
    <row r="56" spans="1:9" x14ac:dyDescent="0.2">
      <c r="H56" s="75"/>
      <c r="I56" s="75"/>
    </row>
  </sheetData>
  <mergeCells count="28">
    <mergeCell ref="A54:G54"/>
    <mergeCell ref="H56:I56"/>
    <mergeCell ref="A53:G53"/>
    <mergeCell ref="H53:I53"/>
    <mergeCell ref="H54:I54"/>
    <mergeCell ref="A55:G55"/>
    <mergeCell ref="H55:I55"/>
    <mergeCell ref="A50:G50"/>
    <mergeCell ref="H50:I50"/>
    <mergeCell ref="A51:G51"/>
    <mergeCell ref="H51:I51"/>
    <mergeCell ref="A52:G52"/>
    <mergeCell ref="H52:I52"/>
    <mergeCell ref="A49:G49"/>
    <mergeCell ref="H49:I49"/>
    <mergeCell ref="F38:H38"/>
    <mergeCell ref="A42:G42"/>
    <mergeCell ref="A43:G43"/>
    <mergeCell ref="A44:G44"/>
    <mergeCell ref="A47:I47"/>
    <mergeCell ref="A45:I45"/>
    <mergeCell ref="A46:I46"/>
    <mergeCell ref="A48:I48"/>
    <mergeCell ref="B37:E37"/>
    <mergeCell ref="F37:H37"/>
    <mergeCell ref="B25:E25"/>
    <mergeCell ref="F25:H25"/>
    <mergeCell ref="A1:I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5" sqref="K5"/>
    </sheetView>
  </sheetViews>
  <sheetFormatPr defaultRowHeight="15" x14ac:dyDescent="0.25"/>
  <cols>
    <col min="1" max="1" width="43.140625" customWidth="1"/>
    <col min="2" max="4" width="10.7109375" customWidth="1"/>
    <col min="5" max="5" width="11.7109375" customWidth="1"/>
    <col min="6" max="8" width="10.7109375" customWidth="1"/>
    <col min="9" max="9" width="9.28515625" bestFit="1" customWidth="1"/>
  </cols>
  <sheetData>
    <row r="1" spans="1:11" ht="15.75" x14ac:dyDescent="0.25">
      <c r="A1" s="3" t="s">
        <v>28</v>
      </c>
      <c r="B1" s="3"/>
      <c r="C1" s="3"/>
      <c r="D1" s="3"/>
      <c r="E1" s="3"/>
      <c r="F1" s="3"/>
      <c r="G1" s="3"/>
      <c r="H1" s="3"/>
      <c r="I1" s="3"/>
    </row>
    <row r="2" spans="1:11" x14ac:dyDescent="0.25">
      <c r="F2" s="1">
        <v>48.08</v>
      </c>
      <c r="G2" s="1">
        <v>64.8</v>
      </c>
      <c r="H2" s="1">
        <v>26.02</v>
      </c>
    </row>
    <row r="3" spans="1:11" ht="76.5" x14ac:dyDescent="0.25">
      <c r="A3" s="63" t="s">
        <v>64</v>
      </c>
      <c r="B3" s="63" t="s">
        <v>44</v>
      </c>
      <c r="C3" s="63" t="s">
        <v>45</v>
      </c>
      <c r="D3" s="63" t="s">
        <v>46</v>
      </c>
      <c r="E3" s="63" t="s">
        <v>54</v>
      </c>
      <c r="F3" s="63" t="s">
        <v>55</v>
      </c>
      <c r="G3" s="63" t="s">
        <v>56</v>
      </c>
      <c r="H3" s="63" t="s">
        <v>57</v>
      </c>
      <c r="I3" s="63" t="s">
        <v>65</v>
      </c>
    </row>
    <row r="4" spans="1:11" x14ac:dyDescent="0.25">
      <c r="A4" s="59" t="s">
        <v>29</v>
      </c>
      <c r="B4" s="83"/>
      <c r="C4" s="83"/>
      <c r="D4" s="83"/>
      <c r="E4" s="83"/>
      <c r="F4" s="83"/>
      <c r="G4" s="83"/>
      <c r="H4" s="83"/>
      <c r="I4" s="83"/>
    </row>
    <row r="5" spans="1:11" ht="15.75" x14ac:dyDescent="0.25">
      <c r="A5" s="7" t="s">
        <v>58</v>
      </c>
      <c r="B5" s="8">
        <v>1</v>
      </c>
      <c r="C5" s="8">
        <v>1</v>
      </c>
      <c r="D5" s="8">
        <f>B5*C5</f>
        <v>1</v>
      </c>
      <c r="E5" s="36">
        <v>0</v>
      </c>
      <c r="F5" s="8">
        <f>D5*E5</f>
        <v>0</v>
      </c>
      <c r="G5" s="35">
        <f>F5*0.05</f>
        <v>0</v>
      </c>
      <c r="H5" s="8">
        <f>F5*0.1</f>
        <v>0</v>
      </c>
      <c r="I5" s="33">
        <f>F5*$F$2+G5*$G$2+H5*$H$2</f>
        <v>0</v>
      </c>
    </row>
    <row r="6" spans="1:11" ht="15.75" x14ac:dyDescent="0.25">
      <c r="A6" s="7" t="s">
        <v>59</v>
      </c>
      <c r="B6" s="8">
        <v>2</v>
      </c>
      <c r="C6" s="8">
        <v>1</v>
      </c>
      <c r="D6" s="8">
        <f t="shared" ref="D6:D8" si="0">B6*C6</f>
        <v>2</v>
      </c>
      <c r="E6" s="36">
        <v>0</v>
      </c>
      <c r="F6" s="8">
        <f t="shared" ref="F6:F8" si="1">D6*E6</f>
        <v>0</v>
      </c>
      <c r="G6" s="35">
        <f t="shared" ref="G6:G8" si="2">F6*0.05</f>
        <v>0</v>
      </c>
      <c r="H6" s="8">
        <f t="shared" ref="H6:H8" si="3">F6*0.1</f>
        <v>0</v>
      </c>
      <c r="I6" s="33">
        <f t="shared" ref="I6:I7" si="4">F6*$F$2+G6*$G$2+H6*$H$2</f>
        <v>0</v>
      </c>
    </row>
    <row r="7" spans="1:11" ht="15.75" x14ac:dyDescent="0.25">
      <c r="A7" s="7" t="s">
        <v>60</v>
      </c>
      <c r="B7" s="8">
        <v>2</v>
      </c>
      <c r="C7" s="8">
        <v>1</v>
      </c>
      <c r="D7" s="8">
        <f t="shared" si="0"/>
        <v>2</v>
      </c>
      <c r="E7" s="8">
        <v>10</v>
      </c>
      <c r="F7" s="8">
        <f t="shared" si="1"/>
        <v>20</v>
      </c>
      <c r="G7" s="35">
        <f t="shared" si="2"/>
        <v>1</v>
      </c>
      <c r="H7" s="8">
        <f t="shared" si="3"/>
        <v>2</v>
      </c>
      <c r="I7" s="9">
        <f t="shared" si="4"/>
        <v>1078.4399999999998</v>
      </c>
    </row>
    <row r="8" spans="1:11" ht="15.75" x14ac:dyDescent="0.25">
      <c r="A8" s="7" t="s">
        <v>61</v>
      </c>
      <c r="B8" s="8">
        <v>2</v>
      </c>
      <c r="C8" s="8">
        <v>1</v>
      </c>
      <c r="D8" s="8">
        <f t="shared" si="0"/>
        <v>2</v>
      </c>
      <c r="E8" s="8">
        <v>2</v>
      </c>
      <c r="F8" s="8">
        <f t="shared" si="1"/>
        <v>4</v>
      </c>
      <c r="G8" s="34">
        <f t="shared" si="2"/>
        <v>0.2</v>
      </c>
      <c r="H8" s="8">
        <f t="shared" si="3"/>
        <v>0.4</v>
      </c>
      <c r="I8" s="9">
        <f>F8*$F$2+G8*$G$2+H8*$H$2</f>
        <v>215.68799999999999</v>
      </c>
    </row>
    <row r="9" spans="1:11" ht="15.75" x14ac:dyDescent="0.25">
      <c r="A9" s="62" t="s">
        <v>63</v>
      </c>
      <c r="B9" s="62"/>
      <c r="C9" s="62"/>
      <c r="D9" s="62"/>
      <c r="E9" s="62"/>
      <c r="F9" s="84">
        <f>SUM(F5:H8)</f>
        <v>27.599999999999998</v>
      </c>
      <c r="G9" s="84"/>
      <c r="H9" s="84"/>
      <c r="I9" s="10">
        <f>ROUND(SUM(I5:I8), -1)</f>
        <v>1290</v>
      </c>
      <c r="K9" t="s">
        <v>30</v>
      </c>
    </row>
    <row r="10" spans="1:11" x14ac:dyDescent="0.25">
      <c r="A10" s="37"/>
      <c r="B10" s="37"/>
      <c r="C10" s="37"/>
      <c r="D10" s="37"/>
      <c r="E10" s="37"/>
      <c r="F10" s="38"/>
      <c r="G10" s="38"/>
      <c r="H10" s="38"/>
      <c r="I10" s="39"/>
      <c r="K10" t="s">
        <v>99</v>
      </c>
    </row>
    <row r="11" spans="1:11" x14ac:dyDescent="0.25">
      <c r="A11" s="86" t="s">
        <v>27</v>
      </c>
      <c r="B11" s="86"/>
      <c r="C11" s="86"/>
      <c r="D11" s="86"/>
      <c r="E11" s="86"/>
      <c r="F11" s="86"/>
      <c r="G11" s="86"/>
      <c r="H11" s="86"/>
      <c r="I11" s="86"/>
      <c r="K11" s="2">
        <v>1260</v>
      </c>
    </row>
    <row r="12" spans="1:11" ht="29.25" customHeight="1" x14ac:dyDescent="0.25">
      <c r="A12" s="85" t="s">
        <v>62</v>
      </c>
      <c r="B12" s="85"/>
      <c r="C12" s="85"/>
      <c r="D12" s="85"/>
      <c r="E12" s="85"/>
      <c r="F12" s="85"/>
      <c r="G12" s="85"/>
      <c r="H12" s="85"/>
      <c r="I12" s="85"/>
    </row>
    <row r="13" spans="1:11" ht="16.5" x14ac:dyDescent="0.25">
      <c r="A13" s="81" t="s">
        <v>97</v>
      </c>
      <c r="B13" s="81"/>
      <c r="C13" s="81"/>
      <c r="D13" s="81"/>
      <c r="E13" s="81"/>
      <c r="F13" s="81"/>
      <c r="G13" s="81"/>
      <c r="H13" s="81"/>
      <c r="I13" s="81"/>
    </row>
    <row r="14" spans="1:11" ht="16.5" x14ac:dyDescent="0.25">
      <c r="A14" s="81" t="s">
        <v>98</v>
      </c>
      <c r="B14" s="81"/>
      <c r="C14" s="81"/>
      <c r="D14" s="81"/>
      <c r="E14" s="81"/>
      <c r="F14" s="81"/>
      <c r="G14" s="81"/>
      <c r="H14" s="81"/>
      <c r="I14" s="81"/>
    </row>
    <row r="15" spans="1:11" ht="16.5" x14ac:dyDescent="0.25">
      <c r="A15" s="74" t="s">
        <v>52</v>
      </c>
      <c r="B15" s="74"/>
      <c r="C15" s="74"/>
      <c r="D15" s="74"/>
      <c r="E15" s="74"/>
      <c r="F15" s="74"/>
      <c r="G15" s="74"/>
      <c r="H15" s="74"/>
      <c r="I15" s="74"/>
    </row>
    <row r="16" spans="1:11" ht="16.5" x14ac:dyDescent="0.25">
      <c r="A16" s="74" t="s">
        <v>51</v>
      </c>
      <c r="B16" s="74"/>
      <c r="C16" s="74"/>
      <c r="D16" s="74"/>
      <c r="E16" s="74"/>
      <c r="F16" s="74"/>
      <c r="G16" s="74"/>
      <c r="H16" s="74"/>
      <c r="I16" s="74"/>
    </row>
    <row r="17" spans="1:9" ht="15" customHeight="1" x14ac:dyDescent="0.25">
      <c r="A17" s="60" t="s">
        <v>50</v>
      </c>
      <c r="B17" s="54"/>
      <c r="C17" s="54"/>
      <c r="D17" s="54"/>
      <c r="E17" s="54"/>
      <c r="F17" s="54"/>
      <c r="G17" s="54"/>
      <c r="H17" s="54"/>
      <c r="I17" s="54"/>
    </row>
  </sheetData>
  <mergeCells count="8">
    <mergeCell ref="A13:I13"/>
    <mergeCell ref="A14:I14"/>
    <mergeCell ref="A15:I15"/>
    <mergeCell ref="A16:I16"/>
    <mergeCell ref="B4:I4"/>
    <mergeCell ref="F9:H9"/>
    <mergeCell ref="A12:I12"/>
    <mergeCell ref="A11:I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8" sqref="B8"/>
    </sheetView>
  </sheetViews>
  <sheetFormatPr defaultColWidth="15.7109375" defaultRowHeight="15" x14ac:dyDescent="0.25"/>
  <cols>
    <col min="1" max="1" width="28.5703125" customWidth="1"/>
  </cols>
  <sheetData>
    <row r="1" spans="1:5" ht="15.75" x14ac:dyDescent="0.25">
      <c r="A1" s="87" t="s">
        <v>32</v>
      </c>
      <c r="B1" s="87"/>
      <c r="C1" s="87"/>
      <c r="D1" s="87"/>
      <c r="E1" s="87"/>
    </row>
    <row r="2" spans="1:5" x14ac:dyDescent="0.25">
      <c r="A2" s="25"/>
      <c r="B2" s="25"/>
      <c r="C2" s="25"/>
      <c r="D2" s="25"/>
      <c r="E2" s="25"/>
    </row>
    <row r="3" spans="1:5" x14ac:dyDescent="0.25">
      <c r="A3" s="26" t="s">
        <v>1</v>
      </c>
      <c r="B3" s="26" t="s">
        <v>2</v>
      </c>
      <c r="C3" s="26" t="s">
        <v>3</v>
      </c>
      <c r="D3" s="26" t="s">
        <v>4</v>
      </c>
      <c r="E3" s="26" t="s">
        <v>5</v>
      </c>
    </row>
    <row r="4" spans="1:5" ht="63.75" x14ac:dyDescent="0.25">
      <c r="A4" s="26" t="s">
        <v>33</v>
      </c>
      <c r="B4" s="26" t="s">
        <v>34</v>
      </c>
      <c r="C4" s="26" t="s">
        <v>35</v>
      </c>
      <c r="D4" s="26" t="s">
        <v>36</v>
      </c>
      <c r="E4" s="26" t="s">
        <v>42</v>
      </c>
    </row>
    <row r="5" spans="1:5" x14ac:dyDescent="0.25">
      <c r="A5" s="28" t="s">
        <v>37</v>
      </c>
      <c r="B5" s="40">
        <v>0</v>
      </c>
      <c r="C5" s="27">
        <v>1</v>
      </c>
      <c r="D5" s="27">
        <v>0</v>
      </c>
      <c r="E5" s="27">
        <f>B5*C5+D5</f>
        <v>0</v>
      </c>
    </row>
    <row r="6" spans="1:5" ht="26.25" x14ac:dyDescent="0.25">
      <c r="A6" s="28" t="s">
        <v>38</v>
      </c>
      <c r="B6" s="40">
        <v>0</v>
      </c>
      <c r="C6" s="27">
        <v>1</v>
      </c>
      <c r="D6" s="27">
        <v>0</v>
      </c>
      <c r="E6" s="27">
        <f t="shared" ref="E6:E8" si="0">B6*C6+D6</f>
        <v>0</v>
      </c>
    </row>
    <row r="7" spans="1:5" x14ac:dyDescent="0.25">
      <c r="A7" s="28" t="s">
        <v>39</v>
      </c>
      <c r="B7" s="27">
        <v>10</v>
      </c>
      <c r="C7" s="27">
        <v>1</v>
      </c>
      <c r="D7" s="27">
        <v>0</v>
      </c>
      <c r="E7" s="27">
        <f t="shared" si="0"/>
        <v>10</v>
      </c>
    </row>
    <row r="8" spans="1:5" x14ac:dyDescent="0.25">
      <c r="A8" s="28" t="s">
        <v>40</v>
      </c>
      <c r="B8" s="27">
        <v>2</v>
      </c>
      <c r="C8" s="27">
        <v>1</v>
      </c>
      <c r="D8" s="27">
        <v>0</v>
      </c>
      <c r="E8" s="27">
        <f t="shared" si="0"/>
        <v>2</v>
      </c>
    </row>
    <row r="9" spans="1:5" x14ac:dyDescent="0.25">
      <c r="A9" s="30" t="s">
        <v>41</v>
      </c>
      <c r="B9" s="27"/>
      <c r="C9" s="27"/>
      <c r="D9" s="27"/>
      <c r="E9" s="31">
        <f>SUM(E5:E8)</f>
        <v>12</v>
      </c>
    </row>
    <row r="13" spans="1:5" x14ac:dyDescent="0.25">
      <c r="D13" s="29"/>
    </row>
    <row r="14" spans="1:5" x14ac:dyDescent="0.25">
      <c r="D14" s="29"/>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No Responses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dcterms:created xsi:type="dcterms:W3CDTF">2014-12-10T21:19:19Z</dcterms:created>
  <dcterms:modified xsi:type="dcterms:W3CDTF">2018-08-06T15:26:15Z</dcterms:modified>
</cp:coreProperties>
</file>