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0" yWindow="0" windowWidth="23775" windowHeight="10485"/>
  </bookViews>
  <sheets>
    <sheet name="Industry" sheetId="1" r:id="rId1"/>
    <sheet name="Agency" sheetId="2" r:id="rId2"/>
  </sheets>
  <calcPr calcId="171027"/>
</workbook>
</file>

<file path=xl/calcChain.xml><?xml version="1.0" encoding="utf-8"?>
<calcChain xmlns="http://schemas.openxmlformats.org/spreadsheetml/2006/main">
  <c r="I9" i="2" l="1"/>
  <c r="I8" i="1" l="1"/>
  <c r="M20" i="1"/>
  <c r="M19" i="1"/>
  <c r="M21" i="1" s="1"/>
  <c r="I32" i="1"/>
  <c r="I34" i="1" l="1"/>
  <c r="D8" i="2" l="1"/>
  <c r="F8" i="2" s="1"/>
  <c r="G8" i="2" s="1"/>
  <c r="D7" i="2"/>
  <c r="F7" i="2" s="1"/>
  <c r="G7" i="2" s="1"/>
  <c r="D6" i="2"/>
  <c r="F6" i="2" s="1"/>
  <c r="G6" i="2" s="1"/>
  <c r="D5" i="2"/>
  <c r="F5" i="2" s="1"/>
  <c r="D30" i="1"/>
  <c r="F30" i="1" s="1"/>
  <c r="D29" i="1"/>
  <c r="F29" i="1" s="1"/>
  <c r="H29" i="1" s="1"/>
  <c r="D28" i="1"/>
  <c r="F28" i="1" s="1"/>
  <c r="D27" i="1"/>
  <c r="F27" i="1" s="1"/>
  <c r="H27" i="1" s="1"/>
  <c r="D26" i="1"/>
  <c r="F26" i="1" s="1"/>
  <c r="D20" i="1"/>
  <c r="F20" i="1" s="1"/>
  <c r="H20" i="1" s="1"/>
  <c r="D19" i="1"/>
  <c r="F19" i="1" s="1"/>
  <c r="D16" i="1"/>
  <c r="F16" i="1" s="1"/>
  <c r="H16" i="1" s="1"/>
  <c r="D15" i="1"/>
  <c r="F15" i="1" s="1"/>
  <c r="D11" i="1"/>
  <c r="F11" i="1" s="1"/>
  <c r="H11" i="1" s="1"/>
  <c r="D8" i="1"/>
  <c r="F8" i="1" s="1"/>
  <c r="G5" i="2" l="1"/>
  <c r="H5" i="2"/>
  <c r="I5" i="2" s="1"/>
  <c r="H8" i="2"/>
  <c r="I8" i="2" s="1"/>
  <c r="H7" i="2"/>
  <c r="I7" i="2" s="1"/>
  <c r="H6" i="2"/>
  <c r="H8" i="1"/>
  <c r="G8" i="1"/>
  <c r="H15" i="1"/>
  <c r="G15" i="1"/>
  <c r="H19" i="1"/>
  <c r="G19" i="1"/>
  <c r="H26" i="1"/>
  <c r="G26" i="1"/>
  <c r="H28" i="1"/>
  <c r="G28" i="1"/>
  <c r="H30" i="1"/>
  <c r="G30" i="1"/>
  <c r="G11" i="1"/>
  <c r="I11" i="1" s="1"/>
  <c r="G16" i="1"/>
  <c r="I16" i="1" s="1"/>
  <c r="G20" i="1"/>
  <c r="I20" i="1" s="1"/>
  <c r="G27" i="1"/>
  <c r="I27" i="1" s="1"/>
  <c r="G29" i="1"/>
  <c r="I19" i="1" l="1"/>
  <c r="I15" i="1"/>
  <c r="F9" i="2"/>
  <c r="I28" i="1"/>
  <c r="I6" i="2"/>
  <c r="F32" i="1"/>
  <c r="F21" i="1"/>
  <c r="I21" i="1" l="1"/>
  <c r="F33" i="1"/>
  <c r="M22" i="1" s="1"/>
  <c r="I33" i="1"/>
  <c r="I35" i="1" s="1"/>
</calcChain>
</file>

<file path=xl/sharedStrings.xml><?xml version="1.0" encoding="utf-8"?>
<sst xmlns="http://schemas.openxmlformats.org/spreadsheetml/2006/main" count="86" uniqueCount="77">
  <si>
    <t>1.  Applications</t>
  </si>
  <si>
    <t>N/A</t>
  </si>
  <si>
    <t>2.  Surveys and Studies</t>
  </si>
  <si>
    <t xml:space="preserve">3.  Acquisition, Installation, and Utilization of Technology and Systems </t>
  </si>
  <si>
    <t>4.  Reporting Requirements</t>
  </si>
  <si>
    <t xml:space="preserve">B.  Required activities </t>
  </si>
  <si>
    <r>
      <t>Prepare scrap plan and scrap specifications</t>
    </r>
    <r>
      <rPr>
        <vertAlign val="superscript"/>
        <sz val="10"/>
        <color rgb="FF000000"/>
        <rFont val="Times New Roman"/>
        <family val="1"/>
      </rPr>
      <t>d</t>
    </r>
  </si>
  <si>
    <r>
      <t xml:space="preserve">Initial performance tests </t>
    </r>
    <r>
      <rPr>
        <vertAlign val="superscript"/>
        <sz val="10"/>
        <color rgb="FF000000"/>
        <rFont val="Times New Roman"/>
        <family val="1"/>
      </rPr>
      <t>c</t>
    </r>
  </si>
  <si>
    <t>C.  Create information</t>
  </si>
  <si>
    <t>See 4B</t>
  </si>
  <si>
    <t>D.  Gather existing information</t>
  </si>
  <si>
    <t>E.  Write report</t>
  </si>
  <si>
    <r>
      <t>Initial notification of applicability</t>
    </r>
    <r>
      <rPr>
        <vertAlign val="superscript"/>
        <sz val="10"/>
        <color rgb="FF000000"/>
        <rFont val="Times New Roman"/>
        <family val="1"/>
      </rPr>
      <t>d</t>
    </r>
  </si>
  <si>
    <r>
      <t>Notification of compliance status</t>
    </r>
    <r>
      <rPr>
        <vertAlign val="superscript"/>
        <sz val="10"/>
        <color rgb="FF000000"/>
        <rFont val="Times New Roman"/>
        <family val="1"/>
      </rPr>
      <t>d</t>
    </r>
  </si>
  <si>
    <t>Request for compliance extension</t>
  </si>
  <si>
    <r>
      <t xml:space="preserve">Notification of performance test </t>
    </r>
    <r>
      <rPr>
        <vertAlign val="superscript"/>
        <sz val="10"/>
        <color rgb="FF000000"/>
        <rFont val="Times New Roman"/>
        <family val="1"/>
      </rPr>
      <t>c</t>
    </r>
  </si>
  <si>
    <t xml:space="preserve">5.  Recordkeeping Requirements </t>
  </si>
  <si>
    <t>See 4A</t>
  </si>
  <si>
    <t>B.  Plan activities</t>
  </si>
  <si>
    <t>C.  Implement activities</t>
  </si>
  <si>
    <r>
      <t>D.  Develop record system</t>
    </r>
    <r>
      <rPr>
        <vertAlign val="superscript"/>
        <sz val="10"/>
        <color rgb="FF000000"/>
        <rFont val="Times New Roman"/>
        <family val="1"/>
      </rPr>
      <t xml:space="preserve"> d</t>
    </r>
  </si>
  <si>
    <r>
      <t>G.  Time to adjust existing ways</t>
    </r>
    <r>
      <rPr>
        <vertAlign val="superscript"/>
        <sz val="10"/>
        <color rgb="FF000000"/>
        <rFont val="Times New Roman"/>
        <family val="1"/>
      </rPr>
      <t>d</t>
    </r>
  </si>
  <si>
    <r>
      <t>F.  Time to train personnel</t>
    </r>
    <r>
      <rPr>
        <vertAlign val="superscript"/>
        <sz val="10"/>
        <color rgb="FF000000"/>
        <rFont val="Times New Roman"/>
        <family val="1"/>
      </rPr>
      <t>d</t>
    </r>
  </si>
  <si>
    <t>G.  Time for audits</t>
  </si>
  <si>
    <t>Burden item</t>
  </si>
  <si>
    <t>Report Review</t>
  </si>
  <si>
    <r>
      <t>Initial notification of applicability</t>
    </r>
    <r>
      <rPr>
        <vertAlign val="superscript"/>
        <sz val="10"/>
        <color rgb="FF000000"/>
        <rFont val="Times New Roman"/>
        <family val="1"/>
      </rPr>
      <t xml:space="preserve"> c</t>
    </r>
  </si>
  <si>
    <r>
      <t>Notification of compliance status</t>
    </r>
    <r>
      <rPr>
        <vertAlign val="superscript"/>
        <sz val="10"/>
        <color rgb="FF000000"/>
        <rFont val="Times New Roman"/>
        <family val="1"/>
      </rPr>
      <t>c</t>
    </r>
  </si>
  <si>
    <t>Semiannual excess emissions report</t>
  </si>
  <si>
    <t>Activity</t>
  </si>
  <si>
    <t>Sep 2016 Labor Rates</t>
  </si>
  <si>
    <t>2017 Schedule</t>
  </si>
  <si>
    <t>Assumptions:</t>
  </si>
  <si>
    <t>(B)
No. of occurrences per respondent per year</t>
  </si>
  <si>
    <t>(A)
Person hours per occurrence</t>
  </si>
  <si>
    <t>(G)
Clerical person hours per year 
(E x 0.1)</t>
  </si>
  <si>
    <r>
      <t>(H)
Total Cost per year</t>
    </r>
    <r>
      <rPr>
        <b/>
        <vertAlign val="superscript"/>
        <sz val="10"/>
        <color theme="1"/>
        <rFont val="Times New Roman"/>
        <family val="1"/>
      </rPr>
      <t>b</t>
    </r>
  </si>
  <si>
    <r>
      <t>(D) Respondents per year</t>
    </r>
    <r>
      <rPr>
        <b/>
        <vertAlign val="superscript"/>
        <sz val="12"/>
        <color theme="1"/>
        <rFont val="Times New Roman"/>
        <family val="1"/>
      </rPr>
      <t>a</t>
    </r>
  </si>
  <si>
    <t>(C)
Person hours per respondent per year 
(A x B)</t>
  </si>
  <si>
    <r>
      <t xml:space="preserve">b </t>
    </r>
    <r>
      <rPr>
        <sz val="10"/>
        <color theme="1"/>
        <rFont val="Times New Roman"/>
        <family val="1"/>
      </rPr>
      <t>This ICR uses the following average hourly labor rates: $64.80 for managerial (GS-13, Step 5, $40.50 × 1.6), $48.08 (GS-12, Step 1, $30.05 × 1.6) for technical and $26.02 (GS-6, Step 3, $16.26 × 1.6) for clerical.  These rates are from the Office of Personnel Management (OPM) “2017 General Schedule” which excludes locality rates of pay.</t>
    </r>
  </si>
  <si>
    <r>
      <t>c</t>
    </r>
    <r>
      <rPr>
        <sz val="10"/>
        <color theme="1"/>
        <rFont val="Times New Roman"/>
        <family val="1"/>
      </rPr>
      <t xml:space="preserve"> After full implementation, the agency is not expected to experience any burden from these activities because existing facilities are not longer expected to submit Initial notifications of applicability or Notifications of compliance status.  No new facilities are expected to become subject to the rule over the 3-year period.</t>
    </r>
  </si>
  <si>
    <r>
      <rPr>
        <vertAlign val="superscript"/>
        <sz val="10"/>
        <color theme="1"/>
        <rFont val="Times New Roman"/>
        <family val="1"/>
      </rPr>
      <t xml:space="preserve">e  </t>
    </r>
    <r>
      <rPr>
        <sz val="10"/>
        <color theme="1"/>
        <rFont val="Times New Roman"/>
        <family val="1"/>
      </rPr>
      <t>Totals have been rounded to 3 significant figures. Figures may not add exactly due to rounding.</t>
    </r>
  </si>
  <si>
    <t>Subtotal  for Reporting  Requirements</t>
  </si>
  <si>
    <t xml:space="preserve">Subtotal for Recordkeeping Requirements  </t>
  </si>
  <si>
    <r>
      <t>TOTAL ANNUAL BURDEN AND COST (rounded)</t>
    </r>
    <r>
      <rPr>
        <b/>
        <vertAlign val="superscript"/>
        <sz val="10"/>
        <color theme="1"/>
        <rFont val="Times New Roman"/>
        <family val="1"/>
      </rPr>
      <t>e</t>
    </r>
  </si>
  <si>
    <r>
      <t>(H)
Cost, $</t>
    </r>
    <r>
      <rPr>
        <b/>
        <vertAlign val="superscript"/>
        <sz val="12"/>
        <color theme="1"/>
        <rFont val="Times New Roman"/>
        <family val="1"/>
      </rPr>
      <t>b</t>
    </r>
  </si>
  <si>
    <t>(G)
Clerical person-hours per year
(E x 0.1)</t>
  </si>
  <si>
    <t>(F)
Management person-hours per year
(E x 0.05)</t>
  </si>
  <si>
    <r>
      <t>(D)
Plants per year</t>
    </r>
    <r>
      <rPr>
        <b/>
        <vertAlign val="superscript"/>
        <sz val="12"/>
        <color theme="1"/>
        <rFont val="Times New Roman"/>
        <family val="1"/>
      </rPr>
      <t>a</t>
    </r>
  </si>
  <si>
    <t>(E)
Technical person- hours per year
(C x D)</t>
  </si>
  <si>
    <t>(C)
EPA person- hours per plant per year
(A x B)</t>
  </si>
  <si>
    <t>(B)
No. of occurrences per plant per year</t>
  </si>
  <si>
    <t>(A)
EPA person- hours per occurrence</t>
  </si>
  <si>
    <r>
      <t xml:space="preserve">b  </t>
    </r>
    <r>
      <rPr>
        <sz val="10"/>
        <color theme="1"/>
        <rFont val="Times New Roman"/>
        <family val="1"/>
      </rPr>
      <t>This ICR uses the following labor rates: $144.33 for managerial labor, $108.28 for technical labor, and $53.34 for clerical labor.  These rates are from the U.S. Department of Labor, Bureau of Labor Statistics, September 2016.  The rates have been increased by 60 percent to account for overhead.</t>
    </r>
  </si>
  <si>
    <r>
      <t>c</t>
    </r>
    <r>
      <rPr>
        <sz val="10"/>
        <color theme="1"/>
        <rFont val="Times New Roman"/>
        <family val="1"/>
      </rPr>
      <t xml:space="preserve">  All plants have conducted performance tests during the implementation period of the rule. </t>
    </r>
  </si>
  <si>
    <r>
      <t>d</t>
    </r>
    <r>
      <rPr>
        <sz val="10"/>
        <color theme="1"/>
        <rFont val="Times New Roman"/>
        <family val="1"/>
      </rPr>
      <t xml:space="preserve"> After full implementation, existing facilities are not expected to experience any burden from these activities and no new facilities are expected to become subject to the rule over the 3-year period.</t>
    </r>
  </si>
  <si>
    <t>(E)
Technical person- hours per year 
(C x D)</t>
  </si>
  <si>
    <t>(F)
Management person hours per year 
(E x 0.05)</t>
  </si>
  <si>
    <r>
      <t>E.  Time to enter information</t>
    </r>
    <r>
      <rPr>
        <vertAlign val="superscript"/>
        <sz val="10"/>
        <color rgb="FF000000"/>
        <rFont val="Times New Roman"/>
        <family val="1"/>
      </rPr>
      <t xml:space="preserve"> f</t>
    </r>
  </si>
  <si>
    <r>
      <t>TOTAL LABOR BURDEN AND COST (rounded)</t>
    </r>
    <r>
      <rPr>
        <b/>
        <vertAlign val="superscript"/>
        <sz val="10"/>
        <color theme="1"/>
        <rFont val="Times New Roman"/>
        <family val="1"/>
      </rPr>
      <t>g</t>
    </r>
  </si>
  <si>
    <r>
      <t>TOTAL CAPITAL AND O&amp;M COST (rounded)</t>
    </r>
    <r>
      <rPr>
        <b/>
        <vertAlign val="superscript"/>
        <sz val="10"/>
        <color rgb="FF000000"/>
        <rFont val="Times New Roman"/>
        <family val="1"/>
      </rPr>
      <t>g</t>
    </r>
  </si>
  <si>
    <r>
      <rPr>
        <vertAlign val="superscript"/>
        <sz val="10"/>
        <color theme="1"/>
        <rFont val="Times New Roman"/>
        <family val="1"/>
      </rPr>
      <t xml:space="preserve">g  </t>
    </r>
    <r>
      <rPr>
        <sz val="10"/>
        <color theme="1"/>
        <rFont val="Times New Roman"/>
        <family val="1"/>
      </rPr>
      <t>Totals have been rounded to 3 significant figures. Figures may not add exactly due to rounding.</t>
    </r>
  </si>
  <si>
    <r>
      <t>GRAND TOTAL (rounded)</t>
    </r>
    <r>
      <rPr>
        <b/>
        <vertAlign val="superscript"/>
        <sz val="10"/>
        <color rgb="FF000000"/>
        <rFont val="Times New Roman"/>
        <family val="1"/>
      </rPr>
      <t>g</t>
    </r>
  </si>
  <si>
    <r>
      <t>Semiannual excess emissions reports</t>
    </r>
    <r>
      <rPr>
        <vertAlign val="superscript"/>
        <sz val="10"/>
        <color rgb="FF000000"/>
        <rFont val="Times New Roman"/>
        <family val="1"/>
      </rPr>
      <t>e</t>
    </r>
  </si>
  <si>
    <t>A.  Familiarization with Regulatory Requirements</t>
  </si>
  <si>
    <t>Total Responses</t>
  </si>
  <si>
    <t>Hours per response</t>
  </si>
  <si>
    <r>
      <t>F.  Time to transmit or disclose information</t>
    </r>
    <r>
      <rPr>
        <vertAlign val="superscript"/>
        <sz val="10"/>
        <color rgb="FF000000"/>
        <rFont val="Times New Roman"/>
        <family val="1"/>
      </rPr>
      <t>f</t>
    </r>
  </si>
  <si>
    <r>
      <rPr>
        <vertAlign val="superscript"/>
        <sz val="10"/>
        <color theme="1"/>
        <rFont val="Times New Roman"/>
        <family val="1"/>
      </rPr>
      <t>f</t>
    </r>
    <r>
      <rPr>
        <sz val="10"/>
        <color theme="1"/>
        <rFont val="Times New Roman"/>
        <family val="1"/>
      </rPr>
      <t xml:space="preserve"> Assumed that each facility will update records weekly. The only transmission is the semi-annual report and the annual SSM report. </t>
    </r>
  </si>
  <si>
    <r>
      <t>Startup, shutdown, and malfunction plan/reports</t>
    </r>
    <r>
      <rPr>
        <vertAlign val="superscript"/>
        <sz val="10"/>
        <color rgb="FF000000"/>
        <rFont val="Times New Roman"/>
        <family val="1"/>
      </rPr>
      <t>e</t>
    </r>
  </si>
  <si>
    <r>
      <t xml:space="preserve">a  </t>
    </r>
    <r>
      <rPr>
        <sz val="10"/>
        <color theme="1"/>
        <rFont val="Times New Roman"/>
        <family val="1"/>
      </rPr>
      <t>There are 91 existing EAF steelmaking facilities and no new sources are estimated.</t>
    </r>
  </si>
  <si>
    <r>
      <rPr>
        <vertAlign val="superscript"/>
        <sz val="10"/>
        <color theme="1"/>
        <rFont val="Times New Roman"/>
        <family val="1"/>
      </rPr>
      <t xml:space="preserve">d </t>
    </r>
    <r>
      <rPr>
        <sz val="10"/>
        <color theme="1"/>
        <rFont val="Times New Roman"/>
        <family val="1"/>
      </rPr>
      <t>This ICR assumes each source had one six-month period during each year that required a report.</t>
    </r>
  </si>
  <si>
    <r>
      <t>Startup, shutdown, malfunction plan/report</t>
    </r>
    <r>
      <rPr>
        <vertAlign val="superscript"/>
        <sz val="10"/>
        <color rgb="FF000000"/>
        <rFont val="Times New Roman"/>
        <family val="1"/>
      </rPr>
      <t>d</t>
    </r>
  </si>
  <si>
    <r>
      <rPr>
        <vertAlign val="superscript"/>
        <sz val="12"/>
        <color theme="1"/>
        <rFont val="Times New Roman"/>
        <family val="1"/>
      </rPr>
      <t xml:space="preserve">e </t>
    </r>
    <r>
      <rPr>
        <sz val="10"/>
        <color theme="1"/>
        <rFont val="Times New Roman"/>
        <family val="1"/>
      </rPr>
      <t>Sources are required include in their semiannual reports  the number of mercury switches removed or the weight of mercury recovered from the switches and properly managed, the estimated number of vehicles processed, an estimate of the percent of mercury switches recovered, and a certification that the recovered mercury switches were recycled at RCRA-permitted facilities, if they are subject to a site-specific plan for mercury. In addition all sources must submit semiannual reports for the control of contaminants from scrap according to the requirements in §63.10(e). For start-up, shutdown, and malfunction, these semi-annual reports are only required if a startup or shutdown caused the source to exceed any applicable emission limitation in the relevant emission standards, or if a malfunction occurred during the reporting period. This ICR assumes each source had one six-month period during each year that required a report.</t>
    </r>
  </si>
  <si>
    <r>
      <t xml:space="preserve">a  </t>
    </r>
    <r>
      <rPr>
        <sz val="10"/>
        <rFont val="Times New Roman"/>
        <family val="1"/>
      </rPr>
      <t xml:space="preserve">There are 91 existing EAF steelmaking facilities and no new sources are estimated.  We assume that each respondent will have to familiarize with the regulatory requirements each year. </t>
    </r>
  </si>
  <si>
    <t>SSM report</t>
  </si>
  <si>
    <t>Semiannual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</si>
</sst>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quot;$&quot;#,##0"/>
    <numFmt numFmtId="165" formatCode="0.0"/>
  </numFmts>
  <fonts count="18"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i/>
      <sz val="10"/>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9"/>
      <color theme="1"/>
      <name val="Calibri"/>
      <family val="2"/>
      <scheme val="minor"/>
    </font>
    <font>
      <b/>
      <i/>
      <sz val="10"/>
      <color theme="1"/>
      <name val="Times New Roman"/>
      <family val="1"/>
    </font>
    <font>
      <sz val="11"/>
      <color theme="1"/>
      <name val="Calibri"/>
      <family val="2"/>
      <scheme val="minor"/>
    </font>
    <font>
      <vertAlign val="superscript"/>
      <sz val="10"/>
      <color theme="1"/>
      <name val="Times New Roman"/>
      <family val="1"/>
    </font>
    <font>
      <b/>
      <sz val="10"/>
      <color rgb="FF000000"/>
      <name val="Times New Roman"/>
      <family val="1"/>
    </font>
    <font>
      <b/>
      <vertAlign val="superscript"/>
      <sz val="10"/>
      <color rgb="FF000000"/>
      <name val="Times New Roman"/>
      <family val="1"/>
    </font>
    <font>
      <sz val="12"/>
      <color theme="1"/>
      <name val="Times New Roman"/>
      <family val="1"/>
    </font>
    <font>
      <vertAlign val="superscript"/>
      <sz val="12"/>
      <color theme="1"/>
      <name val="Times New Roman"/>
      <family val="1"/>
    </font>
    <font>
      <vertAlign val="superscript"/>
      <sz val="10"/>
      <name val="Times New Roman"/>
      <family val="1"/>
    </font>
    <font>
      <sz val="1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0" fillId="0" borderId="0" applyFont="0" applyFill="0" applyBorder="0" applyAlignment="0" applyProtection="0"/>
  </cellStyleXfs>
  <cellXfs count="68">
    <xf numFmtId="0" fontId="0" fillId="0" borderId="0" xfId="0"/>
    <xf numFmtId="0" fontId="0" fillId="0" borderId="0" xfId="0"/>
    <xf numFmtId="0" fontId="5" fillId="0" borderId="1" xfId="0" applyFont="1" applyBorder="1" applyAlignment="1">
      <alignment horizontal="center" vertical="center" wrapText="1"/>
    </xf>
    <xf numFmtId="2" fontId="0" fillId="0" borderId="0" xfId="0" applyNumberFormat="1"/>
    <xf numFmtId="0" fontId="8" fillId="0" borderId="0" xfId="0" applyFont="1"/>
    <xf numFmtId="0" fontId="0" fillId="0" borderId="0" xfId="0"/>
    <xf numFmtId="0" fontId="2" fillId="0" borderId="1" xfId="0"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horizontal="left" vertical="top"/>
    </xf>
    <xf numFmtId="0" fontId="4" fillId="0" borderId="1" xfId="0" applyFont="1" applyBorder="1" applyAlignment="1">
      <alignment horizontal="center" vertical="top"/>
    </xf>
    <xf numFmtId="2" fontId="2" fillId="0" borderId="1" xfId="0" applyNumberFormat="1" applyFont="1" applyBorder="1" applyAlignment="1">
      <alignment horizontal="center" vertical="top"/>
    </xf>
    <xf numFmtId="0" fontId="5" fillId="0" borderId="5" xfId="0" applyFont="1" applyBorder="1" applyAlignment="1">
      <alignment horizontal="center" vertical="center" wrapText="1"/>
    </xf>
    <xf numFmtId="1" fontId="0" fillId="0" borderId="0" xfId="0" applyNumberFormat="1"/>
    <xf numFmtId="0" fontId="1" fillId="0" borderId="0" xfId="0" applyFont="1" applyAlignment="1">
      <alignment vertical="top"/>
    </xf>
    <xf numFmtId="0" fontId="12" fillId="0" borderId="1" xfId="0" applyFont="1" applyFill="1" applyBorder="1" applyAlignment="1">
      <alignment horizontal="left" indent="1"/>
    </xf>
    <xf numFmtId="0" fontId="9" fillId="0" borderId="1" xfId="0" applyFont="1" applyBorder="1" applyAlignment="1">
      <alignment horizontal="left" vertical="top"/>
    </xf>
    <xf numFmtId="0" fontId="0" fillId="0" borderId="1" xfId="0" applyFill="1" applyBorder="1"/>
    <xf numFmtId="42" fontId="9" fillId="0" borderId="1" xfId="1" applyNumberFormat="1" applyFont="1" applyFill="1" applyBorder="1"/>
    <xf numFmtId="0" fontId="5" fillId="0" borderId="1" xfId="0" applyFont="1" applyBorder="1" applyAlignment="1">
      <alignment horizontal="left" vertical="center"/>
    </xf>
    <xf numFmtId="0" fontId="5"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vertical="center"/>
    </xf>
    <xf numFmtId="8" fontId="2" fillId="0" borderId="1" xfId="0" applyNumberFormat="1" applyFont="1" applyBorder="1" applyAlignment="1">
      <alignment horizontal="right" vertical="center"/>
    </xf>
    <xf numFmtId="6" fontId="4" fillId="0" borderId="1" xfId="0" applyNumberFormat="1" applyFont="1" applyBorder="1" applyAlignment="1">
      <alignment horizontal="right" vertical="center"/>
    </xf>
    <xf numFmtId="6" fontId="2" fillId="0" borderId="1" xfId="0" applyNumberFormat="1" applyFont="1" applyBorder="1" applyAlignment="1">
      <alignment horizontal="right" vertical="center"/>
    </xf>
    <xf numFmtId="0" fontId="2" fillId="0" borderId="1" xfId="0" applyFont="1" applyFill="1" applyBorder="1" applyAlignment="1">
      <alignment horizontal="center" vertical="top"/>
    </xf>
    <xf numFmtId="0" fontId="4" fillId="0" borderId="1" xfId="0" applyFont="1" applyFill="1" applyBorder="1" applyAlignment="1">
      <alignment horizontal="center" vertical="top"/>
    </xf>
    <xf numFmtId="0" fontId="2" fillId="0" borderId="1" xfId="0" applyFont="1" applyFill="1" applyBorder="1" applyAlignment="1">
      <alignment vertical="top"/>
    </xf>
    <xf numFmtId="0" fontId="2" fillId="0" borderId="1" xfId="0" applyFont="1" applyBorder="1" applyAlignment="1">
      <alignment vertical="top" wrapText="1"/>
    </xf>
    <xf numFmtId="164" fontId="9" fillId="0" borderId="1" xfId="1" applyNumberFormat="1" applyFont="1" applyFill="1" applyBorder="1"/>
    <xf numFmtId="3" fontId="2" fillId="0" borderId="1" xfId="0" applyNumberFormat="1" applyFont="1" applyBorder="1" applyAlignment="1">
      <alignment horizontal="center" vertical="top"/>
    </xf>
    <xf numFmtId="0" fontId="5" fillId="0" borderId="1" xfId="0" applyFont="1" applyBorder="1" applyAlignment="1">
      <alignment horizontal="left" indent="1"/>
    </xf>
    <xf numFmtId="0" fontId="2" fillId="0" borderId="1" xfId="0" applyFont="1" applyBorder="1" applyAlignment="1">
      <alignment horizontal="left" vertical="top" indent="1"/>
    </xf>
    <xf numFmtId="0" fontId="0" fillId="0" borderId="6" xfId="0" applyBorder="1"/>
    <xf numFmtId="0" fontId="0" fillId="0" borderId="7" xfId="0" applyBorder="1"/>
    <xf numFmtId="0" fontId="0" fillId="0" borderId="8" xfId="0" applyBorder="1"/>
    <xf numFmtId="0" fontId="0" fillId="0" borderId="0" xfId="0" applyAlignment="1">
      <alignment wrapText="1"/>
    </xf>
    <xf numFmtId="0" fontId="1" fillId="0" borderId="0" xfId="0" applyFont="1"/>
    <xf numFmtId="0" fontId="0" fillId="0" borderId="0" xfId="0" applyFill="1"/>
    <xf numFmtId="0" fontId="5" fillId="0" borderId="0" xfId="0" applyFont="1" applyFill="1" applyBorder="1" applyAlignment="1">
      <alignment horizontal="center" vertical="center" wrapText="1"/>
    </xf>
    <xf numFmtId="0" fontId="0" fillId="0" borderId="0" xfId="0" applyFill="1" applyBorder="1"/>
    <xf numFmtId="0" fontId="2" fillId="0" borderId="1" xfId="0" applyFont="1" applyFill="1" applyBorder="1" applyAlignment="1">
      <alignment horizontal="left" vertical="top"/>
    </xf>
    <xf numFmtId="8" fontId="2"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14" fillId="0" borderId="0" xfId="0" applyFont="1" applyFill="1" applyAlignment="1">
      <alignment horizontal="left" wrapText="1"/>
    </xf>
    <xf numFmtId="0" fontId="1" fillId="0" borderId="0" xfId="0" applyFont="1" applyFill="1" applyAlignment="1">
      <alignment horizontal="left"/>
    </xf>
    <xf numFmtId="165" fontId="0" fillId="0" borderId="9" xfId="0" applyNumberFormat="1" applyBorder="1"/>
    <xf numFmtId="0" fontId="1" fillId="0" borderId="1" xfId="0" applyFont="1" applyFill="1" applyBorder="1" applyAlignment="1">
      <alignment horizontal="center" vertical="top"/>
    </xf>
    <xf numFmtId="2" fontId="2" fillId="0" borderId="1" xfId="0" applyNumberFormat="1" applyFont="1" applyFill="1" applyBorder="1" applyAlignment="1">
      <alignment horizontal="center" vertical="top"/>
    </xf>
    <xf numFmtId="6" fontId="2" fillId="0" borderId="1" xfId="0" applyNumberFormat="1" applyFont="1" applyFill="1" applyBorder="1" applyAlignment="1">
      <alignment horizontal="right"/>
    </xf>
    <xf numFmtId="8" fontId="2" fillId="0" borderId="1" xfId="0" applyNumberFormat="1" applyFont="1" applyFill="1" applyBorder="1" applyAlignment="1">
      <alignment horizontal="right"/>
    </xf>
    <xf numFmtId="6" fontId="9" fillId="0" borderId="1" xfId="0" applyNumberFormat="1" applyFont="1" applyBorder="1" applyAlignment="1">
      <alignment horizontal="right"/>
    </xf>
    <xf numFmtId="3" fontId="4" fillId="0" borderId="2" xfId="0" applyNumberFormat="1" applyFont="1" applyBorder="1" applyAlignment="1">
      <alignment horizontal="center" vertical="top"/>
    </xf>
    <xf numFmtId="3" fontId="4" fillId="0" borderId="3" xfId="0" applyNumberFormat="1" applyFont="1" applyBorder="1" applyAlignment="1">
      <alignment horizontal="center" vertical="top"/>
    </xf>
    <xf numFmtId="3" fontId="4" fillId="0" borderId="4" xfId="0" applyNumberFormat="1" applyFont="1" applyBorder="1" applyAlignment="1">
      <alignment horizontal="center" vertical="top"/>
    </xf>
    <xf numFmtId="0" fontId="16" fillId="0" borderId="0" xfId="0" applyFont="1" applyAlignment="1">
      <alignment horizontal="left" wrapText="1"/>
    </xf>
    <xf numFmtId="0" fontId="11" fillId="0" borderId="0" xfId="0" applyFont="1" applyAlignment="1">
      <alignment horizontal="left" wrapText="1"/>
    </xf>
    <xf numFmtId="0" fontId="14" fillId="0" borderId="0" xfId="0" applyFont="1" applyFill="1" applyAlignment="1">
      <alignment horizontal="left" wrapText="1"/>
    </xf>
    <xf numFmtId="3" fontId="2" fillId="0" borderId="2" xfId="0" applyNumberFormat="1" applyFont="1" applyBorder="1" applyAlignment="1">
      <alignment horizontal="center"/>
    </xf>
    <xf numFmtId="3" fontId="2" fillId="0" borderId="3" xfId="0" applyNumberFormat="1" applyFont="1" applyBorder="1" applyAlignment="1">
      <alignment horizontal="center"/>
    </xf>
    <xf numFmtId="3" fontId="2" fillId="0" borderId="4" xfId="0" applyNumberFormat="1" applyFont="1" applyBorder="1" applyAlignment="1">
      <alignment horizontal="center"/>
    </xf>
    <xf numFmtId="3" fontId="4" fillId="0" borderId="2" xfId="0" applyNumberFormat="1" applyFont="1" applyBorder="1" applyAlignment="1">
      <alignment horizontal="center"/>
    </xf>
    <xf numFmtId="3" fontId="4" fillId="0" borderId="3" xfId="0" applyNumberFormat="1" applyFont="1" applyBorder="1" applyAlignment="1">
      <alignment horizontal="center"/>
    </xf>
    <xf numFmtId="3" fontId="4" fillId="0" borderId="4" xfId="0" applyNumberFormat="1" applyFont="1" applyBorder="1" applyAlignment="1">
      <alignment horizontal="center"/>
    </xf>
    <xf numFmtId="0" fontId="2" fillId="0" borderId="1" xfId="0" applyFont="1" applyFill="1" applyBorder="1" applyAlignment="1">
      <alignment vertical="top"/>
    </xf>
    <xf numFmtId="1" fontId="9" fillId="0" borderId="2" xfId="0" applyNumberFormat="1" applyFont="1" applyBorder="1" applyAlignment="1">
      <alignment horizontal="center"/>
    </xf>
    <xf numFmtId="1" fontId="9" fillId="0" borderId="3" xfId="0" applyNumberFormat="1" applyFont="1" applyBorder="1" applyAlignment="1">
      <alignment horizontal="center"/>
    </xf>
    <xf numFmtId="1" fontId="9" fillId="0" borderId="4"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workbookViewId="0"/>
  </sheetViews>
  <sheetFormatPr defaultRowHeight="15" x14ac:dyDescent="0.25"/>
  <cols>
    <col min="1" max="1" width="41.5703125" customWidth="1"/>
    <col min="2" max="2" width="10.28515625" customWidth="1"/>
    <col min="3" max="3" width="11.28515625" customWidth="1"/>
    <col min="4" max="4" width="12.28515625" customWidth="1"/>
    <col min="5" max="5" width="10.85546875" style="38" customWidth="1"/>
    <col min="6" max="6" width="10.28515625" customWidth="1"/>
    <col min="7" max="7" width="11.42578125" customWidth="1"/>
    <col min="8" max="8" width="11.140625" customWidth="1"/>
    <col min="9" max="9" width="14.85546875" customWidth="1"/>
    <col min="11" max="11" width="30.42578125" customWidth="1"/>
    <col min="12" max="12" width="20.140625" customWidth="1"/>
  </cols>
  <sheetData>
    <row r="1" spans="1:13" x14ac:dyDescent="0.25">
      <c r="A1" s="1"/>
      <c r="B1" s="1"/>
      <c r="C1" s="1"/>
      <c r="D1" s="1"/>
      <c r="F1" s="4" t="s">
        <v>30</v>
      </c>
      <c r="G1" s="3"/>
      <c r="H1" s="3"/>
      <c r="I1" s="1"/>
    </row>
    <row r="2" spans="1:13" x14ac:dyDescent="0.25">
      <c r="A2" s="1"/>
      <c r="B2" s="1"/>
      <c r="C2" s="1"/>
      <c r="D2" s="1"/>
      <c r="F2" s="3">
        <v>108.28</v>
      </c>
      <c r="G2" s="3">
        <v>144.33000000000001</v>
      </c>
      <c r="H2" s="3">
        <v>53.34</v>
      </c>
      <c r="I2" s="1"/>
    </row>
    <row r="3" spans="1:13" ht="76.5" x14ac:dyDescent="0.25">
      <c r="A3" s="2" t="s">
        <v>24</v>
      </c>
      <c r="B3" s="2" t="s">
        <v>34</v>
      </c>
      <c r="C3" s="2" t="s">
        <v>33</v>
      </c>
      <c r="D3" s="2" t="s">
        <v>38</v>
      </c>
      <c r="E3" s="43" t="s">
        <v>37</v>
      </c>
      <c r="F3" s="2" t="s">
        <v>56</v>
      </c>
      <c r="G3" s="2" t="s">
        <v>57</v>
      </c>
      <c r="H3" s="2" t="s">
        <v>35</v>
      </c>
      <c r="I3" s="2" t="s">
        <v>36</v>
      </c>
      <c r="K3" s="39"/>
      <c r="L3" s="40"/>
      <c r="M3" s="39"/>
    </row>
    <row r="4" spans="1:13" x14ac:dyDescent="0.25">
      <c r="A4" s="6" t="s">
        <v>0</v>
      </c>
      <c r="B4" s="7" t="s">
        <v>1</v>
      </c>
      <c r="C4" s="7"/>
      <c r="D4" s="7"/>
      <c r="E4" s="25"/>
      <c r="F4" s="7"/>
      <c r="G4" s="7"/>
      <c r="H4" s="7"/>
      <c r="I4" s="7"/>
    </row>
    <row r="5" spans="1:13" x14ac:dyDescent="0.25">
      <c r="A5" s="6" t="s">
        <v>2</v>
      </c>
      <c r="B5" s="7" t="s">
        <v>1</v>
      </c>
      <c r="C5" s="7"/>
      <c r="D5" s="7"/>
      <c r="E5" s="25"/>
      <c r="F5" s="7"/>
      <c r="G5" s="7"/>
      <c r="H5" s="7"/>
      <c r="I5" s="20"/>
    </row>
    <row r="6" spans="1:13" ht="25.5" x14ac:dyDescent="0.25">
      <c r="A6" s="28" t="s">
        <v>3</v>
      </c>
      <c r="B6" s="7" t="s">
        <v>1</v>
      </c>
      <c r="C6" s="7"/>
      <c r="D6" s="7"/>
      <c r="E6" s="25"/>
      <c r="F6" s="7"/>
      <c r="G6" s="7"/>
      <c r="H6" s="7"/>
      <c r="I6" s="20"/>
    </row>
    <row r="7" spans="1:13" x14ac:dyDescent="0.25">
      <c r="A7" s="6" t="s">
        <v>4</v>
      </c>
      <c r="B7" s="6"/>
      <c r="C7" s="6"/>
      <c r="D7" s="6"/>
      <c r="E7" s="27"/>
      <c r="F7" s="6"/>
      <c r="G7" s="6"/>
      <c r="H7" s="6"/>
      <c r="I7" s="21"/>
    </row>
    <row r="8" spans="1:13" ht="15.75" x14ac:dyDescent="0.25">
      <c r="A8" s="41" t="s">
        <v>64</v>
      </c>
      <c r="B8" s="25">
        <v>8</v>
      </c>
      <c r="C8" s="25">
        <v>1</v>
      </c>
      <c r="D8" s="25">
        <f>B8*C8</f>
        <v>8</v>
      </c>
      <c r="E8" s="25">
        <v>91</v>
      </c>
      <c r="F8" s="25">
        <f>D8*E8</f>
        <v>728</v>
      </c>
      <c r="G8" s="25">
        <f>F8*0.05</f>
        <v>36.4</v>
      </c>
      <c r="H8" s="25">
        <f>F8*0.1</f>
        <v>72.8</v>
      </c>
      <c r="I8" s="42">
        <f>F8*F$2+G8*G$2+H8*H$2</f>
        <v>87964.603999999992</v>
      </c>
    </row>
    <row r="9" spans="1:13" x14ac:dyDescent="0.25">
      <c r="A9" s="8" t="s">
        <v>5</v>
      </c>
      <c r="B9" s="7"/>
      <c r="C9" s="7"/>
      <c r="D9" s="7"/>
      <c r="E9" s="25"/>
      <c r="F9" s="7"/>
      <c r="G9" s="7"/>
      <c r="H9" s="7"/>
      <c r="I9" s="22"/>
    </row>
    <row r="10" spans="1:13" ht="15.75" x14ac:dyDescent="0.25">
      <c r="A10" s="32" t="s">
        <v>7</v>
      </c>
      <c r="B10" s="7"/>
      <c r="C10" s="7"/>
      <c r="D10" s="7"/>
      <c r="E10" s="25"/>
      <c r="F10" s="7"/>
      <c r="G10" s="7"/>
      <c r="H10" s="7"/>
      <c r="I10" s="22"/>
    </row>
    <row r="11" spans="1:13" ht="15.75" x14ac:dyDescent="0.25">
      <c r="A11" s="32" t="s">
        <v>6</v>
      </c>
      <c r="B11" s="7">
        <v>4</v>
      </c>
      <c r="C11" s="7">
        <v>1</v>
      </c>
      <c r="D11" s="7">
        <f>B11*C11</f>
        <v>4</v>
      </c>
      <c r="E11" s="25">
        <v>0</v>
      </c>
      <c r="F11" s="7">
        <f>D11*E11</f>
        <v>0</v>
      </c>
      <c r="G11" s="7">
        <f>F11*0.05</f>
        <v>0</v>
      </c>
      <c r="H11" s="7">
        <f>F11*0.1</f>
        <v>0</v>
      </c>
      <c r="I11" s="24">
        <f>F11*F$2+G11*G$2+H11*H$2</f>
        <v>0</v>
      </c>
    </row>
    <row r="12" spans="1:13" x14ac:dyDescent="0.25">
      <c r="A12" s="8" t="s">
        <v>8</v>
      </c>
      <c r="B12" s="7" t="s">
        <v>9</v>
      </c>
      <c r="C12" s="7"/>
      <c r="D12" s="7"/>
      <c r="E12" s="25"/>
      <c r="F12" s="7"/>
      <c r="G12" s="7"/>
      <c r="H12" s="7"/>
      <c r="I12" s="22"/>
    </row>
    <row r="13" spans="1:13" x14ac:dyDescent="0.25">
      <c r="A13" s="8" t="s">
        <v>10</v>
      </c>
      <c r="B13" s="7" t="s">
        <v>9</v>
      </c>
      <c r="C13" s="7"/>
      <c r="D13" s="7"/>
      <c r="E13" s="25"/>
      <c r="F13" s="7"/>
      <c r="G13" s="7"/>
      <c r="H13" s="7"/>
      <c r="I13" s="22"/>
    </row>
    <row r="14" spans="1:13" x14ac:dyDescent="0.25">
      <c r="A14" s="8" t="s">
        <v>11</v>
      </c>
      <c r="B14" s="7" t="s">
        <v>9</v>
      </c>
      <c r="C14" s="7"/>
      <c r="D14" s="7"/>
      <c r="E14" s="25"/>
      <c r="F14" s="7"/>
      <c r="G14" s="7"/>
      <c r="H14" s="7"/>
      <c r="I14" s="22"/>
    </row>
    <row r="15" spans="1:13" ht="15.75" x14ac:dyDescent="0.25">
      <c r="A15" s="32" t="s">
        <v>12</v>
      </c>
      <c r="B15" s="7">
        <v>2</v>
      </c>
      <c r="C15" s="7">
        <v>0</v>
      </c>
      <c r="D15" s="7">
        <f>B15*C15</f>
        <v>0</v>
      </c>
      <c r="E15" s="25">
        <v>0</v>
      </c>
      <c r="F15" s="7">
        <f>D15*E15</f>
        <v>0</v>
      </c>
      <c r="G15" s="7">
        <f>F15*0.05</f>
        <v>0</v>
      </c>
      <c r="H15" s="7">
        <f>F15*0.1</f>
        <v>0</v>
      </c>
      <c r="I15" s="24">
        <f>F15*F$2+G15*G$2+H15*H$2</f>
        <v>0</v>
      </c>
      <c r="K15" s="5"/>
    </row>
    <row r="16" spans="1:13" ht="15.75" x14ac:dyDescent="0.25">
      <c r="A16" s="32" t="s">
        <v>13</v>
      </c>
      <c r="B16" s="7">
        <v>2</v>
      </c>
      <c r="C16" s="7">
        <v>0</v>
      </c>
      <c r="D16" s="7">
        <f>B16*C16</f>
        <v>0</v>
      </c>
      <c r="E16" s="25">
        <v>0</v>
      </c>
      <c r="F16" s="7">
        <f>D16*E16</f>
        <v>0</v>
      </c>
      <c r="G16" s="7">
        <f>F16*0.05</f>
        <v>0</v>
      </c>
      <c r="H16" s="7">
        <f>F16*0.1</f>
        <v>0</v>
      </c>
      <c r="I16" s="24">
        <f>F16*F$2+G16*G$2+H16*H$2</f>
        <v>0</v>
      </c>
      <c r="K16" s="5"/>
    </row>
    <row r="17" spans="1:13" x14ac:dyDescent="0.25">
      <c r="A17" s="32" t="s">
        <v>14</v>
      </c>
      <c r="B17" s="7" t="s">
        <v>1</v>
      </c>
      <c r="C17" s="7"/>
      <c r="D17" s="7"/>
      <c r="E17" s="25"/>
      <c r="F17" s="7"/>
      <c r="G17" s="7"/>
      <c r="H17" s="7"/>
      <c r="I17" s="22"/>
    </row>
    <row r="18" spans="1:13" ht="15.75" x14ac:dyDescent="0.25">
      <c r="A18" s="32" t="s">
        <v>15</v>
      </c>
      <c r="B18" s="6"/>
      <c r="C18" s="7"/>
      <c r="D18" s="7"/>
      <c r="E18" s="25"/>
      <c r="F18" s="7"/>
      <c r="G18" s="7"/>
      <c r="H18" s="7"/>
      <c r="I18" s="22"/>
    </row>
    <row r="19" spans="1:13" ht="15.75" x14ac:dyDescent="0.25">
      <c r="A19" s="32" t="s">
        <v>69</v>
      </c>
      <c r="B19" s="7">
        <v>4</v>
      </c>
      <c r="C19" s="25">
        <v>1</v>
      </c>
      <c r="D19" s="7">
        <f>B19*C19</f>
        <v>4</v>
      </c>
      <c r="E19" s="25">
        <v>91</v>
      </c>
      <c r="F19" s="7">
        <f>D19*E19</f>
        <v>364</v>
      </c>
      <c r="G19" s="7">
        <f>F19*0.05</f>
        <v>18.2</v>
      </c>
      <c r="H19" s="7">
        <f>F19*0.1</f>
        <v>36.4</v>
      </c>
      <c r="I19" s="22">
        <f>F19*F$2+G19*G$2+H19*H$2</f>
        <v>43982.301999999996</v>
      </c>
      <c r="L19" t="s">
        <v>75</v>
      </c>
      <c r="M19">
        <f>E19*C19</f>
        <v>91</v>
      </c>
    </row>
    <row r="20" spans="1:13" ht="15.75" x14ac:dyDescent="0.25">
      <c r="A20" s="32" t="s">
        <v>63</v>
      </c>
      <c r="B20" s="7">
        <v>2</v>
      </c>
      <c r="C20" s="7">
        <v>2</v>
      </c>
      <c r="D20" s="7">
        <f>B20*C20</f>
        <v>4</v>
      </c>
      <c r="E20" s="25">
        <v>91</v>
      </c>
      <c r="F20" s="7">
        <f>D20*E20</f>
        <v>364</v>
      </c>
      <c r="G20" s="7">
        <f>F20*0.05</f>
        <v>18.2</v>
      </c>
      <c r="H20" s="7">
        <f>F20*0.1</f>
        <v>36.4</v>
      </c>
      <c r="I20" s="22">
        <f>F20*F$2+G20*G$2+H20*H$2</f>
        <v>43982.301999999996</v>
      </c>
      <c r="K20" s="12"/>
      <c r="L20" t="s">
        <v>76</v>
      </c>
      <c r="M20" s="5">
        <f>E20*C20</f>
        <v>182</v>
      </c>
    </row>
    <row r="21" spans="1:13" x14ac:dyDescent="0.25">
      <c r="A21" s="15" t="s">
        <v>42</v>
      </c>
      <c r="B21" s="9"/>
      <c r="C21" s="9"/>
      <c r="D21" s="9"/>
      <c r="E21" s="26"/>
      <c r="F21" s="52">
        <f>SUM(F4:H20)</f>
        <v>1674.4</v>
      </c>
      <c r="G21" s="53"/>
      <c r="H21" s="54"/>
      <c r="I21" s="23">
        <f>SUM(I4:I20)</f>
        <v>175929.20799999998</v>
      </c>
      <c r="L21" s="33" t="s">
        <v>65</v>
      </c>
      <c r="M21" s="34">
        <f>SUM(M19:M20)</f>
        <v>273</v>
      </c>
    </row>
    <row r="22" spans="1:13" x14ac:dyDescent="0.25">
      <c r="A22" s="6" t="s">
        <v>16</v>
      </c>
      <c r="B22" s="6"/>
      <c r="C22" s="6"/>
      <c r="D22" s="6"/>
      <c r="E22" s="27"/>
      <c r="F22" s="6"/>
      <c r="G22" s="6"/>
      <c r="H22" s="6"/>
      <c r="I22" s="22"/>
      <c r="L22" s="35" t="s">
        <v>66</v>
      </c>
      <c r="M22" s="46">
        <f>F33/M21</f>
        <v>16.300366300366299</v>
      </c>
    </row>
    <row r="23" spans="1:13" x14ac:dyDescent="0.25">
      <c r="A23" s="41" t="s">
        <v>64</v>
      </c>
      <c r="B23" s="25" t="s">
        <v>17</v>
      </c>
      <c r="C23" s="25"/>
      <c r="D23" s="7"/>
      <c r="E23" s="25"/>
      <c r="F23" s="7"/>
      <c r="G23" s="7"/>
      <c r="H23" s="7"/>
      <c r="I23" s="22"/>
    </row>
    <row r="24" spans="1:13" x14ac:dyDescent="0.25">
      <c r="A24" s="41" t="s">
        <v>18</v>
      </c>
      <c r="B24" s="25" t="s">
        <v>9</v>
      </c>
      <c r="C24" s="25"/>
      <c r="D24" s="7"/>
      <c r="E24" s="25"/>
      <c r="F24" s="7"/>
      <c r="G24" s="7"/>
      <c r="H24" s="7"/>
      <c r="I24" s="22"/>
    </row>
    <row r="25" spans="1:13" x14ac:dyDescent="0.25">
      <c r="A25" s="41" t="s">
        <v>19</v>
      </c>
      <c r="B25" s="25" t="s">
        <v>9</v>
      </c>
      <c r="C25" s="25"/>
      <c r="D25" s="7"/>
      <c r="E25" s="25"/>
      <c r="F25" s="7"/>
      <c r="G25" s="7"/>
      <c r="H25" s="7"/>
      <c r="I25" s="22"/>
    </row>
    <row r="26" spans="1:13" ht="15.75" x14ac:dyDescent="0.25">
      <c r="A26" s="8" t="s">
        <v>20</v>
      </c>
      <c r="B26" s="7">
        <v>4</v>
      </c>
      <c r="C26" s="7">
        <v>1</v>
      </c>
      <c r="D26" s="7">
        <f>B26*C26</f>
        <v>4</v>
      </c>
      <c r="E26" s="25">
        <v>0</v>
      </c>
      <c r="F26" s="7">
        <f>D26*E26</f>
        <v>0</v>
      </c>
      <c r="G26" s="7">
        <f>F26*0.05</f>
        <v>0</v>
      </c>
      <c r="H26" s="7">
        <f>F26*0.1</f>
        <v>0</v>
      </c>
      <c r="I26" s="24">
        <v>0</v>
      </c>
      <c r="K26" s="5"/>
    </row>
    <row r="27" spans="1:13" ht="15.75" x14ac:dyDescent="0.25">
      <c r="A27" s="8" t="s">
        <v>58</v>
      </c>
      <c r="B27" s="7">
        <v>0.5</v>
      </c>
      <c r="C27" s="7">
        <v>52</v>
      </c>
      <c r="D27" s="7">
        <f>B27*C27</f>
        <v>26</v>
      </c>
      <c r="E27" s="25">
        <v>91</v>
      </c>
      <c r="F27" s="30">
        <f>D27*E27</f>
        <v>2366</v>
      </c>
      <c r="G27" s="7">
        <f>F27*0.05</f>
        <v>118.30000000000001</v>
      </c>
      <c r="H27" s="7">
        <f>F27*0.1</f>
        <v>236.60000000000002</v>
      </c>
      <c r="I27" s="22">
        <f>F27*F$2+G27*G$2+H27*H$2</f>
        <v>285884.96300000005</v>
      </c>
      <c r="K27" s="5"/>
    </row>
    <row r="28" spans="1:13" ht="15.75" x14ac:dyDescent="0.25">
      <c r="A28" s="8" t="s">
        <v>67</v>
      </c>
      <c r="B28" s="7">
        <v>0.25</v>
      </c>
      <c r="C28" s="7">
        <v>2</v>
      </c>
      <c r="D28" s="7">
        <f>B28*C28</f>
        <v>0.5</v>
      </c>
      <c r="E28" s="25">
        <v>91</v>
      </c>
      <c r="F28" s="7">
        <f>D28*E28</f>
        <v>45.5</v>
      </c>
      <c r="G28" s="10">
        <f>F28*0.05</f>
        <v>2.2749999999999999</v>
      </c>
      <c r="H28" s="10">
        <f>F28*0.1</f>
        <v>4.55</v>
      </c>
      <c r="I28" s="22">
        <f>F28*F$2+G28*G$2+H28*H$2</f>
        <v>5497.7877499999995</v>
      </c>
    </row>
    <row r="29" spans="1:13" ht="15.75" x14ac:dyDescent="0.25">
      <c r="A29" s="8" t="s">
        <v>21</v>
      </c>
      <c r="B29" s="7">
        <v>2</v>
      </c>
      <c r="C29" s="7">
        <v>1</v>
      </c>
      <c r="D29" s="7">
        <f>B29*C29</f>
        <v>2</v>
      </c>
      <c r="E29" s="25">
        <v>0</v>
      </c>
      <c r="F29" s="7">
        <f>D29*E29</f>
        <v>0</v>
      </c>
      <c r="G29" s="7">
        <f>F29*0.05</f>
        <v>0</v>
      </c>
      <c r="H29" s="7">
        <f>F29*0.1</f>
        <v>0</v>
      </c>
      <c r="I29" s="24">
        <v>0</v>
      </c>
      <c r="K29" s="5"/>
    </row>
    <row r="30" spans="1:13" ht="15.75" x14ac:dyDescent="0.25">
      <c r="A30" s="8" t="s">
        <v>22</v>
      </c>
      <c r="B30" s="7">
        <v>4</v>
      </c>
      <c r="C30" s="7">
        <v>1</v>
      </c>
      <c r="D30" s="7">
        <f>B30*C30</f>
        <v>4</v>
      </c>
      <c r="E30" s="25">
        <v>0</v>
      </c>
      <c r="F30" s="7">
        <f>D30*E30</f>
        <v>0</v>
      </c>
      <c r="G30" s="7">
        <f>F30*0.05</f>
        <v>0</v>
      </c>
      <c r="H30" s="7">
        <f>F30*0.1</f>
        <v>0</v>
      </c>
      <c r="I30" s="24">
        <v>0</v>
      </c>
      <c r="K30" s="5"/>
    </row>
    <row r="31" spans="1:13" x14ac:dyDescent="0.25">
      <c r="A31" s="8" t="s">
        <v>23</v>
      </c>
      <c r="B31" s="7" t="s">
        <v>1</v>
      </c>
      <c r="C31" s="7"/>
      <c r="D31" s="7"/>
      <c r="E31" s="25"/>
      <c r="F31" s="7"/>
      <c r="G31" s="7"/>
      <c r="H31" s="7"/>
      <c r="I31" s="20"/>
    </row>
    <row r="32" spans="1:13" x14ac:dyDescent="0.25">
      <c r="A32" s="15" t="s">
        <v>43</v>
      </c>
      <c r="B32" s="9"/>
      <c r="C32" s="9"/>
      <c r="D32" s="9"/>
      <c r="E32" s="26"/>
      <c r="F32" s="61">
        <f>SUM(F22:H31)</f>
        <v>2773.2250000000004</v>
      </c>
      <c r="G32" s="62"/>
      <c r="H32" s="63"/>
      <c r="I32" s="23">
        <f>ROUND(SUM(I22:I31),-2)</f>
        <v>291400</v>
      </c>
    </row>
    <row r="33" spans="1:11" s="5" customFormat="1" ht="16.5" x14ac:dyDescent="0.25">
      <c r="A33" s="31" t="s">
        <v>59</v>
      </c>
      <c r="B33" s="9"/>
      <c r="C33" s="9"/>
      <c r="D33" s="9"/>
      <c r="E33" s="26"/>
      <c r="F33" s="58">
        <f>ROUND(SUM(F32,F21),-1)</f>
        <v>4450</v>
      </c>
      <c r="G33" s="59"/>
      <c r="H33" s="60"/>
      <c r="I33" s="24">
        <f>ROUND(SUM(I32,I21),-3)</f>
        <v>467000</v>
      </c>
    </row>
    <row r="34" spans="1:11" s="5" customFormat="1" ht="16.5" x14ac:dyDescent="0.25">
      <c r="A34" s="14" t="s">
        <v>60</v>
      </c>
      <c r="B34" s="16"/>
      <c r="C34" s="16"/>
      <c r="D34" s="16"/>
      <c r="E34" s="16"/>
      <c r="F34" s="16"/>
      <c r="G34" s="16"/>
      <c r="H34" s="16"/>
      <c r="I34" s="29">
        <f>F34*F$2+G34*G$2+H34*H$2</f>
        <v>0</v>
      </c>
    </row>
    <row r="35" spans="1:11" s="5" customFormat="1" ht="16.5" x14ac:dyDescent="0.25">
      <c r="A35" s="14" t="s">
        <v>62</v>
      </c>
      <c r="B35" s="16"/>
      <c r="C35" s="16"/>
      <c r="D35" s="16"/>
      <c r="E35" s="16"/>
      <c r="F35" s="16"/>
      <c r="G35" s="16"/>
      <c r="H35" s="16"/>
      <c r="I35" s="17">
        <f>SUM(I33:I34)</f>
        <v>467000</v>
      </c>
    </row>
    <row r="37" spans="1:11" x14ac:dyDescent="0.25">
      <c r="A37" s="19" t="s">
        <v>32</v>
      </c>
    </row>
    <row r="38" spans="1:11" ht="36" customHeight="1" x14ac:dyDescent="0.25">
      <c r="A38" s="55" t="s">
        <v>74</v>
      </c>
      <c r="B38" s="55"/>
      <c r="C38" s="55"/>
      <c r="D38" s="55"/>
      <c r="E38" s="55"/>
      <c r="F38" s="55"/>
      <c r="G38" s="55"/>
      <c r="H38" s="55"/>
      <c r="I38" s="55"/>
      <c r="K38" s="36"/>
    </row>
    <row r="39" spans="1:11" ht="27.75" customHeight="1" x14ac:dyDescent="0.25">
      <c r="A39" s="56" t="s">
        <v>53</v>
      </c>
      <c r="B39" s="56"/>
      <c r="C39" s="56"/>
      <c r="D39" s="56"/>
      <c r="E39" s="56"/>
      <c r="F39" s="56"/>
      <c r="G39" s="56"/>
      <c r="H39" s="56"/>
      <c r="I39" s="56"/>
    </row>
    <row r="40" spans="1:11" ht="16.5" x14ac:dyDescent="0.25">
      <c r="A40" s="56" t="s">
        <v>54</v>
      </c>
      <c r="B40" s="56"/>
      <c r="C40" s="56"/>
      <c r="D40" s="56"/>
      <c r="E40" s="56"/>
      <c r="F40" s="56"/>
      <c r="G40" s="56"/>
      <c r="H40" s="56"/>
      <c r="I40" s="56"/>
    </row>
    <row r="41" spans="1:11" ht="26.25" customHeight="1" x14ac:dyDescent="0.25">
      <c r="A41" s="56" t="s">
        <v>55</v>
      </c>
      <c r="B41" s="56"/>
      <c r="C41" s="56"/>
      <c r="D41" s="56"/>
      <c r="E41" s="56"/>
      <c r="F41" s="56"/>
      <c r="G41" s="56"/>
      <c r="H41" s="56"/>
      <c r="I41" s="56"/>
    </row>
    <row r="42" spans="1:11" ht="82.5" customHeight="1" x14ac:dyDescent="0.25">
      <c r="A42" s="57" t="s">
        <v>73</v>
      </c>
      <c r="B42" s="57"/>
      <c r="C42" s="57"/>
      <c r="D42" s="57"/>
      <c r="E42" s="57"/>
      <c r="F42" s="57"/>
      <c r="G42" s="57"/>
      <c r="H42" s="57"/>
      <c r="I42" s="57"/>
    </row>
    <row r="43" spans="1:11" s="5" customFormat="1" ht="15.75" customHeight="1" x14ac:dyDescent="0.25">
      <c r="A43" s="45" t="s">
        <v>68</v>
      </c>
      <c r="B43" s="44"/>
      <c r="C43" s="44"/>
      <c r="D43" s="44"/>
      <c r="E43" s="44"/>
      <c r="F43" s="44"/>
      <c r="G43" s="44"/>
      <c r="H43" s="44"/>
      <c r="I43" s="44"/>
    </row>
    <row r="44" spans="1:11" ht="15.75" x14ac:dyDescent="0.25">
      <c r="A44" s="13" t="s">
        <v>61</v>
      </c>
    </row>
  </sheetData>
  <mergeCells count="8">
    <mergeCell ref="F21:H21"/>
    <mergeCell ref="A38:I38"/>
    <mergeCell ref="A39:I39"/>
    <mergeCell ref="A42:I42"/>
    <mergeCell ref="A40:I40"/>
    <mergeCell ref="A41:I41"/>
    <mergeCell ref="F33:H33"/>
    <mergeCell ref="F32:H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K3" sqref="K3"/>
    </sheetView>
  </sheetViews>
  <sheetFormatPr defaultRowHeight="15" x14ac:dyDescent="0.25"/>
  <cols>
    <col min="1" max="1" width="42.28515625" customWidth="1"/>
    <col min="2" max="2" width="11.42578125" customWidth="1"/>
    <col min="3" max="3" width="13.42578125" customWidth="1"/>
    <col min="7" max="7" width="11.28515625" customWidth="1"/>
    <col min="9" max="9" width="10.5703125" customWidth="1"/>
  </cols>
  <sheetData>
    <row r="1" spans="1:9" x14ac:dyDescent="0.25">
      <c r="A1" s="5"/>
      <c r="B1" s="5"/>
      <c r="C1" s="5"/>
      <c r="D1" s="5"/>
      <c r="E1" s="5"/>
      <c r="F1" s="5" t="s">
        <v>31</v>
      </c>
      <c r="G1" s="5"/>
      <c r="H1" s="5"/>
      <c r="I1" s="5"/>
    </row>
    <row r="2" spans="1:9" x14ac:dyDescent="0.25">
      <c r="A2" s="5"/>
      <c r="B2" s="5"/>
      <c r="C2" s="5"/>
      <c r="D2" s="5"/>
      <c r="E2" s="5"/>
      <c r="F2" s="5">
        <v>48.08</v>
      </c>
      <c r="G2" s="5">
        <v>64.8</v>
      </c>
      <c r="H2" s="5">
        <v>26.02</v>
      </c>
      <c r="I2" s="5"/>
    </row>
    <row r="3" spans="1:9" ht="89.25" x14ac:dyDescent="0.25">
      <c r="A3" s="11" t="s">
        <v>29</v>
      </c>
      <c r="B3" s="11" t="s">
        <v>52</v>
      </c>
      <c r="C3" s="11" t="s">
        <v>51</v>
      </c>
      <c r="D3" s="11" t="s">
        <v>50</v>
      </c>
      <c r="E3" s="11" t="s">
        <v>48</v>
      </c>
      <c r="F3" s="11" t="s">
        <v>49</v>
      </c>
      <c r="G3" s="11" t="s">
        <v>47</v>
      </c>
      <c r="H3" s="11" t="s">
        <v>46</v>
      </c>
      <c r="I3" s="11" t="s">
        <v>45</v>
      </c>
    </row>
    <row r="4" spans="1:9" x14ac:dyDescent="0.25">
      <c r="A4" s="64" t="s">
        <v>25</v>
      </c>
      <c r="B4" s="64"/>
      <c r="C4" s="64"/>
      <c r="D4" s="64"/>
      <c r="E4" s="64"/>
      <c r="F4" s="64"/>
      <c r="G4" s="64"/>
      <c r="H4" s="64"/>
      <c r="I4" s="64"/>
    </row>
    <row r="5" spans="1:9" ht="15.75" x14ac:dyDescent="0.25">
      <c r="A5" s="41" t="s">
        <v>26</v>
      </c>
      <c r="B5" s="25">
        <v>1</v>
      </c>
      <c r="C5" s="25">
        <v>1</v>
      </c>
      <c r="D5" s="25">
        <f>B5*C5</f>
        <v>1</v>
      </c>
      <c r="E5" s="25">
        <v>0</v>
      </c>
      <c r="F5" s="25">
        <f>D5*E5</f>
        <v>0</v>
      </c>
      <c r="G5" s="25">
        <f>F5*0.05</f>
        <v>0</v>
      </c>
      <c r="H5" s="47">
        <f>F5*0.1</f>
        <v>0</v>
      </c>
      <c r="I5" s="49">
        <f>F5*F$2+G5*G$2+H5*H$2</f>
        <v>0</v>
      </c>
    </row>
    <row r="6" spans="1:9" ht="15.75" x14ac:dyDescent="0.25">
      <c r="A6" s="41" t="s">
        <v>72</v>
      </c>
      <c r="B6" s="25">
        <v>2</v>
      </c>
      <c r="C6" s="25">
        <v>1</v>
      </c>
      <c r="D6" s="25">
        <f>B6*C6</f>
        <v>2</v>
      </c>
      <c r="E6" s="25">
        <v>91</v>
      </c>
      <c r="F6" s="25">
        <f>D6*E6</f>
        <v>182</v>
      </c>
      <c r="G6" s="25">
        <f>F6*0.05</f>
        <v>9.1</v>
      </c>
      <c r="H6" s="47">
        <f>F6*0.1</f>
        <v>18.2</v>
      </c>
      <c r="I6" s="50">
        <f>F6*F$2+G6*G$2+H6*H$2</f>
        <v>9813.8040000000001</v>
      </c>
    </row>
    <row r="7" spans="1:9" ht="15.75" x14ac:dyDescent="0.25">
      <c r="A7" s="41" t="s">
        <v>27</v>
      </c>
      <c r="B7" s="25">
        <v>1</v>
      </c>
      <c r="C7" s="25">
        <v>1</v>
      </c>
      <c r="D7" s="25">
        <f>B7*C7</f>
        <v>1</v>
      </c>
      <c r="E7" s="25">
        <v>0</v>
      </c>
      <c r="F7" s="25">
        <f>D7*E7</f>
        <v>0</v>
      </c>
      <c r="G7" s="25">
        <f>F7*0.05</f>
        <v>0</v>
      </c>
      <c r="H7" s="47">
        <f>F7*0.1</f>
        <v>0</v>
      </c>
      <c r="I7" s="49">
        <f>F7*F$2+G7*G$2+H7*H$2</f>
        <v>0</v>
      </c>
    </row>
    <row r="8" spans="1:9" x14ac:dyDescent="0.25">
      <c r="A8" s="41" t="s">
        <v>28</v>
      </c>
      <c r="B8" s="25">
        <v>0.5</v>
      </c>
      <c r="C8" s="25">
        <v>2</v>
      </c>
      <c r="D8" s="25">
        <f>B8*C8</f>
        <v>1</v>
      </c>
      <c r="E8" s="25">
        <v>91</v>
      </c>
      <c r="F8" s="25">
        <f>D8*E8</f>
        <v>91</v>
      </c>
      <c r="G8" s="48">
        <f>F8*0.05</f>
        <v>4.55</v>
      </c>
      <c r="H8" s="47">
        <f>F8*0.1</f>
        <v>9.1</v>
      </c>
      <c r="I8" s="50">
        <f>F8*F$2+G8*G$2+H8*H$2</f>
        <v>4906.902</v>
      </c>
    </row>
    <row r="9" spans="1:9" ht="15.75" x14ac:dyDescent="0.25">
      <c r="A9" s="18" t="s">
        <v>44</v>
      </c>
      <c r="B9" s="9"/>
      <c r="C9" s="9"/>
      <c r="D9" s="9"/>
      <c r="E9" s="9"/>
      <c r="F9" s="65">
        <f>SUM(F5:H8)</f>
        <v>313.95</v>
      </c>
      <c r="G9" s="66"/>
      <c r="H9" s="67"/>
      <c r="I9" s="51">
        <f>ROUND(SUM(I5:I8),-2)</f>
        <v>14700</v>
      </c>
    </row>
    <row r="11" spans="1:9" ht="15.75" customHeight="1" x14ac:dyDescent="0.25">
      <c r="A11" s="56" t="s">
        <v>70</v>
      </c>
      <c r="B11" s="56"/>
      <c r="C11" s="56"/>
      <c r="D11" s="56"/>
      <c r="E11" s="56"/>
      <c r="F11" s="56"/>
      <c r="G11" s="56"/>
      <c r="H11" s="56"/>
      <c r="I11" s="56"/>
    </row>
    <row r="12" spans="1:9" ht="45" customHeight="1" x14ac:dyDescent="0.25">
      <c r="A12" s="56" t="s">
        <v>39</v>
      </c>
      <c r="B12" s="56"/>
      <c r="C12" s="56"/>
      <c r="D12" s="56"/>
      <c r="E12" s="56"/>
      <c r="F12" s="56"/>
      <c r="G12" s="56"/>
      <c r="H12" s="56"/>
      <c r="I12" s="56"/>
    </row>
    <row r="13" spans="1:9" ht="39" customHeight="1" x14ac:dyDescent="0.25">
      <c r="A13" s="56" t="s">
        <v>40</v>
      </c>
      <c r="B13" s="56"/>
      <c r="C13" s="56"/>
      <c r="D13" s="56"/>
      <c r="E13" s="56"/>
      <c r="F13" s="56"/>
      <c r="G13" s="56"/>
      <c r="H13" s="56"/>
      <c r="I13" s="56"/>
    </row>
    <row r="14" spans="1:9" ht="16.5" x14ac:dyDescent="0.25">
      <c r="A14" s="37" t="s">
        <v>71</v>
      </c>
    </row>
    <row r="15" spans="1:9" ht="15.75" x14ac:dyDescent="0.25">
      <c r="A15" s="13" t="s">
        <v>41</v>
      </c>
    </row>
  </sheetData>
  <mergeCells count="5">
    <mergeCell ref="A4:I4"/>
    <mergeCell ref="F9:H9"/>
    <mergeCell ref="A11:I11"/>
    <mergeCell ref="A12:I12"/>
    <mergeCell ref="A13:I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2014-04-14T15:38:04Z</dcterms:created>
  <dcterms:modified xsi:type="dcterms:W3CDTF">2018-06-13T13:21:37Z</dcterms:modified>
</cp:coreProperties>
</file>