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240" windowHeight="3975"/>
  </bookViews>
  <sheets>
    <sheet name="Eval of IRA 60 day FRN burden" sheetId="1" r:id="rId1"/>
  </sheets>
  <definedNames>
    <definedName name="_xlnm.Print_Area" localSheetId="0">'Eval of IRA 60 day FRN burden'!$A$1:$R$49</definedName>
    <definedName name="_xlnm.Print_Titles" localSheetId="0">'Eval of IRA 60 day FRN burden'!$1:$2</definedName>
  </definedNames>
  <calcPr calcId="145621"/>
</workbook>
</file>

<file path=xl/calcChain.xml><?xml version="1.0" encoding="utf-8"?>
<calcChain xmlns="http://schemas.openxmlformats.org/spreadsheetml/2006/main">
  <c r="K43" i="1" l="1"/>
  <c r="F43" i="1"/>
  <c r="E43" i="1"/>
  <c r="K17" i="1"/>
  <c r="F17" i="1" l="1"/>
  <c r="E17" i="1"/>
  <c r="O26" i="1" l="1"/>
  <c r="J26" i="1"/>
  <c r="P26" i="1" l="1"/>
  <c r="R26" i="1" s="1"/>
  <c r="M17" i="1"/>
  <c r="J16" i="1" l="1"/>
  <c r="P16" i="1" s="1"/>
  <c r="R16" i="1" s="1"/>
  <c r="J40" i="1" l="1"/>
  <c r="J31" i="1"/>
  <c r="O40" i="1" l="1"/>
  <c r="P40" i="1" s="1"/>
  <c r="R40" i="1" s="1"/>
  <c r="O31" i="1"/>
  <c r="P31" i="1" s="1"/>
  <c r="R31" i="1" s="1"/>
  <c r="O38" i="1"/>
  <c r="J38" i="1"/>
  <c r="O33" i="1"/>
  <c r="J33" i="1"/>
  <c r="O29" i="1"/>
  <c r="J29" i="1"/>
  <c r="O37" i="1"/>
  <c r="J37" i="1"/>
  <c r="O28" i="1"/>
  <c r="J28" i="1"/>
  <c r="O23" i="1"/>
  <c r="J23" i="1"/>
  <c r="O22" i="1"/>
  <c r="J22" i="1"/>
  <c r="O36" i="1"/>
  <c r="J36" i="1"/>
  <c r="O35" i="1"/>
  <c r="J35" i="1"/>
  <c r="O34" i="1"/>
  <c r="J34" i="1"/>
  <c r="P22" i="1" l="1"/>
  <c r="R22" i="1" s="1"/>
  <c r="P23" i="1"/>
  <c r="R23" i="1" s="1"/>
  <c r="P28" i="1"/>
  <c r="R28" i="1" s="1"/>
  <c r="P37" i="1"/>
  <c r="R37" i="1" s="1"/>
  <c r="P29" i="1"/>
  <c r="R29" i="1" s="1"/>
  <c r="P33" i="1"/>
  <c r="R33" i="1" s="1"/>
  <c r="P38" i="1"/>
  <c r="R38" i="1" s="1"/>
  <c r="P34" i="1"/>
  <c r="R34" i="1" s="1"/>
  <c r="P35" i="1"/>
  <c r="R35" i="1" s="1"/>
  <c r="P36" i="1"/>
  <c r="R36" i="1" s="1"/>
  <c r="J3" i="1"/>
  <c r="P3" i="1" s="1"/>
  <c r="R3" i="1" s="1"/>
  <c r="J4" i="1"/>
  <c r="P4" i="1" s="1"/>
  <c r="R4" i="1" s="1"/>
  <c r="J5" i="1"/>
  <c r="P5" i="1" s="1"/>
  <c r="R5" i="1" s="1"/>
  <c r="O32" i="1" l="1"/>
  <c r="H32" i="1"/>
  <c r="J32" i="1" s="1"/>
  <c r="J9" i="1"/>
  <c r="P9" i="1" s="1"/>
  <c r="R9" i="1" s="1"/>
  <c r="J10" i="1"/>
  <c r="P10" i="1" s="1"/>
  <c r="R10" i="1" s="1"/>
  <c r="J7" i="1"/>
  <c r="P7" i="1" s="1"/>
  <c r="R7" i="1" s="1"/>
  <c r="J8" i="1"/>
  <c r="P8" i="1" s="1"/>
  <c r="R8" i="1" s="1"/>
  <c r="P32" i="1" l="1"/>
  <c r="R32" i="1" s="1"/>
  <c r="J11" i="1"/>
  <c r="P11" i="1" s="1"/>
  <c r="R11" i="1" s="1"/>
  <c r="M43" i="1" l="1"/>
  <c r="K44" i="1"/>
  <c r="H17" i="1"/>
  <c r="M44" i="1" l="1"/>
  <c r="O17" i="1"/>
  <c r="J19" i="1"/>
  <c r="J18" i="1"/>
  <c r="O19" i="1"/>
  <c r="O18" i="1"/>
  <c r="P18" i="1" l="1"/>
  <c r="R18" i="1" s="1"/>
  <c r="P19" i="1"/>
  <c r="R19" i="1" s="1"/>
  <c r="H39" i="1" l="1"/>
  <c r="H30" i="1"/>
  <c r="E44" i="1"/>
  <c r="F44" i="1"/>
  <c r="O41" i="1"/>
  <c r="J41" i="1"/>
  <c r="J12" i="1"/>
  <c r="P12" i="1" s="1"/>
  <c r="R12" i="1" s="1"/>
  <c r="H43" i="1" l="1"/>
  <c r="H44" i="1" s="1"/>
  <c r="P41" i="1"/>
  <c r="R41" i="1" s="1"/>
  <c r="O30" i="1"/>
  <c r="J30" i="1"/>
  <c r="O27" i="1"/>
  <c r="J27" i="1"/>
  <c r="O39" i="1"/>
  <c r="J39" i="1"/>
  <c r="O25" i="1"/>
  <c r="O42" i="1"/>
  <c r="J25" i="1"/>
  <c r="O21" i="1"/>
  <c r="J21" i="1"/>
  <c r="P30" i="1" l="1"/>
  <c r="R30" i="1" s="1"/>
  <c r="P39" i="1"/>
  <c r="R39" i="1" s="1"/>
  <c r="P27" i="1"/>
  <c r="R27" i="1" s="1"/>
  <c r="P25" i="1"/>
  <c r="R25" i="1" s="1"/>
  <c r="P21" i="1" l="1"/>
  <c r="R21" i="1" s="1"/>
  <c r="J14" i="1"/>
  <c r="P14" i="1" s="1"/>
  <c r="R14" i="1" s="1"/>
  <c r="J15" i="1"/>
  <c r="P15" i="1" s="1"/>
  <c r="R15" i="1" s="1"/>
  <c r="J13" i="1"/>
  <c r="P13" i="1" s="1"/>
  <c r="R13" i="1" s="1"/>
  <c r="O20" i="1" l="1"/>
  <c r="J24" i="1"/>
  <c r="O24" i="1"/>
  <c r="J42" i="1"/>
  <c r="P42" i="1" s="1"/>
  <c r="R42" i="1" s="1"/>
  <c r="O43" i="1" l="1"/>
  <c r="O44" i="1" s="1"/>
  <c r="P24" i="1"/>
  <c r="R24" i="1" s="1"/>
  <c r="L43" i="1"/>
  <c r="G43" i="1"/>
  <c r="J20" i="1"/>
  <c r="J43" i="1" s="1"/>
  <c r="G17" i="1"/>
  <c r="N43" i="1" l="1"/>
  <c r="P43" i="1"/>
  <c r="P20" i="1"/>
  <c r="R20" i="1" l="1"/>
  <c r="R43" i="1" s="1"/>
  <c r="I43" i="1"/>
  <c r="J6" i="1" l="1"/>
  <c r="P6" i="1" l="1"/>
  <c r="R6" i="1" s="1"/>
  <c r="R17" i="1" s="1"/>
  <c r="R44" i="1" s="1"/>
  <c r="J17" i="1"/>
  <c r="J44" i="1" s="1"/>
  <c r="I17" i="1" l="1"/>
  <c r="L44" i="1"/>
  <c r="G44" i="1"/>
  <c r="N44" i="1" l="1"/>
  <c r="I44" i="1"/>
  <c r="P17" i="1"/>
  <c r="P44" i="1" s="1"/>
</calcChain>
</file>

<file path=xl/sharedStrings.xml><?xml version="1.0" encoding="utf-8"?>
<sst xmlns="http://schemas.openxmlformats.org/spreadsheetml/2006/main" count="109" uniqueCount="80">
  <si>
    <t>TOTAL</t>
  </si>
  <si>
    <t>Type of respondents</t>
  </si>
  <si>
    <t>Number of respondents</t>
  </si>
  <si>
    <t>Frequency of response</t>
  </si>
  <si>
    <t>Total Annual responses</t>
  </si>
  <si>
    <t>Hours per response</t>
  </si>
  <si>
    <t>Annual burden (hours)</t>
  </si>
  <si>
    <t>Number of 
Non-respondents</t>
  </si>
  <si>
    <t>Respondent Category</t>
  </si>
  <si>
    <t>Grand Total Annual Burden Estimate (hours)</t>
  </si>
  <si>
    <t>Instruments</t>
  </si>
  <si>
    <t>State Government Sub-Total</t>
  </si>
  <si>
    <t>Responsive</t>
  </si>
  <si>
    <t>Non-Responsive</t>
  </si>
  <si>
    <r>
      <t>Sample Size</t>
    </r>
    <r>
      <rPr>
        <b/>
        <vertAlign val="superscript"/>
        <sz val="10"/>
        <color theme="1"/>
        <rFont val="Calibri"/>
        <family val="2"/>
        <scheme val="minor"/>
      </rPr>
      <t>a</t>
    </r>
  </si>
  <si>
    <t>Footnotes:</t>
  </si>
  <si>
    <t>Local Government Sub-Total</t>
  </si>
  <si>
    <t>Local Education Agency (LEA)</t>
  </si>
  <si>
    <t>LEA Director</t>
  </si>
  <si>
    <t>LEA Key Staff</t>
  </si>
  <si>
    <t>State Child Nutrition (CN) Agency</t>
  </si>
  <si>
    <t>Annual burden hours are rounded to the nearest tenth.</t>
  </si>
  <si>
    <t>State Director</t>
  </si>
  <si>
    <t>Hourly Rate</t>
  </si>
  <si>
    <t>Total Annualized Cost</t>
  </si>
  <si>
    <t>OMB Appendix Number</t>
  </si>
  <si>
    <t>B2</t>
  </si>
  <si>
    <t>C2</t>
  </si>
  <si>
    <t>D1</t>
  </si>
  <si>
    <t>D2</t>
  </si>
  <si>
    <t>D3</t>
  </si>
  <si>
    <t>D4</t>
  </si>
  <si>
    <t>N/A</t>
  </si>
  <si>
    <t>B1</t>
  </si>
  <si>
    <t>E1</t>
  </si>
  <si>
    <t>E5</t>
  </si>
  <si>
    <t>E6</t>
  </si>
  <si>
    <t>E7</t>
  </si>
  <si>
    <t>E2 / E3</t>
  </si>
  <si>
    <t>E8</t>
  </si>
  <si>
    <t>Recruitment Email for Cognitive Test of Survey</t>
  </si>
  <si>
    <t>Recruitment Email for Cognitive Test of Interview Guide</t>
  </si>
  <si>
    <t>Study Notification Email from FNS to State CN Directors</t>
  </si>
  <si>
    <t>Email with Link to State Director Survey</t>
  </si>
  <si>
    <t>Reminder Email to Complete State Director Survey #1</t>
  </si>
  <si>
    <t>Reminder Email to Complete State Director Survey #2</t>
  </si>
  <si>
    <t>Reminder Email to Complete State Director Survey #3</t>
  </si>
  <si>
    <t>Reminder Email to Complete State Director Survey #4</t>
  </si>
  <si>
    <t>Telephone Script for Nonrespondent State Directors</t>
  </si>
  <si>
    <t>State Director Survey</t>
  </si>
  <si>
    <t>D6</t>
  </si>
  <si>
    <t>Thank You Email to State Directors</t>
  </si>
  <si>
    <t>Email to Notify State Agencies of Selected LEAs</t>
  </si>
  <si>
    <t>State Agency Email to Selected LEAs</t>
  </si>
  <si>
    <t>Reminder Email to Schedule LEA Telephone Interviews</t>
  </si>
  <si>
    <t>Confirmation Email for LEA Telephone Interviews</t>
  </si>
  <si>
    <t>LEA Interview (includes consent)</t>
  </si>
  <si>
    <t>Email to Schedule LEA Calls on Household Applications (Interview and Application LEAs)</t>
  </si>
  <si>
    <t>Thank You Email to LEAs for Interview (Interview-only LEAs)</t>
  </si>
  <si>
    <t>E9</t>
  </si>
  <si>
    <t>Reminder Email to Schedule LEA Calls on Household Applications</t>
  </si>
  <si>
    <t>E10</t>
  </si>
  <si>
    <t>Confirmation Email for LEA Calls on Household Applications</t>
  </si>
  <si>
    <t>E11</t>
  </si>
  <si>
    <t>Email to LEAs with Procedures to Submit Household Applications</t>
  </si>
  <si>
    <t>E13</t>
  </si>
  <si>
    <t>Thank You Email to LEAs for Household Applications (Interview and Application LEAs)</t>
  </si>
  <si>
    <t>E14</t>
  </si>
  <si>
    <t>Collection and Transmission of Sample of Household Applications</t>
  </si>
  <si>
    <t>Cognitive Test of the State Director Survey</t>
  </si>
  <si>
    <t>Cognitive Test of the LEA Interview Guide</t>
  </si>
  <si>
    <t>State Key Staff</t>
  </si>
  <si>
    <t>LEA Interview Guide (includes consent)</t>
  </si>
  <si>
    <t>Guide for Telephone Calls on Collection of Household Applications</t>
  </si>
  <si>
    <t>E12</t>
  </si>
  <si>
    <t>LEA Director to send relevant IRA policy/procedure documents</t>
  </si>
  <si>
    <t>B3</t>
  </si>
  <si>
    <t>Email to Schedule LEA Telephone Interviews and FAQs</t>
  </si>
  <si>
    <t>E4</t>
  </si>
  <si>
    <t>State Agency Sends Email to Selected LEAs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</si>
</sst>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#,##0.0"/>
    <numFmt numFmtId="166" formatCode="0.0"/>
    <numFmt numFmtId="167" formatCode="0.0000"/>
    <numFmt numFmtId="168" formatCode="#,##0.0000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30">
    <xf numFmtId="0" fontId="0" fillId="0" borderId="0" xfId="0"/>
    <xf numFmtId="164" fontId="3" fillId="0" borderId="1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7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168" fontId="2" fillId="3" borderId="2" xfId="0" applyNumberFormat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17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vertical="center" wrapText="1"/>
    </xf>
    <xf numFmtId="0" fontId="0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167" fontId="3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7" fillId="4" borderId="9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textRotation="90" wrapText="1"/>
    </xf>
    <xf numFmtId="0" fontId="3" fillId="0" borderId="2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textRotation="90" wrapText="1"/>
    </xf>
    <xf numFmtId="0" fontId="2" fillId="2" borderId="9" xfId="0" applyFont="1" applyFill="1" applyBorder="1" applyAlignment="1">
      <alignment horizontal="center" vertical="center" textRotation="90" wrapText="1"/>
    </xf>
    <xf numFmtId="3" fontId="3" fillId="0" borderId="8" xfId="0" applyNumberFormat="1" applyFont="1" applyFill="1" applyBorder="1" applyAlignment="1">
      <alignment horizontal="center" vertic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165" fontId="3" fillId="0" borderId="16" xfId="0" applyNumberFormat="1" applyFont="1" applyFill="1" applyBorder="1" applyAlignment="1">
      <alignment horizontal="center" vertical="center" wrapText="1"/>
    </xf>
    <xf numFmtId="2" fontId="8" fillId="0" borderId="8" xfId="0" applyNumberFormat="1" applyFont="1" applyFill="1" applyBorder="1" applyAlignment="1">
      <alignment horizontal="right" vertical="center" wrapText="1"/>
    </xf>
    <xf numFmtId="0" fontId="7" fillId="4" borderId="21" xfId="0" applyFont="1" applyFill="1" applyBorder="1" applyAlignment="1">
      <alignment horizontal="center" vertical="center" wrapText="1"/>
    </xf>
    <xf numFmtId="2" fontId="8" fillId="0" borderId="18" xfId="0" applyNumberFormat="1" applyFont="1" applyFill="1" applyBorder="1" applyAlignment="1">
      <alignment horizontal="right" vertical="center" wrapText="1"/>
    </xf>
    <xf numFmtId="43" fontId="8" fillId="0" borderId="8" xfId="1" applyFont="1" applyFill="1" applyBorder="1" applyAlignment="1">
      <alignment horizontal="right" vertical="center" wrapText="1"/>
    </xf>
    <xf numFmtId="3" fontId="3" fillId="0" borderId="22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center" vertical="center" wrapText="1"/>
    </xf>
    <xf numFmtId="165" fontId="3" fillId="0" borderId="14" xfId="0" applyNumberFormat="1" applyFont="1" applyFill="1" applyBorder="1" applyAlignment="1">
      <alignment horizontal="center" vertical="center" wrapText="1"/>
    </xf>
    <xf numFmtId="43" fontId="8" fillId="0" borderId="22" xfId="1" applyFont="1" applyFill="1" applyBorder="1" applyAlignment="1">
      <alignment horizontal="right" vertical="center" wrapText="1"/>
    </xf>
    <xf numFmtId="2" fontId="8" fillId="0" borderId="13" xfId="0" applyNumberFormat="1" applyFont="1" applyFill="1" applyBorder="1" applyAlignment="1">
      <alignment horizontal="right" vertical="center" wrapText="1"/>
    </xf>
    <xf numFmtId="43" fontId="8" fillId="0" borderId="13" xfId="1" applyFont="1" applyFill="1" applyBorder="1" applyAlignment="1">
      <alignment horizontal="right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167" fontId="3" fillId="3" borderId="2" xfId="0" applyNumberFormat="1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2" xfId="0" applyNumberFormat="1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166" fontId="3" fillId="3" borderId="2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2" fontId="8" fillId="0" borderId="22" xfId="0" applyNumberFormat="1" applyFont="1" applyFill="1" applyBorder="1" applyAlignment="1">
      <alignment horizontal="right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168" fontId="3" fillId="3" borderId="2" xfId="0" applyNumberFormat="1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vertical="center" textRotation="90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horizontal="center" vertical="center" wrapText="1"/>
    </xf>
    <xf numFmtId="165" fontId="3" fillId="0" borderId="24" xfId="0" applyNumberFormat="1" applyFont="1" applyFill="1" applyBorder="1" applyAlignment="1">
      <alignment horizontal="center" vertical="center" wrapText="1"/>
    </xf>
    <xf numFmtId="165" fontId="3" fillId="0" borderId="25" xfId="0" applyNumberFormat="1" applyFont="1" applyFill="1" applyBorder="1" applyAlignment="1">
      <alignment horizontal="center" vertical="center" wrapText="1"/>
    </xf>
    <xf numFmtId="165" fontId="3" fillId="0" borderId="26" xfId="0" applyNumberFormat="1" applyFont="1" applyFill="1" applyBorder="1" applyAlignment="1">
      <alignment horizontal="center" vertical="center" wrapText="1"/>
    </xf>
    <xf numFmtId="165" fontId="3" fillId="0" borderId="27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3" fontId="3" fillId="0" borderId="28" xfId="0" applyNumberFormat="1" applyFont="1" applyFill="1" applyBorder="1" applyAlignment="1">
      <alignment horizontal="center" vertical="center" wrapText="1"/>
    </xf>
    <xf numFmtId="3" fontId="3" fillId="0" borderId="29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3" fontId="3" fillId="0" borderId="30" xfId="0" applyNumberFormat="1" applyFont="1" applyFill="1" applyBorder="1" applyAlignment="1">
      <alignment horizontal="center" vertical="center" wrapText="1"/>
    </xf>
    <xf numFmtId="167" fontId="3" fillId="0" borderId="30" xfId="0" applyNumberFormat="1" applyFont="1" applyFill="1" applyBorder="1" applyAlignment="1">
      <alignment horizontal="center" vertical="center" wrapText="1"/>
    </xf>
    <xf numFmtId="165" fontId="3" fillId="0" borderId="31" xfId="0" applyNumberFormat="1" applyFont="1" applyFill="1" applyBorder="1" applyAlignment="1">
      <alignment horizontal="center" vertical="center" wrapText="1"/>
    </xf>
    <xf numFmtId="165" fontId="3" fillId="0" borderId="30" xfId="0" applyNumberFormat="1" applyFont="1" applyFill="1" applyBorder="1" applyAlignment="1">
      <alignment horizontal="center" vertical="center" wrapText="1"/>
    </xf>
    <xf numFmtId="165" fontId="3" fillId="0" borderId="32" xfId="0" applyNumberFormat="1" applyFont="1" applyFill="1" applyBorder="1" applyAlignment="1">
      <alignment horizontal="center" vertical="center" wrapText="1"/>
    </xf>
    <xf numFmtId="2" fontId="8" fillId="0" borderId="28" xfId="0" applyNumberFormat="1" applyFont="1" applyFill="1" applyBorder="1" applyAlignment="1">
      <alignment horizontal="right" vertical="center" wrapText="1"/>
    </xf>
    <xf numFmtId="43" fontId="8" fillId="0" borderId="28" xfId="1" applyFont="1" applyFill="1" applyBorder="1" applyAlignment="1">
      <alignment horizontal="right" vertical="center" wrapText="1"/>
    </xf>
    <xf numFmtId="3" fontId="3" fillId="0" borderId="33" xfId="0" applyNumberFormat="1" applyFont="1" applyFill="1" applyBorder="1" applyAlignment="1">
      <alignment horizontal="center" vertical="center" wrapText="1"/>
    </xf>
    <xf numFmtId="3" fontId="3" fillId="0" borderId="34" xfId="0" applyNumberFormat="1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3" fontId="3" fillId="0" borderId="35" xfId="0" applyNumberFormat="1" applyFont="1" applyFill="1" applyBorder="1" applyAlignment="1">
      <alignment horizontal="center" vertical="center" wrapText="1"/>
    </xf>
    <xf numFmtId="167" fontId="3" fillId="0" borderId="35" xfId="0" applyNumberFormat="1" applyFont="1" applyFill="1" applyBorder="1" applyAlignment="1">
      <alignment horizontal="center" vertical="center" wrapText="1"/>
    </xf>
    <xf numFmtId="165" fontId="3" fillId="0" borderId="36" xfId="0" applyNumberFormat="1" applyFont="1" applyFill="1" applyBorder="1" applyAlignment="1">
      <alignment horizontal="center" vertical="center" wrapText="1"/>
    </xf>
    <xf numFmtId="164" fontId="3" fillId="0" borderId="35" xfId="0" applyNumberFormat="1" applyFont="1" applyFill="1" applyBorder="1" applyAlignment="1">
      <alignment horizontal="center" vertical="center" wrapText="1"/>
    </xf>
    <xf numFmtId="165" fontId="3" fillId="0" borderId="35" xfId="0" applyNumberFormat="1" applyFont="1" applyFill="1" applyBorder="1" applyAlignment="1">
      <alignment horizontal="center" vertical="center" wrapText="1"/>
    </xf>
    <xf numFmtId="165" fontId="3" fillId="0" borderId="37" xfId="0" applyNumberFormat="1" applyFont="1" applyFill="1" applyBorder="1" applyAlignment="1">
      <alignment horizontal="center" vertical="center" wrapText="1"/>
    </xf>
    <xf numFmtId="2" fontId="8" fillId="0" borderId="38" xfId="0" applyNumberFormat="1" applyFont="1" applyFill="1" applyBorder="1" applyAlignment="1">
      <alignment horizontal="right" vertical="center" wrapText="1"/>
    </xf>
    <xf numFmtId="43" fontId="8" fillId="0" borderId="33" xfId="1" applyFont="1" applyFill="1" applyBorder="1" applyAlignment="1">
      <alignment horizontal="right" vertical="center" wrapText="1"/>
    </xf>
    <xf numFmtId="0" fontId="3" fillId="0" borderId="33" xfId="0" applyFont="1" applyFill="1" applyBorder="1" applyAlignment="1">
      <alignment vertical="center" wrapText="1"/>
    </xf>
    <xf numFmtId="165" fontId="3" fillId="5" borderId="31" xfId="0" applyNumberFormat="1" applyFont="1" applyFill="1" applyBorder="1" applyAlignment="1">
      <alignment horizontal="center" vertical="center" wrapText="1"/>
    </xf>
    <xf numFmtId="3" fontId="3" fillId="5" borderId="29" xfId="0" applyNumberFormat="1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164" fontId="3" fillId="0" borderId="30" xfId="0" applyNumberFormat="1" applyFont="1" applyFill="1" applyBorder="1" applyAlignment="1">
      <alignment horizontal="center" vertical="center" wrapText="1"/>
    </xf>
    <xf numFmtId="2" fontId="8" fillId="0" borderId="39" xfId="0" applyNumberFormat="1" applyFont="1" applyFill="1" applyBorder="1" applyAlignment="1">
      <alignment horizontal="right" vertical="center" wrapText="1"/>
    </xf>
    <xf numFmtId="2" fontId="8" fillId="3" borderId="2" xfId="0" applyNumberFormat="1" applyFont="1" applyFill="1" applyBorder="1" applyAlignment="1">
      <alignment horizontal="right" vertical="center" wrapText="1"/>
    </xf>
    <xf numFmtId="43" fontId="8" fillId="3" borderId="2" xfId="1" applyFont="1" applyFill="1" applyBorder="1" applyAlignment="1">
      <alignment horizontal="right"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vertical="center"/>
    </xf>
    <xf numFmtId="0" fontId="1" fillId="0" borderId="39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zoomScale="90" zoomScaleNormal="90" zoomScalePageLayoutView="75" workbookViewId="0">
      <selection activeCell="L62" sqref="L62"/>
    </sheetView>
  </sheetViews>
  <sheetFormatPr defaultRowHeight="12.75" x14ac:dyDescent="0.25"/>
  <cols>
    <col min="1" max="1" width="15.28515625" style="29" customWidth="1"/>
    <col min="2" max="3" width="19" style="8" customWidth="1"/>
    <col min="4" max="4" width="33" style="29" customWidth="1"/>
    <col min="5" max="5" width="6.5703125" style="8" bestFit="1" customWidth="1"/>
    <col min="6" max="8" width="8.7109375" style="8" bestFit="1" customWidth="1"/>
    <col min="9" max="9" width="9.140625" style="8" bestFit="1" customWidth="1"/>
    <col min="10" max="10" width="8.7109375" style="8" bestFit="1" customWidth="1"/>
    <col min="11" max="11" width="11.140625" style="8" bestFit="1" customWidth="1"/>
    <col min="12" max="15" width="8.7109375" style="8" bestFit="1" customWidth="1"/>
    <col min="16" max="16" width="16.140625" style="8" bestFit="1" customWidth="1"/>
    <col min="17" max="17" width="9.140625" style="7"/>
    <col min="18" max="18" width="20.5703125" style="7" customWidth="1"/>
    <col min="19" max="20" width="9.140625" style="7"/>
    <col min="21" max="21" width="12.28515625" style="7" bestFit="1" customWidth="1"/>
    <col min="22" max="16384" width="9.140625" style="7"/>
  </cols>
  <sheetData>
    <row r="1" spans="1:18" ht="13.5" thickBot="1" x14ac:dyDescent="0.3">
      <c r="A1" s="37"/>
      <c r="B1" s="35"/>
      <c r="C1" s="35"/>
      <c r="D1" s="35"/>
      <c r="E1" s="35"/>
      <c r="F1" s="123" t="s">
        <v>12</v>
      </c>
      <c r="G1" s="123"/>
      <c r="H1" s="123"/>
      <c r="I1" s="123"/>
      <c r="J1" s="123"/>
      <c r="K1" s="123" t="s">
        <v>13</v>
      </c>
      <c r="L1" s="123"/>
      <c r="M1" s="123"/>
      <c r="N1" s="123"/>
      <c r="O1" s="123"/>
      <c r="P1" s="35"/>
      <c r="Q1" s="38"/>
      <c r="R1" s="38"/>
    </row>
    <row r="2" spans="1:18" ht="48" thickBot="1" x14ac:dyDescent="0.3">
      <c r="A2" s="6" t="s">
        <v>8</v>
      </c>
      <c r="B2" s="35" t="s">
        <v>1</v>
      </c>
      <c r="C2" s="26" t="s">
        <v>25</v>
      </c>
      <c r="D2" s="6" t="s">
        <v>10</v>
      </c>
      <c r="E2" s="42" t="s">
        <v>14</v>
      </c>
      <c r="F2" s="41" t="s">
        <v>2</v>
      </c>
      <c r="G2" s="27" t="s">
        <v>3</v>
      </c>
      <c r="H2" s="27" t="s">
        <v>4</v>
      </c>
      <c r="I2" s="27" t="s">
        <v>5</v>
      </c>
      <c r="J2" s="27" t="s">
        <v>6</v>
      </c>
      <c r="K2" s="27" t="s">
        <v>7</v>
      </c>
      <c r="L2" s="27" t="s">
        <v>3</v>
      </c>
      <c r="M2" s="27" t="s">
        <v>4</v>
      </c>
      <c r="N2" s="27" t="s">
        <v>5</v>
      </c>
      <c r="O2" s="27" t="s">
        <v>6</v>
      </c>
      <c r="P2" s="28" t="s">
        <v>9</v>
      </c>
      <c r="Q2" s="47" t="s">
        <v>23</v>
      </c>
      <c r="R2" s="36" t="s">
        <v>24</v>
      </c>
    </row>
    <row r="3" spans="1:18" ht="33.75" customHeight="1" x14ac:dyDescent="0.25">
      <c r="A3" s="124" t="s">
        <v>20</v>
      </c>
      <c r="B3" s="126" t="s">
        <v>22</v>
      </c>
      <c r="C3" s="39" t="s">
        <v>33</v>
      </c>
      <c r="D3" s="117" t="s">
        <v>40</v>
      </c>
      <c r="E3" s="43">
        <v>3</v>
      </c>
      <c r="F3" s="11">
        <v>3</v>
      </c>
      <c r="G3" s="19">
        <v>1</v>
      </c>
      <c r="H3" s="10">
        <v>2</v>
      </c>
      <c r="I3" s="33">
        <v>5.0099999999999999E-2</v>
      </c>
      <c r="J3" s="77">
        <f>H3*I3</f>
        <v>0.1002</v>
      </c>
      <c r="K3" s="11">
        <v>0</v>
      </c>
      <c r="L3" s="19">
        <v>0</v>
      </c>
      <c r="M3" s="10">
        <v>0</v>
      </c>
      <c r="N3" s="12">
        <v>0</v>
      </c>
      <c r="O3" s="34">
        <v>0</v>
      </c>
      <c r="P3" s="44">
        <f>J3+O3</f>
        <v>0.1002</v>
      </c>
      <c r="Q3" s="48">
        <v>44.89</v>
      </c>
      <c r="R3" s="49">
        <f t="shared" ref="R3:R4" si="0">(P3*Q3)</f>
        <v>4.4979779999999998</v>
      </c>
    </row>
    <row r="4" spans="1:18" ht="33.75" customHeight="1" x14ac:dyDescent="0.25">
      <c r="A4" s="124"/>
      <c r="B4" s="124"/>
      <c r="C4" s="40" t="s">
        <v>76</v>
      </c>
      <c r="D4" s="117" t="s">
        <v>69</v>
      </c>
      <c r="E4" s="43">
        <v>3</v>
      </c>
      <c r="F4" s="3">
        <v>3</v>
      </c>
      <c r="G4" s="14">
        <v>1</v>
      </c>
      <c r="H4" s="5">
        <v>3</v>
      </c>
      <c r="I4" s="9">
        <v>1.5</v>
      </c>
      <c r="J4" s="78">
        <f>H4*I4</f>
        <v>4.5</v>
      </c>
      <c r="K4" s="3">
        <v>0</v>
      </c>
      <c r="L4" s="14">
        <v>0</v>
      </c>
      <c r="M4" s="5">
        <v>0</v>
      </c>
      <c r="N4" s="1">
        <v>0</v>
      </c>
      <c r="O4" s="25">
        <v>0</v>
      </c>
      <c r="P4" s="45">
        <f>J4+O4</f>
        <v>4.5</v>
      </c>
      <c r="Q4" s="48">
        <v>44.89</v>
      </c>
      <c r="R4" s="49">
        <f t="shared" si="0"/>
        <v>202.005</v>
      </c>
    </row>
    <row r="5" spans="1:18" ht="33.75" customHeight="1" x14ac:dyDescent="0.25">
      <c r="A5" s="124"/>
      <c r="B5" s="124"/>
      <c r="C5" s="40" t="s">
        <v>27</v>
      </c>
      <c r="D5" s="117" t="s">
        <v>42</v>
      </c>
      <c r="E5" s="43">
        <v>51</v>
      </c>
      <c r="F5" s="3">
        <v>51</v>
      </c>
      <c r="G5" s="14">
        <v>1</v>
      </c>
      <c r="H5" s="5">
        <v>51</v>
      </c>
      <c r="I5" s="9">
        <v>5.0099999999999999E-2</v>
      </c>
      <c r="J5" s="78">
        <f>H5*I5</f>
        <v>2.5550999999999999</v>
      </c>
      <c r="K5" s="3">
        <v>0</v>
      </c>
      <c r="L5" s="14">
        <v>0</v>
      </c>
      <c r="M5" s="5">
        <v>0</v>
      </c>
      <c r="N5" s="1">
        <v>0</v>
      </c>
      <c r="O5" s="25">
        <v>0</v>
      </c>
      <c r="P5" s="45">
        <f>J5+O5</f>
        <v>2.5550999999999999</v>
      </c>
      <c r="Q5" s="48">
        <v>44.89</v>
      </c>
      <c r="R5" s="49">
        <f>(P5*Q5)</f>
        <v>114.69843899999999</v>
      </c>
    </row>
    <row r="6" spans="1:18" ht="36.75" customHeight="1" x14ac:dyDescent="0.25">
      <c r="A6" s="124"/>
      <c r="B6" s="124"/>
      <c r="C6" s="40" t="s">
        <v>28</v>
      </c>
      <c r="D6" s="117" t="s">
        <v>43</v>
      </c>
      <c r="E6" s="43">
        <v>51</v>
      </c>
      <c r="F6" s="3">
        <v>51</v>
      </c>
      <c r="G6" s="14">
        <v>1</v>
      </c>
      <c r="H6" s="5">
        <v>51</v>
      </c>
      <c r="I6" s="9">
        <v>5.0099999999999999E-2</v>
      </c>
      <c r="J6" s="78">
        <f>H6*I6</f>
        <v>2.5550999999999999</v>
      </c>
      <c r="K6" s="3">
        <v>0</v>
      </c>
      <c r="L6" s="14">
        <v>0</v>
      </c>
      <c r="M6" s="5">
        <v>0</v>
      </c>
      <c r="N6" s="1">
        <v>0</v>
      </c>
      <c r="O6" s="25">
        <v>0</v>
      </c>
      <c r="P6" s="45">
        <f>J6+O6</f>
        <v>2.5550999999999999</v>
      </c>
      <c r="Q6" s="48">
        <v>44.89</v>
      </c>
      <c r="R6" s="49">
        <f t="shared" ref="R6:R14" si="1">(P6*Q6)</f>
        <v>114.69843899999999</v>
      </c>
    </row>
    <row r="7" spans="1:18" ht="36.75" customHeight="1" x14ac:dyDescent="0.25">
      <c r="A7" s="124"/>
      <c r="B7" s="124"/>
      <c r="C7" s="40" t="s">
        <v>29</v>
      </c>
      <c r="D7" s="117" t="s">
        <v>44</v>
      </c>
      <c r="E7" s="43">
        <v>40</v>
      </c>
      <c r="F7" s="3">
        <v>40</v>
      </c>
      <c r="G7" s="14">
        <v>1</v>
      </c>
      <c r="H7" s="5">
        <v>40</v>
      </c>
      <c r="I7" s="9">
        <v>1.67E-2</v>
      </c>
      <c r="J7" s="78">
        <f t="shared" ref="J7" si="2">H7*I7</f>
        <v>0.66799999999999993</v>
      </c>
      <c r="K7" s="3">
        <v>0</v>
      </c>
      <c r="L7" s="14">
        <v>0</v>
      </c>
      <c r="M7" s="5">
        <v>0</v>
      </c>
      <c r="N7" s="1">
        <v>0</v>
      </c>
      <c r="O7" s="25">
        <v>0</v>
      </c>
      <c r="P7" s="45">
        <f t="shared" ref="P7" si="3">J7+O7</f>
        <v>0.66799999999999993</v>
      </c>
      <c r="Q7" s="48">
        <v>44.89</v>
      </c>
      <c r="R7" s="49">
        <f t="shared" si="1"/>
        <v>29.986519999999999</v>
      </c>
    </row>
    <row r="8" spans="1:18" ht="36.75" customHeight="1" x14ac:dyDescent="0.25">
      <c r="A8" s="124"/>
      <c r="B8" s="124"/>
      <c r="C8" s="40" t="s">
        <v>29</v>
      </c>
      <c r="D8" s="117" t="s">
        <v>45</v>
      </c>
      <c r="E8" s="43">
        <v>30</v>
      </c>
      <c r="F8" s="3">
        <v>30</v>
      </c>
      <c r="G8" s="14">
        <v>1</v>
      </c>
      <c r="H8" s="5">
        <v>30</v>
      </c>
      <c r="I8" s="9">
        <v>1.67E-2</v>
      </c>
      <c r="J8" s="78">
        <f t="shared" ref="J8:J12" si="4">H8*I8</f>
        <v>0.501</v>
      </c>
      <c r="K8" s="3">
        <v>0</v>
      </c>
      <c r="L8" s="14">
        <v>0</v>
      </c>
      <c r="M8" s="5">
        <v>0</v>
      </c>
      <c r="N8" s="1">
        <v>0</v>
      </c>
      <c r="O8" s="25">
        <v>0</v>
      </c>
      <c r="P8" s="45">
        <f t="shared" ref="P8:P12" si="5">J8+O8</f>
        <v>0.501</v>
      </c>
      <c r="Q8" s="48">
        <v>44.89</v>
      </c>
      <c r="R8" s="49">
        <f t="shared" si="1"/>
        <v>22.489889999999999</v>
      </c>
    </row>
    <row r="9" spans="1:18" ht="36.75" customHeight="1" x14ac:dyDescent="0.25">
      <c r="A9" s="124"/>
      <c r="B9" s="124"/>
      <c r="C9" s="40" t="s">
        <v>29</v>
      </c>
      <c r="D9" s="117" t="s">
        <v>46</v>
      </c>
      <c r="E9" s="43">
        <v>20</v>
      </c>
      <c r="F9" s="3">
        <v>20</v>
      </c>
      <c r="G9" s="14">
        <v>1</v>
      </c>
      <c r="H9" s="5">
        <v>20</v>
      </c>
      <c r="I9" s="9">
        <v>1.67E-2</v>
      </c>
      <c r="J9" s="78">
        <f t="shared" si="4"/>
        <v>0.33399999999999996</v>
      </c>
      <c r="K9" s="3">
        <v>0</v>
      </c>
      <c r="L9" s="14">
        <v>0</v>
      </c>
      <c r="M9" s="5">
        <v>0</v>
      </c>
      <c r="N9" s="1">
        <v>0</v>
      </c>
      <c r="O9" s="25">
        <v>0</v>
      </c>
      <c r="P9" s="45">
        <f t="shared" ref="P9:P10" si="6">J9+O9</f>
        <v>0.33399999999999996</v>
      </c>
      <c r="Q9" s="48">
        <v>44.89</v>
      </c>
      <c r="R9" s="49">
        <f t="shared" ref="R9:R10" si="7">(P9*Q9)</f>
        <v>14.993259999999999</v>
      </c>
    </row>
    <row r="10" spans="1:18" ht="36.75" customHeight="1" x14ac:dyDescent="0.25">
      <c r="A10" s="124"/>
      <c r="B10" s="124"/>
      <c r="C10" s="40" t="s">
        <v>29</v>
      </c>
      <c r="D10" s="117" t="s">
        <v>47</v>
      </c>
      <c r="E10" s="43">
        <v>10</v>
      </c>
      <c r="F10" s="3">
        <v>10</v>
      </c>
      <c r="G10" s="14">
        <v>1</v>
      </c>
      <c r="H10" s="5">
        <v>10</v>
      </c>
      <c r="I10" s="9">
        <v>1.67E-2</v>
      </c>
      <c r="J10" s="78">
        <f t="shared" si="4"/>
        <v>0.16699999999999998</v>
      </c>
      <c r="K10" s="3">
        <v>0</v>
      </c>
      <c r="L10" s="14">
        <v>0</v>
      </c>
      <c r="M10" s="5">
        <v>0</v>
      </c>
      <c r="N10" s="1">
        <v>0</v>
      </c>
      <c r="O10" s="25">
        <v>0</v>
      </c>
      <c r="P10" s="45">
        <f t="shared" si="6"/>
        <v>0.16699999999999998</v>
      </c>
      <c r="Q10" s="48">
        <v>44.89</v>
      </c>
      <c r="R10" s="49">
        <f t="shared" si="7"/>
        <v>7.4966299999999997</v>
      </c>
    </row>
    <row r="11" spans="1:18" ht="36.75" customHeight="1" x14ac:dyDescent="0.25">
      <c r="A11" s="124"/>
      <c r="B11" s="124"/>
      <c r="C11" s="40" t="s">
        <v>30</v>
      </c>
      <c r="D11" s="117" t="s">
        <v>48</v>
      </c>
      <c r="E11" s="43">
        <v>5</v>
      </c>
      <c r="F11" s="3">
        <v>5</v>
      </c>
      <c r="G11" s="14">
        <v>1</v>
      </c>
      <c r="H11" s="5">
        <v>5</v>
      </c>
      <c r="I11" s="9">
        <v>8.3500000000000005E-2</v>
      </c>
      <c r="J11" s="78">
        <f t="shared" si="4"/>
        <v>0.41750000000000004</v>
      </c>
      <c r="K11" s="3">
        <v>0</v>
      </c>
      <c r="L11" s="14">
        <v>0</v>
      </c>
      <c r="M11" s="5">
        <v>0</v>
      </c>
      <c r="N11" s="1">
        <v>0</v>
      </c>
      <c r="O11" s="25">
        <v>0</v>
      </c>
      <c r="P11" s="45">
        <f t="shared" si="5"/>
        <v>0.41750000000000004</v>
      </c>
      <c r="Q11" s="48">
        <v>44.89</v>
      </c>
      <c r="R11" s="49">
        <f t="shared" si="1"/>
        <v>18.741575000000001</v>
      </c>
    </row>
    <row r="12" spans="1:18" ht="36.75" customHeight="1" x14ac:dyDescent="0.25">
      <c r="A12" s="124"/>
      <c r="B12" s="124"/>
      <c r="C12" s="40" t="s">
        <v>31</v>
      </c>
      <c r="D12" s="117" t="s">
        <v>49</v>
      </c>
      <c r="E12" s="43">
        <v>51</v>
      </c>
      <c r="F12" s="3">
        <v>51</v>
      </c>
      <c r="G12" s="14">
        <v>1</v>
      </c>
      <c r="H12" s="5">
        <v>51</v>
      </c>
      <c r="I12" s="9">
        <v>1</v>
      </c>
      <c r="J12" s="78">
        <f t="shared" si="4"/>
        <v>51</v>
      </c>
      <c r="K12" s="3">
        <v>0</v>
      </c>
      <c r="L12" s="14">
        <v>0</v>
      </c>
      <c r="M12" s="5">
        <v>0</v>
      </c>
      <c r="N12" s="1">
        <v>0</v>
      </c>
      <c r="O12" s="25">
        <v>0</v>
      </c>
      <c r="P12" s="45">
        <f t="shared" si="5"/>
        <v>51</v>
      </c>
      <c r="Q12" s="48">
        <v>44.89</v>
      </c>
      <c r="R12" s="49">
        <f t="shared" si="1"/>
        <v>2289.39</v>
      </c>
    </row>
    <row r="13" spans="1:18" ht="45.75" customHeight="1" x14ac:dyDescent="0.25">
      <c r="A13" s="124"/>
      <c r="B13" s="124"/>
      <c r="C13" s="40" t="s">
        <v>50</v>
      </c>
      <c r="D13" s="117" t="s">
        <v>51</v>
      </c>
      <c r="E13" s="43">
        <v>51</v>
      </c>
      <c r="F13" s="3">
        <v>51</v>
      </c>
      <c r="G13" s="14">
        <v>1</v>
      </c>
      <c r="H13" s="5">
        <v>51</v>
      </c>
      <c r="I13" s="9">
        <v>1.67E-2</v>
      </c>
      <c r="J13" s="78">
        <f>H13*I13</f>
        <v>0.85170000000000001</v>
      </c>
      <c r="K13" s="3">
        <v>0</v>
      </c>
      <c r="L13" s="14">
        <v>0</v>
      </c>
      <c r="M13" s="5">
        <v>0</v>
      </c>
      <c r="N13" s="1">
        <v>0</v>
      </c>
      <c r="O13" s="25">
        <v>0</v>
      </c>
      <c r="P13" s="45">
        <f t="shared" ref="P13:P14" si="8">J13+O13</f>
        <v>0.85170000000000001</v>
      </c>
      <c r="Q13" s="48">
        <v>44.89</v>
      </c>
      <c r="R13" s="49">
        <f t="shared" si="1"/>
        <v>38.232813</v>
      </c>
    </row>
    <row r="14" spans="1:18" ht="37.5" customHeight="1" x14ac:dyDescent="0.25">
      <c r="A14" s="124"/>
      <c r="B14" s="124"/>
      <c r="C14" s="40" t="s">
        <v>34</v>
      </c>
      <c r="D14" s="117" t="s">
        <v>52</v>
      </c>
      <c r="E14" s="43">
        <v>25</v>
      </c>
      <c r="F14" s="3">
        <v>25</v>
      </c>
      <c r="G14" s="14">
        <v>1</v>
      </c>
      <c r="H14" s="5">
        <v>25</v>
      </c>
      <c r="I14" s="9">
        <v>5.0099999999999999E-2</v>
      </c>
      <c r="J14" s="78">
        <f>H14*I14</f>
        <v>1.2524999999999999</v>
      </c>
      <c r="K14" s="3">
        <v>0</v>
      </c>
      <c r="L14" s="14">
        <v>0</v>
      </c>
      <c r="M14" s="5">
        <v>0</v>
      </c>
      <c r="N14" s="1">
        <v>0</v>
      </c>
      <c r="O14" s="25">
        <v>0</v>
      </c>
      <c r="P14" s="45">
        <f t="shared" si="8"/>
        <v>1.2524999999999999</v>
      </c>
      <c r="Q14" s="48">
        <v>44.89</v>
      </c>
      <c r="R14" s="49">
        <f t="shared" si="1"/>
        <v>56.224724999999999</v>
      </c>
    </row>
    <row r="15" spans="1:18" ht="33" customHeight="1" thickBot="1" x14ac:dyDescent="0.3">
      <c r="A15" s="124"/>
      <c r="B15" s="127"/>
      <c r="C15" s="129" t="s">
        <v>32</v>
      </c>
      <c r="D15" s="118" t="s">
        <v>79</v>
      </c>
      <c r="E15" s="84">
        <v>35</v>
      </c>
      <c r="F15" s="85">
        <v>35</v>
      </c>
      <c r="G15" s="86">
        <v>1</v>
      </c>
      <c r="H15" s="87">
        <v>35</v>
      </c>
      <c r="I15" s="88">
        <v>0.16700000000000001</v>
      </c>
      <c r="J15" s="106">
        <f>H15*I15</f>
        <v>5.8450000000000006</v>
      </c>
      <c r="K15" s="107">
        <v>0</v>
      </c>
      <c r="L15" s="108">
        <v>0</v>
      </c>
      <c r="M15" s="87">
        <v>0</v>
      </c>
      <c r="N15" s="109">
        <v>0</v>
      </c>
      <c r="O15" s="90">
        <v>0</v>
      </c>
      <c r="P15" s="91">
        <f>J15+O15</f>
        <v>5.8450000000000006</v>
      </c>
      <c r="Q15" s="110">
        <v>44.89</v>
      </c>
      <c r="R15" s="93">
        <f t="shared" ref="R15:R16" si="9">(P15*Q15)</f>
        <v>262.38205000000005</v>
      </c>
    </row>
    <row r="16" spans="1:18" ht="19.5" customHeight="1" thickBot="1" x14ac:dyDescent="0.3">
      <c r="A16" s="125"/>
      <c r="B16" s="105" t="s">
        <v>71</v>
      </c>
      <c r="C16" s="8" t="s">
        <v>31</v>
      </c>
      <c r="D16" s="105" t="s">
        <v>49</v>
      </c>
      <c r="E16" s="94">
        <v>51</v>
      </c>
      <c r="F16" s="95">
        <v>51</v>
      </c>
      <c r="G16" s="96">
        <v>1</v>
      </c>
      <c r="H16" s="97">
        <v>51</v>
      </c>
      <c r="I16" s="98">
        <v>1</v>
      </c>
      <c r="J16" s="99">
        <f>H16*I16</f>
        <v>51</v>
      </c>
      <c r="K16" s="95">
        <v>0</v>
      </c>
      <c r="L16" s="96">
        <v>0</v>
      </c>
      <c r="M16" s="97">
        <v>0</v>
      </c>
      <c r="N16" s="100">
        <v>0</v>
      </c>
      <c r="O16" s="101">
        <v>0</v>
      </c>
      <c r="P16" s="102">
        <f>J16+O16</f>
        <v>51</v>
      </c>
      <c r="Q16" s="103">
        <v>44.89</v>
      </c>
      <c r="R16" s="104">
        <f t="shared" si="9"/>
        <v>2289.39</v>
      </c>
    </row>
    <row r="17" spans="1:18" ht="27.75" customHeight="1" thickBot="1" x14ac:dyDescent="0.3">
      <c r="A17" s="119" t="s">
        <v>11</v>
      </c>
      <c r="B17" s="119"/>
      <c r="C17" s="119"/>
      <c r="D17" s="119"/>
      <c r="E17" s="56">
        <f>E3+E5+E16</f>
        <v>105</v>
      </c>
      <c r="F17" s="56">
        <f>F3+F5+F16</f>
        <v>105</v>
      </c>
      <c r="G17" s="57">
        <f>H17/F17</f>
        <v>4.0476190476190474</v>
      </c>
      <c r="H17" s="56">
        <f>SUM(H3:H16)</f>
        <v>425</v>
      </c>
      <c r="I17" s="58">
        <f>J17/H17</f>
        <v>0.28646376470588236</v>
      </c>
      <c r="J17" s="59">
        <f>SUM(J3:J16)</f>
        <v>121.7471</v>
      </c>
      <c r="K17" s="75">
        <f>K3+K5+K16</f>
        <v>0</v>
      </c>
      <c r="L17" s="60">
        <v>0</v>
      </c>
      <c r="M17" s="56">
        <f>SUM(M3:M16)</f>
        <v>0</v>
      </c>
      <c r="N17" s="58">
        <v>0</v>
      </c>
      <c r="O17" s="61">
        <f>SUM(O3:O16)</f>
        <v>0</v>
      </c>
      <c r="P17" s="62">
        <f>SUM(O17+J17)</f>
        <v>121.7471</v>
      </c>
      <c r="Q17" s="111"/>
      <c r="R17" s="112">
        <f>SUM(R3:R16)</f>
        <v>5465.2273189999996</v>
      </c>
    </row>
    <row r="18" spans="1:18" ht="31.5" customHeight="1" x14ac:dyDescent="0.25">
      <c r="A18" s="126" t="s">
        <v>17</v>
      </c>
      <c r="B18" s="120" t="s">
        <v>18</v>
      </c>
      <c r="C18" s="63" t="s">
        <v>26</v>
      </c>
      <c r="D18" s="114" t="s">
        <v>41</v>
      </c>
      <c r="E18" s="66">
        <v>4</v>
      </c>
      <c r="F18" s="11">
        <v>3</v>
      </c>
      <c r="G18" s="19">
        <v>1</v>
      </c>
      <c r="H18" s="10">
        <v>3</v>
      </c>
      <c r="I18" s="33">
        <v>5.0099999999999999E-2</v>
      </c>
      <c r="J18" s="80">
        <f t="shared" ref="J18:J19" si="10">H18*I18</f>
        <v>0.15029999999999999</v>
      </c>
      <c r="K18" s="11">
        <v>1</v>
      </c>
      <c r="L18" s="19">
        <v>1</v>
      </c>
      <c r="M18" s="10">
        <v>1</v>
      </c>
      <c r="N18" s="33">
        <v>0.16700000000000001</v>
      </c>
      <c r="O18" s="34">
        <f t="shared" ref="O18:O19" si="11">M18*N18</f>
        <v>0.16700000000000001</v>
      </c>
      <c r="P18" s="44">
        <f t="shared" ref="P18:P19" si="12">J18+O18</f>
        <v>0.31730000000000003</v>
      </c>
      <c r="Q18" s="54">
        <v>41.51</v>
      </c>
      <c r="R18" s="55">
        <f t="shared" ref="R18:R33" si="13">(P18*Q18)</f>
        <v>13.171123</v>
      </c>
    </row>
    <row r="19" spans="1:18" ht="31.5" customHeight="1" x14ac:dyDescent="0.25">
      <c r="A19" s="124"/>
      <c r="B19" s="121"/>
      <c r="C19" s="64" t="s">
        <v>76</v>
      </c>
      <c r="D19" s="113" t="s">
        <v>70</v>
      </c>
      <c r="E19" s="43">
        <v>3</v>
      </c>
      <c r="F19" s="3">
        <v>3</v>
      </c>
      <c r="G19" s="14">
        <v>1</v>
      </c>
      <c r="H19" s="5">
        <v>3</v>
      </c>
      <c r="I19" s="9">
        <v>1.5</v>
      </c>
      <c r="J19" s="78">
        <f t="shared" si="10"/>
        <v>4.5</v>
      </c>
      <c r="K19" s="3">
        <v>0</v>
      </c>
      <c r="L19" s="14">
        <v>0</v>
      </c>
      <c r="M19" s="5">
        <v>0</v>
      </c>
      <c r="N19" s="1">
        <v>0</v>
      </c>
      <c r="O19" s="25">
        <f t="shared" si="11"/>
        <v>0</v>
      </c>
      <c r="P19" s="45">
        <f t="shared" si="12"/>
        <v>4.5</v>
      </c>
      <c r="Q19" s="46">
        <v>41.51</v>
      </c>
      <c r="R19" s="49">
        <f t="shared" si="13"/>
        <v>186.79499999999999</v>
      </c>
    </row>
    <row r="20" spans="1:18" ht="31.5" customHeight="1" x14ac:dyDescent="0.25">
      <c r="A20" s="124"/>
      <c r="B20" s="121"/>
      <c r="C20" s="65" t="s">
        <v>38</v>
      </c>
      <c r="D20" s="113" t="s">
        <v>53</v>
      </c>
      <c r="E20" s="43">
        <v>35</v>
      </c>
      <c r="F20" s="3">
        <v>35</v>
      </c>
      <c r="G20" s="14">
        <v>1</v>
      </c>
      <c r="H20" s="5">
        <v>35</v>
      </c>
      <c r="I20" s="9">
        <v>5.0099999999999999E-2</v>
      </c>
      <c r="J20" s="78">
        <f>H20*I20</f>
        <v>1.7535000000000001</v>
      </c>
      <c r="K20" s="3">
        <v>0</v>
      </c>
      <c r="L20" s="17">
        <v>0</v>
      </c>
      <c r="M20" s="5">
        <v>0</v>
      </c>
      <c r="N20" s="9">
        <v>0</v>
      </c>
      <c r="O20" s="25">
        <f>M20*N20</f>
        <v>0</v>
      </c>
      <c r="P20" s="45">
        <f>J20+O20</f>
        <v>1.7535000000000001</v>
      </c>
      <c r="Q20" s="46">
        <v>41.51</v>
      </c>
      <c r="R20" s="49">
        <f t="shared" si="13"/>
        <v>72.787785</v>
      </c>
    </row>
    <row r="21" spans="1:18" ht="40.5" customHeight="1" x14ac:dyDescent="0.25">
      <c r="A21" s="124"/>
      <c r="B21" s="121"/>
      <c r="C21" s="65" t="s">
        <v>78</v>
      </c>
      <c r="D21" s="113" t="s">
        <v>77</v>
      </c>
      <c r="E21" s="43">
        <v>35</v>
      </c>
      <c r="F21" s="3">
        <v>30</v>
      </c>
      <c r="G21" s="14">
        <v>1</v>
      </c>
      <c r="H21" s="5">
        <v>30</v>
      </c>
      <c r="I21" s="9">
        <v>0.16700000000000001</v>
      </c>
      <c r="J21" s="78">
        <f t="shared" ref="J21" si="14">H21*I21</f>
        <v>5.0100000000000007</v>
      </c>
      <c r="K21" s="3">
        <v>5</v>
      </c>
      <c r="L21" s="14">
        <v>1</v>
      </c>
      <c r="M21" s="5">
        <v>5</v>
      </c>
      <c r="N21" s="9">
        <v>0.16700000000000001</v>
      </c>
      <c r="O21" s="25">
        <f t="shared" ref="O21:O22" si="15">M21*N21</f>
        <v>0.83500000000000008</v>
      </c>
      <c r="P21" s="45">
        <f t="shared" ref="P21:P42" si="16">J21+O21</f>
        <v>5.8450000000000006</v>
      </c>
      <c r="Q21" s="46">
        <v>41.51</v>
      </c>
      <c r="R21" s="49">
        <f t="shared" si="13"/>
        <v>242.62595000000002</v>
      </c>
    </row>
    <row r="22" spans="1:18" ht="40.5" customHeight="1" x14ac:dyDescent="0.25">
      <c r="A22" s="124"/>
      <c r="B22" s="121"/>
      <c r="C22" s="65" t="s">
        <v>35</v>
      </c>
      <c r="D22" s="113" t="s">
        <v>54</v>
      </c>
      <c r="E22" s="43">
        <v>20</v>
      </c>
      <c r="F22" s="3">
        <v>20</v>
      </c>
      <c r="G22" s="14">
        <v>1</v>
      </c>
      <c r="H22" s="5">
        <v>20</v>
      </c>
      <c r="I22" s="9">
        <v>5.0099999999999999E-2</v>
      </c>
      <c r="J22" s="78">
        <f>H22*I22</f>
        <v>1.002</v>
      </c>
      <c r="K22" s="3">
        <v>0</v>
      </c>
      <c r="L22" s="14">
        <v>0</v>
      </c>
      <c r="M22" s="5">
        <v>0</v>
      </c>
      <c r="N22" s="1">
        <v>0</v>
      </c>
      <c r="O22" s="25">
        <f t="shared" si="15"/>
        <v>0</v>
      </c>
      <c r="P22" s="45">
        <f t="shared" si="16"/>
        <v>1.002</v>
      </c>
      <c r="Q22" s="46">
        <v>41.51</v>
      </c>
      <c r="R22" s="49">
        <f t="shared" si="13"/>
        <v>41.593019999999996</v>
      </c>
    </row>
    <row r="23" spans="1:18" ht="40.5" customHeight="1" x14ac:dyDescent="0.25">
      <c r="A23" s="124"/>
      <c r="B23" s="121"/>
      <c r="C23" s="65" t="s">
        <v>36</v>
      </c>
      <c r="D23" s="113" t="s">
        <v>55</v>
      </c>
      <c r="E23" s="43">
        <v>30</v>
      </c>
      <c r="F23" s="3">
        <v>30</v>
      </c>
      <c r="G23" s="14">
        <v>1</v>
      </c>
      <c r="H23" s="5">
        <v>30</v>
      </c>
      <c r="I23" s="9">
        <v>1.67E-2</v>
      </c>
      <c r="J23" s="78">
        <f>H23*I23</f>
        <v>0.501</v>
      </c>
      <c r="K23" s="3">
        <v>0</v>
      </c>
      <c r="L23" s="14">
        <v>0</v>
      </c>
      <c r="M23" s="5">
        <v>0</v>
      </c>
      <c r="N23" s="1">
        <v>0</v>
      </c>
      <c r="O23" s="25">
        <f t="shared" ref="O23" si="17">M23*N23</f>
        <v>0</v>
      </c>
      <c r="P23" s="45">
        <f t="shared" ref="P23" si="18">J23+O23</f>
        <v>0.501</v>
      </c>
      <c r="Q23" s="46">
        <v>41.51</v>
      </c>
      <c r="R23" s="49">
        <f t="shared" si="13"/>
        <v>20.796509999999998</v>
      </c>
    </row>
    <row r="24" spans="1:18" ht="36.75" customHeight="1" x14ac:dyDescent="0.25">
      <c r="A24" s="124"/>
      <c r="B24" s="121"/>
      <c r="C24" s="65" t="s">
        <v>37</v>
      </c>
      <c r="D24" s="113" t="s">
        <v>72</v>
      </c>
      <c r="E24" s="43">
        <v>30</v>
      </c>
      <c r="F24" s="3">
        <v>30</v>
      </c>
      <c r="G24" s="14">
        <v>1</v>
      </c>
      <c r="H24" s="5">
        <v>30</v>
      </c>
      <c r="I24" s="9">
        <v>1.5</v>
      </c>
      <c r="J24" s="78">
        <f t="shared" ref="J24" si="19">H24*I24</f>
        <v>45</v>
      </c>
      <c r="K24" s="3">
        <v>0</v>
      </c>
      <c r="L24" s="14">
        <v>0</v>
      </c>
      <c r="M24" s="5">
        <v>0</v>
      </c>
      <c r="N24" s="9">
        <v>0</v>
      </c>
      <c r="O24" s="25">
        <f t="shared" ref="O24:O25" si="20">M24*N24</f>
        <v>0</v>
      </c>
      <c r="P24" s="45">
        <f t="shared" si="16"/>
        <v>45</v>
      </c>
      <c r="Q24" s="46">
        <v>41.51</v>
      </c>
      <c r="R24" s="49">
        <f t="shared" si="13"/>
        <v>1867.9499999999998</v>
      </c>
    </row>
    <row r="25" spans="1:18" ht="36.75" customHeight="1" x14ac:dyDescent="0.25">
      <c r="A25" s="124"/>
      <c r="B25" s="121"/>
      <c r="C25" s="65" t="s">
        <v>39</v>
      </c>
      <c r="D25" s="113" t="s">
        <v>58</v>
      </c>
      <c r="E25" s="43">
        <v>10</v>
      </c>
      <c r="F25" s="3">
        <v>10</v>
      </c>
      <c r="G25" s="14">
        <v>1</v>
      </c>
      <c r="H25" s="5">
        <v>10</v>
      </c>
      <c r="I25" s="9">
        <v>1.67E-2</v>
      </c>
      <c r="J25" s="78">
        <f t="shared" ref="J25:J26" si="21">H25*I25</f>
        <v>0.16699999999999998</v>
      </c>
      <c r="K25" s="3">
        <v>0</v>
      </c>
      <c r="L25" s="14">
        <v>0</v>
      </c>
      <c r="M25" s="5">
        <v>0</v>
      </c>
      <c r="N25" s="9">
        <v>0</v>
      </c>
      <c r="O25" s="25">
        <f t="shared" si="20"/>
        <v>0</v>
      </c>
      <c r="P25" s="45">
        <f t="shared" ref="P25:P29" si="22">J25+O25</f>
        <v>0.16699999999999998</v>
      </c>
      <c r="Q25" s="46">
        <v>41.51</v>
      </c>
      <c r="R25" s="49">
        <f t="shared" si="13"/>
        <v>6.9321699999999993</v>
      </c>
    </row>
    <row r="26" spans="1:18" ht="36.75" customHeight="1" x14ac:dyDescent="0.25">
      <c r="A26" s="124"/>
      <c r="B26" s="121"/>
      <c r="C26" s="65" t="s">
        <v>32</v>
      </c>
      <c r="D26" s="113" t="s">
        <v>75</v>
      </c>
      <c r="E26" s="43">
        <v>30</v>
      </c>
      <c r="F26" s="3">
        <v>30</v>
      </c>
      <c r="G26" s="14">
        <v>1</v>
      </c>
      <c r="H26" s="5">
        <v>30</v>
      </c>
      <c r="I26" s="9">
        <v>0.25</v>
      </c>
      <c r="J26" s="78">
        <f t="shared" si="21"/>
        <v>7.5</v>
      </c>
      <c r="K26" s="3">
        <v>0</v>
      </c>
      <c r="L26" s="14">
        <v>0</v>
      </c>
      <c r="M26" s="5">
        <v>0</v>
      </c>
      <c r="N26" s="9">
        <v>0</v>
      </c>
      <c r="O26" s="25">
        <f t="shared" ref="O26" si="23">M26*N26</f>
        <v>0</v>
      </c>
      <c r="P26" s="45">
        <f t="shared" ref="P26" si="24">J26+O26</f>
        <v>7.5</v>
      </c>
      <c r="Q26" s="46">
        <v>41.51</v>
      </c>
      <c r="R26" s="49">
        <f t="shared" ref="R26" si="25">(P26*Q26)</f>
        <v>311.32499999999999</v>
      </c>
    </row>
    <row r="27" spans="1:18" ht="43.5" customHeight="1" x14ac:dyDescent="0.25">
      <c r="A27" s="124"/>
      <c r="B27" s="121"/>
      <c r="C27" s="65" t="s">
        <v>59</v>
      </c>
      <c r="D27" s="113" t="s">
        <v>57</v>
      </c>
      <c r="E27" s="43">
        <v>20</v>
      </c>
      <c r="F27" s="3">
        <v>20</v>
      </c>
      <c r="G27" s="14">
        <v>1</v>
      </c>
      <c r="H27" s="5">
        <v>20</v>
      </c>
      <c r="I27" s="9">
        <v>8.3500000000000005E-2</v>
      </c>
      <c r="J27" s="78">
        <f t="shared" ref="J27" si="26">H27*I27</f>
        <v>1.6700000000000002</v>
      </c>
      <c r="K27" s="3">
        <v>0</v>
      </c>
      <c r="L27" s="14">
        <v>0</v>
      </c>
      <c r="M27" s="5">
        <v>0</v>
      </c>
      <c r="N27" s="9">
        <v>0</v>
      </c>
      <c r="O27" s="25">
        <f t="shared" ref="O27:O29" si="27">M27*N27</f>
        <v>0</v>
      </c>
      <c r="P27" s="45">
        <f t="shared" si="22"/>
        <v>1.6700000000000002</v>
      </c>
      <c r="Q27" s="46">
        <v>41.51</v>
      </c>
      <c r="R27" s="49">
        <f t="shared" si="13"/>
        <v>69.321700000000007</v>
      </c>
    </row>
    <row r="28" spans="1:18" ht="31.5" customHeight="1" x14ac:dyDescent="0.25">
      <c r="A28" s="124"/>
      <c r="B28" s="121"/>
      <c r="C28" s="65" t="s">
        <v>61</v>
      </c>
      <c r="D28" s="113" t="s">
        <v>60</v>
      </c>
      <c r="E28" s="43">
        <v>10</v>
      </c>
      <c r="F28" s="3">
        <v>10</v>
      </c>
      <c r="G28" s="14">
        <v>1</v>
      </c>
      <c r="H28" s="5">
        <v>10</v>
      </c>
      <c r="I28" s="9">
        <v>5.0099999999999999E-2</v>
      </c>
      <c r="J28" s="78">
        <f t="shared" ref="J28:J33" si="28">H28*I28</f>
        <v>0.501</v>
      </c>
      <c r="K28" s="3">
        <v>0</v>
      </c>
      <c r="L28" s="14">
        <v>0</v>
      </c>
      <c r="M28" s="5">
        <v>0</v>
      </c>
      <c r="N28" s="1">
        <v>0</v>
      </c>
      <c r="O28" s="25">
        <f t="shared" si="27"/>
        <v>0</v>
      </c>
      <c r="P28" s="45">
        <f t="shared" si="22"/>
        <v>0.501</v>
      </c>
      <c r="Q28" s="46">
        <v>41.51</v>
      </c>
      <c r="R28" s="49">
        <f t="shared" si="13"/>
        <v>20.796509999999998</v>
      </c>
    </row>
    <row r="29" spans="1:18" ht="30.75" customHeight="1" x14ac:dyDescent="0.25">
      <c r="A29" s="124"/>
      <c r="B29" s="121"/>
      <c r="C29" s="65" t="s">
        <v>63</v>
      </c>
      <c r="D29" s="113" t="s">
        <v>62</v>
      </c>
      <c r="E29" s="43">
        <v>20</v>
      </c>
      <c r="F29" s="3">
        <v>20</v>
      </c>
      <c r="G29" s="14">
        <v>1</v>
      </c>
      <c r="H29" s="5">
        <v>20</v>
      </c>
      <c r="I29" s="9">
        <v>1.67E-2</v>
      </c>
      <c r="J29" s="78">
        <f t="shared" si="28"/>
        <v>0.33399999999999996</v>
      </c>
      <c r="K29" s="3">
        <v>0</v>
      </c>
      <c r="L29" s="14">
        <v>0</v>
      </c>
      <c r="M29" s="5">
        <v>0</v>
      </c>
      <c r="N29" s="1">
        <v>0</v>
      </c>
      <c r="O29" s="25">
        <f t="shared" si="27"/>
        <v>0</v>
      </c>
      <c r="P29" s="45">
        <f t="shared" si="22"/>
        <v>0.33399999999999996</v>
      </c>
      <c r="Q29" s="46">
        <v>41.51</v>
      </c>
      <c r="R29" s="49">
        <f t="shared" si="13"/>
        <v>13.864339999999999</v>
      </c>
    </row>
    <row r="30" spans="1:18" ht="40.5" customHeight="1" x14ac:dyDescent="0.25">
      <c r="A30" s="124"/>
      <c r="B30" s="121"/>
      <c r="C30" s="64" t="s">
        <v>74</v>
      </c>
      <c r="D30" s="113" t="s">
        <v>73</v>
      </c>
      <c r="E30" s="43">
        <v>20</v>
      </c>
      <c r="F30" s="3">
        <v>20</v>
      </c>
      <c r="G30" s="14">
        <v>2</v>
      </c>
      <c r="H30" s="5">
        <f>F30*G30</f>
        <v>40</v>
      </c>
      <c r="I30" s="9">
        <v>0.5</v>
      </c>
      <c r="J30" s="78">
        <f t="shared" si="28"/>
        <v>20</v>
      </c>
      <c r="K30" s="3">
        <v>0</v>
      </c>
      <c r="L30" s="14">
        <v>0</v>
      </c>
      <c r="M30" s="5">
        <v>0</v>
      </c>
      <c r="N30" s="9">
        <v>0</v>
      </c>
      <c r="O30" s="25">
        <f>M30*N30</f>
        <v>0</v>
      </c>
      <c r="P30" s="45">
        <f>J30+O30</f>
        <v>20</v>
      </c>
      <c r="Q30" s="46">
        <v>41.51</v>
      </c>
      <c r="R30" s="49">
        <f t="shared" si="13"/>
        <v>830.19999999999993</v>
      </c>
    </row>
    <row r="31" spans="1:18" ht="35.25" customHeight="1" x14ac:dyDescent="0.25">
      <c r="A31" s="124"/>
      <c r="B31" s="121"/>
      <c r="C31" s="64" t="s">
        <v>65</v>
      </c>
      <c r="D31" s="113" t="s">
        <v>64</v>
      </c>
      <c r="E31" s="43">
        <v>20</v>
      </c>
      <c r="F31" s="3">
        <v>20</v>
      </c>
      <c r="G31" s="14">
        <v>1</v>
      </c>
      <c r="H31" s="5">
        <v>20</v>
      </c>
      <c r="I31" s="9">
        <v>8.3500000000000005E-2</v>
      </c>
      <c r="J31" s="78">
        <f t="shared" si="28"/>
        <v>1.6700000000000002</v>
      </c>
      <c r="K31" s="3">
        <v>0</v>
      </c>
      <c r="L31" s="14">
        <v>0</v>
      </c>
      <c r="M31" s="5">
        <v>0</v>
      </c>
      <c r="N31" s="9">
        <v>0</v>
      </c>
      <c r="O31" s="25">
        <f>M31*N31</f>
        <v>0</v>
      </c>
      <c r="P31" s="45">
        <f>J31+O31</f>
        <v>1.6700000000000002</v>
      </c>
      <c r="Q31" s="46">
        <v>41.51</v>
      </c>
      <c r="R31" s="49">
        <f t="shared" si="13"/>
        <v>69.321700000000007</v>
      </c>
    </row>
    <row r="32" spans="1:18" ht="45" customHeight="1" thickBot="1" x14ac:dyDescent="0.3">
      <c r="A32" s="124"/>
      <c r="B32" s="122"/>
      <c r="C32" s="83" t="s">
        <v>67</v>
      </c>
      <c r="D32" s="115" t="s">
        <v>66</v>
      </c>
      <c r="E32" s="84">
        <v>20</v>
      </c>
      <c r="F32" s="85">
        <v>20</v>
      </c>
      <c r="G32" s="86">
        <v>1</v>
      </c>
      <c r="H32" s="87">
        <f>F32*G32</f>
        <v>20</v>
      </c>
      <c r="I32" s="88">
        <v>1.67E-2</v>
      </c>
      <c r="J32" s="89">
        <f t="shared" si="28"/>
        <v>0.33399999999999996</v>
      </c>
      <c r="K32" s="85">
        <v>0</v>
      </c>
      <c r="L32" s="86">
        <v>0</v>
      </c>
      <c r="M32" s="87">
        <v>0</v>
      </c>
      <c r="N32" s="88">
        <v>0</v>
      </c>
      <c r="O32" s="90">
        <f>M32*N32</f>
        <v>0</v>
      </c>
      <c r="P32" s="91">
        <f>J32+O32</f>
        <v>0.33399999999999996</v>
      </c>
      <c r="Q32" s="92">
        <v>41.51</v>
      </c>
      <c r="R32" s="93">
        <f t="shared" si="13"/>
        <v>13.864339999999999</v>
      </c>
    </row>
    <row r="33" spans="1:18" ht="36.75" customHeight="1" x14ac:dyDescent="0.25">
      <c r="A33" s="124"/>
      <c r="B33" s="126" t="s">
        <v>19</v>
      </c>
      <c r="C33" s="81" t="s">
        <v>36</v>
      </c>
      <c r="D33" s="114" t="s">
        <v>55</v>
      </c>
      <c r="E33" s="82">
        <v>60</v>
      </c>
      <c r="F33" s="11">
        <v>60</v>
      </c>
      <c r="G33" s="19">
        <v>1</v>
      </c>
      <c r="H33" s="10">
        <v>60</v>
      </c>
      <c r="I33" s="33">
        <v>1.67E-2</v>
      </c>
      <c r="J33" s="80">
        <f t="shared" si="28"/>
        <v>1.002</v>
      </c>
      <c r="K33" s="11">
        <v>0</v>
      </c>
      <c r="L33" s="19">
        <v>0</v>
      </c>
      <c r="M33" s="10">
        <v>0</v>
      </c>
      <c r="N33" s="12">
        <v>0</v>
      </c>
      <c r="O33" s="34">
        <f t="shared" ref="O33" si="29">M33*N33</f>
        <v>0</v>
      </c>
      <c r="P33" s="44">
        <f t="shared" ref="P33" si="30">J33+O33</f>
        <v>1.002</v>
      </c>
      <c r="Q33" s="54">
        <v>41.51</v>
      </c>
      <c r="R33" s="55">
        <f t="shared" si="13"/>
        <v>41.593019999999996</v>
      </c>
    </row>
    <row r="34" spans="1:18" ht="36.75" customHeight="1" x14ac:dyDescent="0.25">
      <c r="A34" s="124"/>
      <c r="B34" s="124"/>
      <c r="C34" s="65" t="s">
        <v>37</v>
      </c>
      <c r="D34" s="113" t="s">
        <v>56</v>
      </c>
      <c r="E34" s="43">
        <v>60</v>
      </c>
      <c r="F34" s="3">
        <v>60</v>
      </c>
      <c r="G34" s="14">
        <v>1</v>
      </c>
      <c r="H34" s="5">
        <v>60</v>
      </c>
      <c r="I34" s="9">
        <v>1.5</v>
      </c>
      <c r="J34" s="78">
        <f t="shared" ref="J34:J36" si="31">H34*I34</f>
        <v>90</v>
      </c>
      <c r="K34" s="3">
        <v>0</v>
      </c>
      <c r="L34" s="14">
        <v>0</v>
      </c>
      <c r="M34" s="5">
        <v>0</v>
      </c>
      <c r="N34" s="9">
        <v>0</v>
      </c>
      <c r="O34" s="25">
        <f t="shared" ref="O34:O38" si="32">M34*N34</f>
        <v>0</v>
      </c>
      <c r="P34" s="45">
        <f t="shared" ref="P34:P38" si="33">J34+O34</f>
        <v>90</v>
      </c>
      <c r="Q34" s="46">
        <v>41.51</v>
      </c>
      <c r="R34" s="49">
        <f t="shared" ref="R34:R40" si="34">(P34*Q34)</f>
        <v>3735.8999999999996</v>
      </c>
    </row>
    <row r="35" spans="1:18" ht="36.75" customHeight="1" x14ac:dyDescent="0.25">
      <c r="A35" s="124"/>
      <c r="B35" s="124"/>
      <c r="C35" s="65" t="s">
        <v>39</v>
      </c>
      <c r="D35" s="113" t="s">
        <v>58</v>
      </c>
      <c r="E35" s="43">
        <v>20</v>
      </c>
      <c r="F35" s="3">
        <v>20</v>
      </c>
      <c r="G35" s="14">
        <v>1</v>
      </c>
      <c r="H35" s="5">
        <v>20</v>
      </c>
      <c r="I35" s="9">
        <v>1.67E-2</v>
      </c>
      <c r="J35" s="78">
        <f t="shared" si="31"/>
        <v>0.33399999999999996</v>
      </c>
      <c r="K35" s="3">
        <v>0</v>
      </c>
      <c r="L35" s="14">
        <v>0</v>
      </c>
      <c r="M35" s="5">
        <v>0</v>
      </c>
      <c r="N35" s="9">
        <v>0</v>
      </c>
      <c r="O35" s="25">
        <f t="shared" si="32"/>
        <v>0</v>
      </c>
      <c r="P35" s="45">
        <f t="shared" si="33"/>
        <v>0.33399999999999996</v>
      </c>
      <c r="Q35" s="46">
        <v>41.51</v>
      </c>
      <c r="R35" s="49">
        <f t="shared" si="34"/>
        <v>13.864339999999999</v>
      </c>
    </row>
    <row r="36" spans="1:18" ht="57" customHeight="1" x14ac:dyDescent="0.25">
      <c r="A36" s="124"/>
      <c r="B36" s="124"/>
      <c r="C36" s="65" t="s">
        <v>59</v>
      </c>
      <c r="D36" s="113" t="s">
        <v>57</v>
      </c>
      <c r="E36" s="43">
        <v>40</v>
      </c>
      <c r="F36" s="3">
        <v>40</v>
      </c>
      <c r="G36" s="14">
        <v>1</v>
      </c>
      <c r="H36" s="5">
        <v>40</v>
      </c>
      <c r="I36" s="9">
        <v>8.3500000000000005E-2</v>
      </c>
      <c r="J36" s="78">
        <f t="shared" si="31"/>
        <v>3.3400000000000003</v>
      </c>
      <c r="K36" s="3">
        <v>0</v>
      </c>
      <c r="L36" s="14">
        <v>0</v>
      </c>
      <c r="M36" s="5">
        <v>0</v>
      </c>
      <c r="N36" s="9">
        <v>0</v>
      </c>
      <c r="O36" s="25">
        <f t="shared" si="32"/>
        <v>0</v>
      </c>
      <c r="P36" s="45">
        <f t="shared" si="33"/>
        <v>3.3400000000000003</v>
      </c>
      <c r="Q36" s="46">
        <v>41.51</v>
      </c>
      <c r="R36" s="49">
        <f t="shared" si="34"/>
        <v>138.64340000000001</v>
      </c>
    </row>
    <row r="37" spans="1:18" ht="51.75" customHeight="1" x14ac:dyDescent="0.25">
      <c r="A37" s="124"/>
      <c r="B37" s="124"/>
      <c r="C37" s="65" t="s">
        <v>61</v>
      </c>
      <c r="D37" s="113" t="s">
        <v>60</v>
      </c>
      <c r="E37" s="43">
        <v>20</v>
      </c>
      <c r="F37" s="3">
        <v>20</v>
      </c>
      <c r="G37" s="14">
        <v>1</v>
      </c>
      <c r="H37" s="5">
        <v>20</v>
      </c>
      <c r="I37" s="9">
        <v>5.0099999999999999E-2</v>
      </c>
      <c r="J37" s="78">
        <f>H37*I37</f>
        <v>1.002</v>
      </c>
      <c r="K37" s="3">
        <v>0</v>
      </c>
      <c r="L37" s="14">
        <v>0</v>
      </c>
      <c r="M37" s="5">
        <v>0</v>
      </c>
      <c r="N37" s="1">
        <v>0</v>
      </c>
      <c r="O37" s="25">
        <f t="shared" si="32"/>
        <v>0</v>
      </c>
      <c r="P37" s="45">
        <f t="shared" si="33"/>
        <v>1.002</v>
      </c>
      <c r="Q37" s="46">
        <v>41.51</v>
      </c>
      <c r="R37" s="49">
        <f t="shared" si="34"/>
        <v>41.593019999999996</v>
      </c>
    </row>
    <row r="38" spans="1:18" ht="51.75" customHeight="1" x14ac:dyDescent="0.25">
      <c r="A38" s="124"/>
      <c r="B38" s="124"/>
      <c r="C38" s="65" t="s">
        <v>63</v>
      </c>
      <c r="D38" s="113" t="s">
        <v>62</v>
      </c>
      <c r="E38" s="43">
        <v>40</v>
      </c>
      <c r="F38" s="3">
        <v>40</v>
      </c>
      <c r="G38" s="14">
        <v>1</v>
      </c>
      <c r="H38" s="5">
        <v>40</v>
      </c>
      <c r="I38" s="9">
        <v>1.67E-2</v>
      </c>
      <c r="J38" s="78">
        <f>H38*I38</f>
        <v>0.66799999999999993</v>
      </c>
      <c r="K38" s="3">
        <v>0</v>
      </c>
      <c r="L38" s="14">
        <v>0</v>
      </c>
      <c r="M38" s="5">
        <v>0</v>
      </c>
      <c r="N38" s="1">
        <v>0</v>
      </c>
      <c r="O38" s="25">
        <f t="shared" si="32"/>
        <v>0</v>
      </c>
      <c r="P38" s="45">
        <f t="shared" si="33"/>
        <v>0.66799999999999993</v>
      </c>
      <c r="Q38" s="46">
        <v>41.51</v>
      </c>
      <c r="R38" s="49">
        <f t="shared" si="34"/>
        <v>27.728679999999997</v>
      </c>
    </row>
    <row r="39" spans="1:18" ht="52.5" customHeight="1" x14ac:dyDescent="0.25">
      <c r="A39" s="124"/>
      <c r="B39" s="124"/>
      <c r="C39" s="64" t="s">
        <v>74</v>
      </c>
      <c r="D39" s="113" t="s">
        <v>73</v>
      </c>
      <c r="E39" s="43">
        <v>40</v>
      </c>
      <c r="F39" s="3">
        <v>40</v>
      </c>
      <c r="G39" s="14">
        <v>2</v>
      </c>
      <c r="H39" s="5">
        <f>F39*G39</f>
        <v>80</v>
      </c>
      <c r="I39" s="9">
        <v>0.5</v>
      </c>
      <c r="J39" s="78">
        <f>H39*I39</f>
        <v>40</v>
      </c>
      <c r="K39" s="3">
        <v>0</v>
      </c>
      <c r="L39" s="14">
        <v>0</v>
      </c>
      <c r="M39" s="5">
        <v>0</v>
      </c>
      <c r="N39" s="9">
        <v>0</v>
      </c>
      <c r="O39" s="25">
        <f t="shared" ref="O39" si="35">M39*N39</f>
        <v>0</v>
      </c>
      <c r="P39" s="45">
        <f>J39+O39</f>
        <v>40</v>
      </c>
      <c r="Q39" s="46">
        <v>41.51</v>
      </c>
      <c r="R39" s="49">
        <f t="shared" si="34"/>
        <v>1660.3999999999999</v>
      </c>
    </row>
    <row r="40" spans="1:18" ht="57.75" customHeight="1" x14ac:dyDescent="0.25">
      <c r="A40" s="124"/>
      <c r="B40" s="124"/>
      <c r="C40" s="64" t="s">
        <v>65</v>
      </c>
      <c r="D40" s="113" t="s">
        <v>64</v>
      </c>
      <c r="E40" s="43">
        <v>40</v>
      </c>
      <c r="F40" s="3">
        <v>40</v>
      </c>
      <c r="G40" s="14">
        <v>1</v>
      </c>
      <c r="H40" s="5">
        <v>40</v>
      </c>
      <c r="I40" s="9">
        <v>8.3500000000000005E-2</v>
      </c>
      <c r="J40" s="78">
        <f>H40*I40</f>
        <v>3.3400000000000003</v>
      </c>
      <c r="K40" s="3">
        <v>0</v>
      </c>
      <c r="L40" s="14">
        <v>0</v>
      </c>
      <c r="M40" s="5">
        <v>0</v>
      </c>
      <c r="N40" s="9">
        <v>0</v>
      </c>
      <c r="O40" s="25">
        <f t="shared" ref="O40" si="36">M40*N40</f>
        <v>0</v>
      </c>
      <c r="P40" s="45">
        <f>J40+O40</f>
        <v>3.3400000000000003</v>
      </c>
      <c r="Q40" s="46">
        <v>41.51</v>
      </c>
      <c r="R40" s="49">
        <f t="shared" si="34"/>
        <v>138.64340000000001</v>
      </c>
    </row>
    <row r="41" spans="1:18" ht="48" customHeight="1" x14ac:dyDescent="0.25">
      <c r="A41" s="124"/>
      <c r="B41" s="124"/>
      <c r="C41" s="64" t="s">
        <v>32</v>
      </c>
      <c r="D41" s="113" t="s">
        <v>68</v>
      </c>
      <c r="E41" s="43">
        <v>40</v>
      </c>
      <c r="F41" s="3">
        <v>40</v>
      </c>
      <c r="G41" s="14">
        <v>1</v>
      </c>
      <c r="H41" s="5">
        <v>40</v>
      </c>
      <c r="I41" s="9">
        <v>2</v>
      </c>
      <c r="J41" s="78">
        <f t="shared" ref="J41" si="37">H41*I41</f>
        <v>80</v>
      </c>
      <c r="K41" s="3">
        <v>0</v>
      </c>
      <c r="L41" s="14">
        <v>0</v>
      </c>
      <c r="M41" s="5">
        <v>0</v>
      </c>
      <c r="N41" s="9">
        <v>0</v>
      </c>
      <c r="O41" s="25">
        <f>M41*N41</f>
        <v>0</v>
      </c>
      <c r="P41" s="45">
        <f t="shared" ref="P41" si="38">J41+O41</f>
        <v>80</v>
      </c>
      <c r="Q41" s="46">
        <v>41.51</v>
      </c>
      <c r="R41" s="49">
        <f t="shared" ref="R41" si="39">(P41*Q41)</f>
        <v>3320.7999999999997</v>
      </c>
    </row>
    <row r="42" spans="1:18" ht="47.25" customHeight="1" thickBot="1" x14ac:dyDescent="0.3">
      <c r="A42" s="125"/>
      <c r="B42" s="125"/>
      <c r="C42" s="67" t="s">
        <v>67</v>
      </c>
      <c r="D42" s="116" t="s">
        <v>66</v>
      </c>
      <c r="E42" s="50">
        <v>40</v>
      </c>
      <c r="F42" s="4">
        <v>40</v>
      </c>
      <c r="G42" s="18">
        <v>1</v>
      </c>
      <c r="H42" s="2">
        <v>40</v>
      </c>
      <c r="I42" s="13">
        <v>1.67E-2</v>
      </c>
      <c r="J42" s="79">
        <f t="shared" ref="J42" si="40">H42*I42</f>
        <v>0.66799999999999993</v>
      </c>
      <c r="K42" s="4">
        <v>0</v>
      </c>
      <c r="L42" s="18">
        <v>0</v>
      </c>
      <c r="M42" s="2">
        <v>0</v>
      </c>
      <c r="N42" s="13">
        <v>0</v>
      </c>
      <c r="O42" s="51">
        <f>M42*N42</f>
        <v>0</v>
      </c>
      <c r="P42" s="52">
        <f t="shared" si="16"/>
        <v>0.66799999999999993</v>
      </c>
      <c r="Q42" s="68">
        <v>41.51</v>
      </c>
      <c r="R42" s="53">
        <f t="shared" ref="R42" si="41">(P42*Q42)</f>
        <v>27.728679999999997</v>
      </c>
    </row>
    <row r="43" spans="1:18" ht="13.5" customHeight="1" thickBot="1" x14ac:dyDescent="0.3">
      <c r="A43" s="119" t="s">
        <v>16</v>
      </c>
      <c r="B43" s="119"/>
      <c r="C43" s="119"/>
      <c r="D43" s="119"/>
      <c r="E43" s="56">
        <f>E18+E20+E33</f>
        <v>99</v>
      </c>
      <c r="F43" s="56">
        <f>F18+F21+F33</f>
        <v>93</v>
      </c>
      <c r="G43" s="69">
        <f>H43/F43</f>
        <v>8.1827956989247319</v>
      </c>
      <c r="H43" s="56">
        <f>SUM(H18:H42)</f>
        <v>761</v>
      </c>
      <c r="I43" s="70">
        <f>J43/H43</f>
        <v>0.40794586070959271</v>
      </c>
      <c r="J43" s="61">
        <f>SUM(J18:J42)</f>
        <v>310.44680000000005</v>
      </c>
      <c r="K43" s="75">
        <f>K18+K21+K33</f>
        <v>6</v>
      </c>
      <c r="L43" s="69">
        <f>M43/K43</f>
        <v>1</v>
      </c>
      <c r="M43" s="56">
        <f>SUM(M18:M42)</f>
        <v>6</v>
      </c>
      <c r="N43" s="58">
        <f>O43/M43</f>
        <v>0.16700000000000001</v>
      </c>
      <c r="O43" s="61">
        <f>SUM(O18:O42)</f>
        <v>1.002</v>
      </c>
      <c r="P43" s="61">
        <f>J43+O43</f>
        <v>311.44880000000006</v>
      </c>
      <c r="Q43" s="61"/>
      <c r="R43" s="71">
        <f>SUM(R18:R42)</f>
        <v>12928.239688</v>
      </c>
    </row>
    <row r="44" spans="1:18" ht="13.5" thickBot="1" x14ac:dyDescent="0.3">
      <c r="A44" s="72"/>
      <c r="B44" s="73" t="s">
        <v>0</v>
      </c>
      <c r="C44" s="73"/>
      <c r="D44" s="74"/>
      <c r="E44" s="21">
        <f>E17+E43</f>
        <v>204</v>
      </c>
      <c r="F44" s="21">
        <f>F17+F43</f>
        <v>198</v>
      </c>
      <c r="G44" s="20">
        <f>H44/F44</f>
        <v>5.9898989898989896</v>
      </c>
      <c r="H44" s="21">
        <f>H17+H43</f>
        <v>1186</v>
      </c>
      <c r="I44" s="22">
        <f>J44/H44</f>
        <v>0.36441306913996629</v>
      </c>
      <c r="J44" s="23">
        <f>J17+J43</f>
        <v>432.19390000000004</v>
      </c>
      <c r="K44" s="76">
        <f>K17+K43</f>
        <v>6</v>
      </c>
      <c r="L44" s="20">
        <f>M44/K44</f>
        <v>1</v>
      </c>
      <c r="M44" s="21">
        <f>M17+M43</f>
        <v>6</v>
      </c>
      <c r="N44" s="22">
        <f>O44/M44</f>
        <v>0.16700000000000001</v>
      </c>
      <c r="O44" s="23">
        <f>O17+O43</f>
        <v>1.002</v>
      </c>
      <c r="P44" s="23">
        <f>P17+P43</f>
        <v>433.19590000000005</v>
      </c>
      <c r="Q44" s="23"/>
      <c r="R44" s="24">
        <f>R17+R43</f>
        <v>18393.467006999999</v>
      </c>
    </row>
    <row r="45" spans="1:18" x14ac:dyDescent="0.25">
      <c r="A45" s="30"/>
      <c r="B45" s="15"/>
      <c r="C45" s="15"/>
      <c r="D45" s="30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8" ht="14.25" customHeight="1" x14ac:dyDescent="0.25">
      <c r="A46" s="31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18" ht="14.25" customHeight="1" x14ac:dyDescent="0.25">
      <c r="A47" s="31" t="s">
        <v>15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18" ht="15" x14ac:dyDescent="0.25">
      <c r="A48" s="128" t="s">
        <v>21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</row>
    <row r="49" spans="1:16" ht="15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</row>
  </sheetData>
  <mergeCells count="10">
    <mergeCell ref="F1:J1"/>
    <mergeCell ref="K1:O1"/>
    <mergeCell ref="A3:A16"/>
    <mergeCell ref="B3:B15"/>
    <mergeCell ref="A48:P48"/>
    <mergeCell ref="A18:A42"/>
    <mergeCell ref="B33:B42"/>
    <mergeCell ref="A43:D43"/>
    <mergeCell ref="B18:B32"/>
    <mergeCell ref="A17:D17"/>
  </mergeCells>
  <printOptions gridLines="1"/>
  <pageMargins left="0.7" right="0.7" top="0.75" bottom="0.75" header="0.3" footer="0.3"/>
  <pageSetup fitToHeight="0" orientation="landscape" r:id="rId1"/>
  <headerFooter differentFirst="1">
    <oddHeader xml:space="preserve">&amp;C
</oddHeader>
    <oddFooter>&amp;CPage &amp;P of &amp;N</oddFooter>
    <firstHeader>&amp;C&amp;"-,Bold"&amp;14Appendix A6. IRA OMB Burden Table</firstHeader>
  </headerFooter>
  <ignoredErrors>
    <ignoredError sqref="P17 N44 L44 I44 G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Eval of IRA 60 day FRN burden</vt:lpstr>
      <vt:lpstr>'Eval of IRA 60 day FRN burden'!Print_Area</vt:lpstr>
      <vt:lpstr>'Eval of IRA 60 day FRN burden'!Print_Titles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CS</cp:lastModifiedBy>
  <cp:lastPrinted>2018-04-27T14:55:50Z</cp:lastPrinted>
  <dcterms:created xsi:type="dcterms:W3CDTF">2013-01-08T21:49:18Z</dcterms:created>
  <dcterms:modified xsi:type="dcterms:W3CDTF">2018-05-16T19:55:34Z</dcterms:modified>
</cp:coreProperties>
</file>