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codeName="{7A2D7E96-6E34-419A-AE5F-296B3A7E7977}"/>
  <workbookPr codeName="ThisWorkbook" defaultThemeVersion="124226"/>
  <mc:AlternateContent xmlns:mc="http://schemas.openxmlformats.org/markup-compatibility/2006">
    <mc:Choice Requires="x15">
      <x15ac:absPath xmlns:x15ac="http://schemas.microsoft.com/office/spreadsheetml/2010/11/ac" url="\\icf-hq.icfconsulting.com\Share\RemoteOffices\DC02\Common\Common\ODSTS\Host Environment Support\Reporting Forms\LIVE Reporting Forms\FINAL for OMB Review - December 2017\"/>
    </mc:Choice>
  </mc:AlternateContent>
  <bookViews>
    <workbookView xWindow="1065" yWindow="30" windowWidth="15870" windowHeight="12765" tabRatio="769"/>
  </bookViews>
  <sheets>
    <sheet name="Instructions" sheetId="2" r:id="rId1"/>
    <sheet name="Section 1" sheetId="1" r:id="rId2"/>
    <sheet name="Section 2" sheetId="3" r:id="rId3"/>
    <sheet name="Reference List" sheetId="11" r:id="rId4"/>
    <sheet name="Lists" sheetId="7" state="hidden" r:id="rId5"/>
    <sheet name="Checks" sheetId="9" state="hidden" r:id="rId6"/>
    <sheet name="OutputForCSV" sheetId="10" state="hidden" r:id="rId7"/>
  </sheets>
  <definedNames>
    <definedName name="AllError">Checks!$D$10</definedName>
    <definedName name="ChemicalList">Lists!$B$3:$B$68</definedName>
    <definedName name="CompName">OutputForCSV!$F$1</definedName>
    <definedName name="CSVDate">Lists!$F$3</definedName>
    <definedName name="FormVersion">OutputForCSV!$D$1</definedName>
    <definedName name="LastCol">OutputForCSV!$J$1</definedName>
    <definedName name="LastRow">OutputForCSV!$A$22</definedName>
    <definedName name="LockStatus">Instructions!$H$13</definedName>
    <definedName name="_xlnm.Print_Area" localSheetId="0">Instructions!$B$2:$D$22</definedName>
    <definedName name="_xlnm.Print_Area" localSheetId="3">'Reference List'!$B$2:$H$24</definedName>
    <definedName name="_xlnm.Print_Area" localSheetId="1">'Section 1'!$B$2:$G$12</definedName>
    <definedName name="_xlnm.Print_Area" localSheetId="2">'Section 2'!$C$2:$F$34</definedName>
    <definedName name="ReportingYear">Lists!$D$3:$D$5</definedName>
    <definedName name="ReportType">Lists!$G$3</definedName>
    <definedName name="ReportYr">'Section 1'!$D$11</definedName>
    <definedName name="Sec1Status">Checks!$D$3</definedName>
    <definedName name="Sec2Blank">Checks!$D$8</definedName>
    <definedName name="Sec2Complete">Checks!$D$7</definedName>
    <definedName name="Sec2Duplicates">Checks!$D$4</definedName>
    <definedName name="Sec2Error">Checks!$D$9</definedName>
    <definedName name="Sec2Negatives">Checks!$D$5</definedName>
    <definedName name="Sec2ValidChem">Checks!$D$6</definedName>
    <definedName name="SubDate">'Section 1'!$D$5</definedName>
    <definedName name="SubmissionType">Lists!$C$3:$C$4</definedName>
    <definedName name="SubTSelection">'Section 1'!$D$10</definedName>
    <definedName name="VersionNumber">Lists!#REF!</definedName>
  </definedNames>
  <calcPr calcId="152511"/>
</workbook>
</file>

<file path=xl/calcChain.xml><?xml version="1.0" encoding="utf-8"?>
<calcChain xmlns="http://schemas.openxmlformats.org/spreadsheetml/2006/main">
  <c r="E3" i="7" l="1"/>
  <c r="D93" i="3" l="1"/>
  <c r="D94" i="3"/>
  <c r="D95" i="3"/>
  <c r="D96" i="3"/>
  <c r="D88" i="3"/>
  <c r="D89" i="3"/>
  <c r="D90" i="3"/>
  <c r="D91" i="3"/>
  <c r="D92" i="3"/>
  <c r="D82" i="3"/>
  <c r="D83" i="3"/>
  <c r="D84" i="3"/>
  <c r="D85" i="3"/>
  <c r="D86" i="3"/>
  <c r="D87" i="3"/>
  <c r="D78" i="3"/>
  <c r="D79" i="3"/>
  <c r="D80" i="3"/>
  <c r="D81"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35" i="3"/>
  <c r="D14" i="1" l="1"/>
  <c r="D13" i="1"/>
  <c r="J23" i="3" l="1"/>
  <c r="K23" i="3"/>
  <c r="L23" i="3"/>
  <c r="J24" i="3"/>
  <c r="K24" i="3"/>
  <c r="L24" i="3"/>
  <c r="J25" i="3"/>
  <c r="K25" i="3"/>
  <c r="L25" i="3"/>
  <c r="J26" i="3"/>
  <c r="K26" i="3"/>
  <c r="L26" i="3"/>
  <c r="J27" i="3"/>
  <c r="K27" i="3"/>
  <c r="L27" i="3"/>
  <c r="J28" i="3"/>
  <c r="K28" i="3"/>
  <c r="L28" i="3"/>
  <c r="J29" i="3"/>
  <c r="K29" i="3"/>
  <c r="L29" i="3"/>
  <c r="J30" i="3"/>
  <c r="K30" i="3"/>
  <c r="L30" i="3"/>
  <c r="J31" i="3"/>
  <c r="K31" i="3"/>
  <c r="L31" i="3"/>
  <c r="J32" i="3"/>
  <c r="K32" i="3"/>
  <c r="L32" i="3"/>
  <c r="J33" i="3"/>
  <c r="K33" i="3"/>
  <c r="L33" i="3"/>
  <c r="H32" i="3" l="1"/>
  <c r="H28" i="3"/>
  <c r="H24" i="3"/>
  <c r="H33" i="3"/>
  <c r="H29" i="3"/>
  <c r="H25" i="3"/>
  <c r="H30" i="3"/>
  <c r="H26" i="3"/>
  <c r="H31" i="3"/>
  <c r="H27" i="3"/>
  <c r="H23" i="3"/>
  <c r="F10" i="1"/>
  <c r="I10" i="1"/>
  <c r="K22" i="3" l="1"/>
  <c r="K21" i="3"/>
  <c r="K14" i="3"/>
  <c r="L22" i="3"/>
  <c r="L21" i="3"/>
  <c r="L20" i="3"/>
  <c r="L19" i="3"/>
  <c r="L18" i="3"/>
  <c r="L17" i="3"/>
  <c r="L16" i="3"/>
  <c r="L15" i="3"/>
  <c r="L14" i="3"/>
  <c r="J22" i="3"/>
  <c r="J21" i="3"/>
  <c r="J20" i="3"/>
  <c r="J19" i="3"/>
  <c r="J18" i="3"/>
  <c r="J17" i="3"/>
  <c r="J16" i="3"/>
  <c r="J15" i="3"/>
  <c r="J14" i="3"/>
  <c r="H21" i="3" l="1"/>
  <c r="H14" i="3"/>
  <c r="H22" i="3"/>
  <c r="D4" i="9"/>
  <c r="D6" i="9"/>
  <c r="D5" i="9" l="1"/>
  <c r="E6" i="3" l="1"/>
  <c r="H1" i="10" l="1"/>
  <c r="G1" i="10"/>
  <c r="F1" i="10"/>
  <c r="F11" i="1"/>
  <c r="K20" i="3"/>
  <c r="H20" i="3" s="1"/>
  <c r="K19" i="3"/>
  <c r="H19" i="3" s="1"/>
  <c r="K18" i="3"/>
  <c r="H18" i="3" s="1"/>
  <c r="K17" i="3"/>
  <c r="H17" i="3" s="1"/>
  <c r="K16" i="3"/>
  <c r="H16" i="3" s="1"/>
  <c r="K15" i="3"/>
  <c r="H15" i="3" s="1"/>
  <c r="A14" i="3"/>
  <c r="E5" i="3"/>
  <c r="F9" i="1"/>
  <c r="D5" i="1"/>
  <c r="A15" i="3" l="1"/>
  <c r="E1" i="10"/>
  <c r="F3" i="7"/>
  <c r="D7" i="9"/>
  <c r="D3" i="9"/>
  <c r="I15" i="3"/>
  <c r="I14" i="3"/>
  <c r="I11" i="1"/>
  <c r="A16" i="3" l="1"/>
  <c r="I16" i="3" l="1"/>
  <c r="A17" i="3"/>
  <c r="I17" i="3" l="1"/>
  <c r="A18" i="3"/>
  <c r="A19" i="3" l="1"/>
  <c r="I18" i="3"/>
  <c r="I19" i="3" l="1"/>
  <c r="A20" i="3"/>
  <c r="A21" i="3"/>
  <c r="I21" i="3" s="1"/>
  <c r="I20" i="3" l="1"/>
  <c r="A22" i="3"/>
  <c r="I22" i="3" l="1"/>
  <c r="A23" i="3"/>
  <c r="I23" i="3" l="1"/>
  <c r="A24" i="3"/>
  <c r="I24" i="3" l="1"/>
  <c r="A25" i="3"/>
  <c r="I25" i="3" l="1"/>
  <c r="A26" i="3"/>
  <c r="I26" i="3" l="1"/>
  <c r="A27" i="3"/>
  <c r="I27" i="3" l="1"/>
  <c r="A28" i="3"/>
  <c r="I28" i="3" l="1"/>
  <c r="A29" i="3"/>
  <c r="I29" i="3" l="1"/>
  <c r="A30" i="3"/>
  <c r="I30" i="3" l="1"/>
  <c r="A31" i="3"/>
  <c r="I31" i="3" l="1"/>
  <c r="A32" i="3"/>
  <c r="I32" i="3" l="1"/>
  <c r="A33" i="3"/>
  <c r="C2" i="10" l="1"/>
  <c r="B2" i="10" s="1"/>
  <c r="D2" i="10"/>
  <c r="D3" i="10"/>
  <c r="C6" i="10"/>
  <c r="B6" i="10" s="1"/>
  <c r="D4" i="10"/>
  <c r="C3" i="10"/>
  <c r="B3" i="10" s="1"/>
  <c r="C4" i="10"/>
  <c r="B4" i="10" s="1"/>
  <c r="D5" i="10"/>
  <c r="D7" i="10"/>
  <c r="C7" i="10"/>
  <c r="B7" i="10" s="1"/>
  <c r="D6" i="10"/>
  <c r="C8" i="10"/>
  <c r="B8" i="10" s="1"/>
  <c r="D8" i="10"/>
  <c r="C5" i="10"/>
  <c r="B5" i="10" s="1"/>
  <c r="D9" i="10"/>
  <c r="C9" i="10"/>
  <c r="B9" i="10" s="1"/>
  <c r="D11" i="10"/>
  <c r="D10" i="10"/>
  <c r="C11" i="10"/>
  <c r="B11" i="10" s="1"/>
  <c r="C10" i="10"/>
  <c r="B10" i="10" s="1"/>
  <c r="C12" i="10"/>
  <c r="B12" i="10" s="1"/>
  <c r="D13" i="10"/>
  <c r="D12" i="10"/>
  <c r="D16" i="10"/>
  <c r="C14" i="10"/>
  <c r="B14" i="10" s="1"/>
  <c r="I33" i="3"/>
  <c r="C13" i="10"/>
  <c r="B13" i="10" s="1"/>
  <c r="D14" i="10"/>
  <c r="C15" i="10"/>
  <c r="B15" i="10" s="1"/>
  <c r="D18" i="10"/>
  <c r="C20" i="10"/>
  <c r="B20" i="10" s="1"/>
  <c r="D15" i="10"/>
  <c r="C18" i="10"/>
  <c r="B18" i="10" s="1"/>
  <c r="C19" i="10"/>
  <c r="B19" i="10" s="1"/>
  <c r="C16" i="10"/>
  <c r="B16" i="10" s="1"/>
  <c r="D19" i="10"/>
  <c r="D17" i="10"/>
  <c r="C17" i="10"/>
  <c r="B17" i="10" s="1"/>
  <c r="D20" i="10"/>
  <c r="D21" i="10"/>
  <c r="C21" i="10"/>
  <c r="B21" i="10" s="1"/>
  <c r="D15" i="9" l="1"/>
  <c r="D8" i="9"/>
  <c r="D9" i="9" s="1"/>
  <c r="D10" i="9" s="1"/>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text>
    </comment>
  </commentList>
</comments>
</file>

<file path=xl/comments2.xml><?xml version="1.0" encoding="utf-8"?>
<comments xmlns="http://schemas.openxmlformats.org/spreadsheetml/2006/main">
  <authors>
    <author>Daniel Lieberman</author>
    <author>Lauren Flinn</author>
    <author>Cory Jemison</author>
  </authors>
  <commentList>
    <comment ref="D11" authorId="0" shapeId="0">
      <text>
        <r>
          <rPr>
            <sz val="8"/>
            <color indexed="81"/>
            <rFont val="Tahoma"/>
            <family val="2"/>
          </rPr>
          <t xml:space="preserve">Select the chemical name from the dropdown list if the controlled substance was transformed during the reporting period.  Each chemical should only appear once in the table.
If </t>
        </r>
        <r>
          <rPr>
            <b/>
            <sz val="8"/>
            <color indexed="81"/>
            <rFont val="Tahoma"/>
            <family val="2"/>
          </rPr>
          <t xml:space="preserve">copying and pasting data </t>
        </r>
        <r>
          <rPr>
            <sz val="8"/>
            <color indexed="81"/>
            <rFont val="Tahoma"/>
            <family val="2"/>
          </rPr>
          <t>into the table, please refer to the Reference List for the valid list of chemical names.</t>
        </r>
      </text>
    </comment>
    <comment ref="E11" authorId="1" shapeId="0">
      <text>
        <r>
          <rPr>
            <sz val="8"/>
            <color indexed="81"/>
            <rFont val="Tahoma"/>
            <family val="2"/>
          </rPr>
          <t>Enter the quantity (kg) of the chemical transformed during the reporting period.</t>
        </r>
      </text>
    </comment>
    <comment ref="J13" authorId="2" shapeId="0">
      <text>
        <r>
          <rPr>
            <b/>
            <sz val="9"/>
            <color indexed="81"/>
            <rFont val="Tahoma"/>
            <family val="2"/>
          </rPr>
          <t>Cory Jemison:</t>
        </r>
        <r>
          <rPr>
            <sz val="9"/>
            <color indexed="81"/>
            <rFont val="Tahoma"/>
            <family val="2"/>
          </rPr>
          <t xml:space="preserve">
Each chemical name can only appear once </t>
        </r>
      </text>
    </comment>
    <comment ref="K13" authorId="2" shapeId="0">
      <text>
        <r>
          <rPr>
            <b/>
            <sz val="9"/>
            <color indexed="81"/>
            <rFont val="Tahoma"/>
            <family val="2"/>
          </rPr>
          <t>Cory Jemison:</t>
        </r>
        <r>
          <rPr>
            <sz val="9"/>
            <color indexed="81"/>
            <rFont val="Tahoma"/>
            <family val="2"/>
          </rPr>
          <t xml:space="preserve">
if a chemical is chosen, that chemical must have production associated with it.</t>
        </r>
      </text>
    </comment>
    <comment ref="L13" authorId="2" shapeId="0">
      <text>
        <r>
          <rPr>
            <b/>
            <sz val="9"/>
            <color indexed="81"/>
            <rFont val="Tahoma"/>
            <family val="2"/>
          </rPr>
          <t>Cory Jemison:</t>
        </r>
        <r>
          <rPr>
            <sz val="9"/>
            <color indexed="81"/>
            <rFont val="Tahoma"/>
            <family val="2"/>
          </rPr>
          <t xml:space="preserve">
Chemical name must be a valid field (i.e., selection from dropdown list)</t>
        </r>
      </text>
    </comment>
    <comment ref="A14" authorId="2" shapeId="0">
      <text>
        <r>
          <rPr>
            <b/>
            <sz val="9"/>
            <color indexed="81"/>
            <rFont val="Tahoma"/>
            <family val="2"/>
          </rPr>
          <t>Cory Jemison:</t>
        </r>
        <r>
          <rPr>
            <sz val="9"/>
            <color indexed="81"/>
            <rFont val="Tahoma"/>
            <family val="2"/>
          </rPr>
          <t xml:space="preserve">
This column will be hidden</t>
        </r>
      </text>
    </comment>
  </commentList>
</comments>
</file>

<file path=xl/comments3.xml><?xml version="1.0" encoding="utf-8"?>
<comments xmlns="http://schemas.openxmlformats.org/spreadsheetml/2006/main">
  <authors>
    <author>Cory Jemison</author>
  </authors>
  <commentList>
    <comment ref="A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J1" authorId="0" shapeId="0">
      <text>
        <r>
          <rPr>
            <b/>
            <sz val="9"/>
            <color indexed="81"/>
            <rFont val="Tahoma"/>
            <family val="2"/>
          </rPr>
          <t>Cory Jemison:</t>
        </r>
        <r>
          <rPr>
            <sz val="9"/>
            <color indexed="81"/>
            <rFont val="Tahoma"/>
            <family val="2"/>
          </rPr>
          <t xml:space="preserve">
Used for export to CSV</t>
        </r>
      </text>
    </comment>
    <comment ref="A22" authorId="0" shapeId="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<sst xmlns="http://schemas.openxmlformats.org/spreadsheetml/2006/main" count="273" uniqueCount="202">
  <si>
    <t>Stratospheric Ozone Protection Program</t>
  </si>
  <si>
    <t>U.S. Environmental Protection Agency</t>
  </si>
  <si>
    <t xml:space="preserve">Section 1: Report Identification Information </t>
  </si>
  <si>
    <t>Instructions</t>
  </si>
  <si>
    <t>Chemical Name</t>
  </si>
  <si>
    <t>Net Production</t>
  </si>
  <si>
    <t>Selection</t>
  </si>
  <si>
    <t>kg</t>
  </si>
  <si>
    <t>HCFC-22</t>
  </si>
  <si>
    <t>HCFC-123a</t>
  </si>
  <si>
    <t>Submission Type</t>
  </si>
  <si>
    <t>Reporting Year:</t>
  </si>
  <si>
    <t>Reporting Year</t>
  </si>
  <si>
    <t>Submission Type:</t>
  </si>
  <si>
    <t xml:space="preserve">HCFC-122 </t>
  </si>
  <si>
    <t>HCFC-124</t>
  </si>
  <si>
    <t>HCFC-124a</t>
  </si>
  <si>
    <t xml:space="preserve">HCFC-221 </t>
  </si>
  <si>
    <t xml:space="preserve">HCFC-222 </t>
  </si>
  <si>
    <t xml:space="preserve">HCFC-224 </t>
  </si>
  <si>
    <t>HCFC-225ca</t>
  </si>
  <si>
    <t xml:space="preserve">HCFC-232 </t>
  </si>
  <si>
    <t>HCFC-123b</t>
  </si>
  <si>
    <t>Original Submission</t>
  </si>
  <si>
    <t>Re-Submittal</t>
  </si>
  <si>
    <t xml:space="preserve">Company Name: </t>
  </si>
  <si>
    <t>Complete all fields below.  No fields may be left blank.</t>
  </si>
  <si>
    <t>Form Type</t>
  </si>
  <si>
    <t>Current Year</t>
  </si>
  <si>
    <t>Section 1</t>
  </si>
  <si>
    <t>Entry</t>
  </si>
  <si>
    <t>Duplicate Check</t>
  </si>
  <si>
    <t>Section 2</t>
  </si>
  <si>
    <t>All</t>
  </si>
  <si>
    <t>Duplicates</t>
  </si>
  <si>
    <r>
      <rPr>
        <b/>
        <sz val="11"/>
        <color theme="1"/>
        <rFont val="Calibri"/>
        <family val="2"/>
        <scheme val="minor"/>
      </rPr>
      <t>Status</t>
    </r>
    <r>
      <rPr>
        <sz val="11"/>
        <color theme="1"/>
        <rFont val="Calibri"/>
        <family val="2"/>
        <scheme val="minor"/>
      </rPr>
      <t xml:space="preserve"> (1 = Incomplete, 0 = Complete)</t>
    </r>
  </si>
  <si>
    <t>Error Check</t>
  </si>
  <si>
    <t>Form Code</t>
  </si>
  <si>
    <t>Class II Producer</t>
  </si>
  <si>
    <t>Class I Producer</t>
  </si>
  <si>
    <t>Class I Importer</t>
  </si>
  <si>
    <t>Class II Importer</t>
  </si>
  <si>
    <t>Class I Exporter</t>
  </si>
  <si>
    <t>Class II Exporter</t>
  </si>
  <si>
    <t>Class I Lab Supplier</t>
  </si>
  <si>
    <t>Class I Destruction</t>
  </si>
  <si>
    <t>Class I Transformation</t>
  </si>
  <si>
    <t>Class II Destruction</t>
  </si>
  <si>
    <t>Class II Transformation</t>
  </si>
  <si>
    <t>MeBr Producer</t>
  </si>
  <si>
    <t>MeBr Importer</t>
  </si>
  <si>
    <t>MeBr Exporter</t>
  </si>
  <si>
    <t>MeBr Destruction</t>
  </si>
  <si>
    <t>MeBr Transformation</t>
  </si>
  <si>
    <t>MeBr Trades</t>
  </si>
  <si>
    <t>Class II Trades</t>
  </si>
  <si>
    <t>Class II RACA</t>
  </si>
  <si>
    <t>Petitions</t>
  </si>
  <si>
    <t>MeBr Distributor of QPS</t>
  </si>
  <si>
    <t>MeBr Pre-2005 Stocks</t>
  </si>
  <si>
    <t>MeBr Sales of CU</t>
  </si>
  <si>
    <t>MBQPS</t>
  </si>
  <si>
    <t>MB05S</t>
  </si>
  <si>
    <t>PETIT</t>
  </si>
  <si>
    <t>PROD1</t>
  </si>
  <si>
    <t>PROD2</t>
  </si>
  <si>
    <t>PROD3</t>
  </si>
  <si>
    <t>IMPT1</t>
  </si>
  <si>
    <t>IMPT3</t>
  </si>
  <si>
    <t>IMPT2</t>
  </si>
  <si>
    <t>EXPT1</t>
  </si>
  <si>
    <t>EXPT3</t>
  </si>
  <si>
    <t>EXPT2</t>
  </si>
  <si>
    <t>LABS1</t>
  </si>
  <si>
    <t>DEST2</t>
  </si>
  <si>
    <t>DEST3</t>
  </si>
  <si>
    <t>DEST1</t>
  </si>
  <si>
    <t>TRAN2</t>
  </si>
  <si>
    <t>TRAN3</t>
  </si>
  <si>
    <t>TRAN1</t>
  </si>
  <si>
    <t>RACA2</t>
  </si>
  <si>
    <t>TRAD2</t>
  </si>
  <si>
    <t>TRAD3</t>
  </si>
  <si>
    <t>MBCUE</t>
  </si>
  <si>
    <t>Company Name:</t>
  </si>
  <si>
    <t>Reporting Period:</t>
  </si>
  <si>
    <t>Section</t>
  </si>
  <si>
    <t>Check Description</t>
  </si>
  <si>
    <t>LastRow</t>
  </si>
  <si>
    <t>LastColumn</t>
  </si>
  <si>
    <t>Valid Chem Name</t>
  </si>
  <si>
    <t>Active Row?</t>
  </si>
  <si>
    <t>Numerical Checks against Output for CSV</t>
  </si>
  <si>
    <t xml:space="preserve">All information submitted to EPA will be treated as confidential in accordance with 40 CFR Part 2, Subpart B, and will only be disclosed by the means set forth in the subpart. </t>
  </si>
  <si>
    <t>Reference List</t>
  </si>
  <si>
    <t>CFC-11</t>
  </si>
  <si>
    <t>CFC-12</t>
  </si>
  <si>
    <t>CFC-13</t>
  </si>
  <si>
    <t>CFC-111</t>
  </si>
  <si>
    <t>CFC-112</t>
  </si>
  <si>
    <t>CFC-113</t>
  </si>
  <si>
    <t>CFC-114</t>
  </si>
  <si>
    <t>CFC-115</t>
  </si>
  <si>
    <t>CFC-211</t>
  </si>
  <si>
    <t>CFC-212</t>
  </si>
  <si>
    <t>CFC-213</t>
  </si>
  <si>
    <t>CFC-214</t>
  </si>
  <si>
    <t>CFC-215</t>
  </si>
  <si>
    <t>CFC-216</t>
  </si>
  <si>
    <t>CFC-217</t>
  </si>
  <si>
    <t>Halon 1202</t>
  </si>
  <si>
    <t>Halon 1211</t>
  </si>
  <si>
    <t>Halon 1301</t>
  </si>
  <si>
    <t>Halon 2402</t>
  </si>
  <si>
    <t>CBM</t>
  </si>
  <si>
    <t>CCL4</t>
  </si>
  <si>
    <t>CH3CCL3</t>
  </si>
  <si>
    <t>HBFCs</t>
  </si>
  <si>
    <t xml:space="preserve">HCFC-21 </t>
  </si>
  <si>
    <t xml:space="preserve">HCFC-22 </t>
  </si>
  <si>
    <t>HCFC-31</t>
  </si>
  <si>
    <t>HCFC-121</t>
  </si>
  <si>
    <t xml:space="preserve">HCFC-123 </t>
  </si>
  <si>
    <t>HCFC-131</t>
  </si>
  <si>
    <t>HCFC-132b</t>
  </si>
  <si>
    <t>HCFC-133a</t>
  </si>
  <si>
    <t xml:space="preserve">HCFC-141b </t>
  </si>
  <si>
    <t xml:space="preserve">HCFC-142b </t>
  </si>
  <si>
    <t>HCFC-151</t>
  </si>
  <si>
    <t>HCFC-223</t>
  </si>
  <si>
    <t xml:space="preserve">HCFC-225cb </t>
  </si>
  <si>
    <t>HCFC-226</t>
  </si>
  <si>
    <t>HCFC-231</t>
  </si>
  <si>
    <t xml:space="preserve">HCFC-233 </t>
  </si>
  <si>
    <t xml:space="preserve">HCFC-234 </t>
  </si>
  <si>
    <t>HCFC-235</t>
  </si>
  <si>
    <t>HCFC-241</t>
  </si>
  <si>
    <t xml:space="preserve">HCFC-242 </t>
  </si>
  <si>
    <t xml:space="preserve">HCFC-243 </t>
  </si>
  <si>
    <t xml:space="preserve">HCFC-244 </t>
  </si>
  <si>
    <t xml:space="preserve">HCFC-251 </t>
  </si>
  <si>
    <t>HCFC-252</t>
  </si>
  <si>
    <t>HCFC-253</t>
  </si>
  <si>
    <t>HCFC-261</t>
  </si>
  <si>
    <t>HCFC-262</t>
  </si>
  <si>
    <t>HCFC-271</t>
  </si>
  <si>
    <t>TRANS</t>
  </si>
  <si>
    <t>Section 2: Transformation Data</t>
  </si>
  <si>
    <t>Quantity Transformed</t>
  </si>
  <si>
    <r>
      <t xml:space="preserve">In the table below, enter the quantity of each controlled substance that was transformed during the reporting period. </t>
    </r>
    <r>
      <rPr>
        <b/>
        <i/>
        <sz val="10"/>
        <color theme="1"/>
        <rFont val="Calibri"/>
        <family val="2"/>
        <scheme val="minor"/>
      </rPr>
      <t/>
    </r>
  </si>
  <si>
    <t>Negative Number</t>
  </si>
  <si>
    <t>Checks (1 = error)</t>
  </si>
  <si>
    <t>Check Type</t>
  </si>
  <si>
    <t>Stopper</t>
  </si>
  <si>
    <t>Valid Production Check</t>
  </si>
  <si>
    <t>Row Completeness</t>
  </si>
  <si>
    <t>Filled Out?</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</si>
  <si>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</si>
  <si>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</si>
  <si>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t>Second Party Transformation Annual Report</t>
  </si>
  <si>
    <t>CH3Br</t>
  </si>
  <si>
    <t>Second Party Transformation Annual Report (Sec 82.13 and 82.24)</t>
  </si>
  <si>
    <t>Date for CSV Title</t>
  </si>
  <si>
    <t>Form Name for CSV Title</t>
  </si>
  <si>
    <t>Second Party Transformation</t>
  </si>
  <si>
    <t>Annual</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</si>
  <si>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Section 2 to generate your CSV file.  </t>
    </r>
  </si>
  <si>
    <t>https://www.epa.gov/ods-phaseout/ods-recordkeeping-and-reporting</t>
  </si>
  <si>
    <t>HCFC-21</t>
  </si>
  <si>
    <t>HCFC-122</t>
  </si>
  <si>
    <t>HCFC-123</t>
  </si>
  <si>
    <t>HCFC-141b</t>
  </si>
  <si>
    <t>HCFC-142b</t>
  </si>
  <si>
    <t>HCFC-221</t>
  </si>
  <si>
    <t>HCFC-222</t>
  </si>
  <si>
    <t>HCFC-224</t>
  </si>
  <si>
    <t>HCFC-225cb</t>
  </si>
  <si>
    <t>HCFC-232</t>
  </si>
  <si>
    <t>HCFC-233</t>
  </si>
  <si>
    <t>HCFC-234</t>
  </si>
  <si>
    <t>HCFC-242</t>
  </si>
  <si>
    <t>HCFC-243</t>
  </si>
  <si>
    <t>HCFC-244</t>
  </si>
  <si>
    <t>HCFC-251</t>
  </si>
  <si>
    <t>OMB Control Number: 2060-0170</t>
  </si>
  <si>
    <t>Expiration Date: 10/31/2018</t>
  </si>
  <si>
    <t>EPA Form #5900-147</t>
  </si>
  <si>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</si>
  <si>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of this form. </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</si>
  <si>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 </t>
    </r>
    <r>
      <rPr>
        <i/>
        <sz val="10"/>
        <color theme="10"/>
        <rFont val="Calibri"/>
        <family val="2"/>
        <scheme val="minor"/>
      </rPr>
      <t>Reference List</t>
    </r>
    <r>
      <rPr>
        <i/>
        <sz val="10"/>
        <rFont val="Calibri"/>
        <family val="2"/>
        <scheme val="minor"/>
      </rPr>
      <t xml:space="preserve"> and the accompanying instructions.</t>
    </r>
  </si>
  <si>
    <t>The public reporting and recordkeeping burden for this collection of information is estimated to average 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</si>
  <si>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</si>
  <si>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
  </si>
  <si>
    <t>x</t>
  </si>
  <si>
    <t>1</t>
  </si>
  <si>
    <t>HCFC-141</t>
  </si>
  <si>
    <t>HCFC-141a</t>
  </si>
  <si>
    <t>HCFC-142</t>
  </si>
  <si>
    <t>HCFC-142a</t>
  </si>
  <si>
    <t xml:space="preserve">   Date Prepared:</t>
  </si>
  <si>
    <t xml:space="preserve">Version 1.0 </t>
  </si>
  <si>
    <t>Last Updated: December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</si>
</sst>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43"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u/>
      <sz val="10"/>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sz val="8"/>
      <color theme="1"/>
      <name val="Arial"/>
      <family val="2"/>
    </font>
    <font>
      <i/>
      <sz val="11"/>
      <color theme="1"/>
      <name val="Calibri"/>
      <family val="2"/>
      <scheme val="minor"/>
    </font>
    <font>
      <b/>
      <i/>
      <sz val="10"/>
      <color theme="1"/>
      <name val="Calibri"/>
      <family val="2"/>
      <scheme val="minor"/>
    </font>
    <font>
      <sz val="10"/>
      <color theme="4"/>
      <name val="Calibri"/>
      <family val="2"/>
      <scheme val="minor"/>
    </font>
    <font>
      <b/>
      <sz val="8"/>
      <color indexed="81"/>
      <name val="Tahoma"/>
      <family val="2"/>
    </font>
    <font>
      <sz val="10"/>
      <color theme="1"/>
      <name val="Calibri"/>
      <family val="2"/>
    </font>
    <font>
      <sz val="9"/>
      <name val="Arial"/>
      <family val="2"/>
    </font>
    <font>
      <sz val="10"/>
      <color theme="10"/>
      <name val="Calibri"/>
      <family val="2"/>
      <scheme val="minor"/>
    </font>
    <font>
      <i/>
      <sz val="10"/>
      <color theme="10"/>
      <name val="Calibri"/>
      <family val="2"/>
      <scheme val="minor"/>
    </font>
    <font>
      <b/>
      <sz val="10"/>
      <color rgb="FF000000"/>
      <name val="Calibri"/>
      <family val="2"/>
    </font>
    <font>
      <sz val="10"/>
      <color rgb="FF000000"/>
      <name val="Calibri"/>
      <family val="2"/>
    </font>
    <font>
      <i/>
      <sz val="10"/>
      <name val="Calibri"/>
      <family val="2"/>
      <scheme val="minor"/>
    </font>
    <font>
      <i/>
      <u/>
      <sz val="10"/>
      <color theme="10"/>
      <name val="Calibri"/>
      <family val="2"/>
      <scheme val="minor"/>
    </font>
    <font>
      <b/>
      <i/>
      <sz val="1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19" fillId="0" borderId="0" applyNumberFormat="0" applyFill="0" applyBorder="0" applyAlignment="0" applyProtection="0"/>
  </cellStyleXfs>
  <cellXfs count="158">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4" fillId="0" borderId="0" xfId="0" applyFont="1" applyFill="1" applyBorder="1" applyAlignment="1">
      <alignment vertical="center"/>
    </xf>
    <xf numFmtId="0" fontId="0" fillId="0" borderId="7" xfId="0" applyFill="1" applyBorder="1"/>
    <xf numFmtId="0" fontId="0" fillId="0" borderId="9" xfId="0" applyFill="1" applyBorder="1"/>
    <xf numFmtId="0" fontId="14" fillId="2" borderId="0" xfId="0" applyFont="1" applyFill="1" applyBorder="1" applyProtection="1">
      <protection locked="0"/>
    </xf>
    <xf numFmtId="0" fontId="0" fillId="2" borderId="0" xfId="0" applyFill="1" applyProtection="1">
      <protection locked="0"/>
    </xf>
    <xf numFmtId="0" fontId="0" fillId="2" borderId="0" xfId="0" applyFill="1" applyBorder="1" applyAlignment="1">
      <alignment horizontal="left"/>
    </xf>
    <xf numFmtId="0" fontId="16" fillId="2" borderId="0" xfId="0" applyFont="1" applyFill="1" applyBorder="1" applyProtection="1">
      <protection locked="0"/>
    </xf>
    <xf numFmtId="0" fontId="8" fillId="0" borderId="0" xfId="0" applyFont="1" applyFill="1" applyBorder="1" applyAlignment="1">
      <alignment vertical="center" wrapText="1"/>
    </xf>
    <xf numFmtId="0" fontId="21"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0" fillId="0" borderId="0" xfId="0" applyAlignment="1">
      <alignment horizontal="center"/>
    </xf>
    <xf numFmtId="0" fontId="17" fillId="2" borderId="1" xfId="0" applyFont="1" applyFill="1" applyBorder="1" applyAlignment="1" applyProtection="1">
      <alignment horizontal="left" vertical="center" wrapText="1"/>
    </xf>
    <xf numFmtId="0" fontId="8" fillId="3" borderId="1" xfId="0" applyFont="1" applyFill="1" applyBorder="1" applyAlignment="1">
      <alignment horizontal="left" vertical="center" wrapText="1"/>
    </xf>
    <xf numFmtId="14" fontId="8" fillId="3" borderId="1" xfId="0" applyNumberFormat="1" applyFont="1" applyFill="1" applyBorder="1" applyAlignment="1">
      <alignment horizontal="left" vertical="center" wrapText="1"/>
    </xf>
    <xf numFmtId="0" fontId="12" fillId="0" borderId="1" xfId="0" applyFont="1" applyBorder="1"/>
    <xf numFmtId="0" fontId="8" fillId="0" borderId="1" xfId="0" applyFont="1" applyBorder="1"/>
    <xf numFmtId="0" fontId="0" fillId="0" borderId="6" xfId="0" applyFill="1" applyBorder="1" applyProtection="1"/>
    <xf numFmtId="0" fontId="14" fillId="0" borderId="6" xfId="0" applyFont="1" applyFill="1" applyBorder="1" applyProtection="1"/>
    <xf numFmtId="0" fontId="16" fillId="0" borderId="6" xfId="0" applyFont="1" applyFill="1" applyBorder="1" applyProtection="1"/>
    <xf numFmtId="0" fontId="0" fillId="0" borderId="7" xfId="0" applyFill="1" applyBorder="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0" fontId="14" fillId="0" borderId="2" xfId="0" applyFont="1" applyFill="1" applyBorder="1" applyProtection="1"/>
    <xf numFmtId="0" fontId="16" fillId="0" borderId="2" xfId="0" applyFont="1" applyFill="1" applyBorder="1" applyProtection="1"/>
    <xf numFmtId="0" fontId="3" fillId="0" borderId="1" xfId="0" applyFont="1" applyBorder="1" applyAlignment="1">
      <alignment horizontal="left"/>
    </xf>
    <xf numFmtId="0" fontId="3" fillId="0" borderId="12" xfId="0" applyFont="1" applyBorder="1" applyAlignment="1">
      <alignment horizontal="left"/>
    </xf>
    <xf numFmtId="0" fontId="8" fillId="0" borderId="12" xfId="0" applyFont="1" applyBorder="1"/>
    <xf numFmtId="0" fontId="2" fillId="2" borderId="0" xfId="0" applyFont="1" applyFill="1" applyProtection="1">
      <protection locked="0"/>
    </xf>
    <xf numFmtId="0" fontId="2" fillId="0" borderId="1" xfId="0" applyFont="1" applyBorder="1"/>
    <xf numFmtId="0" fontId="0" fillId="0" borderId="1" xfId="0" applyBorder="1" applyAlignment="1">
      <alignment horizontal="center" wrapText="1"/>
    </xf>
    <xf numFmtId="0" fontId="0" fillId="0" borderId="1" xfId="0" applyBorder="1"/>
    <xf numFmtId="0" fontId="0" fillId="0" borderId="1" xfId="0" applyFont="1" applyBorder="1"/>
    <xf numFmtId="0" fontId="30" fillId="0" borderId="1" xfId="0" applyFont="1" applyBorder="1" applyAlignment="1">
      <alignment horizontal="right" wrapText="1"/>
    </xf>
    <xf numFmtId="0" fontId="8" fillId="2" borderId="0" xfId="0" applyFont="1" applyFill="1" applyProtection="1"/>
    <xf numFmtId="0" fontId="8" fillId="2" borderId="0" xfId="0" applyFont="1" applyFill="1" applyBorder="1" applyProtection="1"/>
    <xf numFmtId="0" fontId="8" fillId="2" borderId="0" xfId="0" applyFont="1" applyFill="1" applyBorder="1" applyProtection="1">
      <protection locked="0"/>
    </xf>
    <xf numFmtId="0" fontId="0" fillId="2" borderId="10" xfId="0" applyFill="1" applyBorder="1" applyProtection="1"/>
    <xf numFmtId="0" fontId="0" fillId="2" borderId="11" xfId="0" applyFill="1" applyBorder="1" applyProtection="1"/>
    <xf numFmtId="4" fontId="0" fillId="0" borderId="1" xfId="0" applyNumberFormat="1" applyBorder="1"/>
    <xf numFmtId="0" fontId="2" fillId="0" borderId="0" xfId="0" applyFont="1" applyAlignment="1">
      <alignment horizontal="right"/>
    </xf>
    <xf numFmtId="0" fontId="2" fillId="0" borderId="0" xfId="0" applyFont="1" applyAlignment="1"/>
    <xf numFmtId="0" fontId="8" fillId="0" borderId="6" xfId="0" applyFont="1" applyBorder="1"/>
    <xf numFmtId="164" fontId="8" fillId="0" borderId="2" xfId="0" applyNumberFormat="1" applyFont="1" applyBorder="1" applyAlignment="1">
      <alignment horizontal="left"/>
    </xf>
    <xf numFmtId="0" fontId="8" fillId="2" borderId="0" xfId="0" applyFont="1" applyFill="1"/>
    <xf numFmtId="0" fontId="8" fillId="0" borderId="0" xfId="0" applyFont="1" applyFill="1" applyBorder="1" applyAlignment="1">
      <alignment wrapText="1"/>
    </xf>
    <xf numFmtId="0" fontId="2" fillId="0" borderId="0" xfId="0" applyFont="1" applyFill="1" applyBorder="1" applyAlignment="1"/>
    <xf numFmtId="0" fontId="20" fillId="0" borderId="0" xfId="2" applyFont="1" applyFill="1" applyProtection="1"/>
    <xf numFmtId="0" fontId="22" fillId="0" borderId="0" xfId="0" applyFont="1" applyBorder="1" applyAlignment="1">
      <alignment horizontal="left" wrapText="1"/>
    </xf>
    <xf numFmtId="0" fontId="17" fillId="0" borderId="1" xfId="0" applyFont="1" applyFill="1" applyBorder="1"/>
    <xf numFmtId="0" fontId="17" fillId="0" borderId="1" xfId="0" applyFont="1" applyBorder="1"/>
    <xf numFmtId="0" fontId="34" fillId="0" borderId="1" xfId="0" applyFont="1" applyBorder="1" applyAlignment="1">
      <alignment vertical="center" wrapText="1"/>
    </xf>
    <xf numFmtId="4" fontId="17" fillId="0" borderId="0" xfId="0" applyNumberFormat="1" applyFont="1" applyFill="1" applyBorder="1" applyAlignment="1" applyProtection="1">
      <alignment horizontal="left" vertical="center" wrapText="1"/>
    </xf>
    <xf numFmtId="0" fontId="12" fillId="0" borderId="0" xfId="0" applyFont="1" applyBorder="1"/>
    <xf numFmtId="0" fontId="12" fillId="0" borderId="0" xfId="0" applyFont="1" applyBorder="1" applyAlignment="1">
      <alignment horizontal="center" wrapText="1"/>
    </xf>
    <xf numFmtId="0" fontId="29" fillId="0" borderId="0" xfId="0" applyFont="1" applyBorder="1"/>
    <xf numFmtId="0" fontId="0" fillId="2" borderId="13" xfId="0" applyFill="1" applyBorder="1" applyProtection="1"/>
    <xf numFmtId="0" fontId="0" fillId="2" borderId="4" xfId="0" applyFill="1" applyBorder="1" applyAlignment="1"/>
    <xf numFmtId="0" fontId="0" fillId="2" borderId="0" xfId="0" applyFill="1" applyBorder="1" applyAlignment="1"/>
    <xf numFmtId="0" fontId="35" fillId="2" borderId="0" xfId="0" applyFont="1" applyFill="1" applyBorder="1" applyProtection="1">
      <protection locked="0"/>
    </xf>
    <xf numFmtId="1" fontId="8" fillId="0" borderId="0" xfId="0" applyNumberFormat="1" applyFont="1" applyFill="1" applyBorder="1" applyAlignment="1">
      <alignment horizontal="left"/>
    </xf>
    <xf numFmtId="0" fontId="36" fillId="0" borderId="0" xfId="2" applyFont="1" applyFill="1" applyBorder="1" applyAlignment="1">
      <alignment vertical="top" wrapText="1"/>
    </xf>
    <xf numFmtId="49" fontId="8" fillId="3" borderId="1" xfId="0" applyNumberFormat="1" applyFont="1" applyFill="1" applyBorder="1" applyAlignment="1">
      <alignment horizontal="left" vertical="center" wrapText="1"/>
    </xf>
    <xf numFmtId="0" fontId="38" fillId="6" borderId="1" xfId="0" applyFont="1" applyFill="1" applyBorder="1" applyAlignment="1">
      <alignment horizontal="center" vertical="center" wrapText="1"/>
    </xf>
    <xf numFmtId="0" fontId="39" fillId="0" borderId="1" xfId="0" applyFont="1" applyFill="1" applyBorder="1"/>
    <xf numFmtId="0" fontId="0" fillId="2" borderId="0" xfId="0" applyFill="1" applyProtection="1"/>
    <xf numFmtId="0" fontId="6" fillId="2" borderId="0" xfId="0" applyFont="1" applyFill="1" applyProtection="1"/>
    <xf numFmtId="0" fontId="6" fillId="0" borderId="3" xfId="0" applyFont="1" applyBorder="1" applyProtection="1"/>
    <xf numFmtId="0" fontId="5" fillId="0" borderId="4" xfId="0" applyFont="1" applyBorder="1" applyProtection="1"/>
    <xf numFmtId="0" fontId="6" fillId="0" borderId="4" xfId="0" applyFont="1" applyBorder="1" applyProtection="1"/>
    <xf numFmtId="0" fontId="6" fillId="0" borderId="5" xfId="0" applyFont="1" applyBorder="1" applyProtection="1"/>
    <xf numFmtId="0" fontId="6" fillId="0" borderId="6" xfId="0" applyFont="1" applyBorder="1" applyProtection="1"/>
    <xf numFmtId="0" fontId="7" fillId="0" borderId="0" xfId="0" applyFont="1" applyBorder="1" applyProtection="1"/>
    <xf numFmtId="0" fontId="6" fillId="0" borderId="0" xfId="0" applyFont="1" applyBorder="1" applyProtection="1"/>
    <xf numFmtId="0" fontId="6" fillId="0" borderId="2" xfId="0" applyFont="1" applyBorder="1" applyProtection="1"/>
    <xf numFmtId="0" fontId="0" fillId="0" borderId="6" xfId="0" applyBorder="1" applyProtection="1"/>
    <xf numFmtId="0" fontId="12" fillId="0" borderId="0" xfId="0" applyNumberFormat="1" applyFont="1" applyFill="1" applyBorder="1" applyAlignment="1" applyProtection="1">
      <alignment horizontal="left" vertical="center"/>
    </xf>
    <xf numFmtId="14" fontId="8" fillId="0" borderId="0" xfId="0" applyNumberFormat="1" applyFont="1" applyBorder="1" applyAlignment="1" applyProtection="1">
      <alignment horizontal="left" vertical="center"/>
    </xf>
    <xf numFmtId="0" fontId="0" fillId="0" borderId="2" xfId="0" applyBorder="1" applyProtection="1"/>
    <xf numFmtId="0" fontId="12" fillId="0" borderId="0" xfId="0" applyFont="1" applyFill="1" applyBorder="1" applyAlignment="1" applyProtection="1">
      <alignment horizontal="left"/>
    </xf>
    <xf numFmtId="164" fontId="8" fillId="0" borderId="0" xfId="0" applyNumberFormat="1" applyFont="1" applyFill="1" applyBorder="1" applyAlignment="1" applyProtection="1">
      <alignment horizontal="left"/>
    </xf>
    <xf numFmtId="0" fontId="4" fillId="0" borderId="0" xfId="0" applyFont="1" applyBorder="1" applyAlignment="1" applyProtection="1">
      <alignment vertical="center"/>
    </xf>
    <xf numFmtId="0" fontId="0" fillId="0" borderId="0" xfId="0" applyBorder="1" applyProtection="1"/>
    <xf numFmtId="0" fontId="10" fillId="0" borderId="0" xfId="0" applyFont="1" applyFill="1" applyBorder="1" applyAlignment="1" applyProtection="1">
      <alignment horizontal="left" vertical="top" wrapText="1"/>
    </xf>
    <xf numFmtId="0" fontId="28" fillId="0" borderId="0" xfId="0" applyFont="1" applyFill="1" applyAlignment="1" applyProtection="1">
      <alignment horizontal="left"/>
    </xf>
    <xf numFmtId="0" fontId="27" fillId="2" borderId="0" xfId="0" applyFont="1" applyFill="1" applyAlignment="1" applyProtection="1">
      <alignment horizontal="left"/>
    </xf>
    <xf numFmtId="0" fontId="25" fillId="2" borderId="0" xfId="0" applyFont="1" applyFill="1" applyProtection="1"/>
    <xf numFmtId="0" fontId="0" fillId="0" borderId="7" xfId="0" applyBorder="1" applyProtection="1"/>
    <xf numFmtId="0" fontId="0" fillId="0" borderId="8" xfId="0" applyBorder="1" applyProtection="1"/>
    <xf numFmtId="0" fontId="0" fillId="0" borderId="9" xfId="0" applyBorder="1" applyProtection="1"/>
    <xf numFmtId="0" fontId="17" fillId="2" borderId="1" xfId="0" applyNumberFormat="1" applyFont="1" applyFill="1" applyBorder="1" applyAlignment="1" applyProtection="1">
      <alignment horizontal="left" vertical="center" wrapText="1"/>
    </xf>
    <xf numFmtId="0" fontId="10" fillId="0" borderId="0" xfId="0" applyFont="1" applyBorder="1" applyAlignment="1">
      <alignment vertical="center" wrapText="1"/>
    </xf>
    <xf numFmtId="0" fontId="8" fillId="0" borderId="0" xfId="0" applyFont="1" applyBorder="1" applyAlignment="1"/>
    <xf numFmtId="0" fontId="17" fillId="0" borderId="0" xfId="0" applyFont="1" applyBorder="1" applyAlignment="1"/>
    <xf numFmtId="0" fontId="27" fillId="2" borderId="0" xfId="0" applyFont="1" applyFill="1" applyProtection="1"/>
    <xf numFmtId="0" fontId="0" fillId="0" borderId="8" xfId="0" applyFill="1" applyBorder="1" applyAlignment="1"/>
    <xf numFmtId="0" fontId="27" fillId="2" borderId="0" xfId="0" applyFont="1" applyFill="1" applyBorder="1" applyAlignment="1"/>
    <xf numFmtId="0" fontId="27" fillId="2" borderId="4" xfId="0" applyFont="1" applyFill="1" applyBorder="1" applyAlignment="1"/>
    <xf numFmtId="0" fontId="28" fillId="0" borderId="8" xfId="0" applyFont="1" applyFill="1" applyBorder="1" applyAlignment="1"/>
    <xf numFmtId="0" fontId="17" fillId="4" borderId="1" xfId="0" applyFont="1" applyFill="1" applyBorder="1" applyProtection="1">
      <protection locked="0"/>
    </xf>
    <xf numFmtId="0" fontId="34" fillId="4" borderId="1" xfId="0" applyFont="1" applyFill="1" applyBorder="1" applyAlignment="1" applyProtection="1">
      <alignment vertical="center" wrapText="1"/>
      <protection locked="0"/>
    </xf>
    <xf numFmtId="0" fontId="8" fillId="4" borderId="1" xfId="0" applyFont="1" applyFill="1" applyBorder="1" applyProtection="1">
      <protection locked="0"/>
    </xf>
    <xf numFmtId="0" fontId="0" fillId="0" borderId="8" xfId="0" quotePrefix="1" applyBorder="1" applyProtection="1"/>
    <xf numFmtId="0" fontId="12" fillId="5" borderId="1" xfId="0" applyFont="1" applyFill="1" applyBorder="1" applyAlignment="1">
      <alignment horizontal="left"/>
    </xf>
    <xf numFmtId="0" fontId="8" fillId="4" borderId="1" xfId="0" applyFont="1" applyFill="1" applyBorder="1" applyAlignment="1" applyProtection="1">
      <alignment horizontal="left"/>
      <protection locked="0"/>
    </xf>
    <xf numFmtId="0" fontId="12" fillId="5" borderId="1" xfId="0" applyFont="1" applyFill="1" applyBorder="1" applyAlignment="1" applyProtection="1">
      <alignment horizontal="left"/>
    </xf>
    <xf numFmtId="0" fontId="3" fillId="3" borderId="1" xfId="0" applyFont="1" applyFill="1" applyBorder="1" applyAlignment="1" applyProtection="1">
      <alignment horizontal="center" vertical="center" wrapText="1"/>
    </xf>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3" fillId="3" borderId="1" xfId="0" applyFont="1" applyFill="1" applyBorder="1" applyProtection="1"/>
    <xf numFmtId="39" fontId="23" fillId="3" borderId="1" xfId="1" applyNumberFormat="1" applyFont="1" applyFill="1" applyBorder="1" applyProtection="1"/>
    <xf numFmtId="0" fontId="18" fillId="4" borderId="1" xfId="0" applyFont="1" applyFill="1" applyBorder="1" applyAlignment="1" applyProtection="1">
      <alignment horizontal="left" vertical="center"/>
      <protection locked="0"/>
    </xf>
    <xf numFmtId="39" fontId="17" fillId="4" borderId="1" xfId="1" applyNumberFormat="1" applyFont="1" applyFill="1" applyBorder="1" applyAlignment="1" applyProtection="1">
      <protection locked="0"/>
    </xf>
    <xf numFmtId="39" fontId="17" fillId="4" borderId="1" xfId="1" applyNumberFormat="1" applyFont="1" applyFill="1" applyBorder="1" applyAlignment="1" applyProtection="1">
      <alignment horizontal="left" vertical="center"/>
      <protection locked="0"/>
    </xf>
    <xf numFmtId="0" fontId="18" fillId="4" borderId="1" xfId="0" applyFont="1" applyFill="1" applyBorder="1" applyAlignment="1" applyProtection="1">
      <alignment vertical="top"/>
      <protection locked="0"/>
    </xf>
    <xf numFmtId="0" fontId="10" fillId="0" borderId="0" xfId="0" applyFont="1" applyFill="1" applyBorder="1" applyAlignment="1" applyProtection="1">
      <alignment horizontal="left" vertical="top" wrapText="1"/>
    </xf>
    <xf numFmtId="0" fontId="10" fillId="0" borderId="0" xfId="0" applyFont="1" applyFill="1" applyBorder="1" applyAlignment="1">
      <alignment vertical="top" wrapText="1"/>
    </xf>
    <xf numFmtId="0" fontId="37" fillId="0" borderId="0" xfId="2" applyFont="1" applyFill="1" applyBorder="1" applyAlignment="1">
      <alignment horizontal="left" vertical="top" wrapText="1"/>
    </xf>
    <xf numFmtId="0" fontId="41" fillId="0" borderId="0" xfId="2" applyFont="1" applyFill="1" applyBorder="1" applyAlignment="1">
      <alignment horizontal="left" vertical="top" wrapText="1"/>
    </xf>
    <xf numFmtId="0" fontId="10" fillId="0" borderId="0" xfId="0" applyFont="1" applyBorder="1" applyAlignment="1">
      <alignment vertical="center" wrapText="1"/>
    </xf>
    <xf numFmtId="0" fontId="10" fillId="0" borderId="0" xfId="0" applyFont="1" applyBorder="1" applyAlignment="1">
      <alignment horizontal="left" vertical="top" wrapText="1"/>
    </xf>
    <xf numFmtId="0" fontId="3" fillId="5" borderId="1" xfId="0" applyFont="1" applyFill="1" applyBorder="1" applyAlignment="1">
      <alignment horizontal="center" vertical="center"/>
    </xf>
  </cellXfs>
  <cellStyles count="3">
    <cellStyle name="Comma" xfId="1" builtinId="3"/>
    <cellStyle name="Hyperlink" xfId="2" builtinId="8"/>
    <cellStyle name="Normal" xfId="0" builtinId="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3819525</xdr:colOff>
      <xdr:row>5</xdr:row>
      <xdr:rowOff>9524</xdr:rowOff>
    </xdr:from>
    <xdr:to>
      <xdr:col>2</xdr:col>
      <xdr:colOff>5465445</xdr:colOff>
      <xdr:row>8</xdr:row>
      <xdr:rowOff>100964</xdr:rowOff>
    </xdr:to>
    <xdr:sp macro="" textlink="">
      <xdr:nvSpPr>
        <xdr:cNvPr id="2" name="Right Arrow 1">
          <a:hlinkClick xmlns:r="http://schemas.openxmlformats.org/officeDocument/2006/relationships" r:id="rId1"/>
        </xdr:cNvPr>
        <xdr:cNvSpPr/>
      </xdr:nvSpPr>
      <xdr:spPr>
        <a:xfrm>
          <a:off x="4208145" y="1083944"/>
          <a:ext cx="164592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2714625</xdr:colOff>
      <xdr:row>3</xdr:row>
      <xdr:rowOff>89535</xdr:rowOff>
    </xdr:from>
    <xdr:to>
      <xdr:col>5</xdr:col>
      <xdr:colOff>135254</xdr:colOff>
      <xdr:row>6</xdr:row>
      <xdr:rowOff>110490</xdr:rowOff>
    </xdr:to>
    <xdr:sp macro="[0]!GoToSection2" textlink="">
      <xdr:nvSpPr>
        <xdr:cNvPr id="3" name="Right Arrow 2"/>
        <xdr:cNvSpPr/>
      </xdr:nvSpPr>
      <xdr:spPr>
        <a:xfrm>
          <a:off x="4371975" y="870585"/>
          <a:ext cx="1554479"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2337433</xdr:colOff>
      <xdr:row>1</xdr:row>
      <xdr:rowOff>196215</xdr:rowOff>
    </xdr:from>
    <xdr:to>
      <xdr:col>3</xdr:col>
      <xdr:colOff>3891913</xdr:colOff>
      <xdr:row>3</xdr:row>
      <xdr:rowOff>196215</xdr:rowOff>
    </xdr:to>
    <xdr:sp macro="" textlink="">
      <xdr:nvSpPr>
        <xdr:cNvPr id="4" name="Left Arrow 3">
          <a:hlinkClick xmlns:r="http://schemas.openxmlformats.org/officeDocument/2006/relationships" r:id="rId1"/>
        </xdr:cNvPr>
        <xdr:cNvSpPr/>
      </xdr:nvSpPr>
      <xdr:spPr>
        <a:xfrm>
          <a:off x="4044313" y="379095"/>
          <a:ext cx="1554480" cy="57912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2737482</xdr:colOff>
      <xdr:row>1</xdr:row>
      <xdr:rowOff>234315</xdr:rowOff>
    </xdr:from>
    <xdr:to>
      <xdr:col>4</xdr:col>
      <xdr:colOff>4355970</xdr:colOff>
      <xdr:row>4</xdr:row>
      <xdr:rowOff>65913</xdr:rowOff>
    </xdr:to>
    <xdr:sp macro="" textlink="">
      <xdr:nvSpPr>
        <xdr:cNvPr id="3" name="Left Arrow 2">
          <a:hlinkClick xmlns:r="http://schemas.openxmlformats.org/officeDocument/2006/relationships" r:id="rId1"/>
        </xdr:cNvPr>
        <xdr:cNvSpPr/>
      </xdr:nvSpPr>
      <xdr:spPr>
        <a:xfrm>
          <a:off x="4375782" y="417195"/>
          <a:ext cx="1618488" cy="60121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twoCellAnchor>
    <xdr:from>
      <xdr:col>4</xdr:col>
      <xdr:colOff>3286126</xdr:colOff>
      <xdr:row>4</xdr:row>
      <xdr:rowOff>152400</xdr:rowOff>
    </xdr:from>
    <xdr:to>
      <xdr:col>4</xdr:col>
      <xdr:colOff>4752976</xdr:colOff>
      <xdr:row>6</xdr:row>
      <xdr:rowOff>160020</xdr:rowOff>
    </xdr:to>
    <xdr:sp macro="[0]!PrepareSubmission" textlink="">
      <xdr:nvSpPr>
        <xdr:cNvPr id="5" name="Rectangle 4"/>
        <xdr:cNvSpPr/>
      </xdr:nvSpPr>
      <xdr:spPr>
        <a:xfrm>
          <a:off x="5099686" y="1104900"/>
          <a:ext cx="1466850" cy="37338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497205</xdr:colOff>
      <xdr:row>1</xdr:row>
      <xdr:rowOff>118110</xdr:rowOff>
    </xdr:from>
    <xdr:to>
      <xdr:col>7</xdr:col>
      <xdr:colOff>153924</xdr:colOff>
      <xdr:row>3</xdr:row>
      <xdr:rowOff>179070</xdr:rowOff>
    </xdr:to>
    <xdr:sp macro="" textlink="">
      <xdr:nvSpPr>
        <xdr:cNvPr id="3" name="Left Arrow 2">
          <a:hlinkClick xmlns:r="http://schemas.openxmlformats.org/officeDocument/2006/relationships" r:id="rId1"/>
        </xdr:cNvPr>
        <xdr:cNvSpPr/>
      </xdr:nvSpPr>
      <xdr:spPr>
        <a:xfrm>
          <a:off x="3888105" y="308610"/>
          <a:ext cx="1580769" cy="65151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28515625" style="21" customWidth="1"/>
    <col min="2" max="2" width="2.28515625" style="21" customWidth="1"/>
    <col min="3" max="3" width="81.28515625" style="21" customWidth="1"/>
    <col min="4" max="4" width="2.42578125" style="21" customWidth="1"/>
    <col min="5" max="16384" width="9.140625" style="21"/>
  </cols>
  <sheetData>
    <row r="2" spans="2:8" ht="23.25" customHeight="1" x14ac:dyDescent="0.3">
      <c r="B2" s="8"/>
      <c r="C2" s="9" t="s">
        <v>1</v>
      </c>
      <c r="D2" s="10"/>
    </row>
    <row r="3" spans="2:8" ht="17.25" x14ac:dyDescent="0.3">
      <c r="B3" s="11"/>
      <c r="C3" s="4" t="s">
        <v>0</v>
      </c>
      <c r="D3" s="12"/>
    </row>
    <row r="4" spans="2:8" x14ac:dyDescent="0.25">
      <c r="B4" s="11"/>
      <c r="C4" s="2"/>
      <c r="D4" s="13"/>
    </row>
    <row r="5" spans="2:8" s="24" customFormat="1" ht="15.75" x14ac:dyDescent="0.25">
      <c r="B5" s="14"/>
      <c r="C5" s="84" t="s">
        <v>161</v>
      </c>
      <c r="D5" s="15"/>
    </row>
    <row r="6" spans="2:8" s="24" customFormat="1" x14ac:dyDescent="0.25">
      <c r="B6" s="14"/>
      <c r="C6" s="128" t="s">
        <v>200</v>
      </c>
      <c r="D6" s="16"/>
    </row>
    <row r="7" spans="2:8" s="24" customFormat="1" x14ac:dyDescent="0.25">
      <c r="B7" s="14"/>
      <c r="C7" s="129" t="s">
        <v>201</v>
      </c>
      <c r="D7" s="16"/>
    </row>
    <row r="8" spans="2:8" s="24" customFormat="1" x14ac:dyDescent="0.25">
      <c r="B8" s="14"/>
      <c r="C8" s="5"/>
      <c r="D8" s="16"/>
    </row>
    <row r="9" spans="2:8" s="24" customFormat="1" ht="15.75" x14ac:dyDescent="0.25">
      <c r="B9" s="14"/>
      <c r="C9" s="6" t="s">
        <v>3</v>
      </c>
      <c r="D9" s="16"/>
    </row>
    <row r="10" spans="2:8" s="24" customFormat="1" ht="48" customHeight="1" x14ac:dyDescent="0.25">
      <c r="B10" s="14"/>
      <c r="C10" s="42" t="s">
        <v>166</v>
      </c>
      <c r="D10" s="16"/>
    </row>
    <row r="11" spans="2:8" s="24" customFormat="1" ht="30" customHeight="1" x14ac:dyDescent="0.25">
      <c r="B11" s="14"/>
      <c r="C11" s="81" t="s">
        <v>157</v>
      </c>
      <c r="D11" s="16"/>
    </row>
    <row r="12" spans="2:8" s="24" customFormat="1" ht="31.5" customHeight="1" x14ac:dyDescent="0.25">
      <c r="B12" s="14"/>
      <c r="C12" s="97" t="s">
        <v>158</v>
      </c>
      <c r="D12" s="16"/>
    </row>
    <row r="13" spans="2:8" s="24" customFormat="1" ht="43.9" customHeight="1" x14ac:dyDescent="0.25">
      <c r="B13" s="14"/>
      <c r="C13" s="81" t="s">
        <v>191</v>
      </c>
      <c r="D13" s="16"/>
      <c r="H13" s="64"/>
    </row>
    <row r="14" spans="2:8" s="80" customFormat="1" ht="13.9" customHeight="1" x14ac:dyDescent="0.2">
      <c r="B14" s="78"/>
      <c r="C14" s="83" t="s">
        <v>167</v>
      </c>
      <c r="D14" s="79"/>
    </row>
    <row r="15" spans="2:8" x14ac:dyDescent="0.25">
      <c r="B15" s="11"/>
      <c r="C15" s="1"/>
      <c r="D15" s="12"/>
    </row>
    <row r="16" spans="2:8" ht="24.75" x14ac:dyDescent="0.25">
      <c r="B16" s="11"/>
      <c r="C16" s="7" t="s">
        <v>93</v>
      </c>
      <c r="D16" s="12"/>
    </row>
    <row r="17" spans="2:4" ht="74.25" customHeight="1" x14ac:dyDescent="0.25">
      <c r="B17" s="11"/>
      <c r="C17" s="43" t="s">
        <v>190</v>
      </c>
      <c r="D17" s="12"/>
    </row>
    <row r="18" spans="2:4" ht="12" customHeight="1" x14ac:dyDescent="0.25">
      <c r="B18" s="11"/>
      <c r="C18" s="7"/>
      <c r="D18" s="12"/>
    </row>
    <row r="19" spans="2:4" ht="12" customHeight="1" x14ac:dyDescent="0.25">
      <c r="B19" s="11"/>
      <c r="C19" s="20" t="s">
        <v>186</v>
      </c>
      <c r="D19" s="12"/>
    </row>
    <row r="20" spans="2:4" ht="12" customHeight="1" x14ac:dyDescent="0.25">
      <c r="B20" s="11"/>
      <c r="C20" s="20" t="s">
        <v>184</v>
      </c>
      <c r="D20" s="12"/>
    </row>
    <row r="21" spans="2:4" ht="12" customHeight="1" x14ac:dyDescent="0.25">
      <c r="B21" s="11"/>
      <c r="C21" s="20" t="s">
        <v>185</v>
      </c>
      <c r="D21" s="12"/>
    </row>
    <row r="22" spans="2:4" ht="9" customHeight="1" x14ac:dyDescent="0.25">
      <c r="B22" s="17"/>
      <c r="C22" s="18"/>
      <c r="D22" s="19"/>
    </row>
  </sheetData>
  <sheetProtection algorithmName="SHA-512" hashValue="IEivqf9CfwQayOr6hbuB8UEBTRFO6hsf3aHpdP4ZuBDxOIoyt4gYs9gVt8MCo9vhKrwEIujJa+YxVSgKV1fpnQ==" saltValue="+qubGwXcqZiqVe6fPdvMqw==" spinCount="100000"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hyperlink ref="C14" r:id="rId1"/>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B2:I14"/>
  <sheetViews>
    <sheetView showGridLines="0" zoomScaleNormal="100" zoomScaleSheetLayoutView="100" workbookViewId="0"/>
  </sheetViews>
  <sheetFormatPr defaultColWidth="9.140625" defaultRowHeight="15" x14ac:dyDescent="0.25"/>
  <cols>
    <col min="1" max="1" width="3.85546875" style="101" customWidth="1"/>
    <col min="2" max="2" width="2.7109375" style="101" customWidth="1"/>
    <col min="3" max="3" width="18.28515625" style="101" customWidth="1"/>
    <col min="4" max="4" width="58.28515625" style="101" customWidth="1"/>
    <col min="5" max="6" width="3.7109375" style="101" customWidth="1"/>
    <col min="7" max="7" width="2.7109375" style="101" customWidth="1"/>
    <col min="8" max="8" width="1.85546875" style="101" customWidth="1"/>
    <col min="9" max="16384" width="9.140625" style="101"/>
  </cols>
  <sheetData>
    <row r="2" spans="2:9" s="102" customFormat="1" ht="27.75" customHeight="1" x14ac:dyDescent="0.3">
      <c r="B2" s="103"/>
      <c r="C2" s="104" t="s">
        <v>1</v>
      </c>
      <c r="D2" s="105"/>
      <c r="E2" s="105"/>
      <c r="F2" s="105"/>
      <c r="G2" s="106"/>
    </row>
    <row r="3" spans="2:9" s="102" customFormat="1" ht="18.75" x14ac:dyDescent="0.3">
      <c r="B3" s="107"/>
      <c r="C3" s="108" t="s">
        <v>159</v>
      </c>
      <c r="D3" s="109"/>
      <c r="E3" s="109"/>
      <c r="F3" s="109"/>
      <c r="G3" s="110"/>
    </row>
    <row r="4" spans="2:9" s="102" customFormat="1" ht="18.75" x14ac:dyDescent="0.3">
      <c r="B4" s="107"/>
      <c r="C4" s="108"/>
      <c r="D4" s="109"/>
      <c r="E4" s="109"/>
      <c r="F4" s="109"/>
      <c r="G4" s="110"/>
    </row>
    <row r="5" spans="2:9" x14ac:dyDescent="0.25">
      <c r="B5" s="111"/>
      <c r="C5" s="112" t="s">
        <v>199</v>
      </c>
      <c r="D5" s="113">
        <f ca="1">TODAY()</f>
        <v>43075</v>
      </c>
      <c r="E5" s="113"/>
      <c r="F5" s="113"/>
      <c r="G5" s="114"/>
    </row>
    <row r="6" spans="2:9" x14ac:dyDescent="0.25">
      <c r="B6" s="111"/>
      <c r="C6" s="115"/>
      <c r="D6" s="116"/>
      <c r="E6" s="116"/>
      <c r="F6" s="116"/>
      <c r="G6" s="114"/>
    </row>
    <row r="7" spans="2:9" ht="15.75" x14ac:dyDescent="0.25">
      <c r="B7" s="111"/>
      <c r="C7" s="117" t="s">
        <v>2</v>
      </c>
      <c r="D7" s="118"/>
      <c r="E7" s="118"/>
      <c r="F7" s="118"/>
      <c r="G7" s="114"/>
    </row>
    <row r="8" spans="2:9" ht="18" customHeight="1" x14ac:dyDescent="0.25">
      <c r="B8" s="52"/>
      <c r="C8" s="151" t="s">
        <v>26</v>
      </c>
      <c r="D8" s="151"/>
      <c r="E8" s="119"/>
      <c r="F8" s="119"/>
      <c r="G8" s="114"/>
    </row>
    <row r="9" spans="2:9" x14ac:dyDescent="0.25">
      <c r="B9" s="111"/>
      <c r="C9" s="139" t="s">
        <v>25</v>
      </c>
      <c r="D9" s="140"/>
      <c r="E9" s="118"/>
      <c r="F9" s="120">
        <f>IF($D$9=0,1,0)</f>
        <v>1</v>
      </c>
      <c r="G9" s="114"/>
      <c r="H9" s="121"/>
      <c r="I9" s="122"/>
    </row>
    <row r="10" spans="2:9" x14ac:dyDescent="0.25">
      <c r="B10" s="111"/>
      <c r="C10" s="141" t="s">
        <v>13</v>
      </c>
      <c r="D10" s="140"/>
      <c r="E10" s="118"/>
      <c r="F10" s="120">
        <f>IF(OR(SubTSelection=Lists!C3,SubTSelection=Lists!C4),0,1)</f>
        <v>1</v>
      </c>
      <c r="G10" s="114"/>
      <c r="H10" s="121"/>
      <c r="I10" s="122" t="str">
        <f>IF(SubTSelection="","",IF(OR(SubTSelection=Lists!C3,SubTSelection=Lists!C4),"","PLEASE SELECT A VALID SUBMISSION TYPE FROM THE DROPDOWN LIST"))</f>
        <v/>
      </c>
    </row>
    <row r="11" spans="2:9" x14ac:dyDescent="0.25">
      <c r="B11" s="111"/>
      <c r="C11" s="141" t="s">
        <v>11</v>
      </c>
      <c r="D11" s="140"/>
      <c r="E11" s="118"/>
      <c r="F11" s="120">
        <f ca="1">IF(OR($D$11=0,$D$11&gt;Lists!$E$3),1,0)</f>
        <v>1</v>
      </c>
      <c r="G11" s="114"/>
      <c r="H11" s="121"/>
      <c r="I11" s="122" t="str">
        <f ca="1">IF(D11&gt;Lists!E3,"PLEASE CHOOSE A CURRENT OR PAST YEAR","")</f>
        <v/>
      </c>
    </row>
    <row r="12" spans="2:9" ht="14.25" customHeight="1" x14ac:dyDescent="0.25">
      <c r="B12" s="123"/>
      <c r="C12" s="124"/>
      <c r="D12" s="138" t="s">
        <v>192</v>
      </c>
      <c r="E12" s="124"/>
      <c r="F12" s="124"/>
      <c r="G12" s="125"/>
    </row>
    <row r="13" spans="2:9" x14ac:dyDescent="0.25">
      <c r="D13" s="130" t="str">
        <f>Lists!C3</f>
        <v>Original Submission</v>
      </c>
    </row>
    <row r="14" spans="2:9" x14ac:dyDescent="0.25">
      <c r="D14" s="130" t="str">
        <f>Lists!C4</f>
        <v>Re-Submittal</v>
      </c>
    </row>
  </sheetData>
  <sheetProtection password="CDE6" sheet="1" objects="1" scenarios="1"/>
  <mergeCells count="1">
    <mergeCell ref="C8:D8"/>
  </mergeCells>
  <dataValidations count="3">
    <dataValidation type="list" allowBlank="1" showInputMessage="1" showErrorMessage="1" prompt="Select the reporting year for which data in this report applies." sqref="D11">
      <formula1>ReportingYear</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4" id="{A30B3FC3-1B3F-47A0-8F83-A962D23C9EEC}">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2" id="{22B5A44C-5191-4CCD-9248-88E9257633F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10" id="{72A7619E-B849-4534-96B1-E14AE92830FA}">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6" id="{DB6B0F1A-F892-4EB6-BF2D-2B57F8236BE3}">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3B6EB622-9288-437C-852E-BA6D5630963C}">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22FBD93B-5B23-44CF-ABF6-B38572B8EE4C}">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2:R98"/>
  <sheetViews>
    <sheetView showGridLines="0" topLeftCell="B1" zoomScaleNormal="100" zoomScaleSheetLayoutView="100" workbookViewId="0">
      <selection activeCell="B1" sqref="B1"/>
    </sheetView>
  </sheetViews>
  <sheetFormatPr defaultColWidth="9.140625" defaultRowHeight="15" x14ac:dyDescent="0.25"/>
  <cols>
    <col min="1" max="1" width="3.5703125" style="21" hidden="1" customWidth="1"/>
    <col min="2" max="2" width="3.7109375" style="21" customWidth="1"/>
    <col min="3" max="3" width="2.7109375" style="21" customWidth="1"/>
    <col min="4" max="4" width="20.140625" style="21" customWidth="1"/>
    <col min="5" max="5" width="73" style="21" customWidth="1"/>
    <col min="6" max="6" width="2.7109375" style="21" customWidth="1"/>
    <col min="7" max="7" width="3" style="21" customWidth="1"/>
    <col min="8" max="8" width="9.140625" style="21"/>
    <col min="9" max="9" width="9.140625" style="21" hidden="1" customWidth="1"/>
    <col min="10" max="10" width="14.7109375" style="21" hidden="1" customWidth="1"/>
    <col min="11" max="11" width="15.85546875" style="21" hidden="1" customWidth="1"/>
    <col min="12" max="12" width="9.140625" style="21" hidden="1" customWidth="1"/>
    <col min="13" max="16384" width="9.140625" style="21"/>
  </cols>
  <sheetData>
    <row r="2" spans="1:18" s="22" customFormat="1" ht="27.75" customHeight="1" x14ac:dyDescent="0.3">
      <c r="C2" s="25"/>
      <c r="D2" s="26" t="s">
        <v>1</v>
      </c>
      <c r="E2" s="27"/>
      <c r="F2" s="56"/>
    </row>
    <row r="3" spans="1:18" s="22" customFormat="1" ht="18.75" x14ac:dyDescent="0.3">
      <c r="C3" s="29"/>
      <c r="D3" s="30" t="s">
        <v>159</v>
      </c>
      <c r="E3" s="31"/>
      <c r="F3" s="57"/>
    </row>
    <row r="4" spans="1:18" ht="15" customHeight="1" x14ac:dyDescent="0.25">
      <c r="C4" s="11"/>
      <c r="D4" s="1"/>
      <c r="E4" s="1"/>
      <c r="F4" s="58"/>
      <c r="M4" s="39"/>
      <c r="N4" s="39"/>
      <c r="O4" s="39"/>
      <c r="P4" s="39"/>
      <c r="Q4" s="39"/>
      <c r="R4" s="39"/>
    </row>
    <row r="5" spans="1:18" x14ac:dyDescent="0.25">
      <c r="C5" s="11"/>
      <c r="D5" s="44" t="s">
        <v>84</v>
      </c>
      <c r="E5" s="45" t="str">
        <f>IF('Section 1'!D9=0,"",'Section 1'!D9)</f>
        <v/>
      </c>
      <c r="F5" s="58"/>
      <c r="M5" s="39"/>
      <c r="N5" s="39"/>
      <c r="O5" s="39"/>
      <c r="P5" s="39"/>
      <c r="Q5" s="39"/>
      <c r="R5" s="39"/>
    </row>
    <row r="6" spans="1:18" x14ac:dyDescent="0.25">
      <c r="C6" s="11"/>
      <c r="D6" s="44" t="s">
        <v>85</v>
      </c>
      <c r="E6" s="96" t="str">
        <f>IF('Section 1'!D11=0,"",'Section 1'!D11)</f>
        <v/>
      </c>
      <c r="F6" s="58"/>
      <c r="M6" s="39"/>
      <c r="N6" s="39"/>
      <c r="O6" s="39"/>
      <c r="P6" s="39"/>
      <c r="Q6" s="39"/>
      <c r="R6" s="39"/>
    </row>
    <row r="7" spans="1:18" ht="15" customHeight="1" x14ac:dyDescent="0.25">
      <c r="C7" s="33"/>
      <c r="D7" s="34"/>
      <c r="E7" s="34"/>
      <c r="F7" s="58"/>
      <c r="M7" s="39"/>
      <c r="N7" s="39"/>
      <c r="O7" s="39"/>
      <c r="P7" s="39"/>
      <c r="Q7" s="39"/>
      <c r="R7" s="39"/>
    </row>
    <row r="8" spans="1:18" ht="18.75" customHeight="1" x14ac:dyDescent="0.25">
      <c r="C8" s="33"/>
      <c r="D8" s="35" t="s">
        <v>147</v>
      </c>
      <c r="E8" s="34"/>
      <c r="F8" s="58"/>
      <c r="M8" s="39"/>
      <c r="N8" s="39"/>
      <c r="O8" s="39"/>
      <c r="P8" s="39"/>
      <c r="Q8" s="39"/>
      <c r="R8" s="39"/>
    </row>
    <row r="9" spans="1:18" ht="15" customHeight="1" x14ac:dyDescent="0.25">
      <c r="C9" s="52"/>
      <c r="D9" s="152" t="s">
        <v>149</v>
      </c>
      <c r="E9" s="152"/>
      <c r="F9" s="58"/>
      <c r="M9" s="39"/>
      <c r="N9" s="39"/>
      <c r="O9" s="39"/>
      <c r="P9" s="39"/>
      <c r="Q9" s="39"/>
      <c r="R9" s="39"/>
    </row>
    <row r="10" spans="1:18" ht="18.600000000000001" customHeight="1" x14ac:dyDescent="0.25">
      <c r="C10" s="33"/>
      <c r="D10" s="153" t="s">
        <v>189</v>
      </c>
      <c r="E10" s="154"/>
      <c r="F10" s="58"/>
      <c r="L10" s="38"/>
    </row>
    <row r="11" spans="1:18" ht="14.45" customHeight="1" x14ac:dyDescent="0.25">
      <c r="C11" s="52"/>
      <c r="D11" s="142" t="s">
        <v>4</v>
      </c>
      <c r="E11" s="143" t="s">
        <v>148</v>
      </c>
      <c r="F11" s="58"/>
      <c r="M11" s="39"/>
      <c r="N11" s="39"/>
      <c r="O11" s="39"/>
      <c r="P11" s="39"/>
      <c r="Q11" s="39"/>
      <c r="R11" s="39"/>
    </row>
    <row r="12" spans="1:18" s="38" customFormat="1" ht="12.75" x14ac:dyDescent="0.2">
      <c r="C12" s="53"/>
      <c r="D12" s="144" t="s">
        <v>6</v>
      </c>
      <c r="E12" s="144" t="s">
        <v>7</v>
      </c>
      <c r="F12" s="59"/>
      <c r="I12" s="95" t="s">
        <v>151</v>
      </c>
    </row>
    <row r="13" spans="1:18" s="41" customFormat="1" ht="12.75" x14ac:dyDescent="0.2">
      <c r="C13" s="54"/>
      <c r="D13" s="145" t="s">
        <v>8</v>
      </c>
      <c r="E13" s="146">
        <v>1500</v>
      </c>
      <c r="F13" s="60"/>
      <c r="I13" s="70" t="s">
        <v>91</v>
      </c>
      <c r="J13" s="71" t="s">
        <v>31</v>
      </c>
      <c r="K13" s="71" t="s">
        <v>154</v>
      </c>
      <c r="L13" s="72" t="s">
        <v>90</v>
      </c>
    </row>
    <row r="14" spans="1:18" s="39" customFormat="1" x14ac:dyDescent="0.25">
      <c r="A14" s="73" t="str">
        <f>IF(D14=0,"",1)</f>
        <v/>
      </c>
      <c r="C14" s="52"/>
      <c r="D14" s="147"/>
      <c r="E14" s="148"/>
      <c r="F14" s="58"/>
      <c r="H14" s="122" t="str">
        <f>IF(SUM(J14:L14)&gt;0,"ROW INCOMPLETE OR INVALID DATA ENTERED; ENTER/EDIT DATA IN REQUIRED FIELDS","")</f>
        <v/>
      </c>
      <c r="I14" s="70" t="str">
        <f>IF(A14="","N","Y")</f>
        <v>N</v>
      </c>
      <c r="J14" s="70">
        <f>IF(D14=0,0,IF(COUNTIF($D$14:$D$33,D14)&gt;1,1,0))</f>
        <v>0</v>
      </c>
      <c r="K14" s="70">
        <f>IF(AND(D14&lt;&gt;0,E14=0),1,0)</f>
        <v>0</v>
      </c>
      <c r="L14" s="70">
        <f t="shared" ref="L14:L22" si="0">IF(D14=0,0,IF(COUNTIF(ChemicalList,D14)&gt;0,0,1))</f>
        <v>0</v>
      </c>
    </row>
    <row r="15" spans="1:18" s="39" customFormat="1" x14ac:dyDescent="0.25">
      <c r="A15" s="74" t="str">
        <f>IF(D15=0,"",MAX($A$14:A14)+1)</f>
        <v/>
      </c>
      <c r="C15" s="52"/>
      <c r="D15" s="149"/>
      <c r="E15" s="148"/>
      <c r="F15" s="58"/>
      <c r="H15" s="122" t="str">
        <f t="shared" ref="H15:H33" si="1">IF(SUM(J15:L15)&gt;0,"ROW INCOMPLETE OR INVALID DATA ENTERED; ENTER/EDIT DATA IN REQUIRED FIELDS","")</f>
        <v/>
      </c>
      <c r="I15" s="70" t="str">
        <f t="shared" ref="I15:I20" si="2">IF(A15="","N","Y")</f>
        <v>N</v>
      </c>
      <c r="J15" s="70">
        <f t="shared" ref="J15:J20" si="3">IF(D15=0,0,IF(COUNTIF($D$14:$D$33,D15)&gt;1,1,0))</f>
        <v>0</v>
      </c>
      <c r="K15" s="70">
        <f t="shared" ref="K15:K22" si="4">IF(AND(D15&lt;&gt;0,E15=0),1,0)</f>
        <v>0</v>
      </c>
      <c r="L15" s="70">
        <f t="shared" si="0"/>
        <v>0</v>
      </c>
    </row>
    <row r="16" spans="1:18" s="39" customFormat="1" x14ac:dyDescent="0.25">
      <c r="A16" s="74" t="str">
        <f>IF(D16=0,"",MAX($A$14:A15)+1)</f>
        <v/>
      </c>
      <c r="C16" s="52"/>
      <c r="D16" s="147"/>
      <c r="E16" s="148"/>
      <c r="F16" s="58"/>
      <c r="H16" s="122" t="str">
        <f t="shared" si="1"/>
        <v/>
      </c>
      <c r="I16" s="70" t="str">
        <f t="shared" si="2"/>
        <v>N</v>
      </c>
      <c r="J16" s="70">
        <f t="shared" si="3"/>
        <v>0</v>
      </c>
      <c r="K16" s="70">
        <f t="shared" si="4"/>
        <v>0</v>
      </c>
      <c r="L16" s="70">
        <f t="shared" si="0"/>
        <v>0</v>
      </c>
    </row>
    <row r="17" spans="1:12" s="39" customFormat="1" x14ac:dyDescent="0.25">
      <c r="A17" s="74" t="str">
        <f>IF(D17=0,"",MAX($A$14:A16)+1)</f>
        <v/>
      </c>
      <c r="C17" s="52"/>
      <c r="D17" s="147"/>
      <c r="E17" s="148"/>
      <c r="F17" s="58"/>
      <c r="H17" s="122" t="str">
        <f t="shared" si="1"/>
        <v/>
      </c>
      <c r="I17" s="70" t="str">
        <f t="shared" si="2"/>
        <v>N</v>
      </c>
      <c r="J17" s="70">
        <f t="shared" si="3"/>
        <v>0</v>
      </c>
      <c r="K17" s="70">
        <f t="shared" si="4"/>
        <v>0</v>
      </c>
      <c r="L17" s="70">
        <f t="shared" si="0"/>
        <v>0</v>
      </c>
    </row>
    <row r="18" spans="1:12" s="39" customFormat="1" x14ac:dyDescent="0.25">
      <c r="A18" s="74" t="str">
        <f>IF(D18=0,"",MAX($A$14:A17)+1)</f>
        <v/>
      </c>
      <c r="C18" s="52"/>
      <c r="D18" s="147"/>
      <c r="E18" s="148"/>
      <c r="F18" s="58"/>
      <c r="H18" s="122" t="str">
        <f t="shared" si="1"/>
        <v/>
      </c>
      <c r="I18" s="70" t="str">
        <f t="shared" si="2"/>
        <v>N</v>
      </c>
      <c r="J18" s="70">
        <f t="shared" si="3"/>
        <v>0</v>
      </c>
      <c r="K18" s="70">
        <f t="shared" si="4"/>
        <v>0</v>
      </c>
      <c r="L18" s="70">
        <f t="shared" si="0"/>
        <v>0</v>
      </c>
    </row>
    <row r="19" spans="1:12" s="39" customFormat="1" x14ac:dyDescent="0.25">
      <c r="A19" s="74" t="str">
        <f>IF(D19=0,"",MAX($A$14:A18)+1)</f>
        <v/>
      </c>
      <c r="C19" s="52"/>
      <c r="D19" s="147"/>
      <c r="E19" s="148"/>
      <c r="F19" s="58"/>
      <c r="H19" s="122" t="str">
        <f t="shared" si="1"/>
        <v/>
      </c>
      <c r="I19" s="70" t="str">
        <f t="shared" si="2"/>
        <v>N</v>
      </c>
      <c r="J19" s="70">
        <f t="shared" si="3"/>
        <v>0</v>
      </c>
      <c r="K19" s="70">
        <f t="shared" si="4"/>
        <v>0</v>
      </c>
      <c r="L19" s="70">
        <f t="shared" si="0"/>
        <v>0</v>
      </c>
    </row>
    <row r="20" spans="1:12" s="39" customFormat="1" x14ac:dyDescent="0.25">
      <c r="A20" s="74" t="str">
        <f>IF(D20=0,"",MAX($A$14:A19)+1)</f>
        <v/>
      </c>
      <c r="C20" s="52"/>
      <c r="D20" s="147"/>
      <c r="E20" s="148"/>
      <c r="F20" s="58"/>
      <c r="H20" s="122" t="str">
        <f t="shared" si="1"/>
        <v/>
      </c>
      <c r="I20" s="70" t="str">
        <f t="shared" si="2"/>
        <v>N</v>
      </c>
      <c r="J20" s="70">
        <f t="shared" si="3"/>
        <v>0</v>
      </c>
      <c r="K20" s="70">
        <f t="shared" si="4"/>
        <v>0</v>
      </c>
      <c r="L20" s="70">
        <f t="shared" si="0"/>
        <v>0</v>
      </c>
    </row>
    <row r="21" spans="1:12" s="39" customFormat="1" x14ac:dyDescent="0.25">
      <c r="A21" s="74" t="str">
        <f>IF(D21=0,"",MAX($A$14:A20)+1)</f>
        <v/>
      </c>
      <c r="C21" s="52"/>
      <c r="D21" s="147"/>
      <c r="E21" s="148"/>
      <c r="F21" s="58"/>
      <c r="H21" s="122" t="str">
        <f t="shared" si="1"/>
        <v/>
      </c>
      <c r="I21" s="70" t="str">
        <f t="shared" ref="I21:I22" si="5">IF(A21="","N","Y")</f>
        <v>N</v>
      </c>
      <c r="J21" s="70">
        <f t="shared" ref="J21:J22" si="6">IF(D21=0,0,IF(COUNTIF($D$14:$D$33,D21)&gt;1,1,0))</f>
        <v>0</v>
      </c>
      <c r="K21" s="70">
        <f t="shared" si="4"/>
        <v>0</v>
      </c>
      <c r="L21" s="70">
        <f t="shared" si="0"/>
        <v>0</v>
      </c>
    </row>
    <row r="22" spans="1:12" s="39" customFormat="1" x14ac:dyDescent="0.25">
      <c r="A22" s="74" t="str">
        <f>IF(D22=0,"",MAX($A$14:A21)+1)</f>
        <v/>
      </c>
      <c r="C22" s="52"/>
      <c r="D22" s="147"/>
      <c r="E22" s="148"/>
      <c r="F22" s="58"/>
      <c r="H22" s="122" t="str">
        <f t="shared" si="1"/>
        <v/>
      </c>
      <c r="I22" s="70" t="str">
        <f t="shared" si="5"/>
        <v>N</v>
      </c>
      <c r="J22" s="70">
        <f t="shared" si="6"/>
        <v>0</v>
      </c>
      <c r="K22" s="70">
        <f t="shared" si="4"/>
        <v>0</v>
      </c>
      <c r="L22" s="70">
        <f t="shared" si="0"/>
        <v>0</v>
      </c>
    </row>
    <row r="23" spans="1:12" s="39" customFormat="1" x14ac:dyDescent="0.25">
      <c r="A23" s="74" t="str">
        <f>IF(D23=0,"",MAX($A$14:A22)+1)</f>
        <v/>
      </c>
      <c r="C23" s="52"/>
      <c r="D23" s="147"/>
      <c r="E23" s="148"/>
      <c r="F23" s="58"/>
      <c r="H23" s="122" t="str">
        <f t="shared" si="1"/>
        <v/>
      </c>
      <c r="I23" s="70" t="str">
        <f t="shared" ref="I23:I33" si="7">IF(A23="","N","Y")</f>
        <v>N</v>
      </c>
      <c r="J23" s="70">
        <f t="shared" ref="J23:J33" si="8">IF(D23=0,0,IF(COUNTIF($D$14:$D$33,D23)&gt;1,1,0))</f>
        <v>0</v>
      </c>
      <c r="K23" s="70">
        <f t="shared" ref="K23:K33" si="9">IF(AND(D23&lt;&gt;0,E23=0),1,0)</f>
        <v>0</v>
      </c>
      <c r="L23" s="70">
        <f t="shared" ref="L23:L33" si="10">IF(D23=0,0,IF(COUNTIF(ChemicalList,D23)&gt;0,0,1))</f>
        <v>0</v>
      </c>
    </row>
    <row r="24" spans="1:12" s="39" customFormat="1" x14ac:dyDescent="0.25">
      <c r="A24" s="74" t="str">
        <f>IF(D24=0,"",MAX($A$14:A23)+1)</f>
        <v/>
      </c>
      <c r="C24" s="52"/>
      <c r="D24" s="147"/>
      <c r="E24" s="148"/>
      <c r="F24" s="58"/>
      <c r="H24" s="122" t="str">
        <f t="shared" si="1"/>
        <v/>
      </c>
      <c r="I24" s="70" t="str">
        <f t="shared" si="7"/>
        <v>N</v>
      </c>
      <c r="J24" s="70">
        <f t="shared" si="8"/>
        <v>0</v>
      </c>
      <c r="K24" s="70">
        <f t="shared" si="9"/>
        <v>0</v>
      </c>
      <c r="L24" s="70">
        <f t="shared" si="10"/>
        <v>0</v>
      </c>
    </row>
    <row r="25" spans="1:12" s="39" customFormat="1" x14ac:dyDescent="0.25">
      <c r="A25" s="74" t="str">
        <f>IF(D25=0,"",MAX($A$14:A24)+1)</f>
        <v/>
      </c>
      <c r="C25" s="52"/>
      <c r="D25" s="147"/>
      <c r="E25" s="148"/>
      <c r="F25" s="58"/>
      <c r="H25" s="122" t="str">
        <f t="shared" si="1"/>
        <v/>
      </c>
      <c r="I25" s="70" t="str">
        <f t="shared" si="7"/>
        <v>N</v>
      </c>
      <c r="J25" s="70">
        <f t="shared" si="8"/>
        <v>0</v>
      </c>
      <c r="K25" s="70">
        <f t="shared" si="9"/>
        <v>0</v>
      </c>
      <c r="L25" s="70">
        <f t="shared" si="10"/>
        <v>0</v>
      </c>
    </row>
    <row r="26" spans="1:12" s="39" customFormat="1" x14ac:dyDescent="0.25">
      <c r="A26" s="74" t="str">
        <f>IF(D26=0,"",MAX($A$14:A25)+1)</f>
        <v/>
      </c>
      <c r="C26" s="52"/>
      <c r="D26" s="147"/>
      <c r="E26" s="148"/>
      <c r="F26" s="58"/>
      <c r="H26" s="122" t="str">
        <f t="shared" si="1"/>
        <v/>
      </c>
      <c r="I26" s="70" t="str">
        <f t="shared" si="7"/>
        <v>N</v>
      </c>
      <c r="J26" s="70">
        <f t="shared" si="8"/>
        <v>0</v>
      </c>
      <c r="K26" s="70">
        <f t="shared" si="9"/>
        <v>0</v>
      </c>
      <c r="L26" s="70">
        <f t="shared" si="10"/>
        <v>0</v>
      </c>
    </row>
    <row r="27" spans="1:12" s="39" customFormat="1" x14ac:dyDescent="0.25">
      <c r="A27" s="74" t="str">
        <f>IF(D27=0,"",MAX($A$14:A26)+1)</f>
        <v/>
      </c>
      <c r="C27" s="52"/>
      <c r="D27" s="147"/>
      <c r="E27" s="148"/>
      <c r="F27" s="58"/>
      <c r="H27" s="122" t="str">
        <f t="shared" si="1"/>
        <v/>
      </c>
      <c r="I27" s="70" t="str">
        <f t="shared" si="7"/>
        <v>N</v>
      </c>
      <c r="J27" s="70">
        <f t="shared" si="8"/>
        <v>0</v>
      </c>
      <c r="K27" s="70">
        <f t="shared" si="9"/>
        <v>0</v>
      </c>
      <c r="L27" s="70">
        <f t="shared" si="10"/>
        <v>0</v>
      </c>
    </row>
    <row r="28" spans="1:12" s="39" customFormat="1" x14ac:dyDescent="0.25">
      <c r="A28" s="74" t="str">
        <f>IF(D28=0,"",MAX($A$14:A27)+1)</f>
        <v/>
      </c>
      <c r="C28" s="52"/>
      <c r="D28" s="147"/>
      <c r="E28" s="148"/>
      <c r="F28" s="58"/>
      <c r="H28" s="122" t="str">
        <f t="shared" si="1"/>
        <v/>
      </c>
      <c r="I28" s="70" t="str">
        <f t="shared" si="7"/>
        <v>N</v>
      </c>
      <c r="J28" s="70">
        <f t="shared" si="8"/>
        <v>0</v>
      </c>
      <c r="K28" s="70">
        <f t="shared" si="9"/>
        <v>0</v>
      </c>
      <c r="L28" s="70">
        <f t="shared" si="10"/>
        <v>0</v>
      </c>
    </row>
    <row r="29" spans="1:12" s="39" customFormat="1" x14ac:dyDescent="0.25">
      <c r="A29" s="74" t="str">
        <f>IF(D29=0,"",MAX($A$14:A28)+1)</f>
        <v/>
      </c>
      <c r="C29" s="52"/>
      <c r="D29" s="147"/>
      <c r="E29" s="148"/>
      <c r="F29" s="58"/>
      <c r="H29" s="122" t="str">
        <f t="shared" si="1"/>
        <v/>
      </c>
      <c r="I29" s="70" t="str">
        <f t="shared" si="7"/>
        <v>N</v>
      </c>
      <c r="J29" s="70">
        <f t="shared" si="8"/>
        <v>0</v>
      </c>
      <c r="K29" s="70">
        <f t="shared" si="9"/>
        <v>0</v>
      </c>
      <c r="L29" s="70">
        <f t="shared" si="10"/>
        <v>0</v>
      </c>
    </row>
    <row r="30" spans="1:12" s="39" customFormat="1" x14ac:dyDescent="0.25">
      <c r="A30" s="74" t="str">
        <f>IF(D30=0,"",MAX($A$14:A29)+1)</f>
        <v/>
      </c>
      <c r="C30" s="52"/>
      <c r="D30" s="147"/>
      <c r="E30" s="148"/>
      <c r="F30" s="58"/>
      <c r="H30" s="122" t="str">
        <f t="shared" si="1"/>
        <v/>
      </c>
      <c r="I30" s="70" t="str">
        <f t="shared" si="7"/>
        <v>N</v>
      </c>
      <c r="J30" s="70">
        <f t="shared" si="8"/>
        <v>0</v>
      </c>
      <c r="K30" s="70">
        <f t="shared" si="9"/>
        <v>0</v>
      </c>
      <c r="L30" s="70">
        <f t="shared" si="10"/>
        <v>0</v>
      </c>
    </row>
    <row r="31" spans="1:12" s="39" customFormat="1" x14ac:dyDescent="0.25">
      <c r="A31" s="74" t="str">
        <f>IF(D31=0,"",MAX($A$14:A30)+1)</f>
        <v/>
      </c>
      <c r="C31" s="52"/>
      <c r="D31" s="147"/>
      <c r="E31" s="148"/>
      <c r="F31" s="58"/>
      <c r="H31" s="122" t="str">
        <f t="shared" si="1"/>
        <v/>
      </c>
      <c r="I31" s="70" t="str">
        <f t="shared" si="7"/>
        <v>N</v>
      </c>
      <c r="J31" s="70">
        <f t="shared" si="8"/>
        <v>0</v>
      </c>
      <c r="K31" s="70">
        <f t="shared" si="9"/>
        <v>0</v>
      </c>
      <c r="L31" s="70">
        <f t="shared" si="10"/>
        <v>0</v>
      </c>
    </row>
    <row r="32" spans="1:12" s="39" customFormat="1" x14ac:dyDescent="0.25">
      <c r="A32" s="74" t="str">
        <f>IF(D32=0,"",MAX($A$14:A31)+1)</f>
        <v/>
      </c>
      <c r="C32" s="52"/>
      <c r="D32" s="147"/>
      <c r="E32" s="148"/>
      <c r="F32" s="58"/>
      <c r="H32" s="122" t="str">
        <f t="shared" si="1"/>
        <v/>
      </c>
      <c r="I32" s="70" t="str">
        <f t="shared" si="7"/>
        <v>N</v>
      </c>
      <c r="J32" s="70">
        <f t="shared" si="8"/>
        <v>0</v>
      </c>
      <c r="K32" s="70">
        <f t="shared" si="9"/>
        <v>0</v>
      </c>
      <c r="L32" s="70">
        <f t="shared" si="10"/>
        <v>0</v>
      </c>
    </row>
    <row r="33" spans="1:18" s="39" customFormat="1" x14ac:dyDescent="0.25">
      <c r="A33" s="92" t="str">
        <f>IF(D33=0,"",MAX($A$14:A32)+1)</f>
        <v/>
      </c>
      <c r="C33" s="52"/>
      <c r="D33" s="147"/>
      <c r="E33" s="148"/>
      <c r="F33" s="58"/>
      <c r="H33" s="122" t="str">
        <f t="shared" si="1"/>
        <v/>
      </c>
      <c r="I33" s="70" t="str">
        <f t="shared" si="7"/>
        <v>N</v>
      </c>
      <c r="J33" s="70">
        <f t="shared" si="8"/>
        <v>0</v>
      </c>
      <c r="K33" s="70">
        <f t="shared" si="9"/>
        <v>0</v>
      </c>
      <c r="L33" s="70">
        <f t="shared" si="10"/>
        <v>0</v>
      </c>
    </row>
    <row r="34" spans="1:18" ht="13.5" customHeight="1" x14ac:dyDescent="0.25">
      <c r="C34" s="55"/>
      <c r="D34" s="134" t="s">
        <v>193</v>
      </c>
      <c r="E34" s="131"/>
      <c r="F34" s="37"/>
      <c r="M34" s="39"/>
      <c r="N34" s="39"/>
      <c r="O34" s="39"/>
      <c r="P34" s="39"/>
      <c r="Q34" s="39"/>
      <c r="R34" s="39"/>
    </row>
    <row r="35" spans="1:18" x14ac:dyDescent="0.25">
      <c r="C35" s="23"/>
      <c r="D35" s="133" t="str">
        <f>Lists!B3</f>
        <v>CFC-11</v>
      </c>
      <c r="E35" s="93"/>
      <c r="F35" s="23"/>
      <c r="M35" s="39"/>
      <c r="N35" s="39"/>
      <c r="O35" s="39"/>
      <c r="P35" s="39"/>
      <c r="Q35" s="39"/>
      <c r="R35" s="39"/>
    </row>
    <row r="36" spans="1:18" x14ac:dyDescent="0.25">
      <c r="C36" s="23"/>
      <c r="D36" s="132" t="str">
        <f>Lists!B4</f>
        <v>CFC-12</v>
      </c>
      <c r="E36" s="94"/>
      <c r="F36" s="23"/>
      <c r="M36" s="39"/>
      <c r="N36" s="39"/>
      <c r="O36" s="39"/>
      <c r="P36" s="39"/>
      <c r="Q36" s="39"/>
      <c r="R36" s="39"/>
    </row>
    <row r="37" spans="1:18" x14ac:dyDescent="0.25">
      <c r="C37" s="23"/>
      <c r="D37" s="132" t="str">
        <f>Lists!B5</f>
        <v>CFC-13</v>
      </c>
      <c r="E37" s="94"/>
      <c r="F37" s="23"/>
      <c r="M37" s="39"/>
      <c r="N37" s="39"/>
      <c r="O37" s="39"/>
      <c r="P37" s="39"/>
      <c r="Q37" s="39"/>
      <c r="R37" s="39"/>
    </row>
    <row r="38" spans="1:18" x14ac:dyDescent="0.25">
      <c r="C38" s="23"/>
      <c r="D38" s="132" t="str">
        <f>Lists!B6</f>
        <v>CFC-111</v>
      </c>
      <c r="E38" s="94"/>
      <c r="F38" s="23"/>
      <c r="M38" s="39"/>
      <c r="N38" s="39"/>
      <c r="O38" s="39"/>
      <c r="P38" s="39"/>
      <c r="Q38" s="39"/>
      <c r="R38" s="39"/>
    </row>
    <row r="39" spans="1:18" x14ac:dyDescent="0.25">
      <c r="C39" s="23"/>
      <c r="D39" s="132" t="str">
        <f>Lists!B7</f>
        <v>CFC-112</v>
      </c>
      <c r="E39" s="94"/>
      <c r="F39" s="23"/>
      <c r="M39" s="39"/>
      <c r="N39" s="39"/>
      <c r="O39" s="39"/>
      <c r="P39" s="39"/>
      <c r="Q39" s="39"/>
      <c r="R39" s="39"/>
    </row>
    <row r="40" spans="1:18" x14ac:dyDescent="0.25">
      <c r="C40" s="23"/>
      <c r="D40" s="132" t="str">
        <f>Lists!B8</f>
        <v>CFC-113</v>
      </c>
      <c r="E40" s="40"/>
      <c r="F40" s="23"/>
    </row>
    <row r="41" spans="1:18" x14ac:dyDescent="0.25">
      <c r="C41" s="23"/>
      <c r="D41" s="132" t="str">
        <f>Lists!B9</f>
        <v>CFC-114</v>
      </c>
      <c r="E41" s="40"/>
      <c r="F41" s="23"/>
    </row>
    <row r="42" spans="1:18" ht="14.25" customHeight="1" x14ac:dyDescent="0.25">
      <c r="C42" s="23"/>
      <c r="D42" s="132" t="str">
        <f>Lists!B10</f>
        <v>CFC-115</v>
      </c>
      <c r="E42" s="23"/>
      <c r="F42" s="23"/>
    </row>
    <row r="43" spans="1:18" x14ac:dyDescent="0.25">
      <c r="D43" s="132" t="str">
        <f>Lists!B11</f>
        <v>CFC-211</v>
      </c>
    </row>
    <row r="44" spans="1:18" x14ac:dyDescent="0.25">
      <c r="D44" s="132" t="str">
        <f>Lists!B12</f>
        <v>CFC-212</v>
      </c>
    </row>
    <row r="45" spans="1:18" x14ac:dyDescent="0.25">
      <c r="D45" s="132" t="str">
        <f>Lists!B13</f>
        <v>CFC-213</v>
      </c>
    </row>
    <row r="46" spans="1:18" x14ac:dyDescent="0.25">
      <c r="D46" s="132" t="str">
        <f>Lists!B14</f>
        <v>CFC-214</v>
      </c>
    </row>
    <row r="47" spans="1:18" x14ac:dyDescent="0.25">
      <c r="D47" s="132" t="str">
        <f>Lists!B15</f>
        <v>CFC-215</v>
      </c>
    </row>
    <row r="48" spans="1:18" x14ac:dyDescent="0.25">
      <c r="D48" s="132" t="str">
        <f>Lists!B16</f>
        <v>CFC-216</v>
      </c>
    </row>
    <row r="49" spans="4:4" x14ac:dyDescent="0.25">
      <c r="D49" s="132" t="str">
        <f>Lists!B17</f>
        <v>CFC-217</v>
      </c>
    </row>
    <row r="50" spans="4:4" x14ac:dyDescent="0.25">
      <c r="D50" s="132" t="str">
        <f>Lists!B18</f>
        <v>Halon 1202</v>
      </c>
    </row>
    <row r="51" spans="4:4" x14ac:dyDescent="0.25">
      <c r="D51" s="132" t="str">
        <f>Lists!B19</f>
        <v>Halon 1211</v>
      </c>
    </row>
    <row r="52" spans="4:4" x14ac:dyDescent="0.25">
      <c r="D52" s="132" t="str">
        <f>Lists!B20</f>
        <v>Halon 1301</v>
      </c>
    </row>
    <row r="53" spans="4:4" x14ac:dyDescent="0.25">
      <c r="D53" s="132" t="str">
        <f>Lists!B21</f>
        <v>Halon 2402</v>
      </c>
    </row>
    <row r="54" spans="4:4" x14ac:dyDescent="0.25">
      <c r="D54" s="132" t="str">
        <f>Lists!B22</f>
        <v>CBM</v>
      </c>
    </row>
    <row r="55" spans="4:4" x14ac:dyDescent="0.25">
      <c r="D55" s="132" t="str">
        <f>Lists!B23</f>
        <v>CCL4</v>
      </c>
    </row>
    <row r="56" spans="4:4" x14ac:dyDescent="0.25">
      <c r="D56" s="132" t="str">
        <f>Lists!B24</f>
        <v>CH3CCL3</v>
      </c>
    </row>
    <row r="57" spans="4:4" x14ac:dyDescent="0.25">
      <c r="D57" s="132" t="str">
        <f>Lists!B25</f>
        <v>HBFCs</v>
      </c>
    </row>
    <row r="58" spans="4:4" x14ac:dyDescent="0.25">
      <c r="D58" s="132" t="str">
        <f>Lists!B26</f>
        <v>CH3Br</v>
      </c>
    </row>
    <row r="59" spans="4:4" x14ac:dyDescent="0.25">
      <c r="D59" s="132" t="str">
        <f>Lists!B27</f>
        <v>HCFC-21</v>
      </c>
    </row>
    <row r="60" spans="4:4" x14ac:dyDescent="0.25">
      <c r="D60" s="132" t="str">
        <f>Lists!B28</f>
        <v>HCFC-22</v>
      </c>
    </row>
    <row r="61" spans="4:4" x14ac:dyDescent="0.25">
      <c r="D61" s="132" t="str">
        <f>Lists!B29</f>
        <v>HCFC-31</v>
      </c>
    </row>
    <row r="62" spans="4:4" x14ac:dyDescent="0.25">
      <c r="D62" s="132" t="str">
        <f>Lists!B30</f>
        <v>HCFC-121</v>
      </c>
    </row>
    <row r="63" spans="4:4" x14ac:dyDescent="0.25">
      <c r="D63" s="132" t="str">
        <f>Lists!B31</f>
        <v>HCFC-122</v>
      </c>
    </row>
    <row r="64" spans="4:4" x14ac:dyDescent="0.25">
      <c r="D64" s="132" t="str">
        <f>Lists!B32</f>
        <v>HCFC-123</v>
      </c>
    </row>
    <row r="65" spans="4:4" x14ac:dyDescent="0.25">
      <c r="D65" s="132" t="str">
        <f>Lists!B33</f>
        <v>HCFC-123a</v>
      </c>
    </row>
    <row r="66" spans="4:4" x14ac:dyDescent="0.25">
      <c r="D66" s="132" t="str">
        <f>Lists!B34</f>
        <v>HCFC-123b</v>
      </c>
    </row>
    <row r="67" spans="4:4" x14ac:dyDescent="0.25">
      <c r="D67" s="132" t="str">
        <f>Lists!B35</f>
        <v>HCFC-124</v>
      </c>
    </row>
    <row r="68" spans="4:4" x14ac:dyDescent="0.25">
      <c r="D68" s="132" t="str">
        <f>Lists!B36</f>
        <v>HCFC-124a</v>
      </c>
    </row>
    <row r="69" spans="4:4" x14ac:dyDescent="0.25">
      <c r="D69" s="132" t="str">
        <f>Lists!B37</f>
        <v>HCFC-131</v>
      </c>
    </row>
    <row r="70" spans="4:4" x14ac:dyDescent="0.25">
      <c r="D70" s="132" t="str">
        <f>Lists!B38</f>
        <v>HCFC-132b</v>
      </c>
    </row>
    <row r="71" spans="4:4" x14ac:dyDescent="0.25">
      <c r="D71" s="132" t="str">
        <f>Lists!B39</f>
        <v>HCFC-133a</v>
      </c>
    </row>
    <row r="72" spans="4:4" x14ac:dyDescent="0.25">
      <c r="D72" s="132" t="str">
        <f>Lists!B42</f>
        <v>HCFC-141b</v>
      </c>
    </row>
    <row r="73" spans="4:4" x14ac:dyDescent="0.25">
      <c r="D73" s="132" t="str">
        <f>Lists!B45</f>
        <v>HCFC-142b</v>
      </c>
    </row>
    <row r="74" spans="4:4" x14ac:dyDescent="0.25">
      <c r="D74" s="132" t="str">
        <f>Lists!B46</f>
        <v>HCFC-151</v>
      </c>
    </row>
    <row r="75" spans="4:4" x14ac:dyDescent="0.25">
      <c r="D75" s="132" t="str">
        <f>Lists!B47</f>
        <v>HCFC-221</v>
      </c>
    </row>
    <row r="76" spans="4:4" x14ac:dyDescent="0.25">
      <c r="D76" s="132" t="str">
        <f>Lists!B48</f>
        <v>HCFC-222</v>
      </c>
    </row>
    <row r="77" spans="4:4" x14ac:dyDescent="0.25">
      <c r="D77" s="132" t="str">
        <f>Lists!B49</f>
        <v>HCFC-223</v>
      </c>
    </row>
    <row r="78" spans="4:4" x14ac:dyDescent="0.25">
      <c r="D78" s="132" t="str">
        <f>Lists!B50</f>
        <v>HCFC-224</v>
      </c>
    </row>
    <row r="79" spans="4:4" x14ac:dyDescent="0.25">
      <c r="D79" s="132" t="str">
        <f>Lists!B51</f>
        <v>HCFC-225ca</v>
      </c>
    </row>
    <row r="80" spans="4:4" x14ac:dyDescent="0.25">
      <c r="D80" s="132" t="str">
        <f>Lists!B52</f>
        <v>HCFC-225cb</v>
      </c>
    </row>
    <row r="81" spans="4:4" x14ac:dyDescent="0.25">
      <c r="D81" s="132" t="str">
        <f>Lists!B53</f>
        <v>HCFC-226</v>
      </c>
    </row>
    <row r="82" spans="4:4" x14ac:dyDescent="0.25">
      <c r="D82" s="132" t="str">
        <f>Lists!B54</f>
        <v>HCFC-231</v>
      </c>
    </row>
    <row r="83" spans="4:4" x14ac:dyDescent="0.25">
      <c r="D83" s="132" t="str">
        <f>Lists!B55</f>
        <v>HCFC-232</v>
      </c>
    </row>
    <row r="84" spans="4:4" x14ac:dyDescent="0.25">
      <c r="D84" s="132" t="str">
        <f>Lists!B56</f>
        <v>HCFC-233</v>
      </c>
    </row>
    <row r="85" spans="4:4" x14ac:dyDescent="0.25">
      <c r="D85" s="132" t="str">
        <f>Lists!B57</f>
        <v>HCFC-234</v>
      </c>
    </row>
    <row r="86" spans="4:4" x14ac:dyDescent="0.25">
      <c r="D86" s="132" t="str">
        <f>Lists!B58</f>
        <v>HCFC-235</v>
      </c>
    </row>
    <row r="87" spans="4:4" x14ac:dyDescent="0.25">
      <c r="D87" s="132" t="str">
        <f>Lists!B59</f>
        <v>HCFC-241</v>
      </c>
    </row>
    <row r="88" spans="4:4" x14ac:dyDescent="0.25">
      <c r="D88" s="132" t="str">
        <f>Lists!B60</f>
        <v>HCFC-242</v>
      </c>
    </row>
    <row r="89" spans="4:4" x14ac:dyDescent="0.25">
      <c r="D89" s="132" t="str">
        <f>Lists!B61</f>
        <v>HCFC-243</v>
      </c>
    </row>
    <row r="90" spans="4:4" x14ac:dyDescent="0.25">
      <c r="D90" s="132" t="str">
        <f>Lists!B62</f>
        <v>HCFC-244</v>
      </c>
    </row>
    <row r="91" spans="4:4" x14ac:dyDescent="0.25">
      <c r="D91" s="132" t="str">
        <f>Lists!B63</f>
        <v>HCFC-251</v>
      </c>
    </row>
    <row r="92" spans="4:4" x14ac:dyDescent="0.25">
      <c r="D92" s="132" t="str">
        <f>Lists!B64</f>
        <v>HCFC-252</v>
      </c>
    </row>
    <row r="93" spans="4:4" x14ac:dyDescent="0.25">
      <c r="D93" s="132" t="str">
        <f>Lists!B65</f>
        <v>HCFC-253</v>
      </c>
    </row>
    <row r="94" spans="4:4" x14ac:dyDescent="0.25">
      <c r="D94" s="132" t="str">
        <f>Lists!B66</f>
        <v>HCFC-261</v>
      </c>
    </row>
    <row r="95" spans="4:4" x14ac:dyDescent="0.25">
      <c r="D95" s="132" t="str">
        <f>Lists!B67</f>
        <v>HCFC-262</v>
      </c>
    </row>
    <row r="96" spans="4:4" x14ac:dyDescent="0.25">
      <c r="D96" s="132" t="str">
        <f>Lists!B68</f>
        <v>HCFC-271</v>
      </c>
    </row>
    <row r="97" spans="4:4" x14ac:dyDescent="0.25">
      <c r="D97" s="132"/>
    </row>
    <row r="98" spans="4:4" x14ac:dyDescent="0.25">
      <c r="D98" s="132"/>
    </row>
  </sheetData>
  <sheetProtection password="CDE6" sheet="1" objects="1" scenarios="1"/>
  <mergeCells count="2">
    <mergeCell ref="D9:E9"/>
    <mergeCell ref="D10:E10"/>
  </mergeCells>
  <dataValidations xWindow="869" yWindow="451" count="8">
    <dataValidation errorStyle="warning" allowBlank="1" errorTitle="U.S. EPA" error="Warning!  The form has auto calculated this value for you.  If you change the value in this cell, you may be misreporting data.  Press cancel to exit this cell without changing the data." sqref="IQ13:IY13 SM13:SU13 ACI13:ACQ13 AME13:AMM13 AWA13:AWI13 BFW13:BGE13 BPS13:BQA13 BZO13:BZW13 CJK13:CJS13 CTG13:CTO13 DDC13:DDK13 DMY13:DNG13 DWU13:DXC13 EGQ13:EGY13 EQM13:EQU13 FAI13:FAQ13 FKE13:FKM13 FUA13:FUI13 GDW13:GEE13 GNS13:GOA13 GXO13:GXW13 HHK13:HHS13 HRG13:HRO13 IBC13:IBK13 IKY13:ILG13 IUU13:IVC13 JEQ13:JEY13 JOM13:JOU13 JYI13:JYQ13 KIE13:KIM13 KSA13:KSI13 LBW13:LCE13 LLS13:LMA13 LVO13:LVW13 MFK13:MFS13 MPG13:MPO13 MZC13:MZK13 NIY13:NJG13 NSU13:NTC13 OCQ13:OCY13 OMM13:OMU13 OWI13:OWQ13 PGE13:PGM13 PQA13:PQI13 PZW13:QAE13 QJS13:QKA13 QTO13:QTW13 RDK13:RDS13 RNG13:RNO13 RXC13:RXK13 SGY13:SHG13 SQU13:SRC13 TAQ13:TAY13 TKM13:TKU13 TUI13:TUQ13 UEE13:UEM13 UOA13:UOI13 UXW13:UYE13 VHS13:VIA13 VRO13:VRW13 WBK13:WBS13 WLG13:WLO13 WVC13:WVK13 D11:E11 D13:E13 SM14:SM33 IQ14:IQ33 WVC14:WVC33 WLG14:WLG33 WBK14:WBK33 VRO14:VRO33 VHS14:VHS33 UXW14:UXW33 UOA14:UOA33 UEE14:UEE33 TUI14:TUI33 TKM14:TKM33 TAQ14:TAQ33 SQU14:SQU33 SGY14:SGY33 RXC14:RXC33 RNG14:RNG33 RDK14:RDK33 QTO14:QTO33 QJS14:QJS33 PZW14:PZW33 PQA14:PQA33 PGE14:PGE33 OWI14:OWI33 OMM14:OMM33 OCQ14:OCQ33 NSU14:NSU33 NIY14:NIY33 MZC14:MZC33 MPG14:MPG33 MFK14:MFK33 LVO14:LVO33 LLS14:LLS33 LBW14:LBW33 KSA14:KSA33 KIE14:KIE33 JYI14:JYI33 JOM14:JOM33 JEQ14:JEQ33 IUU14:IUU33 IKY14:IKY33 IBC14:IBC33 HRG14:HRG33 HHK14:HHK33 GXO14:GXO33 GNS14:GNS33 GDW14:GDW33 FUA14:FUA33 FKE14:FKE33 FAI14:FAI33 EQM14:EQM33 EGQ14:EGQ33 DWU14:DWU33 DMY14:DMY33 DDC14:DDC33 CTG14:CTG33 CJK14:CJK33 BZO14:BZO33 BPS14:BPS33 BFW14:BFW33 AWA14:AWA33 AME14:AME33 ACI14:ACI33"/>
    <dataValidation type="decimal" operator="greaterThanOrEqual" allowBlank="1" showInputMessage="1" showErrorMessage="1" prompt="Quantity of gross chemical produced (kg)" sqref="WVE14:WVE15 IS14:IS15 SO14:SO15 ACK14:ACK15 AMG14:AMG15 AWC14:AWC15 BFY14:BFY15 BPU14:BPU15 BZQ14:BZQ15 CJM14:CJM15 CTI14:CTI15 DDE14:DDE15 DNA14:DNA15 DWW14:DWW15 EGS14:EGS15 EQO14:EQO15 FAK14:FAK15 FKG14:FKG15 FUC14:FUC15 GDY14:GDY15 GNU14:GNU15 GXQ14:GXQ15 HHM14:HHM15 HRI14:HRI15 IBE14:IBE15 ILA14:ILA15 IUW14:IUW15 JES14:JES15 JOO14:JOO15 JYK14:JYK15 KIG14:KIG15 KSC14:KSC15 LBY14:LBY15 LLU14:LLU15 LVQ14:LVQ15 MFM14:MFM15 MPI14:MPI15 MZE14:MZE15 NJA14:NJA15 NSW14:NSW15 OCS14:OCS15 OMO14:OMO15 OWK14:OWK15 PGG14:PGG15 PQC14:PQC15 PZY14:PZY15 QJU14:QJU15 QTQ14:QTQ15 RDM14:RDM15 RNI14:RNI15 RXE14:RXE15 SHA14:SHA15 SQW14:SQW15 TAS14:TAS15 TKO14:TKO15 TUK14:TUK15 UEG14:UEG15 UOC14:UOC15 UXY14:UXY15 VHU14:VHU15 VRQ14:VRQ15 WBM14:WBM15 WLI14:WLI15">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L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dataValidation type="decimal" operator="greaterThanOrEqual" allowBlank="1" showInputMessage="1" showErrorMessage="1" sqref="WVF14:WVK15 WLJ14:WLO15 WBN14:WBS15 VRR14:VRW15 VHV14:VIA15 UXZ14:UYE15 UOD14:UOI15 UEH14:UEM15 TUL14:TUQ15 TKP14:TKU15 TAT14:TAY15 SQX14:SRC15 SHB14:SHG15 RXF14:RXK15 RNJ14:RNO15 RDN14:RDS15 QTR14:QTW15 QJV14:QKA15 PZZ14:QAE15 PQD14:PQI15 PGH14:PGM15 OWL14:OWQ15 OMP14:OMU15 OCT14:OCY15 NSX14:NTC15 NJB14:NJG15 MZF14:MZK15 MPJ14:MPO15 MFN14:MFS15 LVR14:LVW15 LLV14:LMA15 LBZ14:LCE15 KSD14:KSI15 KIH14:KIM15 JYL14:JYQ15 JOP14:JOU15 JET14:JEY15 IUX14:IVC15 ILB14:ILG15 IBF14:IBK15 HRJ14:HRO15 HHN14:HHS15 GXR14:GXW15 GNV14:GOA15 GDZ14:GEE15 FUD14:FUI15 FKH14:FKM15 FAL14:FAQ15 EQP14:EQU15 EGT14:EGY15 DWX14:DXC15 DNB14:DNG15 DDF14:DDK15 CTJ14:CTO15 CJN14:CJS15 BZR14:BZW15 BPV14:BQA15 BFZ14:BGE15 AWD14:AWI15 AMH14:AMM15 ACK16:ACK33 SO16:SO33 IS16:IS33 ACL14:ACQ33 SP14:SU33 IT14:IY33 WVE16:WVK33 WLI16:WLO33 WBM16:WBS33 VRQ16:VRW33 VHU16:VIA33 UXY16:UYE33 UOC16:UOI33 UEG16:UEM33 TUK16:TUQ33 TKO16:TKU33 TAS16:TAY33 SQW16:SRC33 SHA16:SHG33 RXE16:RXK33 RNI16:RNO33 RDM16:RDS33 QTQ16:QTW33 QJU16:QKA33 PZY16:QAE33 PQC16:PQI33 PGG16:PGM33 OWK16:OWQ33 OMO16:OMU33 OCS16:OCY33 NSW16:NTC33 NJA16:NJG33 MZE16:MZK33 MPI16:MPO33 MFM16:MFS33 LVQ16:LVW33 LLU16:LMA33 LBY16:LCE33 KSC16:KSI33 KIG16:KIM33 JYK16:JYQ33 JOO16:JOU33 JES16:JEY33 IUW16:IVC33 ILA16:ILG33 IBE16:IBK33 HRI16:HRO33 HHM16:HHS33 GXQ16:GXW33 GNU16:GOA33 GDY16:GEE33 FUC16:FUI33 FKG16:FKM33 FAK16:FAQ33 EQO16:EQU33 EGS16:EGY33 DWW16:DXC33 DNA16:DNG33 DDE16:DDK33 CTI16:CTO33 CJM16:CJS33 BZQ16:BZW33 BPU16:BQA33 BFY16:BGE33 AWC16:AWI33 AMG16:AMM33">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SV14:SV33 IZ14:IZ33 WVL14:WVL33 WLP14:WLP33 WBT14:WBT33 VRX14:VRX33 VIB14:VIB33 UYF14:UYF33 UOJ14:UOJ33 UEN14:UEN33 TUR14:TUR33 TKV14:TKV33 TAZ14:TAZ33 SRD14:SRD33 SHH14:SHH33 RXL14:RXL33 RNP14:RNP33 RDT14:RDT33 QTX14:QTX33 QKB14:QKB33 QAF14:QAF33 PQJ14:PQJ33 PGN14:PGN33 OWR14:OWR33 OMV14:OMV33 OCZ14:OCZ33 NTD14:NTD33 NJH14:NJH33 MZL14:MZL33 MPP14:MPP33 MFT14:MFT33 LVX14:LVX33 LMB14:LMB33 LCF14:LCF33 KSJ14:KSJ33 KIN14:KIN33 JYR14:JYR33 JOV14:JOV33 JEZ14:JEZ33 IVD14:IVD33 ILH14:ILH33 IBL14:IBL33 HRP14:HRP33 HHT14:HHT33 GXX14:GXX33 GOB14:GOB33 GEF14:GEF33 FUJ14:FUJ33 FKN14:FKN33 FAR14:FAR33 EQV14:EQV33 EGZ14:EGZ33 DXD14:DXD33 DNH14:DNH33 DDL14:DDL33 CTP14:CTP33 CJT14:CJT33 BZX14:BZX33 BQB14:BQB33 BGF14:BGF33 AWJ14:AWJ33 AMN14:AMN33 ACR14:ACR33">
      <formula1>"sdasdfsd"</formula1>
    </dataValidation>
    <dataValidation type="list" allowBlank="1" showInputMessage="1" showErrorMessage="1" sqref="SN14:SN33 IR14:IR33 WVD14:WVD33 WLH14:WLH33 WBL14:WBL33 VRP14:VRP33 VHT14:VHT33 UXX14:UXX33 UOB14:UOB33 UEF14:UEF33 TUJ14:TUJ33 TKN14:TKN33 TAR14:TAR33 SQV14:SQV33 SGZ14:SGZ33 RXD14:RXD33 RNH14:RNH33 RDL14:RDL33 QTP14:QTP33 QJT14:QJT33 PZX14:PZX33 PQB14:PQB33 PGF14:PGF33 OWJ14:OWJ33 OMN14:OMN33 OCR14:OCR33 NSV14:NSV33 NIZ14:NIZ33 MZD14:MZD33 MPH14:MPH33 MFL14:MFL33 LVP14:LVP33 LLT14:LLT33 LBX14:LBX33 KSB14:KSB33 KIF14:KIF33 JYJ14:JYJ33 JON14:JON33 JER14:JER33 IUV14:IUV33 IKZ14:IKZ33 IBD14:IBD33 HRH14:HRH33 HHL14:HHL33 GXP14:GXP33 GNT14:GNT33 GDX14:GDX33 FUB14:FUB33 FKF14:FKF33 FAJ14:FAJ33 EQN14:EQN33 EGR14:EGR33 DWV14:DWV33 DMZ14:DMZ33 DDD14:DDD33 CTH14:CTH33 CJL14:CJL33 BZP14:BZP33 BPT14:BPT33 BFX14:BFX33 AWB14:AWB33 AMF14:AMF33 ACJ14:ACJ33">
      <formula1>AllChemicals</formula1>
    </dataValidation>
    <dataValidation type="list" allowBlank="1" showInputMessage="1" showErrorMessage="1" prompt="Select the chemical name of the controlled substance that was transformed during the reporting period. View the Reference List for a valid list of chemical names." sqref="D14:D33">
      <formula1>ChemicalList</formula1>
    </dataValidation>
    <dataValidation type="decimal" operator="greaterThan" allowBlank="1" showInputMessage="1" showErrorMessage="1" prompt="Quantity (kg) of chemical transformed " sqref="E14:E33">
      <formula1>0</formula1>
    </dataValidation>
  </dataValidations>
  <hyperlinks>
    <hyperlink ref="D10:E10" location="'Reference List'!A1" display="If copying and pasting data into the table, please refer to the Reference List and the accompanying instructions."/>
  </hyperlinks>
  <pageMargins left="0.7" right="0.7" top="0.75" bottom="0.75" header="0.3" footer="0.3"/>
  <pageSetup scale="97"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34998626667073579"/>
  </sheetPr>
  <dimension ref="A1:AX168"/>
  <sheetViews>
    <sheetView showGridLines="0" zoomScaleNormal="100" zoomScaleSheetLayoutView="100" workbookViewId="0"/>
  </sheetViews>
  <sheetFormatPr defaultRowHeight="15" x14ac:dyDescent="0.25"/>
  <cols>
    <col min="1" max="1" width="3.7109375" customWidth="1"/>
    <col min="2" max="2" width="3.85546875" customWidth="1"/>
    <col min="3" max="7" width="14.42578125" customWidth="1"/>
    <col min="8" max="8" width="3.85546875" customWidth="1"/>
  </cols>
  <sheetData>
    <row r="1" spans="1:50"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row>
    <row r="2" spans="1:50" ht="27.75" customHeight="1" x14ac:dyDescent="0.3">
      <c r="A2" s="22"/>
      <c r="B2" s="25"/>
      <c r="C2" s="26" t="s">
        <v>1</v>
      </c>
      <c r="D2" s="26"/>
      <c r="E2" s="26"/>
      <c r="F2" s="27"/>
      <c r="G2" s="27"/>
      <c r="H2" s="28"/>
      <c r="I2" s="22"/>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row>
    <row r="3" spans="1:50" ht="18.75" x14ac:dyDescent="0.3">
      <c r="A3" s="22"/>
      <c r="B3" s="29"/>
      <c r="C3" s="30" t="s">
        <v>159</v>
      </c>
      <c r="D3" s="30"/>
      <c r="E3" s="30"/>
      <c r="F3" s="1"/>
      <c r="G3" s="1"/>
      <c r="H3" s="32"/>
      <c r="I3" s="22"/>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row>
    <row r="4" spans="1:50" ht="17.25" customHeight="1" x14ac:dyDescent="0.3">
      <c r="A4" s="22"/>
      <c r="B4" s="29"/>
      <c r="C4" s="82" t="s">
        <v>94</v>
      </c>
      <c r="D4" s="30"/>
      <c r="E4" s="30"/>
      <c r="F4" s="1"/>
      <c r="G4" s="1"/>
      <c r="H4" s="32"/>
      <c r="I4" s="22"/>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row>
    <row r="5" spans="1:50" ht="11.25" customHeight="1" x14ac:dyDescent="0.3">
      <c r="A5" s="22"/>
      <c r="B5" s="29"/>
      <c r="C5" s="1"/>
      <c r="D5" s="1"/>
      <c r="E5" s="1"/>
      <c r="F5" s="1"/>
      <c r="G5" s="1"/>
      <c r="H5" s="32"/>
      <c r="I5" s="22"/>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row>
    <row r="6" spans="1:50" ht="60.6" customHeight="1" x14ac:dyDescent="0.3">
      <c r="A6" s="22"/>
      <c r="B6" s="29"/>
      <c r="C6" s="156" t="s">
        <v>187</v>
      </c>
      <c r="D6" s="156"/>
      <c r="E6" s="156"/>
      <c r="F6" s="156"/>
      <c r="G6" s="156"/>
      <c r="H6" s="32"/>
      <c r="I6" s="22"/>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row>
    <row r="7" spans="1:50" ht="25.9" customHeight="1" x14ac:dyDescent="0.3">
      <c r="A7" s="22"/>
      <c r="B7" s="29"/>
      <c r="C7" s="155" t="s">
        <v>188</v>
      </c>
      <c r="D7" s="155"/>
      <c r="E7" s="155"/>
      <c r="F7" s="155"/>
      <c r="G7" s="155"/>
      <c r="H7" s="32"/>
      <c r="I7" s="22"/>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row>
    <row r="8" spans="1:50" ht="7.5" customHeight="1" x14ac:dyDescent="0.3">
      <c r="A8" s="22"/>
      <c r="B8" s="29"/>
      <c r="C8" s="127"/>
      <c r="D8" s="127"/>
      <c r="E8" s="127"/>
      <c r="F8" s="127"/>
      <c r="G8" s="127"/>
      <c r="H8" s="32"/>
      <c r="I8" s="22"/>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row>
    <row r="9" spans="1:50" ht="16.5" customHeight="1" x14ac:dyDescent="0.3">
      <c r="A9" s="22"/>
      <c r="B9" s="29"/>
      <c r="C9" s="157" t="s">
        <v>4</v>
      </c>
      <c r="D9" s="157"/>
      <c r="E9" s="157"/>
      <c r="F9" s="157"/>
      <c r="G9" s="157"/>
      <c r="H9" s="32"/>
      <c r="I9" s="22"/>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row>
    <row r="10" spans="1:50" ht="15" customHeight="1" x14ac:dyDescent="0.3">
      <c r="A10" s="22"/>
      <c r="B10" s="29"/>
      <c r="C10" s="135" t="s">
        <v>95</v>
      </c>
      <c r="D10" s="135" t="s">
        <v>109</v>
      </c>
      <c r="E10" s="136" t="s">
        <v>14</v>
      </c>
      <c r="F10" s="136" t="s">
        <v>127</v>
      </c>
      <c r="G10" s="136" t="s">
        <v>136</v>
      </c>
      <c r="H10" s="32"/>
      <c r="I10" s="22"/>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row>
    <row r="11" spans="1:50" ht="15" customHeight="1" x14ac:dyDescent="0.3">
      <c r="A11" s="22"/>
      <c r="B11" s="29"/>
      <c r="C11" s="135" t="s">
        <v>96</v>
      </c>
      <c r="D11" s="135" t="s">
        <v>110</v>
      </c>
      <c r="E11" s="136" t="s">
        <v>122</v>
      </c>
      <c r="F11" s="136" t="s">
        <v>128</v>
      </c>
      <c r="G11" s="136" t="s">
        <v>137</v>
      </c>
      <c r="H11" s="32"/>
      <c r="I11" s="22"/>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row>
    <row r="12" spans="1:50" ht="15" customHeight="1" x14ac:dyDescent="0.3">
      <c r="A12" s="22"/>
      <c r="B12" s="29"/>
      <c r="C12" s="135" t="s">
        <v>97</v>
      </c>
      <c r="D12" s="135" t="s">
        <v>111</v>
      </c>
      <c r="E12" s="136" t="s">
        <v>9</v>
      </c>
      <c r="F12" s="136" t="s">
        <v>17</v>
      </c>
      <c r="G12" s="136" t="s">
        <v>138</v>
      </c>
      <c r="H12" s="32"/>
      <c r="I12" s="22"/>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row>
    <row r="13" spans="1:50" ht="15" customHeight="1" x14ac:dyDescent="0.3">
      <c r="A13" s="22"/>
      <c r="B13" s="29"/>
      <c r="C13" s="135" t="s">
        <v>98</v>
      </c>
      <c r="D13" s="135" t="s">
        <v>112</v>
      </c>
      <c r="E13" s="136" t="s">
        <v>22</v>
      </c>
      <c r="F13" s="136" t="s">
        <v>18</v>
      </c>
      <c r="G13" s="136" t="s">
        <v>139</v>
      </c>
      <c r="H13" s="32"/>
      <c r="I13" s="22"/>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row>
    <row r="14" spans="1:50" ht="15" customHeight="1" x14ac:dyDescent="0.3">
      <c r="A14" s="22"/>
      <c r="B14" s="29"/>
      <c r="C14" s="135" t="s">
        <v>99</v>
      </c>
      <c r="D14" s="135" t="s">
        <v>113</v>
      </c>
      <c r="E14" s="136" t="s">
        <v>15</v>
      </c>
      <c r="F14" s="136" t="s">
        <v>129</v>
      </c>
      <c r="G14" s="136" t="s">
        <v>140</v>
      </c>
      <c r="H14" s="32"/>
      <c r="I14" s="22"/>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row>
    <row r="15" spans="1:50" ht="15" customHeight="1" x14ac:dyDescent="0.3">
      <c r="A15" s="22"/>
      <c r="B15" s="29"/>
      <c r="C15" s="135" t="s">
        <v>100</v>
      </c>
      <c r="D15" s="135" t="s">
        <v>114</v>
      </c>
      <c r="E15" s="136" t="s">
        <v>16</v>
      </c>
      <c r="F15" s="136" t="s">
        <v>19</v>
      </c>
      <c r="G15" s="136" t="s">
        <v>141</v>
      </c>
      <c r="H15" s="32"/>
      <c r="I15" s="22"/>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row>
    <row r="16" spans="1:50" ht="15" customHeight="1" x14ac:dyDescent="0.3">
      <c r="A16" s="22"/>
      <c r="B16" s="29"/>
      <c r="C16" s="135" t="s">
        <v>101</v>
      </c>
      <c r="D16" s="135" t="s">
        <v>115</v>
      </c>
      <c r="E16" s="136" t="s">
        <v>123</v>
      </c>
      <c r="F16" s="136" t="s">
        <v>20</v>
      </c>
      <c r="G16" s="136" t="s">
        <v>142</v>
      </c>
      <c r="H16" s="32"/>
      <c r="I16" s="22"/>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row>
    <row r="17" spans="1:50" ht="15" customHeight="1" x14ac:dyDescent="0.3">
      <c r="A17" s="22"/>
      <c r="B17" s="29"/>
      <c r="C17" s="135" t="s">
        <v>102</v>
      </c>
      <c r="D17" s="135" t="s">
        <v>116</v>
      </c>
      <c r="E17" s="136" t="s">
        <v>124</v>
      </c>
      <c r="F17" s="136" t="s">
        <v>130</v>
      </c>
      <c r="G17" s="136" t="s">
        <v>143</v>
      </c>
      <c r="H17" s="32"/>
      <c r="I17" s="22"/>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row>
    <row r="18" spans="1:50" ht="15" customHeight="1" x14ac:dyDescent="0.3">
      <c r="A18" s="22"/>
      <c r="B18" s="29"/>
      <c r="C18" s="135" t="s">
        <v>103</v>
      </c>
      <c r="D18" s="135" t="s">
        <v>117</v>
      </c>
      <c r="E18" s="136" t="s">
        <v>125</v>
      </c>
      <c r="F18" s="136" t="s">
        <v>131</v>
      </c>
      <c r="G18" s="136" t="s">
        <v>144</v>
      </c>
      <c r="H18" s="32"/>
      <c r="I18" s="22"/>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row>
    <row r="19" spans="1:50" ht="15" customHeight="1" x14ac:dyDescent="0.3">
      <c r="A19" s="22"/>
      <c r="B19" s="29"/>
      <c r="C19" s="135" t="s">
        <v>104</v>
      </c>
      <c r="D19" s="137" t="s">
        <v>160</v>
      </c>
      <c r="E19" s="136" t="s">
        <v>195</v>
      </c>
      <c r="F19" s="136" t="s">
        <v>132</v>
      </c>
      <c r="G19" s="136" t="s">
        <v>145</v>
      </c>
      <c r="H19" s="32"/>
      <c r="I19" s="22"/>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row>
    <row r="20" spans="1:50" ht="15" customHeight="1" x14ac:dyDescent="0.3">
      <c r="A20" s="22"/>
      <c r="B20" s="29"/>
      <c r="C20" s="135" t="s">
        <v>105</v>
      </c>
      <c r="D20" s="136" t="s">
        <v>118</v>
      </c>
      <c r="E20" s="136" t="s">
        <v>196</v>
      </c>
      <c r="F20" s="136" t="s">
        <v>21</v>
      </c>
      <c r="G20" s="150"/>
      <c r="H20" s="32"/>
      <c r="I20" s="22"/>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row>
    <row r="21" spans="1:50" ht="15" customHeight="1" x14ac:dyDescent="0.3">
      <c r="A21" s="22"/>
      <c r="B21" s="29"/>
      <c r="C21" s="135" t="s">
        <v>106</v>
      </c>
      <c r="D21" s="136" t="s">
        <v>119</v>
      </c>
      <c r="E21" s="136" t="s">
        <v>126</v>
      </c>
      <c r="F21" s="136" t="s">
        <v>133</v>
      </c>
      <c r="G21" s="150"/>
      <c r="H21" s="32"/>
      <c r="I21" s="22"/>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row>
    <row r="22" spans="1:50" ht="15" customHeight="1" x14ac:dyDescent="0.3">
      <c r="A22" s="22"/>
      <c r="B22" s="29"/>
      <c r="C22" s="135" t="s">
        <v>107</v>
      </c>
      <c r="D22" s="136" t="s">
        <v>120</v>
      </c>
      <c r="E22" s="136" t="s">
        <v>197</v>
      </c>
      <c r="F22" s="136" t="s">
        <v>134</v>
      </c>
      <c r="G22" s="150"/>
      <c r="H22" s="32"/>
      <c r="I22" s="22"/>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row>
    <row r="23" spans="1:50" ht="15" customHeight="1" x14ac:dyDescent="0.3">
      <c r="A23" s="22"/>
      <c r="B23" s="29"/>
      <c r="C23" s="135" t="s">
        <v>108</v>
      </c>
      <c r="D23" s="136" t="s">
        <v>121</v>
      </c>
      <c r="E23" s="136" t="s">
        <v>198</v>
      </c>
      <c r="F23" s="136" t="s">
        <v>135</v>
      </c>
      <c r="G23" s="150"/>
      <c r="H23" s="32"/>
      <c r="I23" s="22"/>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row>
    <row r="24" spans="1:50" ht="17.45" customHeight="1" x14ac:dyDescent="0.3">
      <c r="A24" s="21"/>
      <c r="B24" s="36"/>
      <c r="C24" s="18"/>
      <c r="D24" s="18"/>
      <c r="E24" s="18"/>
      <c r="F24" s="18"/>
      <c r="G24" s="18"/>
      <c r="H24" s="19"/>
      <c r="I24" s="22"/>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row>
    <row r="25" spans="1:50" x14ac:dyDescent="0.25">
      <c r="A25" s="21"/>
      <c r="B25" s="23"/>
      <c r="C25" s="39"/>
      <c r="D25" s="39"/>
      <c r="E25" s="39"/>
      <c r="F25" s="39"/>
      <c r="G25" s="39"/>
      <c r="H25" s="39"/>
      <c r="I25" s="39"/>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row>
    <row r="26" spans="1:50" x14ac:dyDescent="0.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row>
    <row r="27" spans="1:50"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row>
    <row r="28" spans="1:50"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row>
    <row r="29" spans="1:50"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row>
    <row r="30" spans="1:50"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row>
    <row r="31" spans="1:50"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row>
    <row r="32" spans="1:50"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row>
    <row r="33" spans="1:50"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row>
    <row r="34" spans="1:50"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row>
    <row r="35" spans="1:50"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row>
    <row r="36" spans="1:50"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row>
    <row r="37" spans="1:50"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row>
    <row r="38" spans="1:50"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row>
    <row r="39" spans="1:50"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row>
    <row r="40" spans="1:50"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row>
    <row r="41" spans="1:50"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row>
    <row r="42" spans="1:50"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row>
    <row r="43" spans="1:50"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row>
    <row r="44" spans="1:50"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row>
    <row r="45" spans="1:50"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row>
    <row r="46" spans="1:50"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row>
    <row r="47" spans="1:50"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row>
    <row r="48" spans="1:50"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row>
    <row r="49" spans="1:50"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row>
    <row r="50" spans="1:50"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row>
    <row r="51" spans="1:50"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row>
    <row r="52" spans="1:50"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row>
    <row r="53" spans="1:50"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row>
    <row r="54" spans="1:50"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row>
    <row r="55" spans="1:50"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row>
    <row r="56" spans="1:50"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row>
    <row r="57" spans="1:50"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row>
    <row r="58" spans="1:50"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row>
    <row r="59" spans="1:50"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row>
    <row r="60" spans="1:50"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row>
    <row r="61" spans="1:50"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row>
    <row r="62" spans="1:50"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row>
    <row r="63" spans="1:50"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row>
    <row r="64" spans="1:50"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row>
    <row r="65" spans="1:50"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row>
    <row r="66" spans="1:50"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row>
    <row r="67" spans="1:50"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row>
    <row r="68" spans="1:50"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row>
    <row r="69" spans="1:50"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row>
    <row r="70" spans="1:50"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row>
    <row r="71" spans="1:50"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row>
    <row r="72" spans="1:50"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row>
    <row r="73" spans="1:50"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row>
    <row r="74" spans="1:50"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row>
    <row r="75" spans="1:50"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row>
    <row r="76" spans="1:50"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row>
    <row r="77" spans="1:50"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row>
    <row r="78" spans="1:50"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row>
    <row r="79" spans="1:50"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row>
    <row r="80" spans="1:50"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row>
    <row r="81" spans="1:50"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row>
    <row r="82" spans="1:50"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row>
    <row r="83" spans="1:50"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row>
    <row r="84" spans="1:50"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row>
    <row r="85" spans="1:50"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row>
    <row r="86" spans="1:50"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row>
    <row r="87" spans="1:50"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row>
    <row r="88" spans="1:50"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row>
    <row r="89" spans="1:50"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row>
    <row r="90" spans="1:50"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row>
    <row r="91" spans="1:50"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row>
    <row r="92" spans="1:50"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row>
    <row r="93" spans="1:50"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row>
    <row r="94" spans="1:50"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row>
    <row r="95" spans="1:50"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row>
    <row r="96" spans="1:50"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row>
    <row r="97" spans="1:50"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row>
    <row r="98" spans="1:50"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row>
    <row r="99" spans="1:50"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row>
    <row r="100" spans="1:50"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row>
    <row r="101" spans="1:50"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row>
    <row r="102" spans="1:50"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row>
    <row r="103" spans="1:50"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row>
    <row r="104" spans="1:50"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row>
    <row r="105" spans="1:50"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row>
    <row r="106" spans="1:50"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row>
    <row r="107" spans="1:50"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row>
    <row r="108" spans="1:50"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row>
    <row r="109" spans="1:50"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row>
    <row r="110" spans="1:50"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row>
    <row r="111" spans="1:50"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row>
    <row r="112" spans="1:50"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row>
    <row r="113" spans="1:50"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row>
    <row r="114" spans="1:50"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row>
    <row r="115" spans="1:50"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row>
    <row r="116" spans="1:50"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row>
    <row r="117" spans="1:50"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row>
    <row r="118" spans="1:50"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row>
    <row r="119" spans="1:50"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row>
    <row r="120" spans="1:50"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row>
    <row r="121" spans="1:50"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row>
    <row r="122" spans="1:50"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row>
    <row r="123" spans="1:50"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row>
    <row r="124" spans="1:50"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row>
    <row r="125" spans="1:50"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row>
    <row r="126" spans="1:50"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row>
    <row r="127" spans="1:50"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row>
    <row r="128" spans="1:50"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row>
    <row r="129" spans="1:50"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row>
    <row r="130" spans="1:50"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row>
    <row r="131" spans="1:50"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row>
    <row r="132" spans="1:50"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row>
    <row r="133" spans="1:50"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row>
    <row r="134" spans="1:50"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row>
    <row r="135" spans="1:50"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row>
    <row r="136" spans="1:50"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row>
    <row r="137" spans="1:50"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row>
    <row r="138" spans="1:50"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row>
    <row r="139" spans="1:50"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row>
    <row r="140" spans="1:50"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row>
    <row r="141" spans="1:50"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row>
    <row r="142" spans="1:50"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row>
    <row r="143" spans="1:50"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row>
    <row r="144" spans="1:50"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row>
    <row r="145" spans="1:50"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row>
    <row r="146" spans="1:50"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row>
    <row r="147" spans="1:50"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row>
    <row r="148" spans="1:50"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row>
    <row r="149" spans="1:50"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row>
    <row r="150" spans="1:50"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row>
    <row r="151" spans="1:50"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row>
    <row r="152" spans="1:50"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row>
    <row r="153" spans="1:50"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row>
    <row r="154" spans="1:50"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row>
    <row r="155" spans="1:50"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row>
    <row r="156" spans="1:50"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row>
    <row r="157" spans="1:50"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row>
    <row r="158" spans="1:50"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row>
    <row r="159" spans="1:50"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row>
    <row r="160" spans="1:50"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row>
    <row r="161" spans="1:50"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row>
    <row r="162" spans="1:50"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row>
    <row r="163" spans="1:50"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row>
    <row r="164" spans="1:50"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row>
    <row r="165" spans="1:50"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row>
    <row r="166" spans="1:50"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row>
    <row r="167" spans="1:50"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row>
    <row r="168" spans="1:50"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row>
  </sheetData>
  <sheetProtection password="CDE6" sheet="1" objects="1" scenarios="1"/>
  <mergeCells count="3">
    <mergeCell ref="C7:G7"/>
    <mergeCell ref="C6:G6"/>
    <mergeCell ref="C9:G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M68"/>
  <sheetViews>
    <sheetView workbookViewId="0"/>
  </sheetViews>
  <sheetFormatPr defaultColWidth="9.140625" defaultRowHeight="12.75" x14ac:dyDescent="0.2"/>
  <cols>
    <col min="1" max="1" width="3.42578125" style="3" customWidth="1"/>
    <col min="2" max="2" width="13.28515625" style="3" bestFit="1" customWidth="1"/>
    <col min="3" max="3" width="17.42578125" style="3" bestFit="1" customWidth="1"/>
    <col min="4" max="4" width="12.7109375" style="3" bestFit="1" customWidth="1"/>
    <col min="5" max="5" width="11.140625" style="3" bestFit="1" customWidth="1"/>
    <col min="6" max="6" width="11.42578125" style="3" customWidth="1"/>
    <col min="7" max="7" width="23.85546875" style="3" bestFit="1" customWidth="1"/>
    <col min="8" max="8" width="9.140625" style="3"/>
    <col min="9" max="9" width="23" style="3" bestFit="1" customWidth="1"/>
    <col min="10" max="10" width="9.85546875" style="3" customWidth="1"/>
    <col min="11" max="11" width="9.140625" style="3"/>
    <col min="12" max="12" width="8.5703125" style="3" bestFit="1" customWidth="1"/>
    <col min="13" max="13" width="14.5703125" style="3" customWidth="1"/>
    <col min="14" max="16384" width="9.140625" style="3"/>
  </cols>
  <sheetData>
    <row r="2" spans="2:13" ht="25.5" x14ac:dyDescent="0.2">
      <c r="B2" s="61" t="s">
        <v>4</v>
      </c>
      <c r="C2" s="62" t="s">
        <v>10</v>
      </c>
      <c r="D2" s="61" t="s">
        <v>12</v>
      </c>
      <c r="E2" s="61" t="s">
        <v>28</v>
      </c>
      <c r="F2" s="99" t="s">
        <v>162</v>
      </c>
      <c r="G2" s="99" t="s">
        <v>163</v>
      </c>
      <c r="I2" s="50" t="s">
        <v>27</v>
      </c>
      <c r="J2" s="50" t="s">
        <v>37</v>
      </c>
      <c r="L2" s="89"/>
      <c r="M2" s="90"/>
    </row>
    <row r="3" spans="2:13" x14ac:dyDescent="0.2">
      <c r="B3" s="85" t="s">
        <v>95</v>
      </c>
      <c r="C3" s="63" t="s">
        <v>23</v>
      </c>
      <c r="D3" s="51">
        <v>2018</v>
      </c>
      <c r="E3" s="51">
        <f ca="1">YEAR(TODAY())</f>
        <v>2017</v>
      </c>
      <c r="F3" s="100" t="str">
        <f ca="1">MONTH(SubDate)&amp;"-"&amp;DAY(SubDate)&amp;"-"&amp;YEAR(SubDate)</f>
        <v>12-6-2017</v>
      </c>
      <c r="G3" s="100" t="s">
        <v>164</v>
      </c>
      <c r="I3" s="51" t="s">
        <v>39</v>
      </c>
      <c r="J3" s="51" t="s">
        <v>64</v>
      </c>
      <c r="L3" s="91"/>
      <c r="M3" s="91"/>
    </row>
    <row r="4" spans="2:13" x14ac:dyDescent="0.2">
      <c r="B4" s="85" t="s">
        <v>96</v>
      </c>
      <c r="C4" s="63" t="s">
        <v>24</v>
      </c>
      <c r="D4" s="51">
        <v>2019</v>
      </c>
      <c r="I4" s="51" t="s">
        <v>49</v>
      </c>
      <c r="J4" s="51" t="s">
        <v>66</v>
      </c>
      <c r="L4" s="91"/>
      <c r="M4" s="91"/>
    </row>
    <row r="5" spans="2:13" x14ac:dyDescent="0.2">
      <c r="B5" s="85" t="s">
        <v>97</v>
      </c>
      <c r="D5" s="51">
        <v>2020</v>
      </c>
      <c r="I5" s="51" t="s">
        <v>38</v>
      </c>
      <c r="J5" s="51" t="s">
        <v>65</v>
      </c>
      <c r="L5" s="91"/>
      <c r="M5" s="91"/>
    </row>
    <row r="6" spans="2:13" x14ac:dyDescent="0.2">
      <c r="B6" s="85" t="s">
        <v>98</v>
      </c>
      <c r="I6" s="51" t="s">
        <v>40</v>
      </c>
      <c r="J6" s="51" t="s">
        <v>67</v>
      </c>
      <c r="L6" s="91"/>
      <c r="M6" s="91"/>
    </row>
    <row r="7" spans="2:13" x14ac:dyDescent="0.2">
      <c r="B7" s="85" t="s">
        <v>99</v>
      </c>
      <c r="I7" s="51" t="s">
        <v>50</v>
      </c>
      <c r="J7" s="51" t="s">
        <v>68</v>
      </c>
      <c r="L7" s="91"/>
      <c r="M7" s="91"/>
    </row>
    <row r="8" spans="2:13" x14ac:dyDescent="0.2">
      <c r="B8" s="85" t="s">
        <v>100</v>
      </c>
      <c r="I8" s="51" t="s">
        <v>41</v>
      </c>
      <c r="J8" s="51" t="s">
        <v>69</v>
      </c>
      <c r="L8" s="91"/>
      <c r="M8" s="91"/>
    </row>
    <row r="9" spans="2:13" x14ac:dyDescent="0.2">
      <c r="B9" s="85" t="s">
        <v>101</v>
      </c>
      <c r="I9" s="51" t="s">
        <v>42</v>
      </c>
      <c r="J9" s="51" t="s">
        <v>70</v>
      </c>
      <c r="L9" s="91"/>
      <c r="M9" s="91"/>
    </row>
    <row r="10" spans="2:13" x14ac:dyDescent="0.2">
      <c r="B10" s="85" t="s">
        <v>102</v>
      </c>
      <c r="I10" s="51" t="s">
        <v>51</v>
      </c>
      <c r="J10" s="51" t="s">
        <v>71</v>
      </c>
    </row>
    <row r="11" spans="2:13" x14ac:dyDescent="0.2">
      <c r="B11" s="85" t="s">
        <v>103</v>
      </c>
      <c r="I11" s="51" t="s">
        <v>43</v>
      </c>
      <c r="J11" s="51" t="s">
        <v>72</v>
      </c>
    </row>
    <row r="12" spans="2:13" x14ac:dyDescent="0.2">
      <c r="B12" s="85" t="s">
        <v>104</v>
      </c>
      <c r="I12" s="51" t="s">
        <v>44</v>
      </c>
      <c r="J12" s="51" t="s">
        <v>73</v>
      </c>
    </row>
    <row r="13" spans="2:13" x14ac:dyDescent="0.2">
      <c r="B13" s="85" t="s">
        <v>105</v>
      </c>
      <c r="I13" s="51" t="s">
        <v>45</v>
      </c>
      <c r="J13" s="51" t="s">
        <v>76</v>
      </c>
    </row>
    <row r="14" spans="2:13" x14ac:dyDescent="0.2">
      <c r="B14" s="85" t="s">
        <v>106</v>
      </c>
      <c r="I14" s="51" t="s">
        <v>52</v>
      </c>
      <c r="J14" s="51" t="s">
        <v>75</v>
      </c>
    </row>
    <row r="15" spans="2:13" x14ac:dyDescent="0.2">
      <c r="B15" s="85" t="s">
        <v>107</v>
      </c>
      <c r="I15" s="51" t="s">
        <v>47</v>
      </c>
      <c r="J15" s="51" t="s">
        <v>74</v>
      </c>
    </row>
    <row r="16" spans="2:13" x14ac:dyDescent="0.2">
      <c r="B16" s="85" t="s">
        <v>108</v>
      </c>
      <c r="I16" s="51" t="s">
        <v>46</v>
      </c>
      <c r="J16" s="51" t="s">
        <v>79</v>
      </c>
    </row>
    <row r="17" spans="2:10" x14ac:dyDescent="0.2">
      <c r="B17" s="85" t="s">
        <v>109</v>
      </c>
      <c r="I17" s="51" t="s">
        <v>53</v>
      </c>
      <c r="J17" s="51" t="s">
        <v>78</v>
      </c>
    </row>
    <row r="18" spans="2:10" x14ac:dyDescent="0.2">
      <c r="B18" s="85" t="s">
        <v>110</v>
      </c>
      <c r="I18" s="51" t="s">
        <v>48</v>
      </c>
      <c r="J18" s="51" t="s">
        <v>77</v>
      </c>
    </row>
    <row r="19" spans="2:10" x14ac:dyDescent="0.2">
      <c r="B19" s="85" t="s">
        <v>111</v>
      </c>
      <c r="I19" s="51" t="s">
        <v>54</v>
      </c>
      <c r="J19" s="51" t="s">
        <v>82</v>
      </c>
    </row>
    <row r="20" spans="2:10" x14ac:dyDescent="0.2">
      <c r="B20" s="85" t="s">
        <v>112</v>
      </c>
      <c r="I20" s="51" t="s">
        <v>55</v>
      </c>
      <c r="J20" s="51" t="s">
        <v>81</v>
      </c>
    </row>
    <row r="21" spans="2:10" x14ac:dyDescent="0.2">
      <c r="B21" s="85" t="s">
        <v>113</v>
      </c>
      <c r="I21" s="51" t="s">
        <v>56</v>
      </c>
      <c r="J21" s="51" t="s">
        <v>80</v>
      </c>
    </row>
    <row r="22" spans="2:10" x14ac:dyDescent="0.2">
      <c r="B22" s="85" t="s">
        <v>114</v>
      </c>
      <c r="I22" s="51" t="s">
        <v>58</v>
      </c>
      <c r="J22" s="51" t="s">
        <v>61</v>
      </c>
    </row>
    <row r="23" spans="2:10" x14ac:dyDescent="0.2">
      <c r="B23" s="85" t="s">
        <v>115</v>
      </c>
      <c r="I23" s="51" t="s">
        <v>59</v>
      </c>
      <c r="J23" s="51" t="s">
        <v>62</v>
      </c>
    </row>
    <row r="24" spans="2:10" x14ac:dyDescent="0.2">
      <c r="B24" s="85" t="s">
        <v>116</v>
      </c>
      <c r="I24" s="51" t="s">
        <v>60</v>
      </c>
      <c r="J24" s="51" t="s">
        <v>83</v>
      </c>
    </row>
    <row r="25" spans="2:10" x14ac:dyDescent="0.2">
      <c r="B25" s="86" t="s">
        <v>117</v>
      </c>
      <c r="I25" s="51" t="s">
        <v>57</v>
      </c>
      <c r="J25" s="51" t="s">
        <v>63</v>
      </c>
    </row>
    <row r="26" spans="2:10" x14ac:dyDescent="0.2">
      <c r="B26" s="51" t="s">
        <v>160</v>
      </c>
    </row>
    <row r="27" spans="2:10" x14ac:dyDescent="0.2">
      <c r="B27" s="87" t="s">
        <v>168</v>
      </c>
    </row>
    <row r="28" spans="2:10" x14ac:dyDescent="0.2">
      <c r="B28" s="87" t="s">
        <v>8</v>
      </c>
    </row>
    <row r="29" spans="2:10" x14ac:dyDescent="0.2">
      <c r="B29" s="87" t="s">
        <v>120</v>
      </c>
    </row>
    <row r="30" spans="2:10" x14ac:dyDescent="0.2">
      <c r="B30" s="87" t="s">
        <v>121</v>
      </c>
    </row>
    <row r="31" spans="2:10" x14ac:dyDescent="0.2">
      <c r="B31" s="87" t="s">
        <v>169</v>
      </c>
    </row>
    <row r="32" spans="2:10" x14ac:dyDescent="0.2">
      <c r="B32" s="87" t="s">
        <v>170</v>
      </c>
    </row>
    <row r="33" spans="2:2" x14ac:dyDescent="0.2">
      <c r="B33" s="87" t="s">
        <v>9</v>
      </c>
    </row>
    <row r="34" spans="2:2" x14ac:dyDescent="0.2">
      <c r="B34" s="87" t="s">
        <v>22</v>
      </c>
    </row>
    <row r="35" spans="2:2" x14ac:dyDescent="0.2">
      <c r="B35" s="87" t="s">
        <v>15</v>
      </c>
    </row>
    <row r="36" spans="2:2" x14ac:dyDescent="0.2">
      <c r="B36" s="87" t="s">
        <v>16</v>
      </c>
    </row>
    <row r="37" spans="2:2" x14ac:dyDescent="0.2">
      <c r="B37" s="87" t="s">
        <v>123</v>
      </c>
    </row>
    <row r="38" spans="2:2" x14ac:dyDescent="0.2">
      <c r="B38" s="87" t="s">
        <v>124</v>
      </c>
    </row>
    <row r="39" spans="2:2" x14ac:dyDescent="0.2">
      <c r="B39" s="87" t="s">
        <v>125</v>
      </c>
    </row>
    <row r="40" spans="2:2" x14ac:dyDescent="0.2">
      <c r="B40" s="87" t="s">
        <v>195</v>
      </c>
    </row>
    <row r="41" spans="2:2" x14ac:dyDescent="0.2">
      <c r="B41" s="87" t="s">
        <v>196</v>
      </c>
    </row>
    <row r="42" spans="2:2" x14ac:dyDescent="0.2">
      <c r="B42" s="87" t="s">
        <v>171</v>
      </c>
    </row>
    <row r="43" spans="2:2" x14ac:dyDescent="0.2">
      <c r="B43" s="87" t="s">
        <v>197</v>
      </c>
    </row>
    <row r="44" spans="2:2" x14ac:dyDescent="0.2">
      <c r="B44" s="87" t="s">
        <v>198</v>
      </c>
    </row>
    <row r="45" spans="2:2" x14ac:dyDescent="0.2">
      <c r="B45" s="87" t="s">
        <v>172</v>
      </c>
    </row>
    <row r="46" spans="2:2" x14ac:dyDescent="0.2">
      <c r="B46" s="87" t="s">
        <v>128</v>
      </c>
    </row>
    <row r="47" spans="2:2" x14ac:dyDescent="0.2">
      <c r="B47" s="87" t="s">
        <v>173</v>
      </c>
    </row>
    <row r="48" spans="2:2" x14ac:dyDescent="0.2">
      <c r="B48" s="87" t="s">
        <v>174</v>
      </c>
    </row>
    <row r="49" spans="2:2" x14ac:dyDescent="0.2">
      <c r="B49" s="87" t="s">
        <v>129</v>
      </c>
    </row>
    <row r="50" spans="2:2" x14ac:dyDescent="0.2">
      <c r="B50" s="87" t="s">
        <v>175</v>
      </c>
    </row>
    <row r="51" spans="2:2" x14ac:dyDescent="0.2">
      <c r="B51" s="87" t="s">
        <v>20</v>
      </c>
    </row>
    <row r="52" spans="2:2" x14ac:dyDescent="0.2">
      <c r="B52" s="87" t="s">
        <v>176</v>
      </c>
    </row>
    <row r="53" spans="2:2" x14ac:dyDescent="0.2">
      <c r="B53" s="87" t="s">
        <v>131</v>
      </c>
    </row>
    <row r="54" spans="2:2" x14ac:dyDescent="0.2">
      <c r="B54" s="87" t="s">
        <v>132</v>
      </c>
    </row>
    <row r="55" spans="2:2" x14ac:dyDescent="0.2">
      <c r="B55" s="87" t="s">
        <v>177</v>
      </c>
    </row>
    <row r="56" spans="2:2" x14ac:dyDescent="0.2">
      <c r="B56" s="87" t="s">
        <v>178</v>
      </c>
    </row>
    <row r="57" spans="2:2" x14ac:dyDescent="0.2">
      <c r="B57" s="87" t="s">
        <v>179</v>
      </c>
    </row>
    <row r="58" spans="2:2" x14ac:dyDescent="0.2">
      <c r="B58" s="87" t="s">
        <v>135</v>
      </c>
    </row>
    <row r="59" spans="2:2" x14ac:dyDescent="0.2">
      <c r="B59" s="87" t="s">
        <v>136</v>
      </c>
    </row>
    <row r="60" spans="2:2" x14ac:dyDescent="0.2">
      <c r="B60" s="87" t="s">
        <v>180</v>
      </c>
    </row>
    <row r="61" spans="2:2" x14ac:dyDescent="0.2">
      <c r="B61" s="87" t="s">
        <v>181</v>
      </c>
    </row>
    <row r="62" spans="2:2" x14ac:dyDescent="0.2">
      <c r="B62" s="87" t="s">
        <v>182</v>
      </c>
    </row>
    <row r="63" spans="2:2" x14ac:dyDescent="0.2">
      <c r="B63" s="87" t="s">
        <v>183</v>
      </c>
    </row>
    <row r="64" spans="2:2" x14ac:dyDescent="0.2">
      <c r="B64" s="87" t="s">
        <v>141</v>
      </c>
    </row>
    <row r="65" spans="2:2" x14ac:dyDescent="0.2">
      <c r="B65" s="87" t="s">
        <v>142</v>
      </c>
    </row>
    <row r="66" spans="2:2" x14ac:dyDescent="0.2">
      <c r="B66" s="87" t="s">
        <v>143</v>
      </c>
    </row>
    <row r="67" spans="2:2" x14ac:dyDescent="0.2">
      <c r="B67" s="87" t="s">
        <v>144</v>
      </c>
    </row>
    <row r="68" spans="2:2" x14ac:dyDescent="0.2">
      <c r="B68" s="87" t="s">
        <v>145</v>
      </c>
    </row>
  </sheetData>
  <sheetProtection algorithmName="SHA-512" hashValue="fppTDN+hkoc8/ebr/WHVUj7EHwC5Lu8xbLk0Dhd7adCN+9izM45daofQkdAcDUWONGT3CF1cu9vRZiw3B5p25Q==" saltValue="MmHY9QHIfKtej9O3YJg93g=="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E15"/>
  <sheetViews>
    <sheetView workbookViewId="0">
      <selection activeCell="D8" sqref="D8"/>
    </sheetView>
  </sheetViews>
  <sheetFormatPr defaultRowHeight="15" x14ac:dyDescent="0.25"/>
  <cols>
    <col min="3" max="3" width="23.28515625" bestFit="1" customWidth="1"/>
    <col min="4" max="4" width="20.85546875" customWidth="1"/>
    <col min="5" max="5" width="11" bestFit="1" customWidth="1"/>
  </cols>
  <sheetData>
    <row r="2" spans="2:5" ht="45" x14ac:dyDescent="0.25">
      <c r="B2" s="65" t="s">
        <v>86</v>
      </c>
      <c r="C2" s="65" t="s">
        <v>87</v>
      </c>
      <c r="D2" s="66" t="s">
        <v>35</v>
      </c>
      <c r="E2" t="s">
        <v>152</v>
      </c>
    </row>
    <row r="3" spans="2:5" x14ac:dyDescent="0.25">
      <c r="B3" s="67" t="s">
        <v>29</v>
      </c>
      <c r="C3" s="67" t="s">
        <v>33</v>
      </c>
      <c r="D3" s="67">
        <f ca="1">IF(SUM('Section 1'!F9:F11)&gt;0,1,0)</f>
        <v>1</v>
      </c>
      <c r="E3" t="s">
        <v>153</v>
      </c>
    </row>
    <row r="4" spans="2:5" x14ac:dyDescent="0.25">
      <c r="B4" s="67" t="s">
        <v>32</v>
      </c>
      <c r="C4" s="67" t="s">
        <v>34</v>
      </c>
      <c r="D4" s="67">
        <f>IF(SUM('Section 2'!J14:J33)&gt;0,1,0)</f>
        <v>0</v>
      </c>
      <c r="E4" t="s">
        <v>153</v>
      </c>
    </row>
    <row r="5" spans="2:5" x14ac:dyDescent="0.25">
      <c r="B5" s="67" t="s">
        <v>32</v>
      </c>
      <c r="C5" s="67" t="s">
        <v>150</v>
      </c>
      <c r="D5" s="67">
        <f>IF(MIN('Section 2'!E14:E33)&lt;0,1,0)</f>
        <v>0</v>
      </c>
      <c r="E5" t="s">
        <v>153</v>
      </c>
    </row>
    <row r="6" spans="2:5" x14ac:dyDescent="0.25">
      <c r="B6" s="67" t="s">
        <v>32</v>
      </c>
      <c r="C6" s="67" t="s">
        <v>90</v>
      </c>
      <c r="D6" s="67">
        <f>IF(SUM('Section 2'!L14:L33)&gt;0,1,0)</f>
        <v>0</v>
      </c>
      <c r="E6" t="s">
        <v>153</v>
      </c>
    </row>
    <row r="7" spans="2:5" x14ac:dyDescent="0.25">
      <c r="B7" s="67" t="s">
        <v>32</v>
      </c>
      <c r="C7" s="67" t="s">
        <v>155</v>
      </c>
      <c r="D7" s="67">
        <f>IF(SUM('Section 2'!K14:K33)&gt;0,1,0)</f>
        <v>0</v>
      </c>
      <c r="E7" t="s">
        <v>153</v>
      </c>
    </row>
    <row r="8" spans="2:5" x14ac:dyDescent="0.25">
      <c r="B8" s="67" t="s">
        <v>32</v>
      </c>
      <c r="C8" s="67" t="s">
        <v>156</v>
      </c>
      <c r="D8" s="67">
        <f>IF(COUNTIF('Section 2'!$I$14:$I$33,"Y")=0,1,0)</f>
        <v>1</v>
      </c>
    </row>
    <row r="9" spans="2:5" x14ac:dyDescent="0.25">
      <c r="B9" s="67" t="s">
        <v>32</v>
      </c>
      <c r="C9" s="67" t="s">
        <v>36</v>
      </c>
      <c r="D9" s="67">
        <f>IF(SUM(D4:D8)&gt;0,1,0)</f>
        <v>1</v>
      </c>
      <c r="E9" t="s">
        <v>36</v>
      </c>
    </row>
    <row r="10" spans="2:5" x14ac:dyDescent="0.25">
      <c r="B10" s="67" t="s">
        <v>33</v>
      </c>
      <c r="C10" s="67" t="s">
        <v>36</v>
      </c>
      <c r="D10" s="67">
        <f ca="1">IF(SUM(Sec1Status,Sec2Error)&gt;0,1,0)</f>
        <v>1</v>
      </c>
    </row>
    <row r="14" spans="2:5" x14ac:dyDescent="0.25">
      <c r="B14" s="77" t="s">
        <v>92</v>
      </c>
      <c r="C14" s="76"/>
    </row>
    <row r="15" spans="2:5" x14ac:dyDescent="0.25">
      <c r="B15" s="68" t="s">
        <v>32</v>
      </c>
      <c r="C15" s="69" t="s">
        <v>5</v>
      </c>
      <c r="D15" s="75">
        <f>SUMIF('Section 2'!$I$14:$I$33,"Y",'Section 2'!E14:E33)-(SUM(OutputForCSV!D2:D21))</f>
        <v>0</v>
      </c>
    </row>
  </sheetData>
  <sheetProtection password="CDE6" sheet="1" objects="1" scenarios="1"/>
  <conditionalFormatting sqref="D15">
    <cfRule type="cellIs" dxfId="1" priority="3" operator="notEqual">
      <formula>0</formula>
    </cfRule>
    <cfRule type="cellIs" dxfId="0" priority="4"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J22"/>
  <sheetViews>
    <sheetView workbookViewId="0">
      <selection activeCell="B1" sqref="B1"/>
    </sheetView>
  </sheetViews>
  <sheetFormatPr defaultRowHeight="15" x14ac:dyDescent="0.25"/>
  <cols>
    <col min="1" max="1" width="6.140625" customWidth="1"/>
    <col min="2" max="3" width="13.28515625" bestFit="1" customWidth="1"/>
    <col min="4" max="4" width="14.7109375" customWidth="1"/>
    <col min="5" max="5" width="15.140625" customWidth="1"/>
    <col min="6" max="6" width="14.7109375" customWidth="1"/>
    <col min="7" max="7" width="15.28515625" customWidth="1"/>
    <col min="8" max="8" width="15.7109375" customWidth="1"/>
    <col min="9" max="9" width="14.28515625" customWidth="1"/>
    <col min="10" max="10" width="12.5703125" customWidth="1"/>
    <col min="11" max="11" width="11.28515625" bestFit="1" customWidth="1"/>
  </cols>
  <sheetData>
    <row r="1" spans="1:10" x14ac:dyDescent="0.25">
      <c r="A1" t="s">
        <v>30</v>
      </c>
      <c r="B1" s="48">
        <v>1</v>
      </c>
      <c r="C1" s="48" t="s">
        <v>146</v>
      </c>
      <c r="D1" s="98" t="s">
        <v>194</v>
      </c>
      <c r="E1" s="49">
        <f ca="1">'Section 1'!D5</f>
        <v>43075</v>
      </c>
      <c r="F1" s="48">
        <f>'Section 1'!D9</f>
        <v>0</v>
      </c>
      <c r="G1" s="48">
        <f>'Section 1'!D10</f>
        <v>0</v>
      </c>
      <c r="H1" s="48">
        <f>'Section 1'!D11</f>
        <v>0</v>
      </c>
      <c r="I1" s="48" t="s">
        <v>165</v>
      </c>
      <c r="J1" t="s">
        <v>89</v>
      </c>
    </row>
    <row r="2" spans="1:10" x14ac:dyDescent="0.25">
      <c r="A2" s="46">
        <v>1</v>
      </c>
      <c r="B2" s="47" t="str">
        <f>IF(C2="","",2)</f>
        <v/>
      </c>
      <c r="C2" s="47" t="str">
        <f>IFERROR(VLOOKUP($A2,'Section 2'!$A$14:$E$33,COLUMNS('Section 2'!$A$14:D$14),0),"")</f>
        <v/>
      </c>
      <c r="D2" s="126" t="str">
        <f>IFERROR(VLOOKUP($A2,'Section 2'!$A$14:$E$33,COLUMNS('Section 2'!$A$14:E$14),0),"")</f>
        <v/>
      </c>
      <c r="E2" s="88"/>
      <c r="F2" s="88"/>
      <c r="G2" s="88"/>
      <c r="H2" s="88"/>
      <c r="I2" s="88"/>
    </row>
    <row r="3" spans="1:10" x14ac:dyDescent="0.25">
      <c r="A3" s="46">
        <v>2</v>
      </c>
      <c r="B3" s="47" t="str">
        <f t="shared" ref="B3:B10" si="0">IF(C3="","",2)</f>
        <v/>
      </c>
      <c r="C3" s="47" t="str">
        <f>IFERROR(VLOOKUP($A3,'Section 2'!$A$14:$E$33,COLUMNS('Section 2'!$A$14:D$14),0),"")</f>
        <v/>
      </c>
      <c r="D3" s="126" t="str">
        <f>IFERROR(VLOOKUP($A3,'Section 2'!$A$14:$E$33,COLUMNS('Section 2'!$A$14:E$14),0),"")</f>
        <v/>
      </c>
      <c r="E3" s="88"/>
      <c r="F3" s="88"/>
      <c r="G3" s="88"/>
      <c r="H3" s="88"/>
      <c r="I3" s="88"/>
    </row>
    <row r="4" spans="1:10" x14ac:dyDescent="0.25">
      <c r="A4" s="46">
        <v>3</v>
      </c>
      <c r="B4" s="47" t="str">
        <f t="shared" si="0"/>
        <v/>
      </c>
      <c r="C4" s="47" t="str">
        <f>IFERROR(VLOOKUP($A4,'Section 2'!$A$14:$E$33,COLUMNS('Section 2'!$A$14:D$14),0),"")</f>
        <v/>
      </c>
      <c r="D4" s="126" t="str">
        <f>IFERROR(VLOOKUP($A4,'Section 2'!$A$14:$E$33,COLUMNS('Section 2'!$A$14:E$14),0),"")</f>
        <v/>
      </c>
      <c r="E4" s="88"/>
      <c r="F4" s="88"/>
      <c r="G4" s="88"/>
      <c r="H4" s="88"/>
      <c r="I4" s="88"/>
    </row>
    <row r="5" spans="1:10" x14ac:dyDescent="0.25">
      <c r="A5" s="46">
        <v>4</v>
      </c>
      <c r="B5" s="47" t="str">
        <f t="shared" si="0"/>
        <v/>
      </c>
      <c r="C5" s="47" t="str">
        <f>IFERROR(VLOOKUP($A5,'Section 2'!$A$14:$E$33,COLUMNS('Section 2'!$A$14:D$14),0),"")</f>
        <v/>
      </c>
      <c r="D5" s="126" t="str">
        <f>IFERROR(VLOOKUP($A5,'Section 2'!$A$14:$E$33,COLUMNS('Section 2'!$A$14:E$14),0),"")</f>
        <v/>
      </c>
      <c r="E5" s="88"/>
      <c r="F5" s="88"/>
      <c r="G5" s="88"/>
      <c r="H5" s="88"/>
      <c r="I5" s="88"/>
    </row>
    <row r="6" spans="1:10" x14ac:dyDescent="0.25">
      <c r="A6" s="46">
        <v>5</v>
      </c>
      <c r="B6" s="47" t="str">
        <f t="shared" si="0"/>
        <v/>
      </c>
      <c r="C6" s="47" t="str">
        <f>IFERROR(VLOOKUP($A6,'Section 2'!$A$14:$E$33,COLUMNS('Section 2'!$A$14:D$14),0),"")</f>
        <v/>
      </c>
      <c r="D6" s="126" t="str">
        <f>IFERROR(VLOOKUP($A6,'Section 2'!$A$14:$E$33,COLUMNS('Section 2'!$A$14:E$14),0),"")</f>
        <v/>
      </c>
      <c r="E6" s="88"/>
      <c r="F6" s="88"/>
      <c r="G6" s="88"/>
      <c r="H6" s="88"/>
      <c r="I6" s="88"/>
    </row>
    <row r="7" spans="1:10" x14ac:dyDescent="0.25">
      <c r="A7" s="46">
        <v>6</v>
      </c>
      <c r="B7" s="47" t="str">
        <f t="shared" si="0"/>
        <v/>
      </c>
      <c r="C7" s="47" t="str">
        <f>IFERROR(VLOOKUP($A7,'Section 2'!$A$14:$E$33,COLUMNS('Section 2'!$A$14:D$14),0),"")</f>
        <v/>
      </c>
      <c r="D7" s="126" t="str">
        <f>IFERROR(VLOOKUP($A7,'Section 2'!$A$14:$E$33,COLUMNS('Section 2'!$A$14:E$14),0),"")</f>
        <v/>
      </c>
      <c r="E7" s="88"/>
      <c r="F7" s="88"/>
      <c r="G7" s="88"/>
      <c r="H7" s="88"/>
      <c r="I7" s="88"/>
    </row>
    <row r="8" spans="1:10" x14ac:dyDescent="0.25">
      <c r="A8" s="46">
        <v>7</v>
      </c>
      <c r="B8" s="47" t="str">
        <f t="shared" si="0"/>
        <v/>
      </c>
      <c r="C8" s="47" t="str">
        <f>IFERROR(VLOOKUP($A8,'Section 2'!$A$14:$E$33,COLUMNS('Section 2'!$A$14:D$14),0),"")</f>
        <v/>
      </c>
      <c r="D8" s="126" t="str">
        <f>IFERROR(VLOOKUP($A8,'Section 2'!$A$14:$E$33,COLUMNS('Section 2'!$A$14:E$14),0),"")</f>
        <v/>
      </c>
      <c r="E8" s="88"/>
      <c r="F8" s="88"/>
      <c r="G8" s="88"/>
      <c r="H8" s="88"/>
      <c r="I8" s="88"/>
    </row>
    <row r="9" spans="1:10" x14ac:dyDescent="0.25">
      <c r="A9" s="46">
        <v>8</v>
      </c>
      <c r="B9" s="47" t="str">
        <f t="shared" si="0"/>
        <v/>
      </c>
      <c r="C9" s="47" t="str">
        <f>IFERROR(VLOOKUP($A9,'Section 2'!$A$14:$E$33,COLUMNS('Section 2'!$A$14:D$14),0),"")</f>
        <v/>
      </c>
      <c r="D9" s="126" t="str">
        <f>IFERROR(VLOOKUP($A9,'Section 2'!$A$14:$E$33,COLUMNS('Section 2'!$A$14:E$14),0),"")</f>
        <v/>
      </c>
      <c r="E9" s="88"/>
      <c r="F9" s="88"/>
      <c r="G9" s="88"/>
      <c r="H9" s="88"/>
      <c r="I9" s="88"/>
    </row>
    <row r="10" spans="1:10" x14ac:dyDescent="0.25">
      <c r="A10" s="46">
        <v>9</v>
      </c>
      <c r="B10" s="47" t="str">
        <f t="shared" si="0"/>
        <v/>
      </c>
      <c r="C10" s="47" t="str">
        <f>IFERROR(VLOOKUP($A10,'Section 2'!$A$14:$E$33,COLUMNS('Section 2'!$A$14:D$14),0),"")</f>
        <v/>
      </c>
      <c r="D10" s="126" t="str">
        <f>IFERROR(VLOOKUP($A10,'Section 2'!$A$14:$E$33,COLUMNS('Section 2'!$A$14:E$14),0),"")</f>
        <v/>
      </c>
      <c r="E10" s="88"/>
      <c r="F10" s="88"/>
      <c r="G10" s="88"/>
      <c r="H10" s="88"/>
      <c r="I10" s="88"/>
    </row>
    <row r="11" spans="1:10" x14ac:dyDescent="0.25">
      <c r="A11" s="46">
        <v>10</v>
      </c>
      <c r="B11" s="47" t="str">
        <f t="shared" ref="B11:B21" si="1">IF(C11="","",2)</f>
        <v/>
      </c>
      <c r="C11" s="47" t="str">
        <f>IFERROR(VLOOKUP($A11,'Section 2'!$A$14:$E$33,COLUMNS('Section 2'!$A$14:D$14),0),"")</f>
        <v/>
      </c>
      <c r="D11" s="126" t="str">
        <f>IFERROR(VLOOKUP($A11,'Section 2'!$A$14:$E$33,COLUMNS('Section 2'!$A$14:E$14),0),"")</f>
        <v/>
      </c>
      <c r="E11" s="88"/>
      <c r="F11" s="88"/>
      <c r="G11" s="88"/>
      <c r="H11" s="88"/>
      <c r="I11" s="88"/>
    </row>
    <row r="12" spans="1:10" x14ac:dyDescent="0.25">
      <c r="A12" s="46">
        <v>11</v>
      </c>
      <c r="B12" s="47" t="str">
        <f t="shared" si="1"/>
        <v/>
      </c>
      <c r="C12" s="47" t="str">
        <f>IFERROR(VLOOKUP($A12,'Section 2'!$A$14:$E$33,COLUMNS('Section 2'!$A$14:D$14),0),"")</f>
        <v/>
      </c>
      <c r="D12" s="126" t="str">
        <f>IFERROR(VLOOKUP($A12,'Section 2'!$A$14:$E$33,COLUMNS('Section 2'!$A$14:E$14),0),"")</f>
        <v/>
      </c>
      <c r="E12" s="88"/>
      <c r="F12" s="88"/>
      <c r="G12" s="88"/>
      <c r="H12" s="88"/>
      <c r="I12" s="88"/>
    </row>
    <row r="13" spans="1:10" x14ac:dyDescent="0.25">
      <c r="A13" s="46">
        <v>12</v>
      </c>
      <c r="B13" s="47" t="str">
        <f t="shared" si="1"/>
        <v/>
      </c>
      <c r="C13" s="47" t="str">
        <f>IFERROR(VLOOKUP($A13,'Section 2'!$A$14:$E$33,COLUMNS('Section 2'!$A$14:D$14),0),"")</f>
        <v/>
      </c>
      <c r="D13" s="126" t="str">
        <f>IFERROR(VLOOKUP($A13,'Section 2'!$A$14:$E$33,COLUMNS('Section 2'!$A$14:E$14),0),"")</f>
        <v/>
      </c>
      <c r="E13" s="88"/>
      <c r="F13" s="88"/>
      <c r="G13" s="88"/>
      <c r="H13" s="88"/>
      <c r="I13" s="88"/>
    </row>
    <row r="14" spans="1:10" x14ac:dyDescent="0.25">
      <c r="A14" s="46">
        <v>13</v>
      </c>
      <c r="B14" s="47" t="str">
        <f t="shared" si="1"/>
        <v/>
      </c>
      <c r="C14" s="47" t="str">
        <f>IFERROR(VLOOKUP($A14,'Section 2'!$A$14:$E$33,COLUMNS('Section 2'!$A$14:D$14),0),"")</f>
        <v/>
      </c>
      <c r="D14" s="126" t="str">
        <f>IFERROR(VLOOKUP($A14,'Section 2'!$A$14:$E$33,COLUMNS('Section 2'!$A$14:E$14),0),"")</f>
        <v/>
      </c>
      <c r="E14" s="88"/>
      <c r="F14" s="88"/>
      <c r="G14" s="88"/>
      <c r="H14" s="88"/>
      <c r="I14" s="88"/>
    </row>
    <row r="15" spans="1:10" x14ac:dyDescent="0.25">
      <c r="A15" s="46">
        <v>14</v>
      </c>
      <c r="B15" s="47" t="str">
        <f t="shared" si="1"/>
        <v/>
      </c>
      <c r="C15" s="47" t="str">
        <f>IFERROR(VLOOKUP($A15,'Section 2'!$A$14:$E$33,COLUMNS('Section 2'!$A$14:D$14),0),"")</f>
        <v/>
      </c>
      <c r="D15" s="126" t="str">
        <f>IFERROR(VLOOKUP($A15,'Section 2'!$A$14:$E$33,COLUMNS('Section 2'!$A$14:E$14),0),"")</f>
        <v/>
      </c>
      <c r="E15" s="88"/>
      <c r="F15" s="88"/>
      <c r="G15" s="88"/>
      <c r="H15" s="88"/>
      <c r="I15" s="88"/>
    </row>
    <row r="16" spans="1:10" x14ac:dyDescent="0.25">
      <c r="A16" s="46">
        <v>15</v>
      </c>
      <c r="B16" s="47" t="str">
        <f t="shared" si="1"/>
        <v/>
      </c>
      <c r="C16" s="47" t="str">
        <f>IFERROR(VLOOKUP($A16,'Section 2'!$A$14:$E$33,COLUMNS('Section 2'!$A$14:D$14),0),"")</f>
        <v/>
      </c>
      <c r="D16" s="126" t="str">
        <f>IFERROR(VLOOKUP($A16,'Section 2'!$A$14:$E$33,COLUMNS('Section 2'!$A$14:E$14),0),"")</f>
        <v/>
      </c>
      <c r="E16" s="88"/>
      <c r="F16" s="88"/>
      <c r="G16" s="88"/>
      <c r="H16" s="88"/>
      <c r="I16" s="88"/>
    </row>
    <row r="17" spans="1:9" x14ac:dyDescent="0.25">
      <c r="A17" s="46">
        <v>16</v>
      </c>
      <c r="B17" s="47" t="str">
        <f t="shared" si="1"/>
        <v/>
      </c>
      <c r="C17" s="47" t="str">
        <f>IFERROR(VLOOKUP($A17,'Section 2'!$A$14:$E$33,COLUMNS('Section 2'!$A$14:D$14),0),"")</f>
        <v/>
      </c>
      <c r="D17" s="126" t="str">
        <f>IFERROR(VLOOKUP($A17,'Section 2'!$A$14:$E$33,COLUMNS('Section 2'!$A$14:E$14),0),"")</f>
        <v/>
      </c>
      <c r="E17" s="88"/>
      <c r="F17" s="88"/>
      <c r="G17" s="88"/>
      <c r="H17" s="88"/>
      <c r="I17" s="88"/>
    </row>
    <row r="18" spans="1:9" x14ac:dyDescent="0.25">
      <c r="A18" s="46">
        <v>17</v>
      </c>
      <c r="B18" s="47" t="str">
        <f t="shared" si="1"/>
        <v/>
      </c>
      <c r="C18" s="47" t="str">
        <f>IFERROR(VLOOKUP($A18,'Section 2'!$A$14:$E$33,COLUMNS('Section 2'!$A$14:D$14),0),"")</f>
        <v/>
      </c>
      <c r="D18" s="126" t="str">
        <f>IFERROR(VLOOKUP($A18,'Section 2'!$A$14:$E$33,COLUMNS('Section 2'!$A$14:E$14),0),"")</f>
        <v/>
      </c>
      <c r="E18" s="88"/>
      <c r="F18" s="88"/>
      <c r="G18" s="88"/>
      <c r="H18" s="88"/>
      <c r="I18" s="88"/>
    </row>
    <row r="19" spans="1:9" x14ac:dyDescent="0.25">
      <c r="A19" s="46">
        <v>18</v>
      </c>
      <c r="B19" s="47" t="str">
        <f t="shared" si="1"/>
        <v/>
      </c>
      <c r="C19" s="47" t="str">
        <f>IFERROR(VLOOKUP($A19,'Section 2'!$A$14:$E$33,COLUMNS('Section 2'!$A$14:D$14),0),"")</f>
        <v/>
      </c>
      <c r="D19" s="126" t="str">
        <f>IFERROR(VLOOKUP($A19,'Section 2'!$A$14:$E$33,COLUMNS('Section 2'!$A$14:E$14),0),"")</f>
        <v/>
      </c>
      <c r="E19" s="88"/>
      <c r="F19" s="88"/>
      <c r="G19" s="88"/>
      <c r="H19" s="88"/>
      <c r="I19" s="88"/>
    </row>
    <row r="20" spans="1:9" x14ac:dyDescent="0.25">
      <c r="A20" s="46">
        <v>19</v>
      </c>
      <c r="B20" s="47" t="str">
        <f t="shared" si="1"/>
        <v/>
      </c>
      <c r="C20" s="47" t="str">
        <f>IFERROR(VLOOKUP($A20,'Section 2'!$A$14:$E$33,COLUMNS('Section 2'!$A$14:D$14),0),"")</f>
        <v/>
      </c>
      <c r="D20" s="126" t="str">
        <f>IFERROR(VLOOKUP($A20,'Section 2'!$A$14:$E$33,COLUMNS('Section 2'!$A$14:E$14),0),"")</f>
        <v/>
      </c>
      <c r="E20" s="88"/>
      <c r="F20" s="88"/>
      <c r="G20" s="88"/>
      <c r="H20" s="88"/>
      <c r="I20" s="88"/>
    </row>
    <row r="21" spans="1:9" x14ac:dyDescent="0.25">
      <c r="A21" s="46">
        <v>20</v>
      </c>
      <c r="B21" s="47" t="str">
        <f t="shared" si="1"/>
        <v/>
      </c>
      <c r="C21" s="47" t="str">
        <f>IFERROR(VLOOKUP($A21,'Section 2'!$A$14:$E$33,COLUMNS('Section 2'!$A$14:D$14),0),"")</f>
        <v/>
      </c>
      <c r="D21" s="126" t="str">
        <f>IFERROR(VLOOKUP($A21,'Section 2'!$A$14:$E$33,COLUMNS('Section 2'!$A$14:E$14),0),"")</f>
        <v/>
      </c>
      <c r="E21" s="88"/>
      <c r="F21" s="88"/>
      <c r="G21" s="88"/>
      <c r="H21" s="88"/>
      <c r="I21" s="88"/>
    </row>
    <row r="22" spans="1:9" x14ac:dyDescent="0.25">
      <c r="A22" t="s">
        <v>88</v>
      </c>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2:I21"/>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25</vt:i4>
      </vt:variant>
    </vt:vector>
  </HeadingPairs>
  <TitlesOfParts>
    <vt:vector size="32" baseType="lpstr">
      <vt:lpstr>Instructions</vt:lpstr>
      <vt:lpstr>Section 1</vt:lpstr>
      <vt:lpstr>Section 2</vt:lpstr>
      <vt:lpstr>Reference List</vt:lpstr>
      <vt:lpstr>Lists</vt:lpstr>
      <vt:lpstr>Checks</vt:lpstr>
      <vt:lpstr>OutputForCSV</vt:lpstr>
      <vt:lpstr>AllError</vt:lpstr>
      <vt:lpstr>ChemicalList</vt:lpstr>
      <vt:lpstr>CompName</vt:lpstr>
      <vt:lpstr>CSVDate</vt:lpstr>
      <vt:lpstr>FormVersion</vt:lpstr>
      <vt:lpstr>LastCol</vt:lpstr>
      <vt:lpstr>LastRow</vt:lpstr>
      <vt:lpstr>LockStatus</vt:lpstr>
      <vt:lpstr>Instructions!Print_Area</vt:lpstr>
      <vt:lpstr>'Reference List'!Print_Area</vt:lpstr>
      <vt:lpstr>'Section 1'!Print_Area</vt:lpstr>
      <vt:lpstr>'Section 2'!Print_Area</vt:lpstr>
      <vt:lpstr>ReportingYear</vt:lpstr>
      <vt:lpstr>ReportType</vt:lpstr>
      <vt:lpstr>ReportYr</vt:lpstr>
      <vt:lpstr>Sec1Status</vt:lpstr>
      <vt:lpstr>Sec2Blank</vt:lpstr>
      <vt:lpstr>Sec2Complete</vt:lpstr>
      <vt:lpstr>Sec2Duplicates</vt:lpstr>
      <vt:lpstr>Sec2Error</vt:lpstr>
      <vt:lpstr>Sec2Negatives</vt:lpstr>
      <vt:lpstr>Sec2ValidChem</vt:lpstr>
      <vt:lpstr>SubDate</vt:lpstr>
      <vt:lpstr>SubmissionType</vt:lpstr>
      <vt:lpstr>SubTSelection</vt:lpstr>
    </vt:vector>
  </TitlesOfParts>
  <Company>ICF International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Jette, Gabrielle</cp:lastModifiedBy>
  <cp:lastPrinted>2015-03-19T16:38:11Z</cp:lastPrinted>
  <dcterms:created xsi:type="dcterms:W3CDTF">2015-03-18T20:34:42Z</dcterms:created>
  <dcterms:modified xsi:type="dcterms:W3CDTF">2017-12-06T16:45:05Z</dcterms:modified>
</cp:coreProperties>
</file>