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CommunityCatalyst - 2016\"/>
    </mc:Choice>
  </mc:AlternateContent>
  <bookViews>
    <workbookView xWindow="1500" yWindow="465" windowWidth="22440" windowHeight="11625"/>
  </bookViews>
  <sheets>
    <sheet name="Respondent Cost" sheetId="1" r:id="rId1"/>
    <sheet name="IMLS Co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D12" i="2"/>
  <c r="E9" i="2"/>
  <c r="G9" i="2" s="1"/>
  <c r="E8" i="2"/>
  <c r="G8" i="2" s="1"/>
  <c r="G5" i="2"/>
  <c r="E7" i="2"/>
  <c r="G7" i="2" s="1"/>
  <c r="E6" i="2"/>
  <c r="G6" i="2"/>
  <c r="E4" i="2"/>
  <c r="B9" i="1"/>
  <c r="E9" i="1"/>
  <c r="D9" i="1"/>
  <c r="G9" i="1" s="1"/>
  <c r="E8" i="1"/>
  <c r="F8" i="1"/>
  <c r="E7" i="1"/>
  <c r="F7" i="1"/>
  <c r="E6" i="1"/>
  <c r="F6" i="1"/>
  <c r="E5" i="1"/>
  <c r="F5" i="1"/>
  <c r="F9" i="1" s="1"/>
  <c r="E12" i="2" l="1"/>
  <c r="G4" i="2"/>
  <c r="G12" i="2" s="1"/>
</calcChain>
</file>

<file path=xl/sharedStrings.xml><?xml version="1.0" encoding="utf-8"?>
<sst xmlns="http://schemas.openxmlformats.org/spreadsheetml/2006/main" count="38" uniqueCount="38">
  <si>
    <t>Respondents</t>
  </si>
  <si>
    <t>Time in hours</t>
  </si>
  <si>
    <t>Total Time (hours)</t>
  </si>
  <si>
    <t>Total Annual Costs</t>
  </si>
  <si>
    <t>OMB Burden Estimate</t>
  </si>
  <si>
    <t xml:space="preserve">$27.94 - librarian </t>
  </si>
  <si>
    <t>http://www.bls.gov/oes/current/oes254021.htm</t>
  </si>
  <si>
    <t>http://www.bls.gov/oes/current/oes254012.htm</t>
  </si>
  <si>
    <t>$26.09 - museum</t>
  </si>
  <si>
    <t>average</t>
  </si>
  <si>
    <t>Museum</t>
  </si>
  <si>
    <t xml:space="preserve">Library </t>
  </si>
  <si>
    <t>TOTAL</t>
  </si>
  <si>
    <t>University</t>
  </si>
  <si>
    <t>Nonprofit</t>
  </si>
  <si>
    <t>$31.40 - nonprofit</t>
  </si>
  <si>
    <t>$32.96 - university</t>
  </si>
  <si>
    <t>http://www.bls.gov/oes/current/naics4_611300.htm#25-0000</t>
  </si>
  <si>
    <t>http://www.bls.gov/oes/current/oes251199.htm</t>
  </si>
  <si>
    <t>(education and library)</t>
  </si>
  <si>
    <t>(education support services)</t>
  </si>
  <si>
    <t>Salary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</si>
  <si>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</si>
  <si>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</si>
  <si>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</si>
  <si>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</si>
  <si>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</si>
  <si>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$ burden to IMLS</t>
  </si>
  <si>
    <t>Discretionary Applications 
including SF-424S
(data entry, first-check, budget check)</t>
  </si>
  <si>
    <t>Discretionary Applications (IT download)</t>
  </si>
  <si>
    <t>Discretionary interim performance report</t>
  </si>
  <si>
    <t>Discretionary final performance report</t>
  </si>
  <si>
    <t>Average salary*</t>
  </si>
  <si>
    <t>* Average salary of IMLS employees</t>
  </si>
  <si>
    <t>totals</t>
  </si>
  <si>
    <t>SF-425 (financial reporting)</t>
  </si>
  <si>
    <t>SF-270</t>
  </si>
  <si>
    <t>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</si>
</sst>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2"/>
    <xf numFmtId="0" fontId="2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44" fontId="2" fillId="0" borderId="0" xfId="1" applyFont="1"/>
    <xf numFmtId="44" fontId="2" fillId="0" borderId="1" xfId="1" applyFont="1" applyBorder="1"/>
    <xf numFmtId="44" fontId="5" fillId="0" borderId="0" xfId="0" applyNumberFormat="1" applyFont="1"/>
    <xf numFmtId="2" fontId="2" fillId="0" borderId="1" xfId="0" applyNumberFormat="1" applyFont="1" applyBorder="1"/>
    <xf numFmtId="0" fontId="2" fillId="0" borderId="2" xfId="0" applyFont="1" applyBorder="1"/>
    <xf numFmtId="44" fontId="2" fillId="0" borderId="2" xfId="1" applyFont="1" applyBorder="1"/>
    <xf numFmtId="0" fontId="2" fillId="0" borderId="3" xfId="0" applyFont="1" applyBorder="1"/>
    <xf numFmtId="0" fontId="0" fillId="0" borderId="0" xfId="0" applyAlignment="1">
      <alignment wrapText="1"/>
    </xf>
    <xf numFmtId="2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2" fontId="4" fillId="0" borderId="0" xfId="0" applyNumberFormat="1" applyFont="1"/>
    <xf numFmtId="2" fontId="0" fillId="0" borderId="1" xfId="0" applyNumberForma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ls.gov/oes/current/oes254012.htm" TargetMode="External"/><Relationship Id="rId1" Type="http://schemas.openxmlformats.org/officeDocument/2006/relationships/hyperlink" Target="http://www.bls.gov/oes/current/oes25402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E25" sqref="E25"/>
    </sheetView>
  </sheetViews>
  <sheetFormatPr defaultColWidth="8.85546875" defaultRowHeight="15" x14ac:dyDescent="0.25"/>
  <cols>
    <col min="1" max="1" width="27.85546875" customWidth="1"/>
    <col min="2" max="2" width="18.7109375" customWidth="1"/>
    <col min="3" max="4" width="13.42578125" customWidth="1"/>
    <col min="5" max="5" width="24.42578125" customWidth="1"/>
    <col min="6" max="6" width="19" customWidth="1"/>
    <col min="7" max="7" width="12" customWidth="1"/>
  </cols>
  <sheetData>
    <row r="3" spans="1:7" x14ac:dyDescent="0.25">
      <c r="A3" t="s">
        <v>4</v>
      </c>
    </row>
    <row r="4" spans="1:7" ht="15.75" x14ac:dyDescent="0.25">
      <c r="B4" s="1" t="s">
        <v>0</v>
      </c>
      <c r="C4" s="1" t="s">
        <v>1</v>
      </c>
      <c r="D4" s="1" t="s">
        <v>21</v>
      </c>
      <c r="E4" s="2" t="s">
        <v>2</v>
      </c>
      <c r="F4" s="1" t="s">
        <v>3</v>
      </c>
    </row>
    <row r="5" spans="1:7" ht="15.75" x14ac:dyDescent="0.25">
      <c r="A5" t="s">
        <v>10</v>
      </c>
      <c r="B5" s="1">
        <v>20</v>
      </c>
      <c r="C5" s="1">
        <v>40</v>
      </c>
      <c r="D5" s="1">
        <v>26.09</v>
      </c>
      <c r="E5" s="1">
        <f>B5*C5</f>
        <v>800</v>
      </c>
      <c r="F5" s="7">
        <f>SUM(E5*26.09)</f>
        <v>20872</v>
      </c>
    </row>
    <row r="6" spans="1:7" ht="15.75" x14ac:dyDescent="0.25">
      <c r="A6" t="s">
        <v>11</v>
      </c>
      <c r="B6" s="11">
        <v>25</v>
      </c>
      <c r="C6" s="11">
        <v>40</v>
      </c>
      <c r="D6" s="11">
        <v>27.94</v>
      </c>
      <c r="E6" s="11">
        <f>B6*C6</f>
        <v>1000</v>
      </c>
      <c r="F6" s="12">
        <f>SUM(E6*27.94)</f>
        <v>27940</v>
      </c>
    </row>
    <row r="7" spans="1:7" ht="15.75" x14ac:dyDescent="0.25">
      <c r="A7" t="s">
        <v>13</v>
      </c>
      <c r="B7" s="4">
        <v>7</v>
      </c>
      <c r="C7" s="4">
        <v>40</v>
      </c>
      <c r="D7" s="4">
        <v>32.96</v>
      </c>
      <c r="E7" s="4">
        <f>B7*C7</f>
        <v>280</v>
      </c>
      <c r="F7" s="8">
        <f>SUM(E7*32.96)</f>
        <v>9228.8000000000011</v>
      </c>
    </row>
    <row r="8" spans="1:7" ht="15.75" x14ac:dyDescent="0.25">
      <c r="A8" t="s">
        <v>14</v>
      </c>
      <c r="B8" s="4">
        <v>8</v>
      </c>
      <c r="C8" s="4">
        <v>40</v>
      </c>
      <c r="D8" s="10">
        <v>31.4</v>
      </c>
      <c r="E8" s="4">
        <f>B8*C8</f>
        <v>320</v>
      </c>
      <c r="F8" s="8">
        <f>SUM(E8*31.4)</f>
        <v>10048</v>
      </c>
    </row>
    <row r="9" spans="1:7" ht="15.75" x14ac:dyDescent="0.25">
      <c r="A9" s="5" t="s">
        <v>12</v>
      </c>
      <c r="B9" s="6">
        <f>SUM(B5:B8)</f>
        <v>60</v>
      </c>
      <c r="C9" s="6">
        <v>40</v>
      </c>
      <c r="D9" s="6">
        <f>AVERAGE(D5:D8)</f>
        <v>29.597500000000004</v>
      </c>
      <c r="E9" s="13">
        <f>B9*C9</f>
        <v>2400</v>
      </c>
      <c r="F9" s="9">
        <f>SUM(F5:F8)</f>
        <v>68088.800000000003</v>
      </c>
      <c r="G9">
        <f>SUM(D9*E9)</f>
        <v>71034.000000000015</v>
      </c>
    </row>
    <row r="10" spans="1:7" ht="15.75" x14ac:dyDescent="0.25">
      <c r="B10" s="1"/>
      <c r="C10" s="1"/>
      <c r="D10" s="1"/>
      <c r="E10" s="1"/>
      <c r="F10" s="1"/>
    </row>
    <row r="12" spans="1:7" x14ac:dyDescent="0.25">
      <c r="A12" t="s">
        <v>5</v>
      </c>
      <c r="B12" s="3" t="s">
        <v>6</v>
      </c>
    </row>
    <row r="13" spans="1:7" x14ac:dyDescent="0.25">
      <c r="A13" t="s">
        <v>8</v>
      </c>
      <c r="B13" s="3" t="s">
        <v>7</v>
      </c>
    </row>
    <row r="14" spans="1:7" x14ac:dyDescent="0.25">
      <c r="A14" t="s">
        <v>16</v>
      </c>
      <c r="B14" s="3" t="s">
        <v>17</v>
      </c>
      <c r="F14" t="s">
        <v>19</v>
      </c>
    </row>
    <row r="15" spans="1:7" x14ac:dyDescent="0.25">
      <c r="A15" t="s">
        <v>15</v>
      </c>
      <c r="B15" s="3" t="s">
        <v>18</v>
      </c>
      <c r="F15" t="s">
        <v>20</v>
      </c>
    </row>
    <row r="16" spans="1:7" x14ac:dyDescent="0.25">
      <c r="A16" t="s">
        <v>9</v>
      </c>
    </row>
    <row r="20" spans="7:8" x14ac:dyDescent="0.25">
      <c r="G20">
        <v>26.09</v>
      </c>
    </row>
    <row r="21" spans="7:8" x14ac:dyDescent="0.25">
      <c r="G21">
        <v>27.94</v>
      </c>
    </row>
    <row r="22" spans="7:8" x14ac:dyDescent="0.25">
      <c r="G22">
        <v>32.96</v>
      </c>
    </row>
    <row r="23" spans="7:8" x14ac:dyDescent="0.25">
      <c r="G23" s="19">
        <v>31.4</v>
      </c>
    </row>
    <row r="24" spans="7:8" x14ac:dyDescent="0.25">
      <c r="G24" s="18">
        <f>AVERAGE(G20:G23)</f>
        <v>29.597500000000004</v>
      </c>
      <c r="H24" t="s">
        <v>37</v>
      </c>
    </row>
  </sheetData>
  <hyperlinks>
    <hyperlink ref="B12" r:id="rId1"/>
    <hyperlink ref="B13" r:id="rId2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G15" sqref="G15"/>
    </sheetView>
  </sheetViews>
  <sheetFormatPr defaultColWidth="8.85546875" defaultRowHeight="15" x14ac:dyDescent="0.25"/>
  <cols>
    <col min="1" max="1" width="40.140625" customWidth="1"/>
    <col min="2" max="2" width="18.42578125" customWidth="1"/>
    <col min="3" max="3" width="18" customWidth="1"/>
    <col min="4" max="4" width="10.28515625" customWidth="1"/>
    <col min="7" max="7" width="24" customWidth="1"/>
  </cols>
  <sheetData>
    <row r="3" spans="1:8" ht="60" x14ac:dyDescent="0.25">
      <c r="A3" s="16" t="s">
        <v>22</v>
      </c>
      <c r="B3" s="17" t="s">
        <v>23</v>
      </c>
      <c r="C3" s="17" t="s">
        <v>24</v>
      </c>
      <c r="D3" s="17" t="s">
        <v>25</v>
      </c>
      <c r="E3" s="17" t="s">
        <v>26</v>
      </c>
      <c r="F3" s="17" t="s">
        <v>32</v>
      </c>
      <c r="G3" s="17" t="s">
        <v>27</v>
      </c>
    </row>
    <row r="4" spans="1:8" ht="45" x14ac:dyDescent="0.25">
      <c r="A4" s="14" t="s">
        <v>28</v>
      </c>
      <c r="B4">
        <v>1.1599999999999999</v>
      </c>
      <c r="C4">
        <v>0</v>
      </c>
      <c r="D4">
        <v>60</v>
      </c>
      <c r="E4">
        <f>SUM((B4+C4)*D4)</f>
        <v>69.599999999999994</v>
      </c>
      <c r="F4">
        <v>41.12</v>
      </c>
      <c r="G4" s="15">
        <f t="shared" ref="G4:G9" si="0">SUM(E4*F4)</f>
        <v>2861.9519999999998</v>
      </c>
    </row>
    <row r="5" spans="1:8" x14ac:dyDescent="0.25">
      <c r="A5" s="14" t="s">
        <v>29</v>
      </c>
      <c r="B5">
        <v>0</v>
      </c>
      <c r="C5">
        <v>0</v>
      </c>
      <c r="D5">
        <v>0</v>
      </c>
      <c r="E5">
        <v>1</v>
      </c>
      <c r="F5">
        <v>41.12</v>
      </c>
      <c r="G5">
        <f t="shared" si="0"/>
        <v>41.12</v>
      </c>
    </row>
    <row r="6" spans="1:8" x14ac:dyDescent="0.25">
      <c r="A6" s="14" t="s">
        <v>30</v>
      </c>
      <c r="B6">
        <v>1</v>
      </c>
      <c r="C6">
        <v>0</v>
      </c>
      <c r="D6">
        <v>60</v>
      </c>
      <c r="E6">
        <f>SUM((B6+C6)*D6)</f>
        <v>60</v>
      </c>
      <c r="F6">
        <v>41.12</v>
      </c>
      <c r="G6">
        <f t="shared" si="0"/>
        <v>2467.1999999999998</v>
      </c>
    </row>
    <row r="7" spans="1:8" x14ac:dyDescent="0.25">
      <c r="A7" s="14" t="s">
        <v>31</v>
      </c>
      <c r="B7">
        <v>1.5</v>
      </c>
      <c r="C7">
        <v>0</v>
      </c>
      <c r="D7">
        <v>60</v>
      </c>
      <c r="E7">
        <f>SUM((B7+C7)*D7)</f>
        <v>90</v>
      </c>
      <c r="F7">
        <v>41.12</v>
      </c>
      <c r="G7">
        <f t="shared" si="0"/>
        <v>3700.7999999999997</v>
      </c>
    </row>
    <row r="8" spans="1:8" x14ac:dyDescent="0.25">
      <c r="A8" t="s">
        <v>35</v>
      </c>
      <c r="B8">
        <v>0</v>
      </c>
      <c r="C8">
        <v>2.5</v>
      </c>
      <c r="D8">
        <v>60</v>
      </c>
      <c r="E8">
        <f>SUM((B8+C8)*D8)</f>
        <v>150</v>
      </c>
      <c r="F8">
        <v>41.12</v>
      </c>
      <c r="G8" s="15">
        <f t="shared" si="0"/>
        <v>6168</v>
      </c>
    </row>
    <row r="9" spans="1:8" x14ac:dyDescent="0.25">
      <c r="A9" t="s">
        <v>36</v>
      </c>
      <c r="B9">
        <v>0</v>
      </c>
      <c r="C9">
        <v>1.5</v>
      </c>
      <c r="D9">
        <v>60</v>
      </c>
      <c r="E9">
        <f>SUM((B9+C9)*D9)</f>
        <v>90</v>
      </c>
      <c r="F9">
        <v>41.12</v>
      </c>
      <c r="G9">
        <f t="shared" si="0"/>
        <v>3700.7999999999997</v>
      </c>
    </row>
    <row r="12" spans="1:8" x14ac:dyDescent="0.25">
      <c r="D12">
        <f>SUM(D4:D9)</f>
        <v>300</v>
      </c>
      <c r="E12">
        <f>SUM(E4:E9)</f>
        <v>460.6</v>
      </c>
      <c r="G12" s="15">
        <f>SUM(G4:G9)</f>
        <v>18939.871999999999</v>
      </c>
      <c r="H12" t="s">
        <v>34</v>
      </c>
    </row>
    <row r="16" spans="1:8" x14ac:dyDescent="0.25">
      <c r="A16" t="s">
        <v>33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 Cost</vt:lpstr>
      <vt:lpstr>IMLS Cost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2016-03-14T17:17:38Z</dcterms:created>
  <dcterms:modified xsi:type="dcterms:W3CDTF">2016-09-07T18:21:31Z</dcterms:modified>
</cp:coreProperties>
</file>