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F:\ICR Pool\"/>
    </mc:Choice>
  </mc:AlternateContent>
  <bookViews>
    <workbookView xWindow="0" yWindow="0" windowWidth="19800" windowHeight="8700"/>
  </bookViews>
  <sheets>
    <sheet name="Industry" sheetId="1" r:id="rId1"/>
    <sheet name="Agency" sheetId="2" r:id="rId2"/>
  </sheets>
  <calcPr calcId="171027"/>
</workbook>
</file>

<file path=xl/calcChain.xml><?xml version="1.0" encoding="utf-8"?>
<calcChain xmlns="http://schemas.openxmlformats.org/spreadsheetml/2006/main">
  <c r="G39" i="1" l="1"/>
  <c r="N24" i="1"/>
  <c r="E13" i="2" l="1"/>
  <c r="E21" i="1"/>
  <c r="N9" i="1" l="1"/>
  <c r="N15" i="1"/>
  <c r="N16" i="1"/>
  <c r="N17" i="1"/>
  <c r="N18" i="1"/>
  <c r="N19" i="1"/>
  <c r="N20" i="1"/>
  <c r="N21" i="1"/>
  <c r="N22" i="1"/>
  <c r="N23" i="1"/>
  <c r="N14" i="1"/>
  <c r="N10" i="1"/>
  <c r="D17" i="2" l="1"/>
  <c r="F17" i="2" s="1"/>
  <c r="D16" i="2"/>
  <c r="F16" i="2" s="1"/>
  <c r="D15" i="2"/>
  <c r="F15" i="2" s="1"/>
  <c r="D14" i="2"/>
  <c r="F14" i="2" s="1"/>
  <c r="D13" i="2"/>
  <c r="F13" i="2" s="1"/>
  <c r="D12" i="2"/>
  <c r="F12" i="2" s="1"/>
  <c r="H12" i="2" s="1"/>
  <c r="D11" i="2"/>
  <c r="F11" i="2" s="1"/>
  <c r="D10" i="2"/>
  <c r="F10" i="2" s="1"/>
  <c r="G10" i="2" s="1"/>
  <c r="D9" i="2"/>
  <c r="F9" i="2" s="1"/>
  <c r="D8" i="2"/>
  <c r="F8" i="2" s="1"/>
  <c r="G8" i="2" s="1"/>
  <c r="D7" i="2"/>
  <c r="F7" i="2" s="1"/>
  <c r="D6" i="2"/>
  <c r="F6" i="2" s="1"/>
  <c r="G6" i="2" s="1"/>
  <c r="D5" i="2"/>
  <c r="F5" i="2" s="1"/>
  <c r="D33" i="1"/>
  <c r="F33" i="1" s="1"/>
  <c r="D32" i="1"/>
  <c r="F32" i="1" s="1"/>
  <c r="D31" i="1"/>
  <c r="F31" i="1" s="1"/>
  <c r="D30" i="1"/>
  <c r="F30" i="1" s="1"/>
  <c r="D29" i="1"/>
  <c r="F29" i="1" s="1"/>
  <c r="D23" i="1"/>
  <c r="F23" i="1" s="1"/>
  <c r="D22" i="1"/>
  <c r="F22" i="1" s="1"/>
  <c r="D21" i="1"/>
  <c r="F21" i="1" s="1"/>
  <c r="D20" i="1"/>
  <c r="F20" i="1" s="1"/>
  <c r="D19" i="1"/>
  <c r="F19" i="1" s="1"/>
  <c r="D18" i="1"/>
  <c r="F18" i="1" s="1"/>
  <c r="D17" i="1"/>
  <c r="F17" i="1" s="1"/>
  <c r="D16" i="1"/>
  <c r="F16" i="1" s="1"/>
  <c r="D15" i="1"/>
  <c r="F15" i="1" s="1"/>
  <c r="D14" i="1"/>
  <c r="F14" i="1" s="1"/>
  <c r="D10" i="1"/>
  <c r="F10" i="1" s="1"/>
  <c r="D9" i="1"/>
  <c r="F9" i="1" s="1"/>
  <c r="D7" i="1"/>
  <c r="F7" i="1" s="1"/>
  <c r="H5" i="2" l="1"/>
  <c r="G5" i="2"/>
  <c r="G7" i="2"/>
  <c r="G9" i="2"/>
  <c r="G11" i="2"/>
  <c r="G13" i="2"/>
  <c r="G15" i="2"/>
  <c r="G17" i="2"/>
  <c r="G14" i="2"/>
  <c r="G16" i="2"/>
  <c r="G12" i="2"/>
  <c r="I12" i="2" s="1"/>
  <c r="H17" i="2"/>
  <c r="H16" i="2"/>
  <c r="H15" i="2"/>
  <c r="H14" i="2"/>
  <c r="H13" i="2"/>
  <c r="H11" i="2"/>
  <c r="H10" i="2"/>
  <c r="I10" i="2" s="1"/>
  <c r="H9" i="2"/>
  <c r="H8" i="2"/>
  <c r="I8" i="2" s="1"/>
  <c r="H7" i="2"/>
  <c r="H6" i="2"/>
  <c r="I6" i="2" s="1"/>
  <c r="H9" i="1"/>
  <c r="G9" i="1"/>
  <c r="I9" i="1" s="1"/>
  <c r="H33" i="1"/>
  <c r="G33" i="1"/>
  <c r="H14" i="1"/>
  <c r="G14" i="1"/>
  <c r="H16" i="1"/>
  <c r="G16" i="1"/>
  <c r="H18" i="1"/>
  <c r="G18" i="1"/>
  <c r="H20" i="1"/>
  <c r="G20" i="1"/>
  <c r="H22" i="1"/>
  <c r="G22" i="1"/>
  <c r="H29" i="1"/>
  <c r="G29" i="1"/>
  <c r="H31" i="1"/>
  <c r="G31" i="1"/>
  <c r="H7" i="1"/>
  <c r="G7" i="1"/>
  <c r="H10" i="1"/>
  <c r="G10" i="1"/>
  <c r="H15" i="1"/>
  <c r="G15" i="1"/>
  <c r="H17" i="1"/>
  <c r="G17" i="1"/>
  <c r="H19" i="1"/>
  <c r="G19" i="1"/>
  <c r="H21" i="1"/>
  <c r="G21" i="1"/>
  <c r="H23" i="1"/>
  <c r="G23" i="1"/>
  <c r="H30" i="1"/>
  <c r="G30" i="1"/>
  <c r="H32" i="1"/>
  <c r="G32" i="1"/>
  <c r="F18" i="2" l="1"/>
  <c r="I21" i="1"/>
  <c r="F24" i="1"/>
  <c r="I5" i="2"/>
  <c r="I11" i="2"/>
  <c r="I23" i="1"/>
  <c r="I15" i="1"/>
  <c r="I29" i="1"/>
  <c r="I16" i="1"/>
  <c r="I10" i="1"/>
  <c r="I22" i="1"/>
  <c r="I14" i="1"/>
  <c r="I32" i="1"/>
  <c r="I19" i="1"/>
  <c r="I33" i="1"/>
  <c r="I17" i="1"/>
  <c r="I18" i="1"/>
  <c r="I17" i="2"/>
  <c r="I15" i="2"/>
  <c r="I9" i="2"/>
  <c r="I7" i="2"/>
  <c r="I16" i="2"/>
  <c r="I14" i="2"/>
  <c r="I13" i="2"/>
  <c r="I31" i="1"/>
  <c r="F35" i="1"/>
  <c r="I20" i="1"/>
  <c r="I30" i="1"/>
  <c r="I7" i="1"/>
  <c r="I18" i="2" l="1"/>
  <c r="F36" i="1"/>
  <c r="I24" i="1"/>
  <c r="I35" i="1"/>
  <c r="I36" i="1" l="1"/>
  <c r="I38" i="1" s="1"/>
</calcChain>
</file>

<file path=xl/sharedStrings.xml><?xml version="1.0" encoding="utf-8"?>
<sst xmlns="http://schemas.openxmlformats.org/spreadsheetml/2006/main" count="103" uniqueCount="98">
  <si>
    <t>Burden item</t>
  </si>
  <si>
    <t>1.  Applications</t>
  </si>
  <si>
    <t>N/A</t>
  </si>
  <si>
    <t>2.  Survey and Studies</t>
  </si>
  <si>
    <t>3.  Reporting requirements</t>
  </si>
  <si>
    <t>C.  Create information</t>
  </si>
  <si>
    <t>D.  Gather existing information</t>
  </si>
  <si>
    <t xml:space="preserve"> See 4E </t>
  </si>
  <si>
    <t>E.  Write Report</t>
  </si>
  <si>
    <t>4.  Recordkeeping requirements</t>
  </si>
  <si>
    <t>See 3A</t>
  </si>
  <si>
    <t>B.  Develop record system</t>
  </si>
  <si>
    <t>C.  Time to enter information</t>
  </si>
  <si>
    <r>
      <t xml:space="preserve">Solvent inventory </t>
    </r>
    <r>
      <rPr>
        <vertAlign val="superscript"/>
        <sz val="10"/>
        <color theme="1"/>
        <rFont val="Times New Roman"/>
        <family val="1"/>
      </rPr>
      <t>e, h</t>
    </r>
  </si>
  <si>
    <r>
      <t xml:space="preserve">HAP content of solvent </t>
    </r>
    <r>
      <rPr>
        <vertAlign val="superscript"/>
        <sz val="10"/>
        <color theme="1"/>
        <rFont val="Times New Roman"/>
        <family val="1"/>
      </rPr>
      <t>e, h</t>
    </r>
  </si>
  <si>
    <r>
      <t xml:space="preserve">Oilseed inventory </t>
    </r>
    <r>
      <rPr>
        <vertAlign val="superscript"/>
        <sz val="10"/>
        <color theme="1"/>
        <rFont val="Times New Roman"/>
        <family val="1"/>
      </rPr>
      <t>e, h</t>
    </r>
  </si>
  <si>
    <r>
      <t xml:space="preserve">D.  Record startup, shutdown, malfunction activities </t>
    </r>
    <r>
      <rPr>
        <vertAlign val="superscript"/>
        <sz val="10"/>
        <color theme="1"/>
        <rFont val="Times New Roman"/>
        <family val="1"/>
      </rPr>
      <t>j</t>
    </r>
  </si>
  <si>
    <r>
      <t xml:space="preserve">E.  Time to train personnel </t>
    </r>
    <r>
      <rPr>
        <vertAlign val="superscript"/>
        <sz val="10"/>
        <color theme="1"/>
        <rFont val="Times New Roman"/>
        <family val="1"/>
      </rPr>
      <t>b</t>
    </r>
  </si>
  <si>
    <t>(A) Person hours per occurrence</t>
  </si>
  <si>
    <t>(B) No. of occurrences per respondent per year</t>
  </si>
  <si>
    <t>(C) Person hours per respondent per year (A x B)</t>
  </si>
  <si>
    <r>
      <t xml:space="preserve">(D) Respondents per year  </t>
    </r>
    <r>
      <rPr>
        <b/>
        <vertAlign val="superscript"/>
        <sz val="12"/>
        <color theme="1"/>
        <rFont val="Times New Roman"/>
        <family val="1"/>
      </rPr>
      <t>a</t>
    </r>
  </si>
  <si>
    <t>(E) Technical person- hours per year (C x D)</t>
  </si>
  <si>
    <t>(F) Management person hours per year (E x0.05)</t>
  </si>
  <si>
    <t>(G) Clerical person hours per year (E x 0.1)</t>
  </si>
  <si>
    <r>
      <t xml:space="preserve">(H) Total Cost per year </t>
    </r>
    <r>
      <rPr>
        <b/>
        <vertAlign val="superscript"/>
        <sz val="10"/>
        <color theme="1"/>
        <rFont val="Times New Roman"/>
        <family val="1"/>
      </rPr>
      <t>b</t>
    </r>
  </si>
  <si>
    <t>Activity</t>
  </si>
  <si>
    <t>Report review</t>
  </si>
  <si>
    <r>
      <t xml:space="preserve">Initial notification </t>
    </r>
    <r>
      <rPr>
        <vertAlign val="superscript"/>
        <sz val="10"/>
        <color theme="1"/>
        <rFont val="Times New Roman"/>
        <family val="1"/>
      </rPr>
      <t>b</t>
    </r>
  </si>
  <si>
    <r>
      <t xml:space="preserve">Notification of construction/reconstruction </t>
    </r>
    <r>
      <rPr>
        <vertAlign val="superscript"/>
        <sz val="10"/>
        <color theme="1"/>
        <rFont val="Times New Roman"/>
        <family val="1"/>
      </rPr>
      <t>c</t>
    </r>
  </si>
  <si>
    <r>
      <t xml:space="preserve">Notification to begin construction </t>
    </r>
    <r>
      <rPr>
        <vertAlign val="superscript"/>
        <sz val="10"/>
        <color theme="1"/>
        <rFont val="Times New Roman"/>
        <family val="1"/>
      </rPr>
      <t>c</t>
    </r>
  </si>
  <si>
    <r>
      <t xml:space="preserve">Notification of anticipated startup </t>
    </r>
    <r>
      <rPr>
        <vertAlign val="superscript"/>
        <sz val="10"/>
        <color theme="1"/>
        <rFont val="Times New Roman"/>
        <family val="1"/>
      </rPr>
      <t>c</t>
    </r>
  </si>
  <si>
    <r>
      <t xml:space="preserve">Notification of actual startup </t>
    </r>
    <r>
      <rPr>
        <vertAlign val="superscript"/>
        <sz val="10"/>
        <color theme="1"/>
        <rFont val="Times New Roman"/>
        <family val="1"/>
      </rPr>
      <t>c</t>
    </r>
  </si>
  <si>
    <r>
      <t xml:space="preserve">Review of annual compliance certification </t>
    </r>
    <r>
      <rPr>
        <vertAlign val="superscript"/>
        <sz val="10"/>
        <color theme="1"/>
        <rFont val="Times New Roman"/>
        <family val="1"/>
      </rPr>
      <t>d</t>
    </r>
  </si>
  <si>
    <r>
      <t xml:space="preserve">Review of immediate SSM report </t>
    </r>
    <r>
      <rPr>
        <vertAlign val="superscript"/>
        <sz val="10"/>
        <color theme="1"/>
        <rFont val="Times New Roman"/>
        <family val="1"/>
      </rPr>
      <t>f, g</t>
    </r>
  </si>
  <si>
    <r>
      <t xml:space="preserve">Review of deviation report </t>
    </r>
    <r>
      <rPr>
        <vertAlign val="superscript"/>
        <sz val="10"/>
        <color theme="1"/>
        <rFont val="Times New Roman"/>
        <family val="1"/>
      </rPr>
      <t>h, i</t>
    </r>
  </si>
  <si>
    <t>Review compliance plans</t>
  </si>
  <si>
    <t>Review SSM plans</t>
  </si>
  <si>
    <t>(A) EPA person- hours per occurrence</t>
  </si>
  <si>
    <t>(B) No. of occurrences per plant per year</t>
  </si>
  <si>
    <t>(C) EPA person- hours per plant per year (AxB)</t>
  </si>
  <si>
    <t>(E) Technical person- hours per year (CxD)</t>
  </si>
  <si>
    <t>(F) Management person-hours per year (Ex0.05)</t>
  </si>
  <si>
    <t>(G) Clerical person-hours per year (Ex0.1)</t>
  </si>
  <si>
    <t>hr / response</t>
  </si>
  <si>
    <t>Sep 2016 Labor Rates</t>
  </si>
  <si>
    <t>Subtotal for Reporting Requirements</t>
  </si>
  <si>
    <r>
      <t>TOTAL LABOR BURDEN AND COST (rounded)</t>
    </r>
    <r>
      <rPr>
        <b/>
        <vertAlign val="superscript"/>
        <sz val="10"/>
        <color theme="1"/>
        <rFont val="Times New Roman"/>
        <family val="1"/>
      </rPr>
      <t>k</t>
    </r>
  </si>
  <si>
    <t>F.  Time for audits</t>
  </si>
  <si>
    <t>Subtotal for Recordkeeping Requirements</t>
  </si>
  <si>
    <r>
      <t xml:space="preserve">Review approve construction/reconstruction application </t>
    </r>
    <r>
      <rPr>
        <vertAlign val="superscript"/>
        <sz val="10"/>
        <color theme="1"/>
        <rFont val="Times New Roman"/>
        <family val="1"/>
      </rPr>
      <t>c</t>
    </r>
  </si>
  <si>
    <r>
      <t xml:space="preserve">Review of periodic startup, shutdown, malfunction reports </t>
    </r>
    <r>
      <rPr>
        <vertAlign val="superscript"/>
        <sz val="10"/>
        <color theme="1"/>
        <rFont val="Times New Roman"/>
        <family val="1"/>
      </rPr>
      <t>e</t>
    </r>
  </si>
  <si>
    <r>
      <t>TOTAL ANNUAL BURDEN AND COST (rounded)</t>
    </r>
    <r>
      <rPr>
        <b/>
        <vertAlign val="superscript"/>
        <sz val="10"/>
        <color theme="1"/>
        <rFont val="Times New Roman"/>
        <family val="1"/>
      </rPr>
      <t>j</t>
    </r>
  </si>
  <si>
    <t>Assumptions:</t>
  </si>
  <si>
    <r>
      <t>i</t>
    </r>
    <r>
      <rPr>
        <sz val="10"/>
        <color theme="1"/>
        <rFont val="Times New Roman"/>
        <family val="1"/>
      </rPr>
      <t xml:space="preserve">  We have assumed that one source will submit a notification of deviation report each year.</t>
    </r>
  </si>
  <si>
    <r>
      <rPr>
        <vertAlign val="superscript"/>
        <sz val="12"/>
        <color theme="1"/>
        <rFont val="Times New Roman"/>
        <family val="1"/>
      </rPr>
      <t xml:space="preserve">k  </t>
    </r>
    <r>
      <rPr>
        <sz val="12"/>
        <color theme="1"/>
        <rFont val="Times New Roman"/>
        <family val="1"/>
      </rPr>
      <t>Totals have been rounded to 3 significant figures. Figures may not add exactly due to rounding.</t>
    </r>
  </si>
  <si>
    <r>
      <t>f</t>
    </r>
    <r>
      <rPr>
        <sz val="12"/>
        <color theme="1"/>
        <rFont val="Times New Roman"/>
        <family val="1"/>
      </rPr>
      <t xml:space="preserve">  We have assumed that five percent of sources will submit a periodic SSM report.</t>
    </r>
  </si>
  <si>
    <r>
      <t>g</t>
    </r>
    <r>
      <rPr>
        <sz val="12"/>
        <color theme="1"/>
        <rFont val="Times New Roman"/>
        <family val="1"/>
      </rPr>
      <t xml:space="preserve">  It is estimated that one source will submit an immediate SSM report.</t>
    </r>
  </si>
  <si>
    <r>
      <t>h</t>
    </r>
    <r>
      <rPr>
        <sz val="12"/>
        <color theme="1"/>
        <rFont val="Times New Roman"/>
        <family val="1"/>
      </rPr>
      <t xml:space="preserve">  We have assumed that  it will take eight hours once per month for data to be recorded.</t>
    </r>
  </si>
  <si>
    <r>
      <t>i</t>
    </r>
    <r>
      <rPr>
        <sz val="12"/>
        <color theme="1"/>
        <rFont val="Times New Roman"/>
        <family val="1"/>
      </rPr>
      <t xml:space="preserve">  We have assumed that one source will submit a notification of deviation report each year.</t>
    </r>
  </si>
  <si>
    <r>
      <t>j</t>
    </r>
    <r>
      <rPr>
        <sz val="12"/>
        <color theme="1"/>
        <rFont val="Times New Roman"/>
        <family val="1"/>
      </rPr>
      <t xml:space="preserve">  We have estimated that it will take twelve hours to record startup, shutdown, and malfunction activities.</t>
    </r>
  </si>
  <si>
    <r>
      <t>c</t>
    </r>
    <r>
      <rPr>
        <sz val="10"/>
        <color theme="1"/>
        <rFont val="Times New Roman"/>
        <family val="1"/>
      </rPr>
      <t xml:space="preserve">  We have assumed that one existing facility will be reconstructed each year over the next three years.</t>
    </r>
  </si>
  <si>
    <r>
      <t xml:space="preserve">e </t>
    </r>
    <r>
      <rPr>
        <sz val="10"/>
        <color theme="1"/>
        <rFont val="Times New Roman"/>
        <family val="1"/>
      </rPr>
      <t xml:space="preserve"> We have assumed that five percent of sources will submit a periodic SSM report.</t>
    </r>
  </si>
  <si>
    <r>
      <t xml:space="preserve">f </t>
    </r>
    <r>
      <rPr>
        <sz val="10"/>
        <color theme="1"/>
        <rFont val="Times New Roman"/>
        <family val="1"/>
      </rPr>
      <t xml:space="preserve"> It is estimated that one of the sources will submit an immediate SSM report.</t>
    </r>
  </si>
  <si>
    <r>
      <t>g</t>
    </r>
    <r>
      <rPr>
        <sz val="10"/>
        <color theme="1"/>
        <rFont val="Times New Roman"/>
        <family val="1"/>
      </rPr>
      <t xml:space="preserve">  We have assumed that it will take sixteen hours to review an immediate SSM report.</t>
    </r>
  </si>
  <si>
    <r>
      <t>h</t>
    </r>
    <r>
      <rPr>
        <sz val="10"/>
        <color theme="1"/>
        <rFont val="Times New Roman"/>
        <family val="1"/>
      </rPr>
      <t xml:space="preserve">  We have assumed that it will take four hours to review the deviation report.</t>
    </r>
  </si>
  <si>
    <r>
      <t xml:space="preserve">Review of compliance status </t>
    </r>
    <r>
      <rPr>
        <vertAlign val="superscript"/>
        <sz val="10"/>
        <color theme="1"/>
        <rFont val="Times New Roman"/>
        <family val="1"/>
      </rPr>
      <t>c,d</t>
    </r>
  </si>
  <si>
    <r>
      <t>TOTAL CAPITAL AND O&amp;M COST (rounded)</t>
    </r>
    <r>
      <rPr>
        <b/>
        <vertAlign val="superscript"/>
        <sz val="10"/>
        <color rgb="FF000000"/>
        <rFont val="Times New Roman"/>
        <family val="1"/>
      </rPr>
      <t>k</t>
    </r>
  </si>
  <si>
    <r>
      <t>GRAND TOTAL (rounded)</t>
    </r>
    <r>
      <rPr>
        <b/>
        <vertAlign val="superscript"/>
        <sz val="10"/>
        <color rgb="FF000000"/>
        <rFont val="Times New Roman"/>
        <family val="1"/>
      </rPr>
      <t>k</t>
    </r>
  </si>
  <si>
    <r>
      <t xml:space="preserve">j  </t>
    </r>
    <r>
      <rPr>
        <sz val="10"/>
        <color theme="1"/>
        <rFont val="Times New Roman"/>
        <family val="1"/>
      </rPr>
      <t>Totals have been rounded to 3 significant figures. Figures may not add exactly due to rounding.</t>
    </r>
  </si>
  <si>
    <r>
      <t xml:space="preserve">(D) Plants per year </t>
    </r>
    <r>
      <rPr>
        <b/>
        <vertAlign val="superscript"/>
        <sz val="12"/>
        <color theme="1"/>
        <rFont val="Times New Roman"/>
        <family val="1"/>
      </rPr>
      <t>a</t>
    </r>
  </si>
  <si>
    <r>
      <t>(H) Cost, $</t>
    </r>
    <r>
      <rPr>
        <b/>
        <vertAlign val="superscript"/>
        <sz val="12"/>
        <color theme="1"/>
        <rFont val="Times New Roman"/>
        <family val="1"/>
      </rPr>
      <t>b</t>
    </r>
  </si>
  <si>
    <t>2017 Schedule</t>
  </si>
  <si>
    <t># of responses</t>
  </si>
  <si>
    <t>Total</t>
  </si>
  <si>
    <t>A.  Familiarization with Regulatory Requirements b</t>
  </si>
  <si>
    <r>
      <t xml:space="preserve">A.  Familiarization with Regulatory Requirements </t>
    </r>
    <r>
      <rPr>
        <vertAlign val="superscript"/>
        <sz val="10"/>
        <rFont val="Times New Roman"/>
        <family val="1"/>
      </rPr>
      <t>b</t>
    </r>
  </si>
  <si>
    <r>
      <t xml:space="preserve">B.  Required activities </t>
    </r>
    <r>
      <rPr>
        <vertAlign val="superscript"/>
        <sz val="10"/>
        <rFont val="Times New Roman"/>
        <family val="1"/>
      </rPr>
      <t>b</t>
    </r>
  </si>
  <si>
    <r>
      <t>Develop plans for demonstrating compliance</t>
    </r>
    <r>
      <rPr>
        <vertAlign val="superscript"/>
        <sz val="10"/>
        <rFont val="Times New Roman"/>
        <family val="1"/>
      </rPr>
      <t xml:space="preserve"> b</t>
    </r>
  </si>
  <si>
    <r>
      <t xml:space="preserve">Develop SSM plan </t>
    </r>
    <r>
      <rPr>
        <vertAlign val="superscript"/>
        <sz val="10"/>
        <rFont val="Times New Roman"/>
        <family val="1"/>
      </rPr>
      <t>b, c</t>
    </r>
  </si>
  <si>
    <r>
      <t xml:space="preserve">Initial notification of intent to construct/reconstruction </t>
    </r>
    <r>
      <rPr>
        <vertAlign val="superscript"/>
        <sz val="10"/>
        <rFont val="Times New Roman"/>
        <family val="1"/>
      </rPr>
      <t>d</t>
    </r>
  </si>
  <si>
    <r>
      <t xml:space="preserve">Application for construction/ reconstruction </t>
    </r>
    <r>
      <rPr>
        <vertAlign val="superscript"/>
        <sz val="10"/>
        <rFont val="Times New Roman"/>
        <family val="1"/>
      </rPr>
      <t>d</t>
    </r>
  </si>
  <si>
    <r>
      <t xml:space="preserve">Notification of commencement of construction/reconstruction </t>
    </r>
    <r>
      <rPr>
        <vertAlign val="superscript"/>
        <sz val="10"/>
        <rFont val="Times New Roman"/>
        <family val="1"/>
      </rPr>
      <t>d</t>
    </r>
  </si>
  <si>
    <r>
      <t xml:space="preserve">Notification of anticipated startup </t>
    </r>
    <r>
      <rPr>
        <vertAlign val="superscript"/>
        <sz val="10"/>
        <rFont val="Times New Roman"/>
        <family val="1"/>
      </rPr>
      <t>d</t>
    </r>
  </si>
  <si>
    <r>
      <t xml:space="preserve">Notification of actual startup </t>
    </r>
    <r>
      <rPr>
        <vertAlign val="superscript"/>
        <sz val="10"/>
        <rFont val="Times New Roman"/>
        <family val="1"/>
      </rPr>
      <t>d</t>
    </r>
  </si>
  <si>
    <r>
      <t xml:space="preserve">Notification of compliance status </t>
    </r>
    <r>
      <rPr>
        <vertAlign val="superscript"/>
        <sz val="10"/>
        <rFont val="Times New Roman"/>
        <family val="1"/>
      </rPr>
      <t>d,e</t>
    </r>
  </si>
  <si>
    <r>
      <t xml:space="preserve">Annual compliance certification </t>
    </r>
    <r>
      <rPr>
        <vertAlign val="superscript"/>
        <sz val="10"/>
        <rFont val="Times New Roman"/>
        <family val="1"/>
      </rPr>
      <t>e</t>
    </r>
  </si>
  <si>
    <r>
      <t xml:space="preserve">Periodic startup, shutdown, malfunction report </t>
    </r>
    <r>
      <rPr>
        <vertAlign val="superscript"/>
        <sz val="10"/>
        <rFont val="Times New Roman"/>
        <family val="1"/>
      </rPr>
      <t>f</t>
    </r>
  </si>
  <si>
    <r>
      <t>Immediate startup, shutdown malfunction report</t>
    </r>
    <r>
      <rPr>
        <vertAlign val="superscript"/>
        <sz val="10"/>
        <rFont val="Times New Roman"/>
        <family val="1"/>
      </rPr>
      <t xml:space="preserve"> d, g</t>
    </r>
  </si>
  <si>
    <r>
      <t xml:space="preserve">Notification of deviation report </t>
    </r>
    <r>
      <rPr>
        <vertAlign val="superscript"/>
        <sz val="10"/>
        <rFont val="Times New Roman"/>
        <family val="1"/>
      </rPr>
      <t>d, i</t>
    </r>
  </si>
  <si>
    <r>
      <t>a</t>
    </r>
    <r>
      <rPr>
        <sz val="10"/>
        <rFont val="Times New Roman"/>
        <family val="1"/>
      </rPr>
      <t xml:space="preserve">  This cost is based on the following hourly labor rates times a 1.6 benefits multiplication factor to account for government overhead expenses: $64.80 for Managerial, $48.08 for Technical and $26.02 Clerical.  These rates are from the Office of Personnel Management (OPM) "2017 General Schedule" which excludes locality rates of pay.</t>
    </r>
  </si>
  <si>
    <r>
      <t>c</t>
    </r>
    <r>
      <rPr>
        <sz val="12"/>
        <rFont val="Times New Roman"/>
        <family val="1"/>
      </rPr>
      <t xml:space="preserve">  We have assumed that it will take one hundred hours to develop a startup, shutdown, malfunction (SSM)   This is a one-time requirement for new sources.</t>
    </r>
  </si>
  <si>
    <r>
      <t>d</t>
    </r>
    <r>
      <rPr>
        <sz val="12"/>
        <rFont val="Times New Roman"/>
        <family val="1"/>
      </rPr>
      <t xml:space="preserve">  We have assumed that one existing facility will be reconstructed and one new source will be constructed each year over the next three years.</t>
    </r>
  </si>
  <si>
    <r>
      <t>e</t>
    </r>
    <r>
      <rPr>
        <sz val="12"/>
        <rFont val="Times New Roman"/>
        <family val="1"/>
      </rPr>
      <t xml:space="preserve">  We have assumed that there are approximately 90 sources that are subject to the standard and will submit annual compliance certifications and maintain records. The initial compliance status notification does not apply to existing sources as that is a one-time requirement. It is required for new and reconstructed sources.</t>
    </r>
  </si>
  <si>
    <r>
      <t>b</t>
    </r>
    <r>
      <rPr>
        <sz val="12"/>
        <rFont val="Times New Roman"/>
        <family val="1"/>
      </rPr>
      <t xml:space="preserve">  We have assumed that there are approximately 89 existing sources that are subject to the standard. We have assumed that there will be a growth rate of one new source per year, on average, over the three-year period of this ICR based on input from the affected industry. We assume that each respondent will have to familiarize with the regulatory requirements each year. </t>
    </r>
  </si>
  <si>
    <r>
      <t>d</t>
    </r>
    <r>
      <rPr>
        <sz val="10"/>
        <color theme="1"/>
        <rFont val="Times New Roman"/>
        <family val="1"/>
      </rPr>
      <t xml:space="preserve">  We have assumed that there are approximately 90 sources that are subject to the standard. </t>
    </r>
  </si>
  <si>
    <r>
      <t>b</t>
    </r>
    <r>
      <rPr>
        <sz val="10"/>
        <color theme="1"/>
        <rFont val="Times New Roman"/>
        <family val="1"/>
      </rPr>
      <t xml:space="preserve">  We have assumed that there will be one new facility per year, on average over the next three years. The initial compliance status notification does not apply to existing sources as that is a one-time requirement. It is required for reconstructed and new sources.</t>
    </r>
  </si>
  <si>
    <r>
      <t>a</t>
    </r>
    <r>
      <rPr>
        <sz val="12"/>
        <rFont val="Times New Roman"/>
        <family val="1"/>
      </rPr>
      <t xml:space="preserve">  This ICR uses the following labor rates: $144.03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</si>
</sst>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000"/>
  </numFmts>
  <fonts count="21" x14ac:knownFonts="1">
    <font>
      <sz val="11"/>
      <color theme="1"/>
      <name val="Calibri"/>
      <family val="2"/>
      <scheme val="minor"/>
    </font>
    <font>
      <sz val="10"/>
      <color theme="1"/>
      <name val="Times New Roman"/>
      <family val="1"/>
    </font>
    <font>
      <vertAlign val="superscript"/>
      <sz val="10"/>
      <color theme="1"/>
      <name val="Times New Roman"/>
      <family val="1"/>
    </font>
    <font>
      <i/>
      <sz val="10"/>
      <color theme="1"/>
      <name val="Times New Roman"/>
      <family val="1"/>
    </font>
    <font>
      <sz val="9"/>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1"/>
      <color theme="1"/>
      <name val="Calibri"/>
      <family val="2"/>
      <scheme val="minor"/>
    </font>
    <font>
      <b/>
      <i/>
      <sz val="10"/>
      <color theme="1"/>
      <name val="Times New Roman"/>
      <family val="1"/>
    </font>
    <font>
      <b/>
      <sz val="10"/>
      <color rgb="FF000000"/>
      <name val="Times New Roman"/>
      <family val="1"/>
    </font>
    <font>
      <b/>
      <vertAlign val="superscript"/>
      <sz val="10"/>
      <color rgb="FF000000"/>
      <name val="Times New Roman"/>
      <family val="1"/>
    </font>
    <font>
      <sz val="12"/>
      <color theme="1"/>
      <name val="Times New Roman"/>
      <family val="1"/>
    </font>
    <font>
      <vertAlign val="superscript"/>
      <sz val="12"/>
      <color theme="1"/>
      <name val="Times New Roman"/>
      <family val="1"/>
    </font>
    <font>
      <sz val="10"/>
      <name val="Times New Roman"/>
      <family val="1"/>
    </font>
    <font>
      <vertAlign val="superscript"/>
      <sz val="10"/>
      <name val="Times New Roman"/>
      <family val="1"/>
    </font>
    <font>
      <b/>
      <i/>
      <sz val="10"/>
      <name val="Times New Roman"/>
      <family val="1"/>
    </font>
    <font>
      <i/>
      <sz val="10"/>
      <name val="Times New Roman"/>
      <family val="1"/>
    </font>
    <font>
      <vertAlign val="superscript"/>
      <sz val="12"/>
      <name val="Times New Roman"/>
      <family val="1"/>
    </font>
    <font>
      <sz val="12"/>
      <name val="Times New Roman"/>
      <family val="1"/>
    </font>
    <font>
      <sz val="1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74">
    <xf numFmtId="0" fontId="0" fillId="0" borderId="0" xfId="0"/>
    <xf numFmtId="0" fontId="4" fillId="0" borderId="0" xfId="0" applyFont="1"/>
    <xf numFmtId="2" fontId="0" fillId="0" borderId="0" xfId="0" applyNumberFormat="1"/>
    <xf numFmtId="0" fontId="5" fillId="0" borderId="1" xfId="0" applyFont="1" applyBorder="1" applyAlignment="1">
      <alignment horizontal="center" vertical="center" wrapText="1"/>
    </xf>
    <xf numFmtId="0" fontId="1" fillId="0" borderId="1" xfId="0" applyFont="1" applyBorder="1" applyAlignment="1">
      <alignment vertical="top"/>
    </xf>
    <xf numFmtId="0" fontId="1" fillId="0" borderId="1" xfId="0" applyFont="1" applyBorder="1" applyAlignment="1">
      <alignment horizontal="center" vertical="top"/>
    </xf>
    <xf numFmtId="0" fontId="1" fillId="0" borderId="1" xfId="0" applyFont="1" applyBorder="1" applyAlignment="1">
      <alignment horizontal="right" vertical="top"/>
    </xf>
    <xf numFmtId="0" fontId="1" fillId="0" borderId="1" xfId="0" applyFont="1" applyBorder="1" applyAlignment="1">
      <alignment horizontal="left" vertical="top"/>
    </xf>
    <xf numFmtId="6" fontId="1" fillId="0" borderId="1" xfId="0" applyNumberFormat="1" applyFont="1" applyBorder="1" applyAlignment="1">
      <alignment horizontal="right" vertical="top"/>
    </xf>
    <xf numFmtId="0" fontId="3" fillId="0" borderId="1" xfId="0" applyFont="1" applyBorder="1" applyAlignment="1">
      <alignment vertical="top"/>
    </xf>
    <xf numFmtId="0" fontId="0" fillId="0" borderId="0" xfId="0" applyAlignment="1">
      <alignment wrapText="1"/>
    </xf>
    <xf numFmtId="3" fontId="1" fillId="0" borderId="1" xfId="0" applyNumberFormat="1" applyFont="1" applyBorder="1" applyAlignment="1">
      <alignment horizontal="center" vertical="top"/>
    </xf>
    <xf numFmtId="8" fontId="1" fillId="0" borderId="1" xfId="0" applyNumberFormat="1" applyFont="1" applyBorder="1" applyAlignment="1">
      <alignment horizontal="right" vertical="top"/>
    </xf>
    <xf numFmtId="0" fontId="1" fillId="0" borderId="1" xfId="0" applyFont="1" applyBorder="1" applyAlignment="1">
      <alignment horizontal="center"/>
    </xf>
    <xf numFmtId="3" fontId="1" fillId="0" borderId="1" xfId="0" applyNumberFormat="1" applyFont="1" applyBorder="1" applyAlignment="1">
      <alignment horizontal="center"/>
    </xf>
    <xf numFmtId="6" fontId="1" fillId="0" borderId="1" xfId="0" applyNumberFormat="1" applyFont="1" applyBorder="1" applyAlignment="1">
      <alignment horizontal="center"/>
    </xf>
    <xf numFmtId="164" fontId="1" fillId="0" borderId="1" xfId="0" applyNumberFormat="1" applyFont="1" applyBorder="1" applyAlignment="1">
      <alignment horizontal="center"/>
    </xf>
    <xf numFmtId="1" fontId="0" fillId="0" borderId="0" xfId="0" applyNumberFormat="1"/>
    <xf numFmtId="0" fontId="1" fillId="0" borderId="1" xfId="0" applyFont="1" applyBorder="1" applyAlignment="1">
      <alignment horizontal="left" vertical="top" indent="1"/>
    </xf>
    <xf numFmtId="0" fontId="9" fillId="0" borderId="1" xfId="0" applyFont="1" applyBorder="1" applyAlignment="1">
      <alignment vertical="top"/>
    </xf>
    <xf numFmtId="0" fontId="5" fillId="0" borderId="1" xfId="0" applyFont="1" applyBorder="1" applyAlignment="1">
      <alignment vertical="top"/>
    </xf>
    <xf numFmtId="0" fontId="0" fillId="0" borderId="1" xfId="0" applyFill="1" applyBorder="1"/>
    <xf numFmtId="0" fontId="10" fillId="0" borderId="1" xfId="0" applyFont="1" applyFill="1" applyBorder="1" applyAlignment="1">
      <alignment horizontal="left"/>
    </xf>
    <xf numFmtId="5" fontId="9" fillId="0" borderId="1" xfId="1" applyNumberFormat="1" applyFont="1" applyFill="1" applyBorder="1"/>
    <xf numFmtId="6" fontId="9" fillId="0" borderId="1" xfId="1" applyNumberFormat="1" applyFont="1" applyFill="1" applyBorder="1"/>
    <xf numFmtId="0" fontId="1" fillId="0" borderId="1" xfId="0" applyFont="1" applyBorder="1" applyAlignment="1">
      <alignment horizontal="left" vertical="top" wrapText="1"/>
    </xf>
    <xf numFmtId="0" fontId="1" fillId="0" borderId="1" xfId="0" applyFont="1" applyBorder="1" applyAlignment="1">
      <alignment horizontal="left" vertical="top" indent="3"/>
    </xf>
    <xf numFmtId="0" fontId="5" fillId="0" borderId="0" xfId="0" applyFont="1" applyAlignment="1">
      <alignment vertical="center"/>
    </xf>
    <xf numFmtId="0" fontId="13" fillId="0" borderId="0" xfId="0" applyFont="1" applyAlignment="1">
      <alignment vertical="center"/>
    </xf>
    <xf numFmtId="0" fontId="12" fillId="0" borderId="0" xfId="0" applyFont="1" applyAlignment="1">
      <alignment vertical="top"/>
    </xf>
    <xf numFmtId="0" fontId="1" fillId="0" borderId="1" xfId="0" applyFont="1" applyFill="1" applyBorder="1" applyAlignment="1">
      <alignment horizontal="center"/>
    </xf>
    <xf numFmtId="165" fontId="1" fillId="0" borderId="1" xfId="0" applyNumberFormat="1" applyFont="1" applyBorder="1" applyAlignment="1">
      <alignment horizontal="center"/>
    </xf>
    <xf numFmtId="0" fontId="2" fillId="0" borderId="0" xfId="0" applyFont="1" applyAlignment="1">
      <alignment vertical="center"/>
    </xf>
    <xf numFmtId="6" fontId="3" fillId="0" borderId="1" xfId="0" applyNumberFormat="1" applyFont="1" applyFill="1" applyBorder="1" applyAlignment="1">
      <alignment horizontal="right" vertical="top"/>
    </xf>
    <xf numFmtId="0" fontId="14" fillId="0" borderId="1" xfId="0" applyFont="1" applyFill="1" applyBorder="1" applyAlignment="1">
      <alignment horizontal="left" vertical="top" wrapText="1" indent="1"/>
    </xf>
    <xf numFmtId="0" fontId="14" fillId="0" borderId="1" xfId="0" applyFont="1" applyFill="1" applyBorder="1" applyAlignment="1">
      <alignment horizontal="center" vertical="top"/>
    </xf>
    <xf numFmtId="6" fontId="14" fillId="0" borderId="1" xfId="0" applyNumberFormat="1" applyFont="1" applyFill="1" applyBorder="1" applyAlignment="1">
      <alignment horizontal="right" vertical="top"/>
    </xf>
    <xf numFmtId="0" fontId="14" fillId="0" borderId="1" xfId="0" applyFont="1" applyFill="1" applyBorder="1" applyAlignment="1">
      <alignment horizontal="left" vertical="top" indent="1"/>
    </xf>
    <xf numFmtId="0" fontId="14" fillId="0" borderId="1" xfId="0" applyFont="1" applyFill="1" applyBorder="1" applyAlignment="1">
      <alignment horizontal="right" vertical="top"/>
    </xf>
    <xf numFmtId="0" fontId="14" fillId="0" borderId="1" xfId="0" applyFont="1" applyFill="1" applyBorder="1" applyAlignment="1">
      <alignment horizontal="left" vertical="top" indent="3"/>
    </xf>
    <xf numFmtId="0" fontId="14" fillId="0" borderId="1" xfId="0" applyFont="1" applyFill="1" applyBorder="1" applyAlignment="1">
      <alignment horizontal="left" vertical="top" wrapText="1" indent="3"/>
    </xf>
    <xf numFmtId="8" fontId="14" fillId="0" borderId="1" xfId="0" applyNumberFormat="1" applyFont="1" applyFill="1" applyBorder="1" applyAlignment="1">
      <alignment horizontal="right" vertical="top"/>
    </xf>
    <xf numFmtId="3" fontId="14" fillId="0" borderId="1" xfId="0" applyNumberFormat="1" applyFont="1" applyFill="1" applyBorder="1" applyAlignment="1">
      <alignment horizontal="center" vertical="top"/>
    </xf>
    <xf numFmtId="0" fontId="16" fillId="0" borderId="1" xfId="0" applyFont="1" applyFill="1" applyBorder="1" applyAlignment="1">
      <alignment vertical="top"/>
    </xf>
    <xf numFmtId="0" fontId="17" fillId="0" borderId="1" xfId="0" applyFont="1" applyFill="1" applyBorder="1" applyAlignment="1">
      <alignment horizontal="center" vertical="top"/>
    </xf>
    <xf numFmtId="6" fontId="17" fillId="0" borderId="1" xfId="0" applyNumberFormat="1" applyFont="1" applyFill="1" applyBorder="1" applyAlignment="1">
      <alignment horizontal="right" vertical="top"/>
    </xf>
    <xf numFmtId="0" fontId="14" fillId="0" borderId="1" xfId="0" applyFont="1" applyFill="1" applyBorder="1" applyAlignment="1">
      <alignment vertical="top"/>
    </xf>
    <xf numFmtId="0" fontId="20" fillId="0" borderId="0" xfId="0" applyFont="1" applyFill="1"/>
    <xf numFmtId="0" fontId="20" fillId="0" borderId="0" xfId="0" applyFont="1" applyFill="1" applyAlignment="1">
      <alignment horizontal="center"/>
    </xf>
    <xf numFmtId="0" fontId="1" fillId="0" borderId="1" xfId="0" applyFont="1" applyFill="1" applyBorder="1" applyAlignment="1">
      <alignment horizontal="left" vertical="top"/>
    </xf>
    <xf numFmtId="166" fontId="0" fillId="0" borderId="0" xfId="0" applyNumberFormat="1"/>
    <xf numFmtId="0" fontId="0" fillId="0" borderId="0" xfId="0" applyAlignment="1">
      <alignment horizontal="left"/>
    </xf>
    <xf numFmtId="0" fontId="0" fillId="0" borderId="0" xfId="0" applyFill="1" applyAlignment="1">
      <alignment horizont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top"/>
    </xf>
    <xf numFmtId="0" fontId="3" fillId="0" borderId="1" xfId="0" applyFont="1" applyFill="1" applyBorder="1" applyAlignment="1">
      <alignment horizontal="center" vertical="top"/>
    </xf>
    <xf numFmtId="0" fontId="18" fillId="0" borderId="0" xfId="0" applyFont="1" applyFill="1" applyAlignment="1">
      <alignment vertical="center"/>
    </xf>
    <xf numFmtId="0" fontId="0" fillId="0" borderId="0" xfId="0" applyFill="1"/>
    <xf numFmtId="0" fontId="13" fillId="0" borderId="0" xfId="0" applyFont="1" applyFill="1" applyAlignment="1">
      <alignment vertical="center"/>
    </xf>
    <xf numFmtId="0" fontId="18" fillId="0" borderId="0" xfId="0" applyFont="1" applyFill="1" applyAlignment="1">
      <alignment horizontal="left" vertical="center" wrapText="1"/>
    </xf>
    <xf numFmtId="3" fontId="17" fillId="0" borderId="2" xfId="0" applyNumberFormat="1" applyFont="1" applyFill="1" applyBorder="1" applyAlignment="1">
      <alignment horizontal="center" vertical="top"/>
    </xf>
    <xf numFmtId="3" fontId="17" fillId="0" borderId="3" xfId="0" applyNumberFormat="1" applyFont="1" applyFill="1" applyBorder="1" applyAlignment="1">
      <alignment horizontal="center" vertical="top"/>
    </xf>
    <xf numFmtId="3" fontId="17" fillId="0" borderId="4" xfId="0" applyNumberFormat="1" applyFont="1" applyFill="1" applyBorder="1" applyAlignment="1">
      <alignment horizontal="center" vertical="top"/>
    </xf>
    <xf numFmtId="3" fontId="3" fillId="0" borderId="2" xfId="0" applyNumberFormat="1" applyFont="1" applyFill="1" applyBorder="1" applyAlignment="1">
      <alignment horizontal="center" vertical="top"/>
    </xf>
    <xf numFmtId="3" fontId="3" fillId="0" borderId="3" xfId="0" applyNumberFormat="1" applyFont="1" applyFill="1" applyBorder="1" applyAlignment="1">
      <alignment horizontal="center" vertical="top"/>
    </xf>
    <xf numFmtId="3" fontId="3" fillId="0" borderId="4" xfId="0" applyNumberFormat="1" applyFont="1" applyFill="1" applyBorder="1" applyAlignment="1">
      <alignment horizontal="center" vertical="top"/>
    </xf>
    <xf numFmtId="3" fontId="1" fillId="0" borderId="2" xfId="0" applyNumberFormat="1" applyFont="1" applyBorder="1" applyAlignment="1">
      <alignment horizontal="center" vertical="top"/>
    </xf>
    <xf numFmtId="3" fontId="1" fillId="0" borderId="3" xfId="0" applyNumberFormat="1" applyFont="1" applyBorder="1" applyAlignment="1">
      <alignment horizontal="center" vertical="top"/>
    </xf>
    <xf numFmtId="3" fontId="1" fillId="0" borderId="4" xfId="0" applyNumberFormat="1" applyFont="1" applyBorder="1" applyAlignment="1">
      <alignment horizontal="center" vertical="top"/>
    </xf>
    <xf numFmtId="3" fontId="1" fillId="0" borderId="2" xfId="0" applyNumberFormat="1" applyFont="1" applyBorder="1" applyAlignment="1">
      <alignment horizontal="center"/>
    </xf>
    <xf numFmtId="3" fontId="1" fillId="0" borderId="3" xfId="0" applyNumberFormat="1" applyFont="1" applyBorder="1" applyAlignment="1">
      <alignment horizontal="center"/>
    </xf>
    <xf numFmtId="3" fontId="1" fillId="0" borderId="4" xfId="0" applyNumberFormat="1" applyFont="1" applyBorder="1" applyAlignment="1">
      <alignment horizontal="center"/>
    </xf>
    <xf numFmtId="0" fontId="15" fillId="0" borderId="0" xfId="0" applyFont="1" applyAlignment="1">
      <alignment horizontal="left" vertical="center" wrapText="1"/>
    </xf>
    <xf numFmtId="0" fontId="13" fillId="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zoomScale="90" zoomScaleNormal="90" workbookViewId="0"/>
  </sheetViews>
  <sheetFormatPr defaultRowHeight="15" x14ac:dyDescent="0.25"/>
  <cols>
    <col min="1" max="1" width="45.42578125" customWidth="1"/>
    <col min="2" max="2" width="11.7109375" customWidth="1"/>
    <col min="4" max="4" width="10.85546875" customWidth="1"/>
    <col min="5" max="5" width="10.7109375" style="52" customWidth="1"/>
    <col min="6" max="8" width="12.28515625" customWidth="1"/>
    <col min="9" max="9" width="13.7109375" bestFit="1" customWidth="1"/>
  </cols>
  <sheetData>
    <row r="1" spans="1:14" x14ac:dyDescent="0.25">
      <c r="F1" s="1" t="s">
        <v>45</v>
      </c>
      <c r="G1" s="2"/>
      <c r="H1" s="2"/>
    </row>
    <row r="2" spans="1:14" x14ac:dyDescent="0.25">
      <c r="F2" s="2">
        <v>108.28</v>
      </c>
      <c r="G2" s="2">
        <v>144.33000000000001</v>
      </c>
      <c r="H2" s="2">
        <v>53.34</v>
      </c>
    </row>
    <row r="3" spans="1:14" s="10" customFormat="1" ht="78" customHeight="1" x14ac:dyDescent="0.25">
      <c r="A3" s="3" t="s">
        <v>0</v>
      </c>
      <c r="B3" s="3" t="s">
        <v>18</v>
      </c>
      <c r="C3" s="3" t="s">
        <v>19</v>
      </c>
      <c r="D3" s="3" t="s">
        <v>20</v>
      </c>
      <c r="E3" s="53" t="s">
        <v>21</v>
      </c>
      <c r="F3" s="3" t="s">
        <v>22</v>
      </c>
      <c r="G3" s="3" t="s">
        <v>23</v>
      </c>
      <c r="H3" s="3" t="s">
        <v>24</v>
      </c>
      <c r="I3" s="3" t="s">
        <v>25</v>
      </c>
    </row>
    <row r="4" spans="1:14" x14ac:dyDescent="0.25">
      <c r="A4" s="4" t="s">
        <v>1</v>
      </c>
      <c r="B4" s="5" t="s">
        <v>2</v>
      </c>
      <c r="C4" s="4"/>
      <c r="D4" s="5"/>
      <c r="E4" s="54"/>
      <c r="F4" s="5"/>
      <c r="G4" s="5"/>
      <c r="H4" s="5"/>
      <c r="I4" s="6"/>
    </row>
    <row r="5" spans="1:14" x14ac:dyDescent="0.25">
      <c r="A5" s="4" t="s">
        <v>3</v>
      </c>
      <c r="B5" s="5" t="s">
        <v>2</v>
      </c>
      <c r="C5" s="4"/>
      <c r="D5" s="5"/>
      <c r="E5" s="54"/>
      <c r="F5" s="5"/>
      <c r="G5" s="5"/>
      <c r="H5" s="5"/>
      <c r="I5" s="6"/>
    </row>
    <row r="6" spans="1:14" x14ac:dyDescent="0.25">
      <c r="A6" s="4" t="s">
        <v>4</v>
      </c>
      <c r="B6" s="5"/>
      <c r="C6" s="5"/>
      <c r="D6" s="5"/>
      <c r="E6" s="54"/>
      <c r="F6" s="5"/>
      <c r="G6" s="5"/>
      <c r="H6" s="5"/>
      <c r="I6" s="6"/>
    </row>
    <row r="7" spans="1:14" ht="15.75" x14ac:dyDescent="0.25">
      <c r="A7" s="34" t="s">
        <v>76</v>
      </c>
      <c r="B7" s="35">
        <v>4</v>
      </c>
      <c r="C7" s="35">
        <v>1</v>
      </c>
      <c r="D7" s="35">
        <f>B7*C7</f>
        <v>4</v>
      </c>
      <c r="E7" s="35">
        <v>90</v>
      </c>
      <c r="F7" s="35">
        <f>D7*E7</f>
        <v>360</v>
      </c>
      <c r="G7" s="35">
        <f>F7*0.05</f>
        <v>18</v>
      </c>
      <c r="H7" s="35">
        <f>F7*0.1</f>
        <v>36</v>
      </c>
      <c r="I7" s="36">
        <f>F7*F$2+G7*G$2+H7*H$2</f>
        <v>43498.98</v>
      </c>
    </row>
    <row r="8" spans="1:14" ht="15.75" x14ac:dyDescent="0.25">
      <c r="A8" s="37" t="s">
        <v>77</v>
      </c>
      <c r="B8" s="35"/>
      <c r="C8" s="35"/>
      <c r="D8" s="35"/>
      <c r="E8" s="35"/>
      <c r="F8" s="35"/>
      <c r="G8" s="35"/>
      <c r="H8" s="35"/>
      <c r="I8" s="38"/>
    </row>
    <row r="9" spans="1:14" ht="15.75" x14ac:dyDescent="0.25">
      <c r="A9" s="39" t="s">
        <v>78</v>
      </c>
      <c r="B9" s="35">
        <v>80</v>
      </c>
      <c r="C9" s="35">
        <v>1</v>
      </c>
      <c r="D9" s="35">
        <f>B9*C9</f>
        <v>80</v>
      </c>
      <c r="E9" s="35">
        <v>1</v>
      </c>
      <c r="F9" s="35">
        <f>D9*E9</f>
        <v>80</v>
      </c>
      <c r="G9" s="35">
        <f>F9*0.05</f>
        <v>4</v>
      </c>
      <c r="H9" s="35">
        <f>F9*0.1</f>
        <v>8</v>
      </c>
      <c r="I9" s="36">
        <f>F9*F$2+G9*G$2+H9*H$2</f>
        <v>9666.4399999999987</v>
      </c>
      <c r="L9" t="s">
        <v>73</v>
      </c>
      <c r="N9">
        <f>E9*C9</f>
        <v>1</v>
      </c>
    </row>
    <row r="10" spans="1:14" ht="15.75" x14ac:dyDescent="0.25">
      <c r="A10" s="39" t="s">
        <v>79</v>
      </c>
      <c r="B10" s="35">
        <v>100</v>
      </c>
      <c r="C10" s="35">
        <v>1</v>
      </c>
      <c r="D10" s="35">
        <f>B10*C10</f>
        <v>100</v>
      </c>
      <c r="E10" s="35">
        <v>1</v>
      </c>
      <c r="F10" s="35">
        <f>D10*E10</f>
        <v>100</v>
      </c>
      <c r="G10" s="35">
        <f>F10*0.05</f>
        <v>5</v>
      </c>
      <c r="H10" s="35">
        <f>F10*0.1</f>
        <v>10</v>
      </c>
      <c r="I10" s="36">
        <f>F10*F$2+G10*G$2+H10*H$2</f>
        <v>12083.05</v>
      </c>
      <c r="N10">
        <f>E10*C10</f>
        <v>1</v>
      </c>
    </row>
    <row r="11" spans="1:14" x14ac:dyDescent="0.25">
      <c r="A11" s="37" t="s">
        <v>5</v>
      </c>
      <c r="B11" s="35" t="s">
        <v>2</v>
      </c>
      <c r="C11" s="35"/>
      <c r="D11" s="35"/>
      <c r="E11" s="35"/>
      <c r="F11" s="35"/>
      <c r="G11" s="35"/>
      <c r="H11" s="35"/>
      <c r="I11" s="38"/>
    </row>
    <row r="12" spans="1:14" x14ac:dyDescent="0.25">
      <c r="A12" s="37" t="s">
        <v>6</v>
      </c>
      <c r="B12" s="35" t="s">
        <v>7</v>
      </c>
      <c r="C12" s="35"/>
      <c r="D12" s="35"/>
      <c r="E12" s="35"/>
      <c r="F12" s="35"/>
      <c r="G12" s="35"/>
      <c r="H12" s="35"/>
      <c r="I12" s="38"/>
    </row>
    <row r="13" spans="1:14" x14ac:dyDescent="0.25">
      <c r="A13" s="37" t="s">
        <v>8</v>
      </c>
      <c r="B13" s="35"/>
      <c r="C13" s="35"/>
      <c r="D13" s="35"/>
      <c r="E13" s="35"/>
      <c r="F13" s="35"/>
      <c r="G13" s="35"/>
      <c r="H13" s="35"/>
      <c r="I13" s="38"/>
    </row>
    <row r="14" spans="1:14" ht="28.5" x14ac:dyDescent="0.25">
      <c r="A14" s="40" t="s">
        <v>80</v>
      </c>
      <c r="B14" s="35">
        <v>8</v>
      </c>
      <c r="C14" s="35">
        <v>1</v>
      </c>
      <c r="D14" s="35">
        <f t="shared" ref="D14:D23" si="0">B14*C14</f>
        <v>8</v>
      </c>
      <c r="E14" s="35">
        <v>2</v>
      </c>
      <c r="F14" s="35">
        <f t="shared" ref="F14:F23" si="1">D14*E14</f>
        <v>16</v>
      </c>
      <c r="G14" s="35">
        <f t="shared" ref="G14:G23" si="2">F14*0.05</f>
        <v>0.8</v>
      </c>
      <c r="H14" s="35">
        <f t="shared" ref="H14:H23" si="3">F14*0.1</f>
        <v>1.6</v>
      </c>
      <c r="I14" s="36">
        <f t="shared" ref="I14:I23" si="4">F14*F$2+G14*G$2+H14*H$2</f>
        <v>1933.288</v>
      </c>
      <c r="N14">
        <f>E14*C14</f>
        <v>2</v>
      </c>
    </row>
    <row r="15" spans="1:14" ht="15.75" x14ac:dyDescent="0.25">
      <c r="A15" s="39" t="s">
        <v>81</v>
      </c>
      <c r="B15" s="35">
        <v>8</v>
      </c>
      <c r="C15" s="35">
        <v>1</v>
      </c>
      <c r="D15" s="35">
        <f t="shared" si="0"/>
        <v>8</v>
      </c>
      <c r="E15" s="35">
        <v>2</v>
      </c>
      <c r="F15" s="35">
        <f t="shared" si="1"/>
        <v>16</v>
      </c>
      <c r="G15" s="35">
        <f t="shared" si="2"/>
        <v>0.8</v>
      </c>
      <c r="H15" s="35">
        <f t="shared" si="3"/>
        <v>1.6</v>
      </c>
      <c r="I15" s="41">
        <f t="shared" si="4"/>
        <v>1933.288</v>
      </c>
      <c r="N15">
        <f t="shared" ref="N15:N23" si="5">E15*C15</f>
        <v>2</v>
      </c>
    </row>
    <row r="16" spans="1:14" ht="28.5" x14ac:dyDescent="0.25">
      <c r="A16" s="40" t="s">
        <v>82</v>
      </c>
      <c r="B16" s="35">
        <v>8</v>
      </c>
      <c r="C16" s="35">
        <v>1</v>
      </c>
      <c r="D16" s="35">
        <f t="shared" si="0"/>
        <v>8</v>
      </c>
      <c r="E16" s="35">
        <v>2</v>
      </c>
      <c r="F16" s="35">
        <f t="shared" si="1"/>
        <v>16</v>
      </c>
      <c r="G16" s="35">
        <f t="shared" si="2"/>
        <v>0.8</v>
      </c>
      <c r="H16" s="35">
        <f t="shared" si="3"/>
        <v>1.6</v>
      </c>
      <c r="I16" s="41">
        <f t="shared" si="4"/>
        <v>1933.288</v>
      </c>
      <c r="N16">
        <f t="shared" si="5"/>
        <v>2</v>
      </c>
    </row>
    <row r="17" spans="1:14" ht="15.75" x14ac:dyDescent="0.25">
      <c r="A17" s="39" t="s">
        <v>83</v>
      </c>
      <c r="B17" s="35">
        <v>8</v>
      </c>
      <c r="C17" s="35">
        <v>1</v>
      </c>
      <c r="D17" s="35">
        <f t="shared" si="0"/>
        <v>8</v>
      </c>
      <c r="E17" s="35">
        <v>2</v>
      </c>
      <c r="F17" s="35">
        <f t="shared" si="1"/>
        <v>16</v>
      </c>
      <c r="G17" s="35">
        <f t="shared" si="2"/>
        <v>0.8</v>
      </c>
      <c r="H17" s="35">
        <f t="shared" si="3"/>
        <v>1.6</v>
      </c>
      <c r="I17" s="41">
        <f t="shared" si="4"/>
        <v>1933.288</v>
      </c>
      <c r="N17">
        <f t="shared" si="5"/>
        <v>2</v>
      </c>
    </row>
    <row r="18" spans="1:14" ht="15.75" x14ac:dyDescent="0.25">
      <c r="A18" s="39" t="s">
        <v>84</v>
      </c>
      <c r="B18" s="35">
        <v>8</v>
      </c>
      <c r="C18" s="35">
        <v>1</v>
      </c>
      <c r="D18" s="35">
        <f t="shared" si="0"/>
        <v>8</v>
      </c>
      <c r="E18" s="35">
        <v>2</v>
      </c>
      <c r="F18" s="35">
        <f t="shared" si="1"/>
        <v>16</v>
      </c>
      <c r="G18" s="35">
        <f t="shared" si="2"/>
        <v>0.8</v>
      </c>
      <c r="H18" s="35">
        <f t="shared" si="3"/>
        <v>1.6</v>
      </c>
      <c r="I18" s="41">
        <f t="shared" si="4"/>
        <v>1933.288</v>
      </c>
      <c r="N18">
        <f t="shared" si="5"/>
        <v>2</v>
      </c>
    </row>
    <row r="19" spans="1:14" ht="15.75" x14ac:dyDescent="0.25">
      <c r="A19" s="39" t="s">
        <v>85</v>
      </c>
      <c r="B19" s="35">
        <v>24</v>
      </c>
      <c r="C19" s="35">
        <v>1</v>
      </c>
      <c r="D19" s="35">
        <f t="shared" si="0"/>
        <v>24</v>
      </c>
      <c r="E19" s="35">
        <v>2</v>
      </c>
      <c r="F19" s="42">
        <f t="shared" si="1"/>
        <v>48</v>
      </c>
      <c r="G19" s="35">
        <f t="shared" si="2"/>
        <v>2.4000000000000004</v>
      </c>
      <c r="H19" s="35">
        <f t="shared" si="3"/>
        <v>4.8000000000000007</v>
      </c>
      <c r="I19" s="41">
        <f t="shared" si="4"/>
        <v>5799.8640000000005</v>
      </c>
      <c r="N19">
        <f t="shared" si="5"/>
        <v>2</v>
      </c>
    </row>
    <row r="20" spans="1:14" ht="15.75" x14ac:dyDescent="0.25">
      <c r="A20" s="39" t="s">
        <v>86</v>
      </c>
      <c r="B20" s="35">
        <v>24</v>
      </c>
      <c r="C20" s="35">
        <v>1</v>
      </c>
      <c r="D20" s="35">
        <f t="shared" si="0"/>
        <v>24</v>
      </c>
      <c r="E20" s="35">
        <v>90</v>
      </c>
      <c r="F20" s="42">
        <f t="shared" si="1"/>
        <v>2160</v>
      </c>
      <c r="G20" s="35">
        <f t="shared" si="2"/>
        <v>108</v>
      </c>
      <c r="H20" s="35">
        <f t="shared" si="3"/>
        <v>216</v>
      </c>
      <c r="I20" s="41">
        <f t="shared" si="4"/>
        <v>260993.88</v>
      </c>
      <c r="N20">
        <f t="shared" si="5"/>
        <v>90</v>
      </c>
    </row>
    <row r="21" spans="1:14" ht="15.75" x14ac:dyDescent="0.25">
      <c r="A21" s="39" t="s">
        <v>87</v>
      </c>
      <c r="B21" s="35">
        <v>24</v>
      </c>
      <c r="C21" s="35">
        <v>1</v>
      </c>
      <c r="D21" s="35">
        <f t="shared" si="0"/>
        <v>24</v>
      </c>
      <c r="E21" s="35">
        <f>ROUND(0.05*E20,0)</f>
        <v>5</v>
      </c>
      <c r="F21" s="35">
        <f t="shared" si="1"/>
        <v>120</v>
      </c>
      <c r="G21" s="35">
        <f t="shared" si="2"/>
        <v>6</v>
      </c>
      <c r="H21" s="35">
        <f t="shared" si="3"/>
        <v>12</v>
      </c>
      <c r="I21" s="41">
        <f t="shared" si="4"/>
        <v>14499.66</v>
      </c>
      <c r="N21">
        <f t="shared" si="5"/>
        <v>5</v>
      </c>
    </row>
    <row r="22" spans="1:14" ht="15.75" x14ac:dyDescent="0.25">
      <c r="A22" s="39" t="s">
        <v>88</v>
      </c>
      <c r="B22" s="35">
        <v>8</v>
      </c>
      <c r="C22" s="35">
        <v>1</v>
      </c>
      <c r="D22" s="35">
        <f t="shared" si="0"/>
        <v>8</v>
      </c>
      <c r="E22" s="35">
        <v>1</v>
      </c>
      <c r="F22" s="35">
        <f t="shared" si="1"/>
        <v>8</v>
      </c>
      <c r="G22" s="35">
        <f t="shared" si="2"/>
        <v>0.4</v>
      </c>
      <c r="H22" s="35">
        <f t="shared" si="3"/>
        <v>0.8</v>
      </c>
      <c r="I22" s="41">
        <f t="shared" si="4"/>
        <v>966.64400000000001</v>
      </c>
      <c r="N22">
        <f t="shared" si="5"/>
        <v>1</v>
      </c>
    </row>
    <row r="23" spans="1:14" ht="15.75" x14ac:dyDescent="0.25">
      <c r="A23" s="39" t="s">
        <v>89</v>
      </c>
      <c r="B23" s="35">
        <v>8</v>
      </c>
      <c r="C23" s="35">
        <v>1</v>
      </c>
      <c r="D23" s="35">
        <f t="shared" si="0"/>
        <v>8</v>
      </c>
      <c r="E23" s="35">
        <v>1</v>
      </c>
      <c r="F23" s="35">
        <f t="shared" si="1"/>
        <v>8</v>
      </c>
      <c r="G23" s="35">
        <f t="shared" si="2"/>
        <v>0.4</v>
      </c>
      <c r="H23" s="35">
        <f t="shared" si="3"/>
        <v>0.8</v>
      </c>
      <c r="I23" s="41">
        <f t="shared" si="4"/>
        <v>966.64400000000001</v>
      </c>
      <c r="N23">
        <f t="shared" si="5"/>
        <v>1</v>
      </c>
    </row>
    <row r="24" spans="1:14" x14ac:dyDescent="0.25">
      <c r="A24" s="43" t="s">
        <v>46</v>
      </c>
      <c r="B24" s="44"/>
      <c r="C24" s="44"/>
      <c r="D24" s="44"/>
      <c r="E24" s="44"/>
      <c r="F24" s="60">
        <f>ROUND(SUM(F4:H23),0)</f>
        <v>3409</v>
      </c>
      <c r="G24" s="61"/>
      <c r="H24" s="62"/>
      <c r="I24" s="45">
        <f>SUM(I4:I23)</f>
        <v>358141.6019999999</v>
      </c>
      <c r="M24" t="s">
        <v>74</v>
      </c>
      <c r="N24">
        <f>SUM(N9:N23)</f>
        <v>111</v>
      </c>
    </row>
    <row r="25" spans="1:14" x14ac:dyDescent="0.25">
      <c r="A25" s="46" t="s">
        <v>9</v>
      </c>
      <c r="B25" s="35"/>
      <c r="C25" s="35"/>
      <c r="D25" s="35"/>
      <c r="E25" s="35"/>
      <c r="F25" s="35"/>
      <c r="G25" s="35"/>
      <c r="H25" s="35"/>
      <c r="I25" s="38"/>
    </row>
    <row r="26" spans="1:14" x14ac:dyDescent="0.25">
      <c r="A26" s="18" t="s">
        <v>75</v>
      </c>
      <c r="B26" s="5" t="s">
        <v>10</v>
      </c>
      <c r="C26" s="5"/>
      <c r="D26" s="5"/>
      <c r="E26" s="54"/>
      <c r="F26" s="5"/>
      <c r="G26" s="5"/>
      <c r="H26" s="5"/>
      <c r="I26" s="6"/>
    </row>
    <row r="27" spans="1:14" x14ac:dyDescent="0.25">
      <c r="A27" s="18" t="s">
        <v>11</v>
      </c>
      <c r="B27" s="5" t="s">
        <v>2</v>
      </c>
      <c r="C27" s="5"/>
      <c r="D27" s="5"/>
      <c r="E27" s="54"/>
      <c r="F27" s="5"/>
      <c r="G27" s="5"/>
      <c r="H27" s="5"/>
      <c r="I27" s="6"/>
    </row>
    <row r="28" spans="1:14" x14ac:dyDescent="0.25">
      <c r="A28" s="18" t="s">
        <v>12</v>
      </c>
      <c r="B28" s="5"/>
      <c r="C28" s="5"/>
      <c r="D28" s="5"/>
      <c r="E28" s="54"/>
      <c r="F28" s="5"/>
      <c r="G28" s="5"/>
      <c r="H28" s="5"/>
      <c r="I28" s="6"/>
    </row>
    <row r="29" spans="1:14" ht="15.75" x14ac:dyDescent="0.25">
      <c r="A29" s="26" t="s">
        <v>13</v>
      </c>
      <c r="B29" s="5">
        <v>8</v>
      </c>
      <c r="C29" s="5">
        <v>12</v>
      </c>
      <c r="D29" s="5">
        <f>B29*C29</f>
        <v>96</v>
      </c>
      <c r="E29" s="54">
        <v>90</v>
      </c>
      <c r="F29" s="11">
        <f>D29*E29</f>
        <v>8640</v>
      </c>
      <c r="G29" s="5">
        <f>F29*0.05</f>
        <v>432</v>
      </c>
      <c r="H29" s="5">
        <f>F29*0.1</f>
        <v>864</v>
      </c>
      <c r="I29" s="12">
        <f>F29*F$2+G29*G$2+H29*H$2</f>
        <v>1043975.52</v>
      </c>
    </row>
    <row r="30" spans="1:14" ht="15.75" x14ac:dyDescent="0.25">
      <c r="A30" s="26" t="s">
        <v>14</v>
      </c>
      <c r="B30" s="5">
        <v>8</v>
      </c>
      <c r="C30" s="5">
        <v>12</v>
      </c>
      <c r="D30" s="5">
        <f>B30*C30</f>
        <v>96</v>
      </c>
      <c r="E30" s="54">
        <v>90</v>
      </c>
      <c r="F30" s="11">
        <f>D30*E30</f>
        <v>8640</v>
      </c>
      <c r="G30" s="5">
        <f>F30*0.05</f>
        <v>432</v>
      </c>
      <c r="H30" s="5">
        <f>F30*0.1</f>
        <v>864</v>
      </c>
      <c r="I30" s="12">
        <f>F30*F$2+G30*G$2+H30*H$2</f>
        <v>1043975.52</v>
      </c>
    </row>
    <row r="31" spans="1:14" ht="15.75" x14ac:dyDescent="0.25">
      <c r="A31" s="26" t="s">
        <v>15</v>
      </c>
      <c r="B31" s="5">
        <v>8</v>
      </c>
      <c r="C31" s="5">
        <v>12</v>
      </c>
      <c r="D31" s="5">
        <f>B31*C31</f>
        <v>96</v>
      </c>
      <c r="E31" s="54">
        <v>90</v>
      </c>
      <c r="F31" s="11">
        <f>D31*E31</f>
        <v>8640</v>
      </c>
      <c r="G31" s="5">
        <f>F31*0.05</f>
        <v>432</v>
      </c>
      <c r="H31" s="5">
        <f>F31*0.1</f>
        <v>864</v>
      </c>
      <c r="I31" s="12">
        <f>F31*F$2+G31*G$2+H31*H$2</f>
        <v>1043975.52</v>
      </c>
    </row>
    <row r="32" spans="1:14" ht="15.75" x14ac:dyDescent="0.25">
      <c r="A32" s="18" t="s">
        <v>16</v>
      </c>
      <c r="B32" s="5">
        <v>12</v>
      </c>
      <c r="C32" s="5">
        <v>12</v>
      </c>
      <c r="D32" s="5">
        <f>B32*C32</f>
        <v>144</v>
      </c>
      <c r="E32" s="54">
        <v>1</v>
      </c>
      <c r="F32" s="5">
        <f>D32*E32</f>
        <v>144</v>
      </c>
      <c r="G32" s="5">
        <f>F32*0.05</f>
        <v>7.2</v>
      </c>
      <c r="H32" s="5">
        <f>F32*0.1</f>
        <v>14.4</v>
      </c>
      <c r="I32" s="12">
        <f>F32*F$2+G32*G$2+H32*H$2</f>
        <v>17399.592000000001</v>
      </c>
    </row>
    <row r="33" spans="1:14" ht="15.75" x14ac:dyDescent="0.25">
      <c r="A33" s="18" t="s">
        <v>17</v>
      </c>
      <c r="B33" s="5">
        <v>40</v>
      </c>
      <c r="C33" s="5">
        <v>1</v>
      </c>
      <c r="D33" s="5">
        <f>B33*C33</f>
        <v>40</v>
      </c>
      <c r="E33" s="54">
        <v>0</v>
      </c>
      <c r="F33" s="5">
        <f>D33*E33</f>
        <v>0</v>
      </c>
      <c r="G33" s="5">
        <f>F33*0.05</f>
        <v>0</v>
      </c>
      <c r="H33" s="5">
        <f>F33*0.1</f>
        <v>0</v>
      </c>
      <c r="I33" s="8">
        <f>F33*F$2+G33*G$2+H33*H$2</f>
        <v>0</v>
      </c>
    </row>
    <row r="34" spans="1:14" x14ac:dyDescent="0.25">
      <c r="A34" s="18" t="s">
        <v>48</v>
      </c>
      <c r="B34" s="5" t="s">
        <v>2</v>
      </c>
      <c r="C34" s="5"/>
      <c r="D34" s="5"/>
      <c r="E34" s="54"/>
      <c r="F34" s="5"/>
      <c r="G34" s="5"/>
      <c r="H34" s="5"/>
      <c r="I34" s="6"/>
    </row>
    <row r="35" spans="1:14" x14ac:dyDescent="0.25">
      <c r="A35" s="19" t="s">
        <v>49</v>
      </c>
      <c r="B35" s="9"/>
      <c r="C35" s="9"/>
      <c r="D35" s="9"/>
      <c r="E35" s="55"/>
      <c r="F35" s="63">
        <f>SUM(F25:H34)</f>
        <v>29973.600000000002</v>
      </c>
      <c r="G35" s="64"/>
      <c r="H35" s="65"/>
      <c r="I35" s="33">
        <f>SUM(I25:I34)</f>
        <v>3149326.1520000002</v>
      </c>
    </row>
    <row r="36" spans="1:14" ht="15.75" x14ac:dyDescent="0.25">
      <c r="A36" s="20" t="s">
        <v>47</v>
      </c>
      <c r="B36" s="5"/>
      <c r="C36" s="5"/>
      <c r="D36" s="5"/>
      <c r="E36" s="54"/>
      <c r="F36" s="66">
        <f>(ROUND(SUM(F35,F24),-2))</f>
        <v>33400</v>
      </c>
      <c r="G36" s="67"/>
      <c r="H36" s="68"/>
      <c r="I36" s="8">
        <f>(ROUND(SUM(I35,I24),-4))</f>
        <v>3510000</v>
      </c>
    </row>
    <row r="37" spans="1:14" ht="16.5" x14ac:dyDescent="0.25">
      <c r="A37" s="22" t="s">
        <v>67</v>
      </c>
      <c r="B37" s="21"/>
      <c r="C37" s="21"/>
      <c r="D37" s="21"/>
      <c r="E37" s="21"/>
      <c r="F37" s="21"/>
      <c r="G37" s="21"/>
      <c r="H37" s="21"/>
      <c r="I37" s="23">
        <v>0</v>
      </c>
    </row>
    <row r="38" spans="1:14" ht="16.5" x14ac:dyDescent="0.25">
      <c r="A38" s="22" t="s">
        <v>68</v>
      </c>
      <c r="B38" s="21"/>
      <c r="C38" s="21"/>
      <c r="D38" s="21"/>
      <c r="E38" s="21"/>
      <c r="F38" s="21"/>
      <c r="G38" s="21"/>
      <c r="H38" s="21"/>
      <c r="I38" s="24">
        <f>(ROUND(SUM(I36:I37),-4))</f>
        <v>3510000</v>
      </c>
    </row>
    <row r="39" spans="1:14" x14ac:dyDescent="0.25">
      <c r="G39" s="17">
        <f>F36/N24</f>
        <v>300.90090090090092</v>
      </c>
      <c r="H39" t="s">
        <v>44</v>
      </c>
    </row>
    <row r="41" spans="1:14" x14ac:dyDescent="0.25">
      <c r="A41" s="27" t="s">
        <v>53</v>
      </c>
    </row>
    <row r="42" spans="1:14" ht="69" customHeight="1" x14ac:dyDescent="0.25">
      <c r="A42" s="59" t="s">
        <v>97</v>
      </c>
      <c r="B42" s="59"/>
      <c r="C42" s="59"/>
      <c r="D42" s="59"/>
      <c r="E42" s="59"/>
      <c r="F42" s="59"/>
      <c r="G42" s="59"/>
      <c r="H42" s="59"/>
      <c r="I42" s="59"/>
    </row>
    <row r="43" spans="1:14" ht="50.25" customHeight="1" x14ac:dyDescent="0.25">
      <c r="A43" s="59" t="s">
        <v>94</v>
      </c>
      <c r="B43" s="59"/>
      <c r="C43" s="59"/>
      <c r="D43" s="59"/>
      <c r="E43" s="59"/>
      <c r="F43" s="59"/>
      <c r="G43" s="59"/>
      <c r="H43" s="59"/>
      <c r="I43" s="59"/>
    </row>
    <row r="44" spans="1:14" ht="34.5" customHeight="1" x14ac:dyDescent="0.25">
      <c r="A44" s="59" t="s">
        <v>91</v>
      </c>
      <c r="B44" s="59"/>
      <c r="C44" s="59"/>
      <c r="D44" s="59"/>
      <c r="E44" s="59"/>
      <c r="F44" s="59"/>
      <c r="G44" s="59"/>
      <c r="H44" s="59"/>
      <c r="I44" s="59"/>
    </row>
    <row r="45" spans="1:14" ht="18.75" x14ac:dyDescent="0.25">
      <c r="A45" s="56" t="s">
        <v>92</v>
      </c>
      <c r="B45" s="47"/>
      <c r="C45" s="47"/>
      <c r="D45" s="47"/>
      <c r="E45" s="48"/>
      <c r="F45" s="47"/>
      <c r="G45" s="47"/>
      <c r="H45" s="47"/>
      <c r="I45" s="47"/>
    </row>
    <row r="46" spans="1:14" ht="51.75" customHeight="1" x14ac:dyDescent="0.25">
      <c r="A46" s="59" t="s">
        <v>93</v>
      </c>
      <c r="B46" s="59"/>
      <c r="C46" s="59"/>
      <c r="D46" s="59"/>
      <c r="E46" s="59"/>
      <c r="F46" s="59"/>
      <c r="G46" s="59"/>
      <c r="H46" s="59"/>
      <c r="I46" s="59"/>
    </row>
    <row r="47" spans="1:14" ht="18.75" x14ac:dyDescent="0.25">
      <c r="A47" s="28" t="s">
        <v>56</v>
      </c>
      <c r="M47" s="2"/>
      <c r="N47" s="50"/>
    </row>
    <row r="48" spans="1:14" ht="18.75" x14ac:dyDescent="0.25">
      <c r="A48" s="28" t="s">
        <v>57</v>
      </c>
    </row>
    <row r="49" spans="1:1" ht="18.75" x14ac:dyDescent="0.25">
      <c r="A49" s="28" t="s">
        <v>58</v>
      </c>
    </row>
    <row r="50" spans="1:1" ht="18.75" x14ac:dyDescent="0.25">
      <c r="A50" s="28" t="s">
        <v>59</v>
      </c>
    </row>
    <row r="51" spans="1:1" ht="18.75" x14ac:dyDescent="0.25">
      <c r="A51" s="28" t="s">
        <v>60</v>
      </c>
    </row>
    <row r="52" spans="1:1" ht="18.75" x14ac:dyDescent="0.25">
      <c r="A52" s="29" t="s">
        <v>55</v>
      </c>
    </row>
  </sheetData>
  <mergeCells count="7">
    <mergeCell ref="A46:I46"/>
    <mergeCell ref="F24:H24"/>
    <mergeCell ref="F35:H35"/>
    <mergeCell ref="F36:H36"/>
    <mergeCell ref="A42:I42"/>
    <mergeCell ref="A43:I43"/>
    <mergeCell ref="A44:I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activeCell="C5" sqref="C5:I17"/>
    </sheetView>
  </sheetViews>
  <sheetFormatPr defaultRowHeight="15" x14ac:dyDescent="0.25"/>
  <cols>
    <col min="1" max="1" width="41.140625" bestFit="1" customWidth="1"/>
    <col min="2" max="2" width="9.5703125" customWidth="1"/>
    <col min="3" max="3" width="10.5703125" customWidth="1"/>
    <col min="5" max="5" width="8.85546875" style="57"/>
    <col min="9" max="9" width="14.5703125" customWidth="1"/>
  </cols>
  <sheetData>
    <row r="1" spans="1:9" x14ac:dyDescent="0.25">
      <c r="F1" t="s">
        <v>72</v>
      </c>
    </row>
    <row r="2" spans="1:9" x14ac:dyDescent="0.25">
      <c r="F2">
        <v>48.08</v>
      </c>
      <c r="G2">
        <v>64.8</v>
      </c>
      <c r="H2">
        <v>26.02</v>
      </c>
    </row>
    <row r="3" spans="1:9" ht="76.5" x14ac:dyDescent="0.25">
      <c r="A3" s="3" t="s">
        <v>26</v>
      </c>
      <c r="B3" s="3" t="s">
        <v>38</v>
      </c>
      <c r="C3" s="3" t="s">
        <v>39</v>
      </c>
      <c r="D3" s="3" t="s">
        <v>40</v>
      </c>
      <c r="E3" s="53" t="s">
        <v>70</v>
      </c>
      <c r="F3" s="3" t="s">
        <v>41</v>
      </c>
      <c r="G3" s="3" t="s">
        <v>42</v>
      </c>
      <c r="H3" s="3" t="s">
        <v>43</v>
      </c>
      <c r="I3" s="3" t="s">
        <v>71</v>
      </c>
    </row>
    <row r="4" spans="1:9" x14ac:dyDescent="0.25">
      <c r="A4" s="4" t="s">
        <v>27</v>
      </c>
      <c r="B4" s="13"/>
      <c r="C4" s="13"/>
      <c r="D4" s="13"/>
      <c r="E4" s="30"/>
      <c r="F4" s="13"/>
      <c r="G4" s="13"/>
      <c r="H4" s="13"/>
      <c r="I4" s="13"/>
    </row>
    <row r="5" spans="1:9" ht="15.75" x14ac:dyDescent="0.25">
      <c r="A5" s="7" t="s">
        <v>28</v>
      </c>
      <c r="B5" s="13">
        <v>8</v>
      </c>
      <c r="C5" s="13">
        <v>1</v>
      </c>
      <c r="D5" s="13">
        <f>B5*C5</f>
        <v>8</v>
      </c>
      <c r="E5" s="30">
        <v>2</v>
      </c>
      <c r="F5" s="13">
        <f>D5*E5</f>
        <v>16</v>
      </c>
      <c r="G5" s="13">
        <f>F5*0.05</f>
        <v>0.8</v>
      </c>
      <c r="H5" s="13">
        <f>F5*0.1</f>
        <v>1.6</v>
      </c>
      <c r="I5" s="15">
        <f>F5*F$2+G5*G$2+H5*H$2</f>
        <v>862.75199999999995</v>
      </c>
    </row>
    <row r="6" spans="1:9" ht="32.25" customHeight="1" x14ac:dyDescent="0.25">
      <c r="A6" s="25" t="s">
        <v>50</v>
      </c>
      <c r="B6" s="13">
        <v>24</v>
      </c>
      <c r="C6" s="13">
        <v>1</v>
      </c>
      <c r="D6" s="13">
        <f>B6*C6</f>
        <v>24</v>
      </c>
      <c r="E6" s="30">
        <v>2</v>
      </c>
      <c r="F6" s="13">
        <f>D6*E6</f>
        <v>48</v>
      </c>
      <c r="G6" s="13">
        <f>F6*0.05</f>
        <v>2.4000000000000004</v>
      </c>
      <c r="H6" s="13">
        <f>F6*0.1</f>
        <v>4.8000000000000007</v>
      </c>
      <c r="I6" s="16">
        <f>F6*F$2+G6*G$2+H6*H$2</f>
        <v>2588.2560000000003</v>
      </c>
    </row>
    <row r="7" spans="1:9" ht="15.75" x14ac:dyDescent="0.25">
      <c r="A7" s="7" t="s">
        <v>29</v>
      </c>
      <c r="B7" s="13">
        <v>24</v>
      </c>
      <c r="C7" s="13">
        <v>1</v>
      </c>
      <c r="D7" s="13">
        <f t="shared" ref="D7:D13" si="0">B7*C7</f>
        <v>24</v>
      </c>
      <c r="E7" s="30">
        <v>2</v>
      </c>
      <c r="F7" s="13">
        <f t="shared" ref="F7:F13" si="1">D7*E7</f>
        <v>48</v>
      </c>
      <c r="G7" s="13">
        <f t="shared" ref="G7:G13" si="2">F7*0.05</f>
        <v>2.4000000000000004</v>
      </c>
      <c r="H7" s="13">
        <f t="shared" ref="H7:H13" si="3">F7*0.1</f>
        <v>4.8000000000000007</v>
      </c>
      <c r="I7" s="16">
        <f t="shared" ref="I7:I13" si="4">F7*F$2+G7*G$2+H7*H$2</f>
        <v>2588.2560000000003</v>
      </c>
    </row>
    <row r="8" spans="1:9" ht="15.75" x14ac:dyDescent="0.25">
      <c r="A8" s="7" t="s">
        <v>30</v>
      </c>
      <c r="B8" s="13">
        <v>4</v>
      </c>
      <c r="C8" s="13">
        <v>1</v>
      </c>
      <c r="D8" s="13">
        <f t="shared" si="0"/>
        <v>4</v>
      </c>
      <c r="E8" s="30">
        <v>2</v>
      </c>
      <c r="F8" s="13">
        <f t="shared" si="1"/>
        <v>8</v>
      </c>
      <c r="G8" s="13">
        <f t="shared" si="2"/>
        <v>0.4</v>
      </c>
      <c r="H8" s="13">
        <f t="shared" si="3"/>
        <v>0.8</v>
      </c>
      <c r="I8" s="16">
        <f t="shared" si="4"/>
        <v>431.37599999999998</v>
      </c>
    </row>
    <row r="9" spans="1:9" ht="15.75" x14ac:dyDescent="0.25">
      <c r="A9" s="7" t="s">
        <v>31</v>
      </c>
      <c r="B9" s="13">
        <v>4</v>
      </c>
      <c r="C9" s="13">
        <v>1</v>
      </c>
      <c r="D9" s="13">
        <f t="shared" si="0"/>
        <v>4</v>
      </c>
      <c r="E9" s="30">
        <v>2</v>
      </c>
      <c r="F9" s="13">
        <f t="shared" si="1"/>
        <v>8</v>
      </c>
      <c r="G9" s="13">
        <f t="shared" si="2"/>
        <v>0.4</v>
      </c>
      <c r="H9" s="13">
        <f t="shared" si="3"/>
        <v>0.8</v>
      </c>
      <c r="I9" s="16">
        <f t="shared" si="4"/>
        <v>431.37599999999998</v>
      </c>
    </row>
    <row r="10" spans="1:9" ht="15.75" x14ac:dyDescent="0.25">
      <c r="A10" s="7" t="s">
        <v>32</v>
      </c>
      <c r="B10" s="13">
        <v>4</v>
      </c>
      <c r="C10" s="13">
        <v>1</v>
      </c>
      <c r="D10" s="13">
        <f t="shared" si="0"/>
        <v>4</v>
      </c>
      <c r="E10" s="30">
        <v>2</v>
      </c>
      <c r="F10" s="13">
        <f t="shared" si="1"/>
        <v>8</v>
      </c>
      <c r="G10" s="13">
        <f t="shared" si="2"/>
        <v>0.4</v>
      </c>
      <c r="H10" s="13">
        <f t="shared" si="3"/>
        <v>0.8</v>
      </c>
      <c r="I10" s="16">
        <f t="shared" si="4"/>
        <v>431.37599999999998</v>
      </c>
    </row>
    <row r="11" spans="1:9" ht="15.75" x14ac:dyDescent="0.25">
      <c r="A11" s="49" t="s">
        <v>66</v>
      </c>
      <c r="B11" s="30">
        <v>16</v>
      </c>
      <c r="C11" s="30">
        <v>1</v>
      </c>
      <c r="D11" s="30">
        <f t="shared" si="0"/>
        <v>16</v>
      </c>
      <c r="E11" s="30">
        <v>2</v>
      </c>
      <c r="F11" s="14">
        <f t="shared" si="1"/>
        <v>32</v>
      </c>
      <c r="G11" s="13">
        <f t="shared" si="2"/>
        <v>1.6</v>
      </c>
      <c r="H11" s="13">
        <f t="shared" si="3"/>
        <v>3.2</v>
      </c>
      <c r="I11" s="16">
        <f t="shared" si="4"/>
        <v>1725.5039999999999</v>
      </c>
    </row>
    <row r="12" spans="1:9" ht="15.75" x14ac:dyDescent="0.25">
      <c r="A12" s="7" t="s">
        <v>33</v>
      </c>
      <c r="B12" s="13">
        <v>16</v>
      </c>
      <c r="C12" s="13">
        <v>1</v>
      </c>
      <c r="D12" s="13">
        <f t="shared" si="0"/>
        <v>16</v>
      </c>
      <c r="E12" s="30">
        <v>90</v>
      </c>
      <c r="F12" s="14">
        <f t="shared" si="1"/>
        <v>1440</v>
      </c>
      <c r="G12" s="13">
        <f t="shared" si="2"/>
        <v>72</v>
      </c>
      <c r="H12" s="13">
        <f t="shared" si="3"/>
        <v>144</v>
      </c>
      <c r="I12" s="16">
        <f t="shared" si="4"/>
        <v>77647.680000000008</v>
      </c>
    </row>
    <row r="13" spans="1:9" ht="28.5" x14ac:dyDescent="0.25">
      <c r="A13" s="25" t="s">
        <v>51</v>
      </c>
      <c r="B13" s="13">
        <v>8</v>
      </c>
      <c r="C13" s="13">
        <v>1</v>
      </c>
      <c r="D13" s="13">
        <f t="shared" si="0"/>
        <v>8</v>
      </c>
      <c r="E13" s="30">
        <f>ROUND(0.05*E12,0)</f>
        <v>5</v>
      </c>
      <c r="F13" s="13">
        <f t="shared" si="1"/>
        <v>40</v>
      </c>
      <c r="G13" s="13">
        <f t="shared" si="2"/>
        <v>2</v>
      </c>
      <c r="H13" s="13">
        <f t="shared" si="3"/>
        <v>4</v>
      </c>
      <c r="I13" s="16">
        <f t="shared" si="4"/>
        <v>2156.8799999999997</v>
      </c>
    </row>
    <row r="14" spans="1:9" ht="15.75" x14ac:dyDescent="0.25">
      <c r="A14" s="7" t="s">
        <v>34</v>
      </c>
      <c r="B14" s="13">
        <v>16</v>
      </c>
      <c r="C14" s="13">
        <v>1</v>
      </c>
      <c r="D14" s="13">
        <f>B14*C14</f>
        <v>16</v>
      </c>
      <c r="E14" s="30">
        <v>1</v>
      </c>
      <c r="F14" s="13">
        <f>D14*E14</f>
        <v>16</v>
      </c>
      <c r="G14" s="13">
        <f>F14*0.05</f>
        <v>0.8</v>
      </c>
      <c r="H14" s="13">
        <f>F14*0.1</f>
        <v>1.6</v>
      </c>
      <c r="I14" s="16">
        <f>F14*F$2+G14*G$2+H14*H$2</f>
        <v>862.75199999999995</v>
      </c>
    </row>
    <row r="15" spans="1:9" ht="15.75" x14ac:dyDescent="0.25">
      <c r="A15" s="7" t="s">
        <v>35</v>
      </c>
      <c r="B15" s="13">
        <v>4</v>
      </c>
      <c r="C15" s="13">
        <v>1</v>
      </c>
      <c r="D15" s="13">
        <f>B15*C15</f>
        <v>4</v>
      </c>
      <c r="E15" s="30">
        <v>1</v>
      </c>
      <c r="F15" s="13">
        <f>D15*E15</f>
        <v>4</v>
      </c>
      <c r="G15" s="13">
        <f>F15*0.05</f>
        <v>0.2</v>
      </c>
      <c r="H15" s="13">
        <f>F15*0.1</f>
        <v>0.4</v>
      </c>
      <c r="I15" s="16">
        <f>F15*F$2+G15*G$2+H15*H$2</f>
        <v>215.68799999999999</v>
      </c>
    </row>
    <row r="16" spans="1:9" x14ac:dyDescent="0.25">
      <c r="A16" s="7" t="s">
        <v>36</v>
      </c>
      <c r="B16" s="13">
        <v>40</v>
      </c>
      <c r="C16" s="13">
        <v>1</v>
      </c>
      <c r="D16" s="13">
        <f>B16*C16</f>
        <v>40</v>
      </c>
      <c r="E16" s="30">
        <v>0</v>
      </c>
      <c r="F16" s="13">
        <f>D16*E16</f>
        <v>0</v>
      </c>
      <c r="G16" s="13">
        <f>F16*0.05</f>
        <v>0</v>
      </c>
      <c r="H16" s="13">
        <f>F16*0.1</f>
        <v>0</v>
      </c>
      <c r="I16" s="15">
        <f>F16*F$2+G16*G$2+H16*H$2</f>
        <v>0</v>
      </c>
    </row>
    <row r="17" spans="1:9" x14ac:dyDescent="0.25">
      <c r="A17" s="7" t="s">
        <v>37</v>
      </c>
      <c r="B17" s="13">
        <v>40</v>
      </c>
      <c r="C17" s="13">
        <v>1</v>
      </c>
      <c r="D17" s="13">
        <f>B17*C17</f>
        <v>40</v>
      </c>
      <c r="E17" s="30">
        <v>0</v>
      </c>
      <c r="F17" s="13">
        <f>D17*E17</f>
        <v>0</v>
      </c>
      <c r="G17" s="13">
        <f>F17*0.05</f>
        <v>0</v>
      </c>
      <c r="H17" s="13">
        <f>F17*0.1</f>
        <v>0</v>
      </c>
      <c r="I17" s="15">
        <f>F17*F$2+G17*G$2+H17*H$2</f>
        <v>0</v>
      </c>
    </row>
    <row r="18" spans="1:9" ht="15.75" x14ac:dyDescent="0.25">
      <c r="A18" s="20" t="s">
        <v>52</v>
      </c>
      <c r="B18" s="13"/>
      <c r="C18" s="13"/>
      <c r="D18" s="13"/>
      <c r="E18" s="30"/>
      <c r="F18" s="69">
        <f>(ROUND(SUM(F4:H17),-1))</f>
        <v>1920</v>
      </c>
      <c r="G18" s="70"/>
      <c r="H18" s="71"/>
      <c r="I18" s="31">
        <f>(ROUND(SUM(I4:I17),-2))</f>
        <v>89900</v>
      </c>
    </row>
    <row r="20" spans="1:9" x14ac:dyDescent="0.25">
      <c r="A20" s="27" t="s">
        <v>53</v>
      </c>
    </row>
    <row r="21" spans="1:9" ht="44.25" customHeight="1" x14ac:dyDescent="0.25">
      <c r="A21" s="72" t="s">
        <v>90</v>
      </c>
      <c r="B21" s="72"/>
      <c r="C21" s="72"/>
      <c r="D21" s="72"/>
      <c r="E21" s="72"/>
      <c r="F21" s="72"/>
      <c r="G21" s="72"/>
      <c r="H21" s="72"/>
      <c r="I21" s="72"/>
    </row>
    <row r="22" spans="1:9" s="51" customFormat="1" ht="29.25" customHeight="1" x14ac:dyDescent="0.25">
      <c r="A22" s="73" t="s">
        <v>96</v>
      </c>
      <c r="B22" s="73"/>
      <c r="C22" s="73"/>
      <c r="D22" s="73"/>
      <c r="E22" s="73"/>
      <c r="F22" s="73"/>
      <c r="G22" s="73"/>
      <c r="H22" s="73"/>
      <c r="I22" s="73"/>
    </row>
    <row r="23" spans="1:9" ht="18.75" x14ac:dyDescent="0.25">
      <c r="A23" s="58" t="s">
        <v>61</v>
      </c>
      <c r="B23" s="57"/>
      <c r="C23" s="57"/>
      <c r="D23" s="57"/>
      <c r="F23" s="57"/>
      <c r="G23" s="57"/>
      <c r="H23" s="57"/>
      <c r="I23" s="57"/>
    </row>
    <row r="24" spans="1:9" ht="29.25" customHeight="1" x14ac:dyDescent="0.25">
      <c r="A24" s="73" t="s">
        <v>95</v>
      </c>
      <c r="B24" s="73"/>
      <c r="C24" s="73"/>
      <c r="D24" s="73"/>
      <c r="E24" s="73"/>
      <c r="F24" s="73"/>
      <c r="G24" s="73"/>
      <c r="H24" s="73"/>
      <c r="I24" s="73"/>
    </row>
    <row r="25" spans="1:9" ht="18.75" x14ac:dyDescent="0.25">
      <c r="A25" s="28" t="s">
        <v>62</v>
      </c>
    </row>
    <row r="26" spans="1:9" ht="18.75" x14ac:dyDescent="0.25">
      <c r="A26" s="28" t="s">
        <v>63</v>
      </c>
    </row>
    <row r="27" spans="1:9" ht="18.75" x14ac:dyDescent="0.25">
      <c r="A27" s="28" t="s">
        <v>64</v>
      </c>
    </row>
    <row r="28" spans="1:9" ht="18.75" x14ac:dyDescent="0.25">
      <c r="A28" s="28" t="s">
        <v>65</v>
      </c>
    </row>
    <row r="29" spans="1:9" ht="18.75" x14ac:dyDescent="0.25">
      <c r="A29" s="28" t="s">
        <v>54</v>
      </c>
    </row>
    <row r="30" spans="1:9" ht="15.75" x14ac:dyDescent="0.25">
      <c r="A30" s="32" t="s">
        <v>69</v>
      </c>
    </row>
  </sheetData>
  <mergeCells count="4">
    <mergeCell ref="F18:H18"/>
    <mergeCell ref="A21:I21"/>
    <mergeCell ref="A24:I24"/>
    <mergeCell ref="A22:I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2014-04-14T12:34:16Z</dcterms:created>
  <dcterms:modified xsi:type="dcterms:W3CDTF">2017-12-15T15:28:50Z</dcterms:modified>
</cp:coreProperties>
</file>