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XM\Desktop\Renewals\"/>
    </mc:Choice>
  </mc:AlternateContent>
  <bookViews>
    <workbookView xWindow="0" yWindow="0" windowWidth="20160" windowHeight="9060" tabRatio="786" activeTab="4"/>
  </bookViews>
  <sheets>
    <sheet name="NRC Licenses Reporting" sheetId="1" r:id="rId1"/>
    <sheet name="T3" sheetId="9" r:id="rId2"/>
    <sheet name="T6" sheetId="11" r:id="rId3"/>
    <sheet name="NRC Licenses Recordkeeping" sheetId="2" r:id="rId4"/>
    <sheet name="AS Reporting" sheetId="3" r:id="rId5"/>
    <sheet name="AS Recordkeeping" sheetId="5" r:id="rId6"/>
    <sheet name="TOTALS" sheetId="6" r:id="rId7"/>
  </sheets>
  <calcPr calcId="152511"/>
</workbook>
</file>

<file path=xl/calcChain.xml><?xml version="1.0" encoding="utf-8"?>
<calcChain xmlns="http://schemas.openxmlformats.org/spreadsheetml/2006/main">
  <c r="D5" i="9" l="1"/>
  <c r="F5" i="9"/>
  <c r="B7" i="6" l="1"/>
  <c r="F32" i="3"/>
  <c r="C7" i="6" l="1"/>
  <c r="D5" i="11"/>
  <c r="F5" i="11" s="1"/>
  <c r="G5" i="11" s="1"/>
  <c r="B4" i="6" l="1"/>
  <c r="C17" i="6"/>
  <c r="C8" i="6"/>
  <c r="G5" i="9" l="1"/>
  <c r="C4" i="6"/>
  <c r="B24" i="6"/>
  <c r="F8" i="5"/>
  <c r="F129" i="5"/>
  <c r="F128" i="5"/>
  <c r="F127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87" i="5"/>
  <c r="F86" i="5"/>
  <c r="F84" i="5"/>
  <c r="F83" i="5"/>
  <c r="F81" i="5"/>
  <c r="F80" i="5"/>
  <c r="F73" i="5"/>
  <c r="F72" i="5"/>
  <c r="F71" i="5"/>
  <c r="F70" i="5"/>
  <c r="F69" i="5"/>
  <c r="F60" i="5"/>
  <c r="F58" i="5"/>
  <c r="F47" i="5"/>
  <c r="F45" i="5"/>
  <c r="F37" i="5"/>
  <c r="F33" i="5"/>
  <c r="F28" i="5"/>
  <c r="F19" i="5"/>
  <c r="F17" i="5"/>
  <c r="F16" i="5"/>
  <c r="F15" i="5"/>
  <c r="F14" i="5"/>
  <c r="F12" i="5"/>
  <c r="F10" i="5"/>
  <c r="F7" i="5"/>
  <c r="G30" i="1" l="1"/>
  <c r="E95" i="5" l="1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94" i="5"/>
  <c r="E81" i="5"/>
  <c r="E83" i="5"/>
  <c r="E84" i="5"/>
  <c r="E86" i="5"/>
  <c r="E87" i="5"/>
  <c r="E80" i="5"/>
  <c r="E70" i="5"/>
  <c r="E71" i="5"/>
  <c r="E72" i="5"/>
  <c r="E73" i="5"/>
  <c r="E69" i="5"/>
  <c r="E60" i="5"/>
  <c r="E58" i="5"/>
  <c r="E47" i="5"/>
  <c r="E45" i="5"/>
  <c r="E37" i="5"/>
  <c r="E33" i="5"/>
  <c r="E28" i="5"/>
  <c r="E19" i="5"/>
  <c r="E15" i="5"/>
  <c r="E16" i="5"/>
  <c r="E17" i="5"/>
  <c r="E14" i="5"/>
  <c r="E12" i="5"/>
  <c r="E10" i="5"/>
  <c r="E8" i="5"/>
  <c r="E7" i="5"/>
  <c r="E96" i="2"/>
  <c r="F96" i="2" s="1"/>
  <c r="E97" i="2"/>
  <c r="F97" i="2" s="1"/>
  <c r="E98" i="2"/>
  <c r="F98" i="2" s="1"/>
  <c r="E99" i="2"/>
  <c r="F99" i="2" s="1"/>
  <c r="E100" i="2"/>
  <c r="F100" i="2" s="1"/>
  <c r="E101" i="2"/>
  <c r="F101" i="2" s="1"/>
  <c r="E102" i="2"/>
  <c r="F102" i="2" s="1"/>
  <c r="E103" i="2"/>
  <c r="F103" i="2" s="1"/>
  <c r="E104" i="2"/>
  <c r="F104" i="2" s="1"/>
  <c r="E105" i="2"/>
  <c r="F105" i="2" s="1"/>
  <c r="E106" i="2"/>
  <c r="F106" i="2" s="1"/>
  <c r="E107" i="2"/>
  <c r="F107" i="2" s="1"/>
  <c r="E108" i="2"/>
  <c r="F108" i="2" s="1"/>
  <c r="E109" i="2"/>
  <c r="F109" i="2" s="1"/>
  <c r="E110" i="2"/>
  <c r="F110" i="2" s="1"/>
  <c r="E111" i="2"/>
  <c r="F111" i="2" s="1"/>
  <c r="E112" i="2"/>
  <c r="F112" i="2" s="1"/>
  <c r="E113" i="2"/>
  <c r="F113" i="2" s="1"/>
  <c r="E114" i="2"/>
  <c r="F114" i="2" s="1"/>
  <c r="E115" i="2"/>
  <c r="F115" i="2" s="1"/>
  <c r="E116" i="2"/>
  <c r="F116" i="2" s="1"/>
  <c r="E117" i="2"/>
  <c r="F117" i="2" s="1"/>
  <c r="E118" i="2"/>
  <c r="F118" i="2" s="1"/>
  <c r="E119" i="2"/>
  <c r="F119" i="2" s="1"/>
  <c r="E120" i="2"/>
  <c r="F120" i="2" s="1"/>
  <c r="E121" i="2"/>
  <c r="F121" i="2" s="1"/>
  <c r="E122" i="2"/>
  <c r="F122" i="2" s="1"/>
  <c r="E123" i="2"/>
  <c r="F123" i="2" s="1"/>
  <c r="E124" i="2"/>
  <c r="F124" i="2" s="1"/>
  <c r="E125" i="2"/>
  <c r="F125" i="2" s="1"/>
  <c r="E126" i="2"/>
  <c r="F126" i="2" s="1"/>
  <c r="E127" i="2"/>
  <c r="F127" i="2" s="1"/>
  <c r="E128" i="2"/>
  <c r="F128" i="2" s="1"/>
  <c r="E129" i="2"/>
  <c r="F129" i="2" s="1"/>
  <c r="E95" i="2"/>
  <c r="F95" i="2" s="1"/>
  <c r="E88" i="2"/>
  <c r="F88" i="2" s="1"/>
  <c r="E87" i="2"/>
  <c r="F87" i="2" s="1"/>
  <c r="E85" i="2"/>
  <c r="F85" i="2" s="1"/>
  <c r="E84" i="2"/>
  <c r="F84" i="2" s="1"/>
  <c r="E82" i="2"/>
  <c r="F82" i="2" s="1"/>
  <c r="E81" i="2"/>
  <c r="F81" i="2" s="1"/>
  <c r="E71" i="2"/>
  <c r="F71" i="2" s="1"/>
  <c r="E72" i="2"/>
  <c r="F72" i="2" s="1"/>
  <c r="E73" i="2"/>
  <c r="F73" i="2" s="1"/>
  <c r="E74" i="2"/>
  <c r="F74" i="2" s="1"/>
  <c r="E70" i="2"/>
  <c r="F70" i="2" s="1"/>
  <c r="E61" i="2"/>
  <c r="F61" i="2" s="1"/>
  <c r="E58" i="2"/>
  <c r="F58" i="2" s="1"/>
  <c r="E47" i="2"/>
  <c r="F47" i="2" s="1"/>
  <c r="E45" i="2"/>
  <c r="F45" i="2" s="1"/>
  <c r="E37" i="2"/>
  <c r="F37" i="2" s="1"/>
  <c r="E33" i="2"/>
  <c r="F33" i="2" s="1"/>
  <c r="E28" i="2"/>
  <c r="F28" i="2" s="1"/>
  <c r="E19" i="2"/>
  <c r="F19" i="2" s="1"/>
  <c r="E15" i="2"/>
  <c r="F15" i="2" s="1"/>
  <c r="E16" i="2"/>
  <c r="F16" i="2" s="1"/>
  <c r="E17" i="2"/>
  <c r="F17" i="2" s="1"/>
  <c r="E14" i="2"/>
  <c r="F14" i="2" s="1"/>
  <c r="E12" i="2"/>
  <c r="F12" i="2" s="1"/>
  <c r="E10" i="2"/>
  <c r="F10" i="2" s="1"/>
  <c r="E8" i="2"/>
  <c r="F8" i="2" s="1"/>
  <c r="E7" i="2"/>
  <c r="F7" i="2" s="1"/>
  <c r="E129" i="5" l="1"/>
  <c r="B6" i="6" s="1"/>
  <c r="C6" i="6" s="1"/>
  <c r="E130" i="2"/>
  <c r="F130" i="2" s="1"/>
  <c r="D6" i="1"/>
  <c r="F6" i="1" s="1"/>
  <c r="G6" i="1" s="1"/>
  <c r="D9" i="1"/>
  <c r="F9" i="1" s="1"/>
  <c r="G9" i="1" s="1"/>
  <c r="D10" i="1"/>
  <c r="D11" i="1"/>
  <c r="F11" i="1" s="1"/>
  <c r="G11" i="1" s="1"/>
  <c r="D13" i="1"/>
  <c r="F13" i="1" s="1"/>
  <c r="G13" i="1" s="1"/>
  <c r="D14" i="1"/>
  <c r="F14" i="1" s="1"/>
  <c r="G14" i="1" s="1"/>
  <c r="D15" i="1"/>
  <c r="F15" i="1" s="1"/>
  <c r="G15" i="1" s="1"/>
  <c r="D16" i="1"/>
  <c r="F16" i="1" s="1"/>
  <c r="G16" i="1" s="1"/>
  <c r="D17" i="1"/>
  <c r="F17" i="1" s="1"/>
  <c r="G17" i="1" s="1"/>
  <c r="D18" i="1"/>
  <c r="F18" i="1" s="1"/>
  <c r="G18" i="1" s="1"/>
  <c r="D19" i="1"/>
  <c r="F19" i="1" s="1"/>
  <c r="G19" i="1" s="1"/>
  <c r="D22" i="1"/>
  <c r="F22" i="1" s="1"/>
  <c r="G22" i="1" s="1"/>
  <c r="D23" i="1"/>
  <c r="F23" i="1" s="1"/>
  <c r="G23" i="1" s="1"/>
  <c r="D24" i="1"/>
  <c r="F24" i="1" s="1"/>
  <c r="G24" i="1" s="1"/>
  <c r="D26" i="1"/>
  <c r="F26" i="1" s="1"/>
  <c r="G26" i="1" s="1"/>
  <c r="D27" i="1"/>
  <c r="F27" i="1" s="1"/>
  <c r="G27" i="1" s="1"/>
  <c r="D28" i="1"/>
  <c r="F28" i="1" s="1"/>
  <c r="G28" i="1" s="1"/>
  <c r="D29" i="1"/>
  <c r="F29" i="1" s="1"/>
  <c r="G29" i="1" s="1"/>
  <c r="F10" i="1"/>
  <c r="G10" i="1" s="1"/>
  <c r="B3" i="6" l="1"/>
  <c r="B25" i="6"/>
  <c r="C25" i="6" s="1"/>
  <c r="D7" i="3"/>
  <c r="F7" i="3" s="1"/>
  <c r="G7" i="3" s="1"/>
  <c r="D10" i="3"/>
  <c r="F10" i="3" s="1"/>
  <c r="G10" i="3" s="1"/>
  <c r="D11" i="3"/>
  <c r="F11" i="3" s="1"/>
  <c r="G11" i="3" s="1"/>
  <c r="D12" i="3"/>
  <c r="F12" i="3" s="1"/>
  <c r="G12" i="3" s="1"/>
  <c r="D14" i="3"/>
  <c r="D15" i="3"/>
  <c r="F15" i="3" s="1"/>
  <c r="G15" i="3" s="1"/>
  <c r="D16" i="3"/>
  <c r="F16" i="3" s="1"/>
  <c r="G16" i="3" s="1"/>
  <c r="D17" i="3"/>
  <c r="F17" i="3" s="1"/>
  <c r="G17" i="3" s="1"/>
  <c r="D18" i="3"/>
  <c r="F18" i="3" s="1"/>
  <c r="G18" i="3" s="1"/>
  <c r="D19" i="3"/>
  <c r="F19" i="3" s="1"/>
  <c r="G19" i="3" s="1"/>
  <c r="D20" i="3"/>
  <c r="F20" i="3" s="1"/>
  <c r="G20" i="3" s="1"/>
  <c r="D23" i="3"/>
  <c r="F23" i="3" s="1"/>
  <c r="G23" i="3" s="1"/>
  <c r="D24" i="3"/>
  <c r="F24" i="3" s="1"/>
  <c r="G24" i="3" s="1"/>
  <c r="D25" i="3"/>
  <c r="F25" i="3" s="1"/>
  <c r="G25" i="3" s="1"/>
  <c r="D27" i="3"/>
  <c r="F27" i="3" s="1"/>
  <c r="G27" i="3" s="1"/>
  <c r="D28" i="3"/>
  <c r="F28" i="3" s="1"/>
  <c r="G28" i="3" s="1"/>
  <c r="D29" i="3"/>
  <c r="F29" i="3" s="1"/>
  <c r="G29" i="3" s="1"/>
  <c r="D30" i="3"/>
  <c r="F30" i="3" s="1"/>
  <c r="G30" i="3" s="1"/>
  <c r="D31" i="3"/>
  <c r="F31" i="3" s="1"/>
  <c r="G31" i="3" s="1"/>
  <c r="D6" i="3"/>
  <c r="F6" i="3" s="1"/>
  <c r="G6" i="3" s="1"/>
  <c r="C3" i="6" l="1"/>
  <c r="B15" i="6"/>
  <c r="F14" i="3"/>
  <c r="G14" i="3" s="1"/>
  <c r="D32" i="3"/>
  <c r="D5" i="1"/>
  <c r="F5" i="1" l="1"/>
  <c r="D31" i="1"/>
  <c r="G32" i="3"/>
  <c r="B5" i="6"/>
  <c r="C5" i="6" l="1"/>
  <c r="B16" i="6"/>
  <c r="C16" i="6" s="1"/>
  <c r="F31" i="1"/>
  <c r="G5" i="1"/>
  <c r="C24" i="6"/>
  <c r="B2" i="6"/>
  <c r="C2" i="6" s="1"/>
  <c r="G31" i="1"/>
  <c r="B9" i="6" l="1"/>
  <c r="C9" i="6" s="1"/>
  <c r="C15" i="6"/>
  <c r="B26" i="6"/>
  <c r="C26" i="6" s="1"/>
  <c r="B18" i="6" l="1"/>
  <c r="C18" i="6" s="1"/>
</calcChain>
</file>

<file path=xl/sharedStrings.xml><?xml version="1.0" encoding="utf-8"?>
<sst xmlns="http://schemas.openxmlformats.org/spreadsheetml/2006/main" count="558" uniqueCount="232">
  <si>
    <t>Table 2 – Annual Recordkeeping Requirements</t>
  </si>
  <si>
    <r>
      <t>NRC Licensees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(3150-0010)</t>
    </r>
  </si>
  <si>
    <t>Section</t>
  </si>
  <si>
    <t>No. of NRC</t>
  </si>
  <si>
    <t>Recordkeepers</t>
  </si>
  <si>
    <t>Number of Records per Licensee</t>
  </si>
  <si>
    <t>Burden Hours</t>
  </si>
  <si>
    <t>per Record</t>
  </si>
  <si>
    <t>Total Annual</t>
  </si>
  <si>
    <t>Record Retention</t>
  </si>
  <si>
    <t>Period</t>
  </si>
  <si>
    <t>35.24(a)</t>
  </si>
  <si>
    <t>5 years</t>
  </si>
  <si>
    <t>35.24(b)</t>
  </si>
  <si>
    <t>35.24(e)</t>
  </si>
  <si>
    <t>Burden covered in 35.2024</t>
  </si>
  <si>
    <t>35.24(f)</t>
  </si>
  <si>
    <t>Industry practice</t>
  </si>
  <si>
    <t>35.24(h)</t>
  </si>
  <si>
    <t>35.26(a)(3)&amp;(4)</t>
  </si>
  <si>
    <t>35.26(b)</t>
  </si>
  <si>
    <t>Burden covered in 35.2026</t>
  </si>
  <si>
    <t>35.27(a)</t>
  </si>
  <si>
    <t>35.27(b)</t>
  </si>
  <si>
    <t>35.40(a)(1)</t>
  </si>
  <si>
    <t>3 years</t>
  </si>
  <si>
    <t>35.40(c)(1)</t>
  </si>
  <si>
    <t>35.40(d)</t>
  </si>
  <si>
    <t>Burden covered in 35.2040</t>
  </si>
  <si>
    <t>35.41(a)</t>
  </si>
  <si>
    <t>Duration of license</t>
  </si>
  <si>
    <t>35.41(c)</t>
  </si>
  <si>
    <t>Burden covered in 35.2041</t>
  </si>
  <si>
    <t>35.50(a)</t>
  </si>
  <si>
    <t>OMB Clearance 3150-0120</t>
  </si>
  <si>
    <t>35.50(b)(2)</t>
  </si>
  <si>
    <t>35.51(a)</t>
  </si>
  <si>
    <t>35.51(b)(2)</t>
  </si>
  <si>
    <t>35.55(a)</t>
  </si>
  <si>
    <t>35.55(b)(2)</t>
  </si>
  <si>
    <t>35.60(c)</t>
  </si>
  <si>
    <t>Burden covered in 35.2060</t>
  </si>
  <si>
    <t>35.61(a)(3)</t>
  </si>
  <si>
    <t>Equipment duration</t>
  </si>
  <si>
    <t>35.61(c)</t>
  </si>
  <si>
    <t>Burden covered in 35.2061</t>
  </si>
  <si>
    <t>35.63(e)</t>
  </si>
  <si>
    <t>Burden covered in 35.2063</t>
  </si>
  <si>
    <t>35.67(a)</t>
  </si>
  <si>
    <t>Burden covered in 35.2067</t>
  </si>
  <si>
    <t>35.67 (d)</t>
  </si>
  <si>
    <t>35.70(c)</t>
  </si>
  <si>
    <t>Burden covered in 35.2070</t>
  </si>
  <si>
    <t>35.75(c)</t>
  </si>
  <si>
    <t>Burden covered in 35.2075(a)</t>
  </si>
  <si>
    <t>35.75(d)</t>
  </si>
  <si>
    <t>Burden covered in 35.2075(b)</t>
  </si>
  <si>
    <t>35.80(a)(1)</t>
  </si>
  <si>
    <t>3 years after last service</t>
  </si>
  <si>
    <t>35.80(c)</t>
  </si>
  <si>
    <t>Burden covered in 35.2080</t>
  </si>
  <si>
    <t>35.92(b)</t>
  </si>
  <si>
    <t>Burden covered in 35.2092</t>
  </si>
  <si>
    <t>35.190(a)</t>
  </si>
  <si>
    <t>35.190(c)(2)</t>
  </si>
  <si>
    <t>35.204(c)</t>
  </si>
  <si>
    <t>Burden covered in 35.2204</t>
  </si>
  <si>
    <t>35.290(a)</t>
  </si>
  <si>
    <t>35.290(c)(2)</t>
  </si>
  <si>
    <t>35.310(a)</t>
  </si>
  <si>
    <t>Annual</t>
  </si>
  <si>
    <t>35.310(b)</t>
  </si>
  <si>
    <t>Burden covered in 35.2310</t>
  </si>
  <si>
    <t>35.315(a)(3)</t>
  </si>
  <si>
    <t>Duration of treatment</t>
  </si>
  <si>
    <t>35.390(a)</t>
  </si>
  <si>
    <t>35.390(b)(2)</t>
  </si>
  <si>
    <t>35.392(a)</t>
  </si>
  <si>
    <t>35.392(c)(3)</t>
  </si>
  <si>
    <t>35.394(a)</t>
  </si>
  <si>
    <t>35.394(c)(3)</t>
  </si>
  <si>
    <t>35.396 (c)</t>
  </si>
  <si>
    <t>35.396 (d)</t>
  </si>
  <si>
    <t>35.404(c)</t>
  </si>
  <si>
    <t>Burden covered in 35.2404</t>
  </si>
  <si>
    <t>35.406(c)</t>
  </si>
  <si>
    <t>Burden covered in 35.2406</t>
  </si>
  <si>
    <t>35.410(a)</t>
  </si>
  <si>
    <t>35.410(b)</t>
  </si>
  <si>
    <t>35.415(a)(3)</t>
  </si>
  <si>
    <t>35.432(d)</t>
  </si>
  <si>
    <t>Burden covered in 35.2432</t>
  </si>
  <si>
    <t>35.433(b)</t>
  </si>
  <si>
    <t>Burden covered in 35.2433</t>
  </si>
  <si>
    <t>35.490(a)</t>
  </si>
  <si>
    <t>35.490(b)(3)</t>
  </si>
  <si>
    <t>35.491 (c)</t>
  </si>
  <si>
    <t>35.590(a)</t>
  </si>
  <si>
    <t>35.604(b)</t>
  </si>
  <si>
    <t>35.605(d)</t>
  </si>
  <si>
    <t>Burden covered in 35.2605</t>
  </si>
  <si>
    <t>35.610(a)(4)</t>
  </si>
  <si>
    <t>Possession of unit</t>
  </si>
  <si>
    <t>35.610(b)</t>
  </si>
  <si>
    <t>35.610(c)</t>
  </si>
  <si>
    <t>35.610(d)</t>
  </si>
  <si>
    <t>35.610(e)</t>
  </si>
  <si>
    <t>35.610(f)</t>
  </si>
  <si>
    <t>35.610(g)</t>
  </si>
  <si>
    <t>Burden covered in 35.2610</t>
  </si>
  <si>
    <t>35.630(c)</t>
  </si>
  <si>
    <t>Burden covered in 35.2630</t>
  </si>
  <si>
    <t>35.632(g)</t>
  </si>
  <si>
    <t>Burden covered in 35.2632</t>
  </si>
  <si>
    <t>35.633(i)</t>
  </si>
  <si>
    <t>36.635(g)</t>
  </si>
  <si>
    <t>35.642(b)</t>
  </si>
  <si>
    <t>35.642(c)</t>
  </si>
  <si>
    <t>35.642(f)</t>
  </si>
  <si>
    <t>Burden covered in 35.2642</t>
  </si>
  <si>
    <t>35.643(b)</t>
  </si>
  <si>
    <t>35.643(c)</t>
  </si>
  <si>
    <t>35.643(f)</t>
  </si>
  <si>
    <t>Burden covered in 35.2643</t>
  </si>
  <si>
    <t>35.645(b)(1)</t>
  </si>
  <si>
    <t>35.645(b)(2)</t>
  </si>
  <si>
    <t>35.645(g)</t>
  </si>
  <si>
    <t>Burden covered in 35.2645</t>
  </si>
  <si>
    <t>35.647(e)</t>
  </si>
  <si>
    <t>Burden covered in 35.2647</t>
  </si>
  <si>
    <t>35.652(c)</t>
  </si>
  <si>
    <t>Burden covered in 35.2652</t>
  </si>
  <si>
    <t>35.655(c)</t>
  </si>
  <si>
    <t>Burden covered in 35.2655</t>
  </si>
  <si>
    <t>35.690(a)</t>
  </si>
  <si>
    <t>35.690(b)(3)</t>
  </si>
  <si>
    <t>35.2024(a)</t>
  </si>
  <si>
    <t>35.2024(b)</t>
  </si>
  <si>
    <t>35.2067(a)</t>
  </si>
  <si>
    <t>35.2067(b)</t>
  </si>
  <si>
    <t>35.2075(a)</t>
  </si>
  <si>
    <t>35.2075(b)</t>
  </si>
  <si>
    <t>35.2080(a)</t>
  </si>
  <si>
    <t>35.2080(b)</t>
  </si>
  <si>
    <t>Life of source</t>
  </si>
  <si>
    <t>35.2642(a)</t>
  </si>
  <si>
    <t>35.2642(c)</t>
  </si>
  <si>
    <t>35.2643(a)</t>
  </si>
  <si>
    <t>35.2643(c)</t>
  </si>
  <si>
    <t>35.2645(a)</t>
  </si>
  <si>
    <t>35.2645(c)</t>
  </si>
  <si>
    <t>Duration of use of unit</t>
  </si>
  <si>
    <t>Total</t>
  </si>
  <si>
    <t>Table 1 – Annual Reporting Requirements</t>
  </si>
  <si>
    <r>
      <t>NRC Licensees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(3150-0010</t>
    </r>
    <r>
      <rPr>
        <sz val="10"/>
        <color theme="1"/>
        <rFont val="Arial"/>
        <family val="2"/>
      </rPr>
      <t>)</t>
    </r>
  </si>
  <si>
    <t>Number of Respondents</t>
  </si>
  <si>
    <t>Responses Per Respondent</t>
  </si>
  <si>
    <t>Total Number of Responses</t>
  </si>
  <si>
    <t>Burden per Response (Hours)</t>
  </si>
  <si>
    <t>Total Annual Burden (Hours)</t>
  </si>
  <si>
    <t>35.6(b)</t>
  </si>
  <si>
    <t>35.6(c)</t>
  </si>
  <si>
    <t>35.12(b), (c), &amp; (d)</t>
  </si>
  <si>
    <t>35.14(a) &amp; (b)</t>
  </si>
  <si>
    <t>35.24(c)</t>
  </si>
  <si>
    <t>35.67(e)(2)</t>
  </si>
  <si>
    <t>Burden covered in 35.3067</t>
  </si>
  <si>
    <t>35.75(b)</t>
  </si>
  <si>
    <t>35.315(b)</t>
  </si>
  <si>
    <t>35.415(c)</t>
  </si>
  <si>
    <t>35.615(f)(4)</t>
  </si>
  <si>
    <t>35.3045(a) &amp; (b)</t>
  </si>
  <si>
    <t>Burden covered in 35.3045(c) &amp; (d)</t>
  </si>
  <si>
    <t>35.3045(c)</t>
  </si>
  <si>
    <t>35.3045(d)</t>
  </si>
  <si>
    <t>35.3045(e)</t>
  </si>
  <si>
    <t>35.3045(g)</t>
  </si>
  <si>
    <t>35.3047(a) &amp; (b)</t>
  </si>
  <si>
    <t>Burden covered in 35.3047(c) &amp; (d)</t>
  </si>
  <si>
    <t>35.3047(c)</t>
  </si>
  <si>
    <t>35.3047(d)</t>
  </si>
  <si>
    <t>35.3047(e)</t>
  </si>
  <si>
    <t>35.3047(f)</t>
  </si>
  <si>
    <r>
      <t xml:space="preserve">       Agreement State Licensees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(3150-0010</t>
    </r>
    <r>
      <rPr>
        <sz val="11"/>
        <color theme="1"/>
        <rFont val="Arial"/>
        <family val="2"/>
      </rPr>
      <t>)</t>
    </r>
  </si>
  <si>
    <t>Number of</t>
  </si>
  <si>
    <t>Respondents</t>
  </si>
  <si>
    <t>Total Responses</t>
  </si>
  <si>
    <t>No. of Agreement State</t>
  </si>
  <si>
    <t>Record keepers</t>
  </si>
  <si>
    <t>Number of Records</t>
  </si>
  <si>
    <t>per Licensee</t>
  </si>
  <si>
    <t>Burden Hours per Record</t>
  </si>
  <si>
    <t>Total Annual Burden Hours</t>
  </si>
  <si>
    <t>35.67(d)</t>
  </si>
  <si>
    <t>35.67(g)</t>
  </si>
  <si>
    <t xml:space="preserve">35.396 (c) </t>
  </si>
  <si>
    <t xml:space="preserve">35.396 (d) </t>
  </si>
  <si>
    <t>35.2642 (a)</t>
  </si>
  <si>
    <t>35.2642 (c)</t>
  </si>
  <si>
    <t>35.2643 (a)</t>
  </si>
  <si>
    <t>35.2643 (c)</t>
  </si>
  <si>
    <t>35.2645 (a)</t>
  </si>
  <si>
    <t>35.2645 (c)</t>
  </si>
  <si>
    <r>
      <t xml:space="preserve">          Agreement State Licensees</t>
    </r>
    <r>
      <rPr>
        <b/>
        <sz val="12"/>
        <rFont val="Arial"/>
        <family val="2"/>
      </rPr>
      <t xml:space="preserve"> </t>
    </r>
    <r>
      <rPr>
        <b/>
        <sz val="11"/>
        <rFont val="Arial"/>
        <family val="2"/>
      </rPr>
      <t>(3150-0010)</t>
    </r>
  </si>
  <si>
    <t>NRC licensee reporting</t>
  </si>
  <si>
    <t>NRC licensee recordkeeping</t>
  </si>
  <si>
    <t>AS reporting</t>
  </si>
  <si>
    <t>AS recordkeeping</t>
  </si>
  <si>
    <t>Burden</t>
  </si>
  <si>
    <t>Cost</t>
  </si>
  <si>
    <t>NRC licensees TOTAL</t>
  </si>
  <si>
    <t>AS licensees TOTAL</t>
  </si>
  <si>
    <t>TOTAL</t>
  </si>
  <si>
    <t>Reporting TOTAL</t>
  </si>
  <si>
    <t>Recordkeeping TOTAL</t>
  </si>
  <si>
    <t>Specialty certifying entities</t>
  </si>
  <si>
    <t>35.2060()</t>
  </si>
  <si>
    <t>35.2070()</t>
  </si>
  <si>
    <t>35.2310()</t>
  </si>
  <si>
    <t>35.2610()</t>
  </si>
  <si>
    <t>35.2630()</t>
  </si>
  <si>
    <t>35.2040()</t>
  </si>
  <si>
    <t>Cost @ $265/Hr</t>
  </si>
  <si>
    <t>Cost @ $265/HR</t>
  </si>
  <si>
    <t>Cost @$265/Hr</t>
  </si>
  <si>
    <t>35.1000()</t>
  </si>
  <si>
    <t>Table 3 – Annual Reporting Requirements</t>
  </si>
  <si>
    <t>Table 6 – Annual Reporting Requirements</t>
  </si>
  <si>
    <r>
      <t xml:space="preserve">                                           </t>
    </r>
    <r>
      <rPr>
        <b/>
        <sz val="11"/>
        <color theme="1"/>
        <rFont val="Arial"/>
        <family val="2"/>
      </rPr>
      <t>Table 4 – Annual Reporting Requirements</t>
    </r>
  </si>
  <si>
    <r>
      <t xml:space="preserve">                                                                       </t>
    </r>
    <r>
      <rPr>
        <b/>
        <sz val="11"/>
        <rFont val="Arial"/>
        <family val="2"/>
      </rPr>
      <t>Table 5 – Annual</t>
    </r>
    <r>
      <rPr>
        <b/>
        <sz val="12"/>
        <rFont val="Arial"/>
        <family val="2"/>
      </rPr>
      <t xml:space="preserve"> </t>
    </r>
    <r>
      <rPr>
        <b/>
        <sz val="11"/>
        <rFont val="Arial"/>
        <family val="2"/>
      </rPr>
      <t>Recordkeeping</t>
    </r>
    <r>
      <rPr>
        <b/>
        <sz val="12"/>
        <rFont val="Arial"/>
        <family val="2"/>
      </rPr>
      <t xml:space="preserve"> </t>
    </r>
    <r>
      <rPr>
        <b/>
        <sz val="11"/>
        <rFont val="Arial"/>
        <family val="2"/>
      </rPr>
      <t>Requirements</t>
    </r>
  </si>
  <si>
    <t>NRC third party</t>
  </si>
  <si>
    <t>AS third party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</si>
</sst>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1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name val="Times New Roman"/>
      <family val="1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name val="Times New Roman"/>
      <family val="1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4" fontId="0" fillId="0" borderId="0" xfId="1" applyNumberFormat="1" applyFont="1"/>
    <xf numFmtId="0" fontId="0" fillId="0" borderId="0" xfId="0" applyAlignment="1">
      <alignment horizontal="right"/>
    </xf>
    <xf numFmtId="0" fontId="8" fillId="0" borderId="4" xfId="0" applyFont="1" applyBorder="1" applyAlignment="1">
      <alignment horizontal="right" vertical="center" wrapText="1"/>
    </xf>
    <xf numFmtId="3" fontId="8" fillId="0" borderId="4" xfId="0" applyNumberFormat="1" applyFont="1" applyBorder="1" applyAlignment="1">
      <alignment horizontal="right" vertical="center" wrapText="1"/>
    </xf>
    <xf numFmtId="164" fontId="8" fillId="0" borderId="4" xfId="1" applyNumberFormat="1" applyFont="1" applyBorder="1" applyAlignment="1">
      <alignment horizontal="right" vertical="center" wrapText="1"/>
    </xf>
    <xf numFmtId="164" fontId="0" fillId="0" borderId="0" xfId="1" applyNumberFormat="1" applyFont="1" applyAlignment="1">
      <alignment horizontal="right"/>
    </xf>
    <xf numFmtId="0" fontId="3" fillId="0" borderId="0" xfId="0" applyFont="1" applyAlignment="1">
      <alignment horizontal="right" vertical="center"/>
    </xf>
    <xf numFmtId="0" fontId="0" fillId="0" borderId="15" xfId="0" applyBorder="1"/>
    <xf numFmtId="164" fontId="0" fillId="0" borderId="15" xfId="1" applyNumberFormat="1" applyFont="1" applyBorder="1" applyAlignment="1">
      <alignment horizontal="right"/>
    </xf>
    <xf numFmtId="164" fontId="0" fillId="2" borderId="15" xfId="1" applyNumberFormat="1" applyFont="1" applyFill="1" applyBorder="1" applyAlignment="1">
      <alignment horizontal="center"/>
    </xf>
    <xf numFmtId="164" fontId="0" fillId="0" borderId="15" xfId="1" applyNumberFormat="1" applyFont="1" applyBorder="1"/>
    <xf numFmtId="0" fontId="0" fillId="0" borderId="0" xfId="0" applyBorder="1"/>
    <xf numFmtId="164" fontId="0" fillId="0" borderId="0" xfId="1" applyNumberFormat="1" applyFont="1" applyBorder="1" applyAlignment="1">
      <alignment horizontal="right"/>
    </xf>
    <xf numFmtId="0" fontId="8" fillId="0" borderId="2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37" fontId="0" fillId="2" borderId="15" xfId="2" applyNumberFormat="1" applyFont="1" applyFill="1" applyBorder="1" applyAlignment="1">
      <alignment horizontal="center"/>
    </xf>
    <xf numFmtId="37" fontId="0" fillId="0" borderId="15" xfId="2" applyNumberFormat="1" applyFont="1" applyBorder="1"/>
    <xf numFmtId="37" fontId="0" fillId="0" borderId="0" xfId="2" applyNumberFormat="1" applyFont="1" applyBorder="1"/>
    <xf numFmtId="37" fontId="0" fillId="0" borderId="0" xfId="2" applyNumberFormat="1" applyFont="1"/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64" fontId="8" fillId="0" borderId="4" xfId="1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right" vertical="center" wrapText="1"/>
    </xf>
    <xf numFmtId="3" fontId="8" fillId="0" borderId="4" xfId="0" applyNumberFormat="1" applyFont="1" applyFill="1" applyBorder="1" applyAlignment="1">
      <alignment horizontal="right" vertical="center" wrapText="1"/>
    </xf>
    <xf numFmtId="0" fontId="0" fillId="0" borderId="4" xfId="0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right" vertical="center" wrapText="1"/>
    </xf>
    <xf numFmtId="4" fontId="6" fillId="0" borderId="4" xfId="0" applyNumberFormat="1" applyFont="1" applyFill="1" applyBorder="1" applyAlignment="1">
      <alignment horizontal="right" vertical="center" wrapText="1"/>
    </xf>
    <xf numFmtId="164" fontId="6" fillId="0" borderId="4" xfId="1" applyNumberFormat="1" applyFont="1" applyFill="1" applyBorder="1" applyAlignment="1">
      <alignment horizontal="center" vertical="center" wrapText="1"/>
    </xf>
    <xf numFmtId="2" fontId="6" fillId="0" borderId="4" xfId="0" applyNumberFormat="1" applyFont="1" applyFill="1" applyBorder="1" applyAlignment="1">
      <alignment horizontal="right" vertical="center" wrapText="1"/>
    </xf>
    <xf numFmtId="3" fontId="6" fillId="0" borderId="4" xfId="0" applyNumberFormat="1" applyFont="1" applyFill="1" applyBorder="1" applyAlignment="1">
      <alignment horizontal="right" vertical="center" wrapText="1"/>
    </xf>
    <xf numFmtId="0" fontId="8" fillId="0" borderId="5" xfId="0" applyFont="1" applyFill="1" applyBorder="1" applyAlignment="1">
      <alignment horizontal="center" vertical="center" wrapText="1"/>
    </xf>
    <xf numFmtId="164" fontId="8" fillId="0" borderId="4" xfId="1" applyNumberFormat="1" applyFont="1" applyFill="1" applyBorder="1" applyAlignment="1">
      <alignment horizontal="right" vertical="center" wrapText="1"/>
    </xf>
    <xf numFmtId="0" fontId="6" fillId="0" borderId="7" xfId="0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right" vertical="center" wrapText="1"/>
    </xf>
    <xf numFmtId="0" fontId="0" fillId="0" borderId="4" xfId="0" applyFill="1" applyBorder="1" applyAlignment="1">
      <alignment horizontal="right" wrapText="1"/>
    </xf>
    <xf numFmtId="164" fontId="6" fillId="0" borderId="4" xfId="1" applyNumberFormat="1" applyFont="1" applyFill="1" applyBorder="1" applyAlignment="1">
      <alignment horizontal="righ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right" vertical="center" wrapText="1"/>
    </xf>
    <xf numFmtId="2" fontId="6" fillId="0" borderId="4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64" fontId="8" fillId="0" borderId="10" xfId="1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right" vertical="center" wrapText="1"/>
    </xf>
    <xf numFmtId="164" fontId="8" fillId="0" borderId="7" xfId="1" applyNumberFormat="1" applyFont="1" applyBorder="1" applyAlignment="1">
      <alignment horizontal="center" vertical="center" wrapText="1"/>
    </xf>
    <xf numFmtId="164" fontId="8" fillId="0" borderId="16" xfId="1" applyNumberFormat="1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8" fillId="0" borderId="0" xfId="1" applyNumberFormat="1" applyFont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64" fontId="6" fillId="0" borderId="6" xfId="1" applyNumberFormat="1" applyFont="1" applyFill="1" applyBorder="1" applyAlignment="1">
      <alignment horizontal="center" vertical="center" wrapText="1"/>
    </xf>
    <xf numFmtId="164" fontId="6" fillId="0" borderId="3" xfId="1" applyNumberFormat="1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4" fontId="8" fillId="0" borderId="0" xfId="1" applyNumberFormat="1" applyFont="1" applyAlignment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64" fontId="8" fillId="0" borderId="6" xfId="1" applyNumberFormat="1" applyFont="1" applyFill="1" applyBorder="1" applyAlignment="1">
      <alignment horizontal="center" vertical="center" wrapText="1"/>
    </xf>
    <xf numFmtId="164" fontId="8" fillId="0" borderId="2" xfId="1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right" vertical="center" wrapText="1"/>
    </xf>
    <xf numFmtId="164" fontId="6" fillId="0" borderId="6" xfId="1" applyNumberFormat="1" applyFont="1" applyFill="1" applyBorder="1" applyAlignment="1">
      <alignment horizontal="right" vertical="center" wrapText="1"/>
    </xf>
    <xf numFmtId="164" fontId="6" fillId="0" borderId="3" xfId="1" applyNumberFormat="1" applyFont="1" applyFill="1" applyBorder="1" applyAlignment="1">
      <alignment horizontal="right" vertical="center" wrapText="1"/>
    </xf>
    <xf numFmtId="164" fontId="6" fillId="0" borderId="2" xfId="1" applyNumberFormat="1" applyFont="1" applyFill="1" applyBorder="1" applyAlignment="1">
      <alignment horizontal="right" vertical="center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31"/>
  <sheetViews>
    <sheetView workbookViewId="0">
      <pane ySplit="4" topLeftCell="A5" activePane="bottomLeft" state="frozen"/>
      <selection pane="bottomLeft" activeCell="L15" sqref="L15"/>
    </sheetView>
  </sheetViews>
  <sheetFormatPr defaultRowHeight="13.8" x14ac:dyDescent="0.25"/>
  <cols>
    <col min="1" max="1" width="12.5" customWidth="1"/>
    <col min="2" max="2" width="15.3984375" style="5" customWidth="1"/>
    <col min="3" max="3" width="14.19921875" style="5" customWidth="1"/>
    <col min="4" max="4" width="12" style="5" customWidth="1"/>
    <col min="5" max="5" width="11.3984375" style="5" customWidth="1"/>
    <col min="6" max="6" width="12.09765625" style="5" customWidth="1"/>
    <col min="7" max="7" width="12.59765625" style="4" customWidth="1"/>
  </cols>
  <sheetData>
    <row r="1" spans="1:7" x14ac:dyDescent="0.25">
      <c r="A1" s="60" t="s">
        <v>153</v>
      </c>
      <c r="B1" s="60"/>
      <c r="C1" s="60"/>
      <c r="D1" s="60"/>
      <c r="E1" s="60"/>
      <c r="F1" s="60"/>
      <c r="G1" s="61"/>
    </row>
    <row r="2" spans="1:7" x14ac:dyDescent="0.25">
      <c r="A2" s="60" t="s">
        <v>154</v>
      </c>
      <c r="B2" s="60"/>
      <c r="C2" s="60"/>
      <c r="D2" s="60"/>
      <c r="E2" s="60"/>
      <c r="F2" s="60"/>
      <c r="G2" s="61"/>
    </row>
    <row r="3" spans="1:7" ht="14.4" thickBot="1" x14ac:dyDescent="0.3">
      <c r="A3" s="63"/>
      <c r="B3" s="63"/>
      <c r="C3" s="63"/>
      <c r="D3" s="63"/>
      <c r="E3" s="63"/>
      <c r="F3" s="63"/>
      <c r="G3" s="62"/>
    </row>
    <row r="4" spans="1:7" ht="40.200000000000003" thickBot="1" x14ac:dyDescent="0.3">
      <c r="A4" s="24" t="s">
        <v>2</v>
      </c>
      <c r="B4" s="25" t="s">
        <v>155</v>
      </c>
      <c r="C4" s="25" t="s">
        <v>156</v>
      </c>
      <c r="D4" s="25" t="s">
        <v>157</v>
      </c>
      <c r="E4" s="25" t="s">
        <v>158</v>
      </c>
      <c r="F4" s="25" t="s">
        <v>159</v>
      </c>
      <c r="G4" s="26" t="s">
        <v>222</v>
      </c>
    </row>
    <row r="5" spans="1:7" ht="14.4" thickBot="1" x14ac:dyDescent="0.3">
      <c r="A5" s="24" t="s">
        <v>160</v>
      </c>
      <c r="B5" s="27">
        <v>49</v>
      </c>
      <c r="C5" s="27">
        <v>1</v>
      </c>
      <c r="D5" s="27">
        <f>C5*B5</f>
        <v>49</v>
      </c>
      <c r="E5" s="27">
        <v>4</v>
      </c>
      <c r="F5" s="27">
        <f>E5*D5</f>
        <v>196</v>
      </c>
      <c r="G5" s="26">
        <f>F5*265</f>
        <v>51940</v>
      </c>
    </row>
    <row r="6" spans="1:7" ht="14.4" thickBot="1" x14ac:dyDescent="0.3">
      <c r="A6" s="24" t="s">
        <v>161</v>
      </c>
      <c r="B6" s="27">
        <v>7</v>
      </c>
      <c r="C6" s="27">
        <v>1</v>
      </c>
      <c r="D6" s="27">
        <f>C6*B6</f>
        <v>7</v>
      </c>
      <c r="E6" s="27">
        <v>4</v>
      </c>
      <c r="F6" s="27">
        <f t="shared" ref="F6:F29" si="0">E6*D6</f>
        <v>28</v>
      </c>
      <c r="G6" s="26">
        <f>F6*265</f>
        <v>7420</v>
      </c>
    </row>
    <row r="7" spans="1:7" ht="27" thickBot="1" x14ac:dyDescent="0.3">
      <c r="A7" s="24" t="s">
        <v>162</v>
      </c>
      <c r="B7" s="57" t="s">
        <v>34</v>
      </c>
      <c r="C7" s="58"/>
      <c r="D7" s="58"/>
      <c r="E7" s="58"/>
      <c r="F7" s="58"/>
      <c r="G7" s="59"/>
    </row>
    <row r="8" spans="1:7" ht="27" customHeight="1" thickBot="1" x14ac:dyDescent="0.3">
      <c r="A8" s="24">
        <v>35.130000000000003</v>
      </c>
      <c r="B8" s="57" t="s">
        <v>34</v>
      </c>
      <c r="C8" s="58"/>
      <c r="D8" s="58"/>
      <c r="E8" s="58"/>
      <c r="F8" s="58"/>
      <c r="G8" s="59"/>
    </row>
    <row r="9" spans="1:7" ht="14.4" thickBot="1" x14ac:dyDescent="0.3">
      <c r="A9" s="24" t="s">
        <v>163</v>
      </c>
      <c r="B9" s="27">
        <v>125</v>
      </c>
      <c r="C9" s="27">
        <v>2</v>
      </c>
      <c r="D9" s="27">
        <f t="shared" ref="D9:D29" si="1">C9*B9</f>
        <v>250</v>
      </c>
      <c r="E9" s="27">
        <v>0.25</v>
      </c>
      <c r="F9" s="27">
        <f t="shared" si="0"/>
        <v>62.5</v>
      </c>
      <c r="G9" s="26">
        <f>F9*265</f>
        <v>16562.5</v>
      </c>
    </row>
    <row r="10" spans="1:7" ht="14.4" thickBot="1" x14ac:dyDescent="0.3">
      <c r="A10" s="24">
        <v>35.19</v>
      </c>
      <c r="B10" s="27">
        <v>4</v>
      </c>
      <c r="C10" s="27">
        <v>1</v>
      </c>
      <c r="D10" s="27">
        <f t="shared" si="1"/>
        <v>4</v>
      </c>
      <c r="E10" s="27">
        <v>1</v>
      </c>
      <c r="F10" s="27">
        <f t="shared" si="0"/>
        <v>4</v>
      </c>
      <c r="G10" s="26">
        <f>F10*265</f>
        <v>1060</v>
      </c>
    </row>
    <row r="11" spans="1:7" ht="14.4" thickBot="1" x14ac:dyDescent="0.3">
      <c r="A11" s="24" t="s">
        <v>164</v>
      </c>
      <c r="B11" s="27">
        <v>11</v>
      </c>
      <c r="C11" s="27">
        <v>1</v>
      </c>
      <c r="D11" s="27">
        <f t="shared" si="1"/>
        <v>11</v>
      </c>
      <c r="E11" s="27">
        <v>1</v>
      </c>
      <c r="F11" s="27">
        <f t="shared" si="0"/>
        <v>11</v>
      </c>
      <c r="G11" s="26">
        <f>F11*265</f>
        <v>2915</v>
      </c>
    </row>
    <row r="12" spans="1:7" ht="27" customHeight="1" thickBot="1" x14ac:dyDescent="0.3">
      <c r="A12" s="24" t="s">
        <v>165</v>
      </c>
      <c r="B12" s="57" t="s">
        <v>166</v>
      </c>
      <c r="C12" s="58"/>
      <c r="D12" s="58"/>
      <c r="E12" s="58"/>
      <c r="F12" s="58"/>
      <c r="G12" s="59"/>
    </row>
    <row r="13" spans="1:7" ht="14.4" thickBot="1" x14ac:dyDescent="0.3">
      <c r="A13" s="24" t="s">
        <v>167</v>
      </c>
      <c r="B13" s="27">
        <v>477</v>
      </c>
      <c r="C13" s="27">
        <v>20</v>
      </c>
      <c r="D13" s="27">
        <f t="shared" si="1"/>
        <v>9540</v>
      </c>
      <c r="E13" s="27">
        <v>0.17</v>
      </c>
      <c r="F13" s="27">
        <f t="shared" si="0"/>
        <v>1621.8000000000002</v>
      </c>
      <c r="G13" s="26">
        <f t="shared" ref="G13:G19" si="2">F13*265</f>
        <v>429777.00000000006</v>
      </c>
    </row>
    <row r="14" spans="1:7" ht="14.4" thickBot="1" x14ac:dyDescent="0.3">
      <c r="A14" s="24" t="s">
        <v>168</v>
      </c>
      <c r="B14" s="27">
        <v>2</v>
      </c>
      <c r="C14" s="27">
        <v>1</v>
      </c>
      <c r="D14" s="27">
        <f t="shared" si="1"/>
        <v>2</v>
      </c>
      <c r="E14" s="27">
        <v>1</v>
      </c>
      <c r="F14" s="27">
        <f t="shared" si="0"/>
        <v>2</v>
      </c>
      <c r="G14" s="26">
        <f t="shared" si="2"/>
        <v>530</v>
      </c>
    </row>
    <row r="15" spans="1:7" ht="14.4" thickBot="1" x14ac:dyDescent="0.3">
      <c r="A15" s="24" t="s">
        <v>169</v>
      </c>
      <c r="B15" s="27">
        <v>8</v>
      </c>
      <c r="C15" s="27">
        <v>1</v>
      </c>
      <c r="D15" s="27">
        <f t="shared" si="1"/>
        <v>8</v>
      </c>
      <c r="E15" s="27">
        <v>1</v>
      </c>
      <c r="F15" s="27">
        <f t="shared" si="0"/>
        <v>8</v>
      </c>
      <c r="G15" s="26">
        <f t="shared" si="2"/>
        <v>2120</v>
      </c>
    </row>
    <row r="16" spans="1:7" ht="14.4" thickBot="1" x14ac:dyDescent="0.3">
      <c r="A16" s="24" t="s">
        <v>170</v>
      </c>
      <c r="B16" s="27">
        <v>14</v>
      </c>
      <c r="C16" s="27">
        <v>1</v>
      </c>
      <c r="D16" s="27">
        <f t="shared" si="1"/>
        <v>14</v>
      </c>
      <c r="E16" s="27">
        <v>1</v>
      </c>
      <c r="F16" s="27">
        <f t="shared" si="0"/>
        <v>14</v>
      </c>
      <c r="G16" s="26">
        <f t="shared" si="2"/>
        <v>3710</v>
      </c>
    </row>
    <row r="17" spans="1:7" ht="14.4" thickBot="1" x14ac:dyDescent="0.3">
      <c r="A17" s="24" t="s">
        <v>117</v>
      </c>
      <c r="B17" s="27">
        <v>1</v>
      </c>
      <c r="C17" s="27">
        <v>12</v>
      </c>
      <c r="D17" s="27">
        <f t="shared" si="1"/>
        <v>12</v>
      </c>
      <c r="E17" s="27">
        <v>0.25</v>
      </c>
      <c r="F17" s="27">
        <f t="shared" si="0"/>
        <v>3</v>
      </c>
      <c r="G17" s="26">
        <f t="shared" si="2"/>
        <v>795</v>
      </c>
    </row>
    <row r="18" spans="1:7" ht="14.4" thickBot="1" x14ac:dyDescent="0.3">
      <c r="A18" s="24" t="s">
        <v>121</v>
      </c>
      <c r="B18" s="27">
        <v>145</v>
      </c>
      <c r="C18" s="27">
        <v>155</v>
      </c>
      <c r="D18" s="27">
        <f t="shared" si="1"/>
        <v>22475</v>
      </c>
      <c r="E18" s="27">
        <v>0.25</v>
      </c>
      <c r="F18" s="27">
        <f t="shared" si="0"/>
        <v>5618.75</v>
      </c>
      <c r="G18" s="26">
        <f t="shared" si="2"/>
        <v>1488968.75</v>
      </c>
    </row>
    <row r="19" spans="1:7" ht="14.4" thickBot="1" x14ac:dyDescent="0.3">
      <c r="A19" s="24" t="s">
        <v>125</v>
      </c>
      <c r="B19" s="27">
        <v>15</v>
      </c>
      <c r="C19" s="27">
        <v>260</v>
      </c>
      <c r="D19" s="27">
        <f t="shared" si="1"/>
        <v>3900</v>
      </c>
      <c r="E19" s="27">
        <v>0.25</v>
      </c>
      <c r="F19" s="27">
        <f t="shared" si="0"/>
        <v>975</v>
      </c>
      <c r="G19" s="26">
        <f t="shared" si="2"/>
        <v>258375</v>
      </c>
    </row>
    <row r="20" spans="1:7" ht="27" customHeight="1" thickBot="1" x14ac:dyDescent="0.3">
      <c r="A20" s="24" t="s">
        <v>225</v>
      </c>
      <c r="B20" s="57" t="s">
        <v>34</v>
      </c>
      <c r="C20" s="58"/>
      <c r="D20" s="58"/>
      <c r="E20" s="58"/>
      <c r="F20" s="58"/>
      <c r="G20" s="59"/>
    </row>
    <row r="21" spans="1:7" ht="27" thickBot="1" x14ac:dyDescent="0.3">
      <c r="A21" s="24" t="s">
        <v>171</v>
      </c>
      <c r="B21" s="57" t="s">
        <v>172</v>
      </c>
      <c r="C21" s="58"/>
      <c r="D21" s="58"/>
      <c r="E21" s="58"/>
      <c r="F21" s="58"/>
      <c r="G21" s="59"/>
    </row>
    <row r="22" spans="1:7" ht="14.4" thickBot="1" x14ac:dyDescent="0.3">
      <c r="A22" s="24" t="s">
        <v>173</v>
      </c>
      <c r="B22" s="27">
        <v>9</v>
      </c>
      <c r="C22" s="27">
        <v>1</v>
      </c>
      <c r="D22" s="27">
        <f t="shared" si="1"/>
        <v>9</v>
      </c>
      <c r="E22" s="27">
        <v>0.5</v>
      </c>
      <c r="F22" s="27">
        <f t="shared" si="0"/>
        <v>4.5</v>
      </c>
      <c r="G22" s="26">
        <f>F22*265</f>
        <v>1192.5</v>
      </c>
    </row>
    <row r="23" spans="1:7" ht="14.4" thickBot="1" x14ac:dyDescent="0.3">
      <c r="A23" s="24" t="s">
        <v>174</v>
      </c>
      <c r="B23" s="27">
        <v>9</v>
      </c>
      <c r="C23" s="27">
        <v>1</v>
      </c>
      <c r="D23" s="27">
        <f t="shared" si="1"/>
        <v>9</v>
      </c>
      <c r="E23" s="27">
        <v>8</v>
      </c>
      <c r="F23" s="27">
        <f t="shared" si="0"/>
        <v>72</v>
      </c>
      <c r="G23" s="26">
        <f>F23*265</f>
        <v>19080</v>
      </c>
    </row>
    <row r="24" spans="1:7" ht="14.4" thickBot="1" x14ac:dyDescent="0.3">
      <c r="A24" s="24" t="s">
        <v>176</v>
      </c>
      <c r="B24" s="27">
        <v>9</v>
      </c>
      <c r="C24" s="27">
        <v>1</v>
      </c>
      <c r="D24" s="27">
        <f t="shared" si="1"/>
        <v>9</v>
      </c>
      <c r="E24" s="27">
        <v>0.5</v>
      </c>
      <c r="F24" s="27">
        <f t="shared" si="0"/>
        <v>4.5</v>
      </c>
      <c r="G24" s="26">
        <f>F24*265</f>
        <v>1192.5</v>
      </c>
    </row>
    <row r="25" spans="1:7" ht="27" thickBot="1" x14ac:dyDescent="0.3">
      <c r="A25" s="24" t="s">
        <v>177</v>
      </c>
      <c r="B25" s="57" t="s">
        <v>178</v>
      </c>
      <c r="C25" s="58"/>
      <c r="D25" s="58"/>
      <c r="E25" s="58"/>
      <c r="F25" s="58"/>
      <c r="G25" s="59"/>
    </row>
    <row r="26" spans="1:7" ht="14.4" thickBot="1" x14ac:dyDescent="0.3">
      <c r="A26" s="24" t="s">
        <v>179</v>
      </c>
      <c r="B26" s="27">
        <v>1</v>
      </c>
      <c r="C26" s="27">
        <v>1</v>
      </c>
      <c r="D26" s="27">
        <f t="shared" si="1"/>
        <v>1</v>
      </c>
      <c r="E26" s="27">
        <v>0.5</v>
      </c>
      <c r="F26" s="27">
        <f t="shared" si="0"/>
        <v>0.5</v>
      </c>
      <c r="G26" s="26">
        <f>F26*265</f>
        <v>132.5</v>
      </c>
    </row>
    <row r="27" spans="1:7" ht="14.4" thickBot="1" x14ac:dyDescent="0.3">
      <c r="A27" s="24" t="s">
        <v>180</v>
      </c>
      <c r="B27" s="27">
        <v>1</v>
      </c>
      <c r="C27" s="27">
        <v>1</v>
      </c>
      <c r="D27" s="27">
        <f t="shared" si="1"/>
        <v>1</v>
      </c>
      <c r="E27" s="27">
        <v>8</v>
      </c>
      <c r="F27" s="27">
        <f t="shared" si="0"/>
        <v>8</v>
      </c>
      <c r="G27" s="26">
        <f>F27*265</f>
        <v>2120</v>
      </c>
    </row>
    <row r="28" spans="1:7" ht="14.4" thickBot="1" x14ac:dyDescent="0.3">
      <c r="A28" s="24" t="s">
        <v>181</v>
      </c>
      <c r="B28" s="27">
        <v>1</v>
      </c>
      <c r="C28" s="27">
        <v>1</v>
      </c>
      <c r="D28" s="27">
        <f t="shared" si="1"/>
        <v>1</v>
      </c>
      <c r="E28" s="27">
        <v>2</v>
      </c>
      <c r="F28" s="27">
        <f t="shared" si="0"/>
        <v>2</v>
      </c>
      <c r="G28" s="26">
        <f>F28*265</f>
        <v>530</v>
      </c>
    </row>
    <row r="29" spans="1:7" ht="14.4" thickBot="1" x14ac:dyDescent="0.3">
      <c r="A29" s="24" t="s">
        <v>182</v>
      </c>
      <c r="B29" s="27">
        <v>1</v>
      </c>
      <c r="C29" s="27">
        <v>1</v>
      </c>
      <c r="D29" s="27">
        <f t="shared" si="1"/>
        <v>1</v>
      </c>
      <c r="E29" s="27">
        <v>0.5</v>
      </c>
      <c r="F29" s="27">
        <f t="shared" si="0"/>
        <v>0.5</v>
      </c>
      <c r="G29" s="26">
        <f>F29*265</f>
        <v>132.5</v>
      </c>
    </row>
    <row r="30" spans="1:7" ht="14.4" thickBot="1" x14ac:dyDescent="0.3">
      <c r="A30" s="24">
        <v>35.306699999999999</v>
      </c>
      <c r="B30" s="27">
        <v>1</v>
      </c>
      <c r="C30" s="27">
        <v>1</v>
      </c>
      <c r="D30" s="27">
        <v>1</v>
      </c>
      <c r="E30" s="27">
        <v>1</v>
      </c>
      <c r="F30" s="27">
        <v>1</v>
      </c>
      <c r="G30" s="26">
        <f>F30*265</f>
        <v>265</v>
      </c>
    </row>
    <row r="31" spans="1:7" ht="14.4" thickBot="1" x14ac:dyDescent="0.3">
      <c r="A31" s="24" t="s">
        <v>152</v>
      </c>
      <c r="B31" s="27"/>
      <c r="C31" s="27"/>
      <c r="D31" s="28">
        <f>SUM(D5:D6,D9:D11,D13:D19,D22:D24,D26:D30)</f>
        <v>36304</v>
      </c>
      <c r="E31" s="28"/>
      <c r="F31" s="28">
        <f>SUM(F5:F6,F9:F11,F13:F19,F22:F24,F26:F30)</f>
        <v>8637.0499999999993</v>
      </c>
      <c r="G31" s="26">
        <f>SUM(G5:G6,G9:G11,G13:G19,G22:G24,G26:G30)</f>
        <v>2288818.25</v>
      </c>
    </row>
  </sheetData>
  <mergeCells count="10">
    <mergeCell ref="A1:F1"/>
    <mergeCell ref="G1:G3"/>
    <mergeCell ref="A2:F2"/>
    <mergeCell ref="A3:F3"/>
    <mergeCell ref="B7:G7"/>
    <mergeCell ref="B8:G8"/>
    <mergeCell ref="B12:G12"/>
    <mergeCell ref="B20:G20"/>
    <mergeCell ref="B21:G21"/>
    <mergeCell ref="B25:G25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5"/>
  <sheetViews>
    <sheetView workbookViewId="0">
      <selection activeCell="D20" sqref="D20"/>
    </sheetView>
  </sheetViews>
  <sheetFormatPr defaultRowHeight="13.8" x14ac:dyDescent="0.25"/>
  <sheetData>
    <row r="1" spans="1:7" ht="14.25" customHeight="1" x14ac:dyDescent="0.25">
      <c r="A1" s="64" t="s">
        <v>226</v>
      </c>
      <c r="B1" s="64"/>
      <c r="C1" s="64"/>
      <c r="D1" s="64"/>
      <c r="E1" s="64"/>
      <c r="F1" s="64"/>
      <c r="G1" s="64"/>
    </row>
    <row r="2" spans="1:7" ht="14.25" customHeight="1" x14ac:dyDescent="0.25">
      <c r="A2" s="64" t="s">
        <v>154</v>
      </c>
      <c r="B2" s="64"/>
      <c r="C2" s="64"/>
      <c r="D2" s="64"/>
      <c r="E2" s="64"/>
      <c r="F2" s="64"/>
      <c r="G2" s="64"/>
    </row>
    <row r="3" spans="1:7" ht="14.25" customHeight="1" thickBot="1" x14ac:dyDescent="0.3">
      <c r="A3" s="45"/>
      <c r="B3" s="45"/>
      <c r="C3" s="45"/>
      <c r="D3" s="45"/>
      <c r="E3" s="45"/>
      <c r="F3" s="45"/>
      <c r="G3" s="45"/>
    </row>
    <row r="4" spans="1:7" ht="53.4" thickBot="1" x14ac:dyDescent="0.3">
      <c r="A4" s="47" t="s">
        <v>2</v>
      </c>
      <c r="B4" s="50" t="s">
        <v>155</v>
      </c>
      <c r="C4" s="51" t="s">
        <v>156</v>
      </c>
      <c r="D4" s="51" t="s">
        <v>157</v>
      </c>
      <c r="E4" s="51" t="s">
        <v>158</v>
      </c>
      <c r="F4" s="52" t="s">
        <v>159</v>
      </c>
      <c r="G4" s="55" t="s">
        <v>222</v>
      </c>
    </row>
    <row r="5" spans="1:7" ht="27" thickBot="1" x14ac:dyDescent="0.3">
      <c r="A5" s="53" t="s">
        <v>175</v>
      </c>
      <c r="B5" s="54">
        <v>9</v>
      </c>
      <c r="C5" s="54">
        <v>1</v>
      </c>
      <c r="D5" s="54">
        <f t="shared" ref="D5" si="0">C5*B5</f>
        <v>9</v>
      </c>
      <c r="E5" s="54">
        <v>2</v>
      </c>
      <c r="F5" s="54">
        <f>E5*D5</f>
        <v>18</v>
      </c>
      <c r="G5" s="56">
        <f>F5*265</f>
        <v>4770</v>
      </c>
    </row>
  </sheetData>
  <mergeCells count="2">
    <mergeCell ref="A1:G1"/>
    <mergeCell ref="A2:G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5"/>
  <sheetViews>
    <sheetView workbookViewId="0">
      <selection activeCell="F7" sqref="F7"/>
    </sheetView>
  </sheetViews>
  <sheetFormatPr defaultRowHeight="13.8" x14ac:dyDescent="0.25"/>
  <sheetData>
    <row r="1" spans="1:7" ht="14.25" customHeight="1" x14ac:dyDescent="0.25">
      <c r="A1" s="64" t="s">
        <v>227</v>
      </c>
      <c r="B1" s="64"/>
      <c r="C1" s="64"/>
      <c r="D1" s="64"/>
      <c r="E1" s="64"/>
      <c r="F1" s="64"/>
      <c r="G1" s="64"/>
    </row>
    <row r="2" spans="1:7" ht="14.25" customHeight="1" x14ac:dyDescent="0.25">
      <c r="A2" s="64" t="s">
        <v>154</v>
      </c>
      <c r="B2" s="64"/>
      <c r="C2" s="64"/>
      <c r="D2" s="64"/>
      <c r="E2" s="64"/>
      <c r="F2" s="64"/>
      <c r="G2" s="64"/>
    </row>
    <row r="3" spans="1:7" ht="14.4" thickBot="1" x14ac:dyDescent="0.3">
      <c r="A3" s="46"/>
      <c r="B3" s="46"/>
      <c r="C3" s="46"/>
      <c r="D3" s="46"/>
      <c r="E3" s="46"/>
      <c r="F3" s="46"/>
    </row>
    <row r="4" spans="1:7" ht="53.4" thickBot="1" x14ac:dyDescent="0.3">
      <c r="A4" s="47" t="s">
        <v>2</v>
      </c>
      <c r="B4" s="48" t="s">
        <v>155</v>
      </c>
      <c r="C4" s="48" t="s">
        <v>156</v>
      </c>
      <c r="D4" s="48" t="s">
        <v>157</v>
      </c>
      <c r="E4" s="48" t="s">
        <v>158</v>
      </c>
      <c r="F4" s="48" t="s">
        <v>159</v>
      </c>
      <c r="G4" s="49" t="s">
        <v>222</v>
      </c>
    </row>
    <row r="5" spans="1:7" ht="27" thickBot="1" x14ac:dyDescent="0.3">
      <c r="A5" s="17" t="s">
        <v>175</v>
      </c>
      <c r="B5" s="6">
        <v>47</v>
      </c>
      <c r="C5" s="6">
        <v>1</v>
      </c>
      <c r="D5" s="6">
        <f t="shared" ref="D5" si="0">C5*B5</f>
        <v>47</v>
      </c>
      <c r="E5" s="6">
        <v>2</v>
      </c>
      <c r="F5" s="7">
        <f t="shared" ref="F5" si="1">E5*D5</f>
        <v>94</v>
      </c>
      <c r="G5" s="8">
        <f>F5*265</f>
        <v>24910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30"/>
  <sheetViews>
    <sheetView workbookViewId="0">
      <pane ySplit="6" topLeftCell="A109" activePane="bottomLeft" state="frozen"/>
      <selection pane="bottomLeft" activeCell="A134" sqref="A134"/>
    </sheetView>
  </sheetViews>
  <sheetFormatPr defaultRowHeight="13.8" x14ac:dyDescent="0.25"/>
  <cols>
    <col min="1" max="1" width="16" customWidth="1"/>
    <col min="2" max="2" width="12.3984375" style="5" customWidth="1"/>
    <col min="3" max="3" width="14.8984375" style="5" customWidth="1"/>
    <col min="4" max="4" width="12.69921875" style="5" customWidth="1"/>
    <col min="5" max="5" width="12.5" style="5" customWidth="1"/>
    <col min="6" max="6" width="12.59765625" style="4" customWidth="1"/>
    <col min="7" max="7" width="16.59765625" customWidth="1"/>
  </cols>
  <sheetData>
    <row r="1" spans="1:7" ht="15" customHeight="1" x14ac:dyDescent="0.25">
      <c r="A1" s="64" t="s">
        <v>0</v>
      </c>
      <c r="B1" s="64"/>
      <c r="C1" s="64"/>
      <c r="D1" s="64"/>
      <c r="E1" s="64"/>
      <c r="F1" s="64"/>
      <c r="G1" s="64"/>
    </row>
    <row r="2" spans="1:7" ht="15" customHeight="1" x14ac:dyDescent="0.25">
      <c r="A2" s="64" t="s">
        <v>1</v>
      </c>
      <c r="B2" s="64"/>
      <c r="C2" s="64"/>
      <c r="D2" s="64"/>
      <c r="E2" s="64"/>
      <c r="F2" s="64"/>
      <c r="G2" s="64"/>
    </row>
    <row r="3" spans="1:7" ht="16.2" thickBot="1" x14ac:dyDescent="0.3">
      <c r="A3" s="77"/>
      <c r="B3" s="77"/>
      <c r="C3" s="77"/>
      <c r="D3" s="77"/>
      <c r="E3" s="77"/>
      <c r="F3" s="77"/>
      <c r="G3" s="77"/>
    </row>
    <row r="4" spans="1:7" x14ac:dyDescent="0.25">
      <c r="A4" s="78" t="s">
        <v>2</v>
      </c>
      <c r="B4" s="18" t="s">
        <v>3</v>
      </c>
      <c r="C4" s="78" t="s">
        <v>5</v>
      </c>
      <c r="D4" s="18" t="s">
        <v>6</v>
      </c>
      <c r="E4" s="18" t="s">
        <v>8</v>
      </c>
      <c r="F4" s="81" t="s">
        <v>223</v>
      </c>
      <c r="G4" s="18" t="s">
        <v>9</v>
      </c>
    </row>
    <row r="5" spans="1:7" x14ac:dyDescent="0.25">
      <c r="A5" s="79"/>
      <c r="B5" s="18" t="s">
        <v>4</v>
      </c>
      <c r="C5" s="79"/>
      <c r="D5" s="18" t="s">
        <v>7</v>
      </c>
      <c r="E5" s="18" t="s">
        <v>6</v>
      </c>
      <c r="F5" s="82"/>
      <c r="G5" s="18" t="s">
        <v>10</v>
      </c>
    </row>
    <row r="6" spans="1:7" ht="14.4" thickBot="1" x14ac:dyDescent="0.3">
      <c r="A6" s="80"/>
      <c r="B6" s="19"/>
      <c r="C6" s="80"/>
      <c r="D6" s="19"/>
      <c r="E6" s="29"/>
      <c r="F6" s="83"/>
      <c r="G6" s="19"/>
    </row>
    <row r="7" spans="1:7" ht="14.4" thickBot="1" x14ac:dyDescent="0.3">
      <c r="A7" s="30" t="s">
        <v>11</v>
      </c>
      <c r="B7" s="31">
        <v>962</v>
      </c>
      <c r="C7" s="31">
        <v>5</v>
      </c>
      <c r="D7" s="32">
        <v>0.5</v>
      </c>
      <c r="E7" s="32">
        <f>B7*C7*D7</f>
        <v>2405</v>
      </c>
      <c r="F7" s="33">
        <f>E7*265</f>
        <v>637325</v>
      </c>
      <c r="G7" s="19" t="s">
        <v>12</v>
      </c>
    </row>
    <row r="8" spans="1:7" ht="14.4" thickBot="1" x14ac:dyDescent="0.3">
      <c r="A8" s="30" t="s">
        <v>13</v>
      </c>
      <c r="B8" s="31">
        <v>99</v>
      </c>
      <c r="C8" s="31">
        <v>2</v>
      </c>
      <c r="D8" s="32">
        <v>0.25</v>
      </c>
      <c r="E8" s="32">
        <f>B8*C8*D8</f>
        <v>49.5</v>
      </c>
      <c r="F8" s="33">
        <f>E8*265</f>
        <v>13117.5</v>
      </c>
      <c r="G8" s="19"/>
    </row>
    <row r="9" spans="1:7" ht="40.200000000000003" customHeight="1" thickBot="1" x14ac:dyDescent="0.3">
      <c r="A9" s="30" t="s">
        <v>14</v>
      </c>
      <c r="B9" s="65" t="s">
        <v>15</v>
      </c>
      <c r="C9" s="66"/>
      <c r="D9" s="66"/>
      <c r="E9" s="66"/>
      <c r="F9" s="66"/>
      <c r="G9" s="67"/>
    </row>
    <row r="10" spans="1:7" ht="14.4" thickBot="1" x14ac:dyDescent="0.3">
      <c r="A10" s="30" t="s">
        <v>16</v>
      </c>
      <c r="B10" s="31">
        <v>257</v>
      </c>
      <c r="C10" s="31">
        <v>1</v>
      </c>
      <c r="D10" s="34">
        <v>0.5</v>
      </c>
      <c r="E10" s="34">
        <f>B10*C10*D10</f>
        <v>128.5</v>
      </c>
      <c r="F10" s="33">
        <f>E10*265</f>
        <v>34052.5</v>
      </c>
      <c r="G10" s="19" t="s">
        <v>17</v>
      </c>
    </row>
    <row r="11" spans="1:7" ht="40.200000000000003" customHeight="1" thickBot="1" x14ac:dyDescent="0.3">
      <c r="A11" s="30" t="s">
        <v>18</v>
      </c>
      <c r="B11" s="65" t="s">
        <v>15</v>
      </c>
      <c r="C11" s="66"/>
      <c r="D11" s="66"/>
      <c r="E11" s="66"/>
      <c r="F11" s="66"/>
      <c r="G11" s="67"/>
    </row>
    <row r="12" spans="1:7" ht="14.4" thickBot="1" x14ac:dyDescent="0.3">
      <c r="A12" s="30" t="s">
        <v>19</v>
      </c>
      <c r="B12" s="31">
        <v>962</v>
      </c>
      <c r="C12" s="31">
        <v>1</v>
      </c>
      <c r="D12" s="34">
        <v>0.5</v>
      </c>
      <c r="E12" s="34">
        <f>B12*C12*D12</f>
        <v>481</v>
      </c>
      <c r="F12" s="33">
        <f>E12*265</f>
        <v>127465</v>
      </c>
      <c r="G12" s="19" t="s">
        <v>12</v>
      </c>
    </row>
    <row r="13" spans="1:7" ht="40.200000000000003" customHeight="1" thickBot="1" x14ac:dyDescent="0.3">
      <c r="A13" s="30" t="s">
        <v>20</v>
      </c>
      <c r="B13" s="65" t="s">
        <v>21</v>
      </c>
      <c r="C13" s="66"/>
      <c r="D13" s="66"/>
      <c r="E13" s="66"/>
      <c r="F13" s="66"/>
      <c r="G13" s="67"/>
    </row>
    <row r="14" spans="1:7" ht="14.4" thickBot="1" x14ac:dyDescent="0.3">
      <c r="A14" s="30" t="s">
        <v>22</v>
      </c>
      <c r="B14" s="31">
        <v>962</v>
      </c>
      <c r="C14" s="31">
        <v>1</v>
      </c>
      <c r="D14" s="31">
        <v>1</v>
      </c>
      <c r="E14" s="35">
        <f>B14*C14*D14</f>
        <v>962</v>
      </c>
      <c r="F14" s="33">
        <f>E14*265</f>
        <v>254930</v>
      </c>
      <c r="G14" s="19"/>
    </row>
    <row r="15" spans="1:7" ht="14.4" thickBot="1" x14ac:dyDescent="0.3">
      <c r="A15" s="30" t="s">
        <v>23</v>
      </c>
      <c r="B15" s="31">
        <v>164</v>
      </c>
      <c r="C15" s="31">
        <v>1</v>
      </c>
      <c r="D15" s="34">
        <v>1</v>
      </c>
      <c r="E15" s="34">
        <f t="shared" ref="E15:E17" si="0">B15*C15*D15</f>
        <v>164</v>
      </c>
      <c r="F15" s="33">
        <f>E15*265</f>
        <v>43460</v>
      </c>
      <c r="G15" s="19"/>
    </row>
    <row r="16" spans="1:7" ht="14.4" thickBot="1" x14ac:dyDescent="0.3">
      <c r="A16" s="30" t="s">
        <v>24</v>
      </c>
      <c r="B16" s="31">
        <v>529</v>
      </c>
      <c r="C16" s="31">
        <v>7</v>
      </c>
      <c r="D16" s="34">
        <v>0.25</v>
      </c>
      <c r="E16" s="34">
        <f t="shared" si="0"/>
        <v>925.75</v>
      </c>
      <c r="F16" s="33">
        <f>E16*265</f>
        <v>245323.75</v>
      </c>
      <c r="G16" s="19" t="s">
        <v>25</v>
      </c>
    </row>
    <row r="17" spans="1:7" ht="14.4" thickBot="1" x14ac:dyDescent="0.3">
      <c r="A17" s="30" t="s">
        <v>26</v>
      </c>
      <c r="B17" s="31">
        <v>529</v>
      </c>
      <c r="C17" s="31">
        <v>10</v>
      </c>
      <c r="D17" s="34">
        <v>0.25</v>
      </c>
      <c r="E17" s="34">
        <f t="shared" si="0"/>
        <v>1322.5</v>
      </c>
      <c r="F17" s="33">
        <f>E17*265</f>
        <v>350462.5</v>
      </c>
      <c r="G17" s="19" t="s">
        <v>25</v>
      </c>
    </row>
    <row r="18" spans="1:7" ht="40.200000000000003" customHeight="1" thickBot="1" x14ac:dyDescent="0.3">
      <c r="A18" s="30" t="s">
        <v>27</v>
      </c>
      <c r="B18" s="65" t="s">
        <v>28</v>
      </c>
      <c r="C18" s="66"/>
      <c r="D18" s="66"/>
      <c r="E18" s="66"/>
      <c r="F18" s="66"/>
      <c r="G18" s="67"/>
    </row>
    <row r="19" spans="1:7" ht="14.4" thickBot="1" x14ac:dyDescent="0.3">
      <c r="A19" s="30" t="s">
        <v>29</v>
      </c>
      <c r="B19" s="31">
        <v>529</v>
      </c>
      <c r="C19" s="31">
        <v>1</v>
      </c>
      <c r="D19" s="34">
        <v>0.5</v>
      </c>
      <c r="E19" s="34">
        <f>B19*C19*D19</f>
        <v>264.5</v>
      </c>
      <c r="F19" s="33">
        <f>E19*265</f>
        <v>70092.5</v>
      </c>
      <c r="G19" s="19" t="s">
        <v>30</v>
      </c>
    </row>
    <row r="20" spans="1:7" ht="40.200000000000003" customHeight="1" thickBot="1" x14ac:dyDescent="0.3">
      <c r="A20" s="30" t="s">
        <v>31</v>
      </c>
      <c r="B20" s="65" t="s">
        <v>32</v>
      </c>
      <c r="C20" s="66"/>
      <c r="D20" s="66"/>
      <c r="E20" s="66"/>
      <c r="F20" s="66"/>
      <c r="G20" s="67"/>
    </row>
    <row r="21" spans="1:7" ht="40.200000000000003" customHeight="1" thickBot="1" x14ac:dyDescent="0.3">
      <c r="A21" s="30" t="s">
        <v>33</v>
      </c>
      <c r="B21" s="74" t="s">
        <v>34</v>
      </c>
      <c r="C21" s="75"/>
      <c r="D21" s="75"/>
      <c r="E21" s="75"/>
      <c r="F21" s="75"/>
      <c r="G21" s="76"/>
    </row>
    <row r="22" spans="1:7" ht="14.4" thickBot="1" x14ac:dyDescent="0.3">
      <c r="A22" s="30" t="s">
        <v>35</v>
      </c>
      <c r="B22" s="68"/>
      <c r="C22" s="69"/>
      <c r="D22" s="69"/>
      <c r="E22" s="69"/>
      <c r="F22" s="69"/>
      <c r="G22" s="70"/>
    </row>
    <row r="23" spans="1:7" ht="14.4" thickBot="1" x14ac:dyDescent="0.3">
      <c r="A23" s="30" t="s">
        <v>36</v>
      </c>
      <c r="B23" s="68"/>
      <c r="C23" s="69"/>
      <c r="D23" s="69"/>
      <c r="E23" s="69"/>
      <c r="F23" s="69"/>
      <c r="G23" s="70"/>
    </row>
    <row r="24" spans="1:7" ht="14.4" thickBot="1" x14ac:dyDescent="0.3">
      <c r="A24" s="30" t="s">
        <v>37</v>
      </c>
      <c r="B24" s="68"/>
      <c r="C24" s="69"/>
      <c r="D24" s="69"/>
      <c r="E24" s="69"/>
      <c r="F24" s="69"/>
      <c r="G24" s="70"/>
    </row>
    <row r="25" spans="1:7" ht="14.4" thickBot="1" x14ac:dyDescent="0.3">
      <c r="A25" s="30" t="s">
        <v>38</v>
      </c>
      <c r="B25" s="68"/>
      <c r="C25" s="69"/>
      <c r="D25" s="69"/>
      <c r="E25" s="69"/>
      <c r="F25" s="69"/>
      <c r="G25" s="70"/>
    </row>
    <row r="26" spans="1:7" ht="14.4" thickBot="1" x14ac:dyDescent="0.3">
      <c r="A26" s="30" t="s">
        <v>39</v>
      </c>
      <c r="B26" s="71"/>
      <c r="C26" s="72"/>
      <c r="D26" s="72"/>
      <c r="E26" s="72"/>
      <c r="F26" s="72"/>
      <c r="G26" s="73"/>
    </row>
    <row r="27" spans="1:7" ht="40.200000000000003" customHeight="1" thickBot="1" x14ac:dyDescent="0.3">
      <c r="A27" s="30" t="s">
        <v>40</v>
      </c>
      <c r="B27" s="65" t="s">
        <v>41</v>
      </c>
      <c r="C27" s="66"/>
      <c r="D27" s="66"/>
      <c r="E27" s="66"/>
      <c r="F27" s="66"/>
      <c r="G27" s="67"/>
    </row>
    <row r="28" spans="1:7" ht="14.4" thickBot="1" x14ac:dyDescent="0.3">
      <c r="A28" s="30" t="s">
        <v>42</v>
      </c>
      <c r="B28" s="31">
        <v>962</v>
      </c>
      <c r="C28" s="31">
        <v>1</v>
      </c>
      <c r="D28" s="34">
        <v>0.03</v>
      </c>
      <c r="E28" s="34">
        <f>B28*C28*D28</f>
        <v>28.86</v>
      </c>
      <c r="F28" s="33">
        <f>E28*265</f>
        <v>7647.9</v>
      </c>
      <c r="G28" s="19" t="s">
        <v>43</v>
      </c>
    </row>
    <row r="29" spans="1:7" ht="40.200000000000003" customHeight="1" thickBot="1" x14ac:dyDescent="0.3">
      <c r="A29" s="30" t="s">
        <v>44</v>
      </c>
      <c r="B29" s="65" t="s">
        <v>45</v>
      </c>
      <c r="C29" s="66"/>
      <c r="D29" s="66"/>
      <c r="E29" s="66"/>
      <c r="F29" s="66"/>
      <c r="G29" s="67"/>
    </row>
    <row r="30" spans="1:7" ht="40.200000000000003" customHeight="1" thickBot="1" x14ac:dyDescent="0.3">
      <c r="A30" s="30" t="s">
        <v>46</v>
      </c>
      <c r="B30" s="65" t="s">
        <v>47</v>
      </c>
      <c r="C30" s="66"/>
      <c r="D30" s="66"/>
      <c r="E30" s="66"/>
      <c r="F30" s="66"/>
      <c r="G30" s="67"/>
    </row>
    <row r="31" spans="1:7" ht="40.200000000000003" customHeight="1" thickBot="1" x14ac:dyDescent="0.3">
      <c r="A31" s="30" t="s">
        <v>48</v>
      </c>
      <c r="B31" s="65" t="s">
        <v>49</v>
      </c>
      <c r="C31" s="66"/>
      <c r="D31" s="66"/>
      <c r="E31" s="66"/>
      <c r="F31" s="66"/>
      <c r="G31" s="67"/>
    </row>
    <row r="32" spans="1:7" ht="40.200000000000003" customHeight="1" thickBot="1" x14ac:dyDescent="0.3">
      <c r="A32" s="30" t="s">
        <v>50</v>
      </c>
      <c r="B32" s="65" t="s">
        <v>49</v>
      </c>
      <c r="C32" s="66"/>
      <c r="D32" s="66"/>
      <c r="E32" s="66"/>
      <c r="F32" s="66"/>
      <c r="G32" s="67"/>
    </row>
    <row r="33" spans="1:7" ht="14.4" thickBot="1" x14ac:dyDescent="0.3">
      <c r="A33" s="30">
        <v>35.69</v>
      </c>
      <c r="B33" s="31">
        <v>857</v>
      </c>
      <c r="C33" s="31">
        <v>2126</v>
      </c>
      <c r="D33" s="32">
        <v>0.02</v>
      </c>
      <c r="E33" s="32">
        <f>B33*C33*D33</f>
        <v>36439.64</v>
      </c>
      <c r="F33" s="33">
        <f>E33*265</f>
        <v>9656504.5999999996</v>
      </c>
      <c r="G33" s="19" t="s">
        <v>43</v>
      </c>
    </row>
    <row r="34" spans="1:7" ht="40.200000000000003" customHeight="1" thickBot="1" x14ac:dyDescent="0.3">
      <c r="A34" s="30" t="s">
        <v>51</v>
      </c>
      <c r="B34" s="65" t="s">
        <v>52</v>
      </c>
      <c r="C34" s="66"/>
      <c r="D34" s="66"/>
      <c r="E34" s="66"/>
      <c r="F34" s="66"/>
      <c r="G34" s="67"/>
    </row>
    <row r="35" spans="1:7" ht="40.200000000000003" customHeight="1" thickBot="1" x14ac:dyDescent="0.3">
      <c r="A35" s="30" t="s">
        <v>53</v>
      </c>
      <c r="B35" s="65" t="s">
        <v>54</v>
      </c>
      <c r="C35" s="66"/>
      <c r="D35" s="66"/>
      <c r="E35" s="66"/>
      <c r="F35" s="66"/>
      <c r="G35" s="67"/>
    </row>
    <row r="36" spans="1:7" ht="40.200000000000003" customHeight="1" thickBot="1" x14ac:dyDescent="0.3">
      <c r="A36" s="30" t="s">
        <v>55</v>
      </c>
      <c r="B36" s="65" t="s">
        <v>56</v>
      </c>
      <c r="C36" s="66"/>
      <c r="D36" s="66"/>
      <c r="E36" s="66"/>
      <c r="F36" s="66"/>
      <c r="G36" s="67"/>
    </row>
    <row r="37" spans="1:7" ht="27" thickBot="1" x14ac:dyDescent="0.3">
      <c r="A37" s="30" t="s">
        <v>57</v>
      </c>
      <c r="B37" s="31">
        <v>40</v>
      </c>
      <c r="C37" s="31">
        <v>20</v>
      </c>
      <c r="D37" s="34">
        <v>1</v>
      </c>
      <c r="E37" s="34">
        <f>B37*C37*D37</f>
        <v>800</v>
      </c>
      <c r="F37" s="33">
        <f>E37*265</f>
        <v>212000</v>
      </c>
      <c r="G37" s="19" t="s">
        <v>58</v>
      </c>
    </row>
    <row r="38" spans="1:7" ht="40.200000000000003" customHeight="1" thickBot="1" x14ac:dyDescent="0.3">
      <c r="A38" s="30" t="s">
        <v>59</v>
      </c>
      <c r="B38" s="65" t="s">
        <v>60</v>
      </c>
      <c r="C38" s="66"/>
      <c r="D38" s="66"/>
      <c r="E38" s="66"/>
      <c r="F38" s="66"/>
      <c r="G38" s="67"/>
    </row>
    <row r="39" spans="1:7" ht="40.200000000000003" customHeight="1" thickBot="1" x14ac:dyDescent="0.3">
      <c r="A39" s="30" t="s">
        <v>61</v>
      </c>
      <c r="B39" s="65" t="s">
        <v>62</v>
      </c>
      <c r="C39" s="66"/>
      <c r="D39" s="66"/>
      <c r="E39" s="66"/>
      <c r="F39" s="66"/>
      <c r="G39" s="67"/>
    </row>
    <row r="40" spans="1:7" ht="40.200000000000003" customHeight="1" thickBot="1" x14ac:dyDescent="0.3">
      <c r="A40" s="30" t="s">
        <v>64</v>
      </c>
      <c r="B40" s="74" t="s">
        <v>34</v>
      </c>
      <c r="C40" s="75"/>
      <c r="D40" s="75"/>
      <c r="E40" s="75"/>
      <c r="F40" s="75"/>
      <c r="G40" s="76"/>
    </row>
    <row r="41" spans="1:7" ht="40.200000000000003" customHeight="1" thickBot="1" x14ac:dyDescent="0.3">
      <c r="A41" s="30" t="s">
        <v>63</v>
      </c>
      <c r="B41" s="71"/>
      <c r="C41" s="72"/>
      <c r="D41" s="72"/>
      <c r="E41" s="72"/>
      <c r="F41" s="72"/>
      <c r="G41" s="73"/>
    </row>
    <row r="42" spans="1:7" ht="40.200000000000003" customHeight="1" thickBot="1" x14ac:dyDescent="0.3">
      <c r="A42" s="30" t="s">
        <v>65</v>
      </c>
      <c r="B42" s="65" t="s">
        <v>66</v>
      </c>
      <c r="C42" s="66"/>
      <c r="D42" s="66"/>
      <c r="E42" s="66"/>
      <c r="F42" s="66"/>
      <c r="G42" s="67"/>
    </row>
    <row r="43" spans="1:7" ht="40.200000000000003" customHeight="1" thickBot="1" x14ac:dyDescent="0.3">
      <c r="A43" s="30" t="s">
        <v>67</v>
      </c>
      <c r="B43" s="68" t="s">
        <v>34</v>
      </c>
      <c r="C43" s="69"/>
      <c r="D43" s="69"/>
      <c r="E43" s="69"/>
      <c r="F43" s="69"/>
      <c r="G43" s="70"/>
    </row>
    <row r="44" spans="1:7" ht="40.200000000000003" customHeight="1" thickBot="1" x14ac:dyDescent="0.3">
      <c r="A44" s="30" t="s">
        <v>68</v>
      </c>
      <c r="B44" s="71"/>
      <c r="C44" s="72"/>
      <c r="D44" s="72"/>
      <c r="E44" s="72"/>
      <c r="F44" s="72"/>
      <c r="G44" s="73"/>
    </row>
    <row r="45" spans="1:7" ht="40.200000000000003" customHeight="1" thickBot="1" x14ac:dyDescent="0.3">
      <c r="A45" s="30" t="s">
        <v>69</v>
      </c>
      <c r="B45" s="31">
        <v>26</v>
      </c>
      <c r="C45" s="31">
        <v>1</v>
      </c>
      <c r="D45" s="34">
        <v>1</v>
      </c>
      <c r="E45" s="31">
        <f>B45*C45*D45</f>
        <v>26</v>
      </c>
      <c r="F45" s="33">
        <f>E45*265</f>
        <v>6890</v>
      </c>
      <c r="G45" s="19" t="s">
        <v>70</v>
      </c>
    </row>
    <row r="46" spans="1:7" ht="40.200000000000003" customHeight="1" thickBot="1" x14ac:dyDescent="0.3">
      <c r="A46" s="30" t="s">
        <v>71</v>
      </c>
      <c r="B46" s="65" t="s">
        <v>72</v>
      </c>
      <c r="C46" s="66"/>
      <c r="D46" s="66"/>
      <c r="E46" s="66"/>
      <c r="F46" s="66"/>
      <c r="G46" s="67"/>
    </row>
    <row r="47" spans="1:7" ht="14.4" thickBot="1" x14ac:dyDescent="0.3">
      <c r="A47" s="30" t="s">
        <v>73</v>
      </c>
      <c r="B47" s="31">
        <v>26</v>
      </c>
      <c r="C47" s="31">
        <v>12</v>
      </c>
      <c r="D47" s="34">
        <v>0.1</v>
      </c>
      <c r="E47" s="31">
        <f>B47*C47*D47</f>
        <v>31.200000000000003</v>
      </c>
      <c r="F47" s="33">
        <f>E47*265</f>
        <v>8268</v>
      </c>
      <c r="G47" s="19" t="s">
        <v>74</v>
      </c>
    </row>
    <row r="48" spans="1:7" ht="14.4" thickBot="1" x14ac:dyDescent="0.3">
      <c r="A48" s="30" t="s">
        <v>75</v>
      </c>
      <c r="B48" s="74" t="s">
        <v>34</v>
      </c>
      <c r="C48" s="75"/>
      <c r="D48" s="75"/>
      <c r="E48" s="75"/>
      <c r="F48" s="75"/>
      <c r="G48" s="76"/>
    </row>
    <row r="49" spans="1:7" ht="14.4" thickBot="1" x14ac:dyDescent="0.3">
      <c r="A49" s="30" t="s">
        <v>76</v>
      </c>
      <c r="B49" s="68"/>
      <c r="C49" s="69"/>
      <c r="D49" s="69"/>
      <c r="E49" s="69"/>
      <c r="F49" s="69"/>
      <c r="G49" s="70"/>
    </row>
    <row r="50" spans="1:7" ht="14.4" thickBot="1" x14ac:dyDescent="0.3">
      <c r="A50" s="30" t="s">
        <v>77</v>
      </c>
      <c r="B50" s="68"/>
      <c r="C50" s="69"/>
      <c r="D50" s="69"/>
      <c r="E50" s="69"/>
      <c r="F50" s="69"/>
      <c r="G50" s="70"/>
    </row>
    <row r="51" spans="1:7" ht="14.4" thickBot="1" x14ac:dyDescent="0.3">
      <c r="A51" s="30" t="s">
        <v>78</v>
      </c>
      <c r="B51" s="68"/>
      <c r="C51" s="69"/>
      <c r="D51" s="69"/>
      <c r="E51" s="69"/>
      <c r="F51" s="69"/>
      <c r="G51" s="70"/>
    </row>
    <row r="52" spans="1:7" ht="40.200000000000003" customHeight="1" thickBot="1" x14ac:dyDescent="0.3">
      <c r="A52" s="30" t="s">
        <v>79</v>
      </c>
      <c r="B52" s="68"/>
      <c r="C52" s="69"/>
      <c r="D52" s="69"/>
      <c r="E52" s="69"/>
      <c r="F52" s="69"/>
      <c r="G52" s="70"/>
    </row>
    <row r="53" spans="1:7" ht="14.4" thickBot="1" x14ac:dyDescent="0.3">
      <c r="A53" s="30" t="s">
        <v>80</v>
      </c>
      <c r="B53" s="68"/>
      <c r="C53" s="69"/>
      <c r="D53" s="69"/>
      <c r="E53" s="69"/>
      <c r="F53" s="69"/>
      <c r="G53" s="70"/>
    </row>
    <row r="54" spans="1:7" ht="40.200000000000003" customHeight="1" thickBot="1" x14ac:dyDescent="0.3">
      <c r="A54" s="30" t="s">
        <v>81</v>
      </c>
      <c r="B54" s="68"/>
      <c r="C54" s="69"/>
      <c r="D54" s="69"/>
      <c r="E54" s="69"/>
      <c r="F54" s="69"/>
      <c r="G54" s="70"/>
    </row>
    <row r="55" spans="1:7" ht="14.4" thickBot="1" x14ac:dyDescent="0.3">
      <c r="A55" s="30" t="s">
        <v>82</v>
      </c>
      <c r="B55" s="71"/>
      <c r="C55" s="72"/>
      <c r="D55" s="72"/>
      <c r="E55" s="72"/>
      <c r="F55" s="72"/>
      <c r="G55" s="73"/>
    </row>
    <row r="56" spans="1:7" ht="14.4" thickBot="1" x14ac:dyDescent="0.3">
      <c r="A56" s="30" t="s">
        <v>83</v>
      </c>
      <c r="B56" s="65" t="s">
        <v>84</v>
      </c>
      <c r="C56" s="66"/>
      <c r="D56" s="66"/>
      <c r="E56" s="66"/>
      <c r="F56" s="66"/>
      <c r="G56" s="67"/>
    </row>
    <row r="57" spans="1:7" ht="14.4" thickBot="1" x14ac:dyDescent="0.3">
      <c r="A57" s="30" t="s">
        <v>85</v>
      </c>
      <c r="B57" s="65" t="s">
        <v>86</v>
      </c>
      <c r="C57" s="66"/>
      <c r="D57" s="66"/>
      <c r="E57" s="66"/>
      <c r="F57" s="66"/>
      <c r="G57" s="67"/>
    </row>
    <row r="58" spans="1:7" ht="14.4" thickBot="1" x14ac:dyDescent="0.3">
      <c r="A58" s="30" t="s">
        <v>87</v>
      </c>
      <c r="B58" s="31">
        <v>47</v>
      </c>
      <c r="C58" s="31">
        <v>1</v>
      </c>
      <c r="D58" s="34">
        <v>1</v>
      </c>
      <c r="E58" s="31">
        <f>B58*C58*D58</f>
        <v>47</v>
      </c>
      <c r="F58" s="33">
        <f>E58*265</f>
        <v>12455</v>
      </c>
      <c r="G58" s="19"/>
    </row>
    <row r="59" spans="1:7" ht="14.4" thickBot="1" x14ac:dyDescent="0.3">
      <c r="A59" s="30" t="s">
        <v>48</v>
      </c>
      <c r="B59" s="65" t="s">
        <v>49</v>
      </c>
      <c r="C59" s="66"/>
      <c r="D59" s="66"/>
      <c r="E59" s="66"/>
      <c r="F59" s="66"/>
      <c r="G59" s="67"/>
    </row>
    <row r="60" spans="1:7" ht="14.4" thickBot="1" x14ac:dyDescent="0.3">
      <c r="A60" s="30" t="s">
        <v>88</v>
      </c>
      <c r="B60" s="65" t="s">
        <v>72</v>
      </c>
      <c r="C60" s="66"/>
      <c r="D60" s="66"/>
      <c r="E60" s="66"/>
      <c r="F60" s="66"/>
      <c r="G60" s="67"/>
    </row>
    <row r="61" spans="1:7" ht="14.4" thickBot="1" x14ac:dyDescent="0.3">
      <c r="A61" s="30" t="s">
        <v>89</v>
      </c>
      <c r="B61" s="31">
        <v>47</v>
      </c>
      <c r="C61" s="31">
        <v>5</v>
      </c>
      <c r="D61" s="34">
        <v>0.1</v>
      </c>
      <c r="E61" s="31">
        <f>B61*C61*D61</f>
        <v>23.5</v>
      </c>
      <c r="F61" s="33">
        <f>E61*265</f>
        <v>6227.5</v>
      </c>
      <c r="G61" s="19" t="s">
        <v>74</v>
      </c>
    </row>
    <row r="62" spans="1:7" ht="40.200000000000003" customHeight="1" thickBot="1" x14ac:dyDescent="0.3">
      <c r="A62" s="30" t="s">
        <v>90</v>
      </c>
      <c r="B62" s="65" t="s">
        <v>91</v>
      </c>
      <c r="C62" s="66"/>
      <c r="D62" s="66"/>
      <c r="E62" s="66"/>
      <c r="F62" s="66"/>
      <c r="G62" s="67"/>
    </row>
    <row r="63" spans="1:7" ht="40.200000000000003" customHeight="1" thickBot="1" x14ac:dyDescent="0.3">
      <c r="A63" s="30" t="s">
        <v>92</v>
      </c>
      <c r="B63" s="65" t="s">
        <v>93</v>
      </c>
      <c r="C63" s="66"/>
      <c r="D63" s="66"/>
      <c r="E63" s="66"/>
      <c r="F63" s="66"/>
      <c r="G63" s="67"/>
    </row>
    <row r="64" spans="1:7" ht="14.4" thickBot="1" x14ac:dyDescent="0.3">
      <c r="A64" s="30" t="s">
        <v>94</v>
      </c>
      <c r="B64" s="74" t="s">
        <v>34</v>
      </c>
      <c r="C64" s="75"/>
      <c r="D64" s="75"/>
      <c r="E64" s="75"/>
      <c r="F64" s="75"/>
      <c r="G64" s="76"/>
    </row>
    <row r="65" spans="1:7" ht="40.200000000000003" customHeight="1" thickBot="1" x14ac:dyDescent="0.3">
      <c r="A65" s="30" t="s">
        <v>95</v>
      </c>
      <c r="B65" s="68"/>
      <c r="C65" s="69"/>
      <c r="D65" s="69"/>
      <c r="E65" s="69"/>
      <c r="F65" s="69"/>
      <c r="G65" s="70"/>
    </row>
    <row r="66" spans="1:7" ht="40.200000000000003" customHeight="1" thickBot="1" x14ac:dyDescent="0.3">
      <c r="A66" s="30" t="s">
        <v>96</v>
      </c>
      <c r="B66" s="68"/>
      <c r="C66" s="69"/>
      <c r="D66" s="69"/>
      <c r="E66" s="69"/>
      <c r="F66" s="69"/>
      <c r="G66" s="70"/>
    </row>
    <row r="67" spans="1:7" ht="14.4" thickBot="1" x14ac:dyDescent="0.3">
      <c r="A67" s="30" t="s">
        <v>97</v>
      </c>
      <c r="B67" s="71"/>
      <c r="C67" s="72"/>
      <c r="D67" s="72"/>
      <c r="E67" s="72"/>
      <c r="F67" s="72"/>
      <c r="G67" s="73"/>
    </row>
    <row r="68" spans="1:7" ht="40.200000000000003" customHeight="1" thickBot="1" x14ac:dyDescent="0.3">
      <c r="A68" s="30" t="s">
        <v>98</v>
      </c>
      <c r="B68" s="65" t="s">
        <v>84</v>
      </c>
      <c r="C68" s="66"/>
      <c r="D68" s="66"/>
      <c r="E68" s="66"/>
      <c r="F68" s="66"/>
      <c r="G68" s="67"/>
    </row>
    <row r="69" spans="1:7" ht="40.200000000000003" customHeight="1" thickBot="1" x14ac:dyDescent="0.3">
      <c r="A69" s="30" t="s">
        <v>99</v>
      </c>
      <c r="B69" s="65" t="s">
        <v>100</v>
      </c>
      <c r="C69" s="66"/>
      <c r="D69" s="66"/>
      <c r="E69" s="66"/>
      <c r="F69" s="66"/>
      <c r="G69" s="67"/>
    </row>
    <row r="70" spans="1:7" ht="40.200000000000003" customHeight="1" thickBot="1" x14ac:dyDescent="0.3">
      <c r="A70" s="30" t="s">
        <v>101</v>
      </c>
      <c r="B70" s="31">
        <v>161</v>
      </c>
      <c r="C70" s="31">
        <v>1</v>
      </c>
      <c r="D70" s="34">
        <v>1</v>
      </c>
      <c r="E70" s="34">
        <f>B70*C70*D70</f>
        <v>161</v>
      </c>
      <c r="F70" s="33">
        <f>E70*265</f>
        <v>42665</v>
      </c>
      <c r="G70" s="19" t="s">
        <v>102</v>
      </c>
    </row>
    <row r="71" spans="1:7" ht="14.4" thickBot="1" x14ac:dyDescent="0.3">
      <c r="A71" s="30" t="s">
        <v>103</v>
      </c>
      <c r="B71" s="31">
        <v>161</v>
      </c>
      <c r="C71" s="31">
        <v>1</v>
      </c>
      <c r="D71" s="34">
        <v>0.03</v>
      </c>
      <c r="E71" s="34">
        <f t="shared" ref="E71:E74" si="1">B71*C71*D71</f>
        <v>4.83</v>
      </c>
      <c r="F71" s="33">
        <f>E71*265</f>
        <v>1279.95</v>
      </c>
      <c r="G71" s="19" t="s">
        <v>102</v>
      </c>
    </row>
    <row r="72" spans="1:7" ht="14.4" thickBot="1" x14ac:dyDescent="0.3">
      <c r="A72" s="30" t="s">
        <v>104</v>
      </c>
      <c r="B72" s="31">
        <v>161</v>
      </c>
      <c r="C72" s="31">
        <v>1</v>
      </c>
      <c r="D72" s="34">
        <v>0.5</v>
      </c>
      <c r="E72" s="34">
        <f t="shared" si="1"/>
        <v>80.5</v>
      </c>
      <c r="F72" s="33">
        <f>E72*265</f>
        <v>21332.5</v>
      </c>
      <c r="G72" s="19" t="s">
        <v>102</v>
      </c>
    </row>
    <row r="73" spans="1:7" ht="14.4" thickBot="1" x14ac:dyDescent="0.3">
      <c r="A73" s="30" t="s">
        <v>105</v>
      </c>
      <c r="B73" s="31">
        <v>161</v>
      </c>
      <c r="C73" s="31">
        <v>1</v>
      </c>
      <c r="D73" s="34">
        <v>1</v>
      </c>
      <c r="E73" s="34">
        <f t="shared" si="1"/>
        <v>161</v>
      </c>
      <c r="F73" s="33">
        <f>E73*265</f>
        <v>42665</v>
      </c>
      <c r="G73" s="19" t="s">
        <v>102</v>
      </c>
    </row>
    <row r="74" spans="1:7" ht="40.200000000000003" customHeight="1" thickBot="1" x14ac:dyDescent="0.3">
      <c r="A74" s="30" t="s">
        <v>106</v>
      </c>
      <c r="B74" s="31">
        <v>161</v>
      </c>
      <c r="C74" s="31">
        <v>1</v>
      </c>
      <c r="D74" s="34">
        <v>0.5</v>
      </c>
      <c r="E74" s="34">
        <f t="shared" si="1"/>
        <v>80.5</v>
      </c>
      <c r="F74" s="33">
        <f>E74*265</f>
        <v>21332.5</v>
      </c>
      <c r="G74" s="19"/>
    </row>
    <row r="75" spans="1:7" ht="40.200000000000003" customHeight="1" thickBot="1" x14ac:dyDescent="0.3">
      <c r="A75" s="30" t="s">
        <v>107</v>
      </c>
      <c r="B75" s="65" t="s">
        <v>72</v>
      </c>
      <c r="C75" s="66"/>
      <c r="D75" s="66"/>
      <c r="E75" s="66"/>
      <c r="F75" s="66"/>
      <c r="G75" s="67"/>
    </row>
    <row r="76" spans="1:7" ht="14.4" thickBot="1" x14ac:dyDescent="0.3">
      <c r="A76" s="30" t="s">
        <v>108</v>
      </c>
      <c r="B76" s="65" t="s">
        <v>109</v>
      </c>
      <c r="C76" s="66"/>
      <c r="D76" s="66"/>
      <c r="E76" s="66"/>
      <c r="F76" s="66"/>
      <c r="G76" s="67"/>
    </row>
    <row r="77" spans="1:7" ht="14.4" thickBot="1" x14ac:dyDescent="0.3">
      <c r="A77" s="30" t="s">
        <v>110</v>
      </c>
      <c r="B77" s="65" t="s">
        <v>111</v>
      </c>
      <c r="C77" s="66"/>
      <c r="D77" s="66"/>
      <c r="E77" s="66"/>
      <c r="F77" s="66"/>
      <c r="G77" s="67"/>
    </row>
    <row r="78" spans="1:7" ht="14.4" thickBot="1" x14ac:dyDescent="0.3">
      <c r="A78" s="30" t="s">
        <v>112</v>
      </c>
      <c r="B78" s="65" t="s">
        <v>113</v>
      </c>
      <c r="C78" s="66"/>
      <c r="D78" s="66"/>
      <c r="E78" s="66"/>
      <c r="F78" s="66"/>
      <c r="G78" s="67"/>
    </row>
    <row r="79" spans="1:7" ht="14.4" thickBot="1" x14ac:dyDescent="0.3">
      <c r="A79" s="30" t="s">
        <v>114</v>
      </c>
      <c r="B79" s="65" t="s">
        <v>113</v>
      </c>
      <c r="C79" s="66"/>
      <c r="D79" s="66"/>
      <c r="E79" s="66"/>
      <c r="F79" s="66"/>
      <c r="G79" s="67"/>
    </row>
    <row r="80" spans="1:7" ht="14.4" thickBot="1" x14ac:dyDescent="0.3">
      <c r="A80" s="30" t="s">
        <v>115</v>
      </c>
      <c r="B80" s="65" t="s">
        <v>113</v>
      </c>
      <c r="C80" s="66"/>
      <c r="D80" s="66"/>
      <c r="E80" s="66"/>
      <c r="F80" s="66"/>
      <c r="G80" s="67"/>
    </row>
    <row r="81" spans="1:7" ht="40.200000000000003" customHeight="1" thickBot="1" x14ac:dyDescent="0.3">
      <c r="A81" s="30" t="s">
        <v>116</v>
      </c>
      <c r="B81" s="31">
        <v>1</v>
      </c>
      <c r="C81" s="31">
        <v>1</v>
      </c>
      <c r="D81" s="34">
        <v>4</v>
      </c>
      <c r="E81" s="34">
        <f>B81*C81*D81</f>
        <v>4</v>
      </c>
      <c r="F81" s="33">
        <f>E81*265</f>
        <v>1060</v>
      </c>
      <c r="G81" s="19" t="s">
        <v>102</v>
      </c>
    </row>
    <row r="82" spans="1:7" ht="40.200000000000003" customHeight="1" thickBot="1" x14ac:dyDescent="0.3">
      <c r="A82" s="30" t="s">
        <v>117</v>
      </c>
      <c r="B82" s="31">
        <v>1</v>
      </c>
      <c r="C82" s="31">
        <v>12</v>
      </c>
      <c r="D82" s="34">
        <v>0.25</v>
      </c>
      <c r="E82" s="34">
        <f>B82*C82*D82</f>
        <v>3</v>
      </c>
      <c r="F82" s="33">
        <f>E82*265</f>
        <v>795</v>
      </c>
      <c r="G82" s="19" t="s">
        <v>25</v>
      </c>
    </row>
    <row r="83" spans="1:7" ht="40.200000000000003" customHeight="1" thickBot="1" x14ac:dyDescent="0.3">
      <c r="A83" s="30" t="s">
        <v>118</v>
      </c>
      <c r="B83" s="65" t="s">
        <v>119</v>
      </c>
      <c r="C83" s="66"/>
      <c r="D83" s="66"/>
      <c r="E83" s="66"/>
      <c r="F83" s="66"/>
      <c r="G83" s="67"/>
    </row>
    <row r="84" spans="1:7" ht="40.200000000000003" customHeight="1" thickBot="1" x14ac:dyDescent="0.3">
      <c r="A84" s="30" t="s">
        <v>120</v>
      </c>
      <c r="B84" s="31">
        <v>145</v>
      </c>
      <c r="C84" s="31">
        <v>1</v>
      </c>
      <c r="D84" s="34">
        <v>4</v>
      </c>
      <c r="E84" s="34">
        <f>B84*C84*D84</f>
        <v>580</v>
      </c>
      <c r="F84" s="33">
        <f>E84*265</f>
        <v>153700</v>
      </c>
      <c r="G84" s="19" t="s">
        <v>102</v>
      </c>
    </row>
    <row r="85" spans="1:7" ht="40.200000000000003" customHeight="1" thickBot="1" x14ac:dyDescent="0.3">
      <c r="A85" s="30" t="s">
        <v>121</v>
      </c>
      <c r="B85" s="31">
        <v>145</v>
      </c>
      <c r="C85" s="31">
        <v>155</v>
      </c>
      <c r="D85" s="34">
        <v>0.25</v>
      </c>
      <c r="E85" s="34">
        <f>B85*C85*D85</f>
        <v>5618.75</v>
      </c>
      <c r="F85" s="33">
        <f>E85*265</f>
        <v>1488968.75</v>
      </c>
      <c r="G85" s="19" t="s">
        <v>25</v>
      </c>
    </row>
    <row r="86" spans="1:7" ht="40.200000000000003" customHeight="1" thickBot="1" x14ac:dyDescent="0.3">
      <c r="A86" s="30" t="s">
        <v>122</v>
      </c>
      <c r="B86" s="65" t="s">
        <v>123</v>
      </c>
      <c r="C86" s="66"/>
      <c r="D86" s="66"/>
      <c r="E86" s="66"/>
      <c r="F86" s="66"/>
      <c r="G86" s="67"/>
    </row>
    <row r="87" spans="1:7" ht="14.4" thickBot="1" x14ac:dyDescent="0.3">
      <c r="A87" s="30" t="s">
        <v>124</v>
      </c>
      <c r="B87" s="31">
        <v>15</v>
      </c>
      <c r="C87" s="31">
        <v>1</v>
      </c>
      <c r="D87" s="34">
        <v>4</v>
      </c>
      <c r="E87" s="34">
        <f>B87*C87*D87</f>
        <v>60</v>
      </c>
      <c r="F87" s="33">
        <f>E87*265</f>
        <v>15900</v>
      </c>
      <c r="G87" s="19" t="s">
        <v>102</v>
      </c>
    </row>
    <row r="88" spans="1:7" ht="14.4" thickBot="1" x14ac:dyDescent="0.3">
      <c r="A88" s="30" t="s">
        <v>125</v>
      </c>
      <c r="B88" s="31">
        <v>15</v>
      </c>
      <c r="C88" s="31">
        <v>260</v>
      </c>
      <c r="D88" s="34">
        <v>0.25</v>
      </c>
      <c r="E88" s="34">
        <f>B88*C88*D88</f>
        <v>975</v>
      </c>
      <c r="F88" s="33">
        <f>E88*265</f>
        <v>258375</v>
      </c>
      <c r="G88" s="19" t="s">
        <v>25</v>
      </c>
    </row>
    <row r="89" spans="1:7" ht="40.200000000000003" customHeight="1" thickBot="1" x14ac:dyDescent="0.3">
      <c r="A89" s="30" t="s">
        <v>126</v>
      </c>
      <c r="B89" s="65" t="s">
        <v>127</v>
      </c>
      <c r="C89" s="66"/>
      <c r="D89" s="66"/>
      <c r="E89" s="66"/>
      <c r="F89" s="66"/>
      <c r="G89" s="67"/>
    </row>
    <row r="90" spans="1:7" ht="14.4" thickBot="1" x14ac:dyDescent="0.3">
      <c r="A90" s="30" t="s">
        <v>128</v>
      </c>
      <c r="B90" s="65" t="s">
        <v>129</v>
      </c>
      <c r="C90" s="66"/>
      <c r="D90" s="66"/>
      <c r="E90" s="66"/>
      <c r="F90" s="66"/>
      <c r="G90" s="67"/>
    </row>
    <row r="91" spans="1:7" ht="14.4" thickBot="1" x14ac:dyDescent="0.3">
      <c r="A91" s="30" t="s">
        <v>130</v>
      </c>
      <c r="B91" s="65" t="s">
        <v>131</v>
      </c>
      <c r="C91" s="66"/>
      <c r="D91" s="66"/>
      <c r="E91" s="66"/>
      <c r="F91" s="66"/>
      <c r="G91" s="67"/>
    </row>
    <row r="92" spans="1:7" ht="40.200000000000003" customHeight="1" thickBot="1" x14ac:dyDescent="0.3">
      <c r="A92" s="30" t="s">
        <v>132</v>
      </c>
      <c r="B92" s="65" t="s">
        <v>133</v>
      </c>
      <c r="C92" s="66"/>
      <c r="D92" s="66"/>
      <c r="E92" s="66"/>
      <c r="F92" s="66"/>
      <c r="G92" s="67"/>
    </row>
    <row r="93" spans="1:7" ht="14.4" thickBot="1" x14ac:dyDescent="0.3">
      <c r="A93" s="30" t="s">
        <v>134</v>
      </c>
      <c r="B93" s="74" t="s">
        <v>34</v>
      </c>
      <c r="C93" s="75"/>
      <c r="D93" s="75"/>
      <c r="E93" s="75"/>
      <c r="F93" s="75"/>
      <c r="G93" s="76"/>
    </row>
    <row r="94" spans="1:7" ht="14.4" thickBot="1" x14ac:dyDescent="0.3">
      <c r="A94" s="30" t="s">
        <v>135</v>
      </c>
      <c r="B94" s="71"/>
      <c r="C94" s="72"/>
      <c r="D94" s="72"/>
      <c r="E94" s="72"/>
      <c r="F94" s="72"/>
      <c r="G94" s="73"/>
    </row>
    <row r="95" spans="1:7" ht="40.200000000000003" customHeight="1" thickBot="1" x14ac:dyDescent="0.3">
      <c r="A95" s="30" t="s">
        <v>136</v>
      </c>
      <c r="B95" s="31">
        <v>962</v>
      </c>
      <c r="C95" s="31">
        <v>5</v>
      </c>
      <c r="D95" s="34">
        <v>0.25</v>
      </c>
      <c r="E95" s="32">
        <f>B95*C95*D95</f>
        <v>1202.5</v>
      </c>
      <c r="F95" s="33">
        <f t="shared" ref="F95:F130" si="2">E95*265</f>
        <v>318662.5</v>
      </c>
      <c r="G95" s="19" t="s">
        <v>12</v>
      </c>
    </row>
    <row r="96" spans="1:7" ht="40.200000000000003" customHeight="1" thickBot="1" x14ac:dyDescent="0.3">
      <c r="A96" s="30" t="s">
        <v>137</v>
      </c>
      <c r="B96" s="31">
        <v>962</v>
      </c>
      <c r="C96" s="31">
        <v>2</v>
      </c>
      <c r="D96" s="34">
        <v>0.1</v>
      </c>
      <c r="E96" s="32">
        <f t="shared" ref="E96:E129" si="3">B96*C96*D96</f>
        <v>192.4</v>
      </c>
      <c r="F96" s="33">
        <f t="shared" si="2"/>
        <v>50986</v>
      </c>
      <c r="G96" s="19" t="s">
        <v>30</v>
      </c>
    </row>
    <row r="97" spans="1:7" ht="40.200000000000003" customHeight="1" thickBot="1" x14ac:dyDescent="0.3">
      <c r="A97" s="30">
        <v>35.202599999999997</v>
      </c>
      <c r="B97" s="31">
        <v>962</v>
      </c>
      <c r="C97" s="31">
        <v>1</v>
      </c>
      <c r="D97" s="34">
        <v>0.25</v>
      </c>
      <c r="E97" s="32">
        <f t="shared" si="3"/>
        <v>240.5</v>
      </c>
      <c r="F97" s="33">
        <f t="shared" si="2"/>
        <v>63732.5</v>
      </c>
      <c r="G97" s="19" t="s">
        <v>12</v>
      </c>
    </row>
    <row r="98" spans="1:7" ht="40.200000000000003" customHeight="1" thickBot="1" x14ac:dyDescent="0.3">
      <c r="A98" s="30" t="s">
        <v>221</v>
      </c>
      <c r="B98" s="31">
        <v>529</v>
      </c>
      <c r="C98" s="31">
        <v>104</v>
      </c>
      <c r="D98" s="34">
        <v>0.05</v>
      </c>
      <c r="E98" s="32">
        <f t="shared" si="3"/>
        <v>2750.8</v>
      </c>
      <c r="F98" s="33">
        <f t="shared" si="2"/>
        <v>728962</v>
      </c>
      <c r="G98" s="19" t="s">
        <v>25</v>
      </c>
    </row>
    <row r="99" spans="1:7" ht="40.200000000000003" customHeight="1" thickBot="1" x14ac:dyDescent="0.3">
      <c r="A99" s="30">
        <v>35.204099999999997</v>
      </c>
      <c r="B99" s="31">
        <v>529</v>
      </c>
      <c r="C99" s="31">
        <v>1</v>
      </c>
      <c r="D99" s="34">
        <v>0.05</v>
      </c>
      <c r="E99" s="32">
        <f t="shared" si="3"/>
        <v>26.450000000000003</v>
      </c>
      <c r="F99" s="33">
        <f t="shared" si="2"/>
        <v>7009.2500000000009</v>
      </c>
      <c r="G99" s="19" t="s">
        <v>30</v>
      </c>
    </row>
    <row r="100" spans="1:7" ht="14.4" thickBot="1" x14ac:dyDescent="0.3">
      <c r="A100" s="30" t="s">
        <v>216</v>
      </c>
      <c r="B100" s="31">
        <v>164</v>
      </c>
      <c r="C100" s="31">
        <v>255</v>
      </c>
      <c r="D100" s="34">
        <v>0.02</v>
      </c>
      <c r="E100" s="32">
        <f t="shared" si="3"/>
        <v>836.4</v>
      </c>
      <c r="F100" s="33">
        <f t="shared" si="2"/>
        <v>221646</v>
      </c>
      <c r="G100" s="19" t="s">
        <v>25</v>
      </c>
    </row>
    <row r="101" spans="1:7" ht="14.4" thickBot="1" x14ac:dyDescent="0.3">
      <c r="A101" s="30">
        <v>35.206099999999999</v>
      </c>
      <c r="B101" s="31">
        <v>962</v>
      </c>
      <c r="C101" s="31">
        <v>1.5</v>
      </c>
      <c r="D101" s="34">
        <v>0.25</v>
      </c>
      <c r="E101" s="32">
        <f t="shared" si="3"/>
        <v>360.75</v>
      </c>
      <c r="F101" s="33">
        <f t="shared" si="2"/>
        <v>95598.75</v>
      </c>
      <c r="G101" s="19" t="s">
        <v>25</v>
      </c>
    </row>
    <row r="102" spans="1:7" ht="14.4" thickBot="1" x14ac:dyDescent="0.3">
      <c r="A102" s="30">
        <v>35.206299999999999</v>
      </c>
      <c r="B102" s="31">
        <v>857</v>
      </c>
      <c r="C102" s="31">
        <v>2126</v>
      </c>
      <c r="D102" s="34">
        <v>0.02</v>
      </c>
      <c r="E102" s="32">
        <f t="shared" si="3"/>
        <v>36439.64</v>
      </c>
      <c r="F102" s="33">
        <f t="shared" si="2"/>
        <v>9656504.5999999996</v>
      </c>
      <c r="G102" s="19" t="s">
        <v>25</v>
      </c>
    </row>
    <row r="103" spans="1:7" ht="14.4" thickBot="1" x14ac:dyDescent="0.3">
      <c r="A103" s="30" t="s">
        <v>138</v>
      </c>
      <c r="B103" s="31">
        <v>962</v>
      </c>
      <c r="C103" s="31">
        <v>3</v>
      </c>
      <c r="D103" s="34">
        <v>0.06</v>
      </c>
      <c r="E103" s="32">
        <f t="shared" si="3"/>
        <v>173.16</v>
      </c>
      <c r="F103" s="33">
        <f t="shared" si="2"/>
        <v>45887.4</v>
      </c>
      <c r="G103" s="19" t="s">
        <v>25</v>
      </c>
    </row>
    <row r="104" spans="1:7" ht="14.4" thickBot="1" x14ac:dyDescent="0.3">
      <c r="A104" s="30" t="s">
        <v>139</v>
      </c>
      <c r="B104" s="31">
        <v>962</v>
      </c>
      <c r="C104" s="31">
        <v>2</v>
      </c>
      <c r="D104" s="34">
        <v>0.06</v>
      </c>
      <c r="E104" s="32">
        <f t="shared" si="3"/>
        <v>115.44</v>
      </c>
      <c r="F104" s="33">
        <f t="shared" si="2"/>
        <v>30591.599999999999</v>
      </c>
      <c r="G104" s="19" t="s">
        <v>25</v>
      </c>
    </row>
    <row r="105" spans="1:7" ht="14.4" thickBot="1" x14ac:dyDescent="0.3">
      <c r="A105" s="30" t="s">
        <v>217</v>
      </c>
      <c r="B105" s="31">
        <v>336</v>
      </c>
      <c r="C105" s="31">
        <v>43</v>
      </c>
      <c r="D105" s="34">
        <v>0.02</v>
      </c>
      <c r="E105" s="32">
        <f t="shared" si="3"/>
        <v>288.95999999999998</v>
      </c>
      <c r="F105" s="33">
        <f t="shared" si="2"/>
        <v>76574.399999999994</v>
      </c>
      <c r="G105" s="19" t="s">
        <v>25</v>
      </c>
    </row>
    <row r="106" spans="1:7" ht="14.4" thickBot="1" x14ac:dyDescent="0.3">
      <c r="A106" s="30" t="s">
        <v>140</v>
      </c>
      <c r="B106" s="31">
        <v>477</v>
      </c>
      <c r="C106" s="31">
        <v>14</v>
      </c>
      <c r="D106" s="34">
        <v>0.25</v>
      </c>
      <c r="E106" s="32">
        <f t="shared" si="3"/>
        <v>1669.5</v>
      </c>
      <c r="F106" s="33">
        <f t="shared" si="2"/>
        <v>442417.5</v>
      </c>
      <c r="G106" s="19" t="s">
        <v>25</v>
      </c>
    </row>
    <row r="107" spans="1:7" ht="14.4" thickBot="1" x14ac:dyDescent="0.3">
      <c r="A107" s="30" t="s">
        <v>141</v>
      </c>
      <c r="B107" s="31">
        <v>447</v>
      </c>
      <c r="C107" s="31">
        <v>2</v>
      </c>
      <c r="D107" s="34">
        <v>0.2</v>
      </c>
      <c r="E107" s="32">
        <f t="shared" si="3"/>
        <v>178.8</v>
      </c>
      <c r="F107" s="33">
        <f t="shared" si="2"/>
        <v>47382</v>
      </c>
      <c r="G107" s="19" t="s">
        <v>25</v>
      </c>
    </row>
    <row r="108" spans="1:7" ht="27" thickBot="1" x14ac:dyDescent="0.3">
      <c r="A108" s="30" t="s">
        <v>142</v>
      </c>
      <c r="B108" s="31">
        <v>40</v>
      </c>
      <c r="C108" s="31">
        <v>20</v>
      </c>
      <c r="D108" s="34">
        <v>0.03</v>
      </c>
      <c r="E108" s="32">
        <f t="shared" si="3"/>
        <v>24</v>
      </c>
      <c r="F108" s="33">
        <f t="shared" si="2"/>
        <v>6360</v>
      </c>
      <c r="G108" s="19" t="s">
        <v>58</v>
      </c>
    </row>
    <row r="109" spans="1:7" ht="14.4" thickBot="1" x14ac:dyDescent="0.3">
      <c r="A109" s="30" t="s">
        <v>143</v>
      </c>
      <c r="B109" s="31">
        <v>61</v>
      </c>
      <c r="C109" s="31">
        <v>260</v>
      </c>
      <c r="D109" s="34">
        <v>0.1</v>
      </c>
      <c r="E109" s="32">
        <f t="shared" si="3"/>
        <v>1586</v>
      </c>
      <c r="F109" s="33">
        <f t="shared" si="2"/>
        <v>420290</v>
      </c>
      <c r="G109" s="19" t="s">
        <v>25</v>
      </c>
    </row>
    <row r="110" spans="1:7" ht="14.4" thickBot="1" x14ac:dyDescent="0.3">
      <c r="A110" s="30">
        <v>35.209200000000003</v>
      </c>
      <c r="B110" s="31">
        <v>962</v>
      </c>
      <c r="C110" s="31">
        <v>52</v>
      </c>
      <c r="D110" s="34">
        <v>0.02</v>
      </c>
      <c r="E110" s="32">
        <f t="shared" si="3"/>
        <v>1000.48</v>
      </c>
      <c r="F110" s="33">
        <f t="shared" si="2"/>
        <v>265127.2</v>
      </c>
      <c r="G110" s="19" t="s">
        <v>25</v>
      </c>
    </row>
    <row r="111" spans="1:7" ht="14.4" thickBot="1" x14ac:dyDescent="0.3">
      <c r="A111" s="30">
        <v>35.220399999999998</v>
      </c>
      <c r="B111" s="31">
        <v>79</v>
      </c>
      <c r="C111" s="31">
        <v>108</v>
      </c>
      <c r="D111" s="34">
        <v>0.08</v>
      </c>
      <c r="E111" s="32">
        <f t="shared" si="3"/>
        <v>682.56000000000006</v>
      </c>
      <c r="F111" s="33">
        <f t="shared" si="2"/>
        <v>180878.40000000002</v>
      </c>
      <c r="G111" s="19" t="s">
        <v>25</v>
      </c>
    </row>
    <row r="112" spans="1:7" ht="14.4" thickBot="1" x14ac:dyDescent="0.3">
      <c r="A112" s="30" t="s">
        <v>218</v>
      </c>
      <c r="B112" s="31">
        <v>234</v>
      </c>
      <c r="C112" s="31">
        <v>1</v>
      </c>
      <c r="D112" s="34">
        <v>0.1</v>
      </c>
      <c r="E112" s="32">
        <f t="shared" si="3"/>
        <v>23.400000000000002</v>
      </c>
      <c r="F112" s="33">
        <f t="shared" si="2"/>
        <v>6201.0000000000009</v>
      </c>
      <c r="G112" s="19" t="s">
        <v>25</v>
      </c>
    </row>
    <row r="113" spans="1:7" ht="14.4" thickBot="1" x14ac:dyDescent="0.3">
      <c r="A113" s="30">
        <v>35.240400000000001</v>
      </c>
      <c r="B113" s="31">
        <v>236</v>
      </c>
      <c r="C113" s="31">
        <v>97</v>
      </c>
      <c r="D113" s="34">
        <v>0.02</v>
      </c>
      <c r="E113" s="32">
        <f t="shared" si="3"/>
        <v>457.84000000000003</v>
      </c>
      <c r="F113" s="33">
        <f t="shared" si="2"/>
        <v>121327.6</v>
      </c>
      <c r="G113" s="19" t="s">
        <v>25</v>
      </c>
    </row>
    <row r="114" spans="1:7" ht="14.4" thickBot="1" x14ac:dyDescent="0.3">
      <c r="A114" s="30">
        <v>35.240600000000001</v>
      </c>
      <c r="B114" s="31">
        <v>94</v>
      </c>
      <c r="C114" s="31">
        <v>15</v>
      </c>
      <c r="D114" s="34">
        <v>0.2</v>
      </c>
      <c r="E114" s="32">
        <f t="shared" si="3"/>
        <v>282</v>
      </c>
      <c r="F114" s="33">
        <f t="shared" si="2"/>
        <v>74730</v>
      </c>
      <c r="G114" s="19" t="s">
        <v>25</v>
      </c>
    </row>
    <row r="115" spans="1:7" ht="14.4" thickBot="1" x14ac:dyDescent="0.3">
      <c r="A115" s="30">
        <v>35.243200000000002</v>
      </c>
      <c r="B115" s="31">
        <v>94</v>
      </c>
      <c r="C115" s="31">
        <v>15</v>
      </c>
      <c r="D115" s="34">
        <v>0.2</v>
      </c>
      <c r="E115" s="32">
        <f t="shared" si="3"/>
        <v>282</v>
      </c>
      <c r="F115" s="33">
        <f t="shared" si="2"/>
        <v>74730</v>
      </c>
      <c r="G115" s="19" t="s">
        <v>25</v>
      </c>
    </row>
    <row r="116" spans="1:7" ht="14.4" thickBot="1" x14ac:dyDescent="0.3">
      <c r="A116" s="30">
        <v>35.243299999999998</v>
      </c>
      <c r="B116" s="31">
        <v>17</v>
      </c>
      <c r="C116" s="31">
        <v>70</v>
      </c>
      <c r="D116" s="34">
        <v>0.5</v>
      </c>
      <c r="E116" s="32">
        <f t="shared" si="3"/>
        <v>595</v>
      </c>
      <c r="F116" s="33">
        <f t="shared" si="2"/>
        <v>157675</v>
      </c>
      <c r="G116" s="19" t="s">
        <v>144</v>
      </c>
    </row>
    <row r="117" spans="1:7" ht="14.4" thickBot="1" x14ac:dyDescent="0.3">
      <c r="A117" s="30">
        <v>35.2605</v>
      </c>
      <c r="B117" s="31">
        <v>161</v>
      </c>
      <c r="C117" s="31">
        <v>5</v>
      </c>
      <c r="D117" s="34">
        <v>2</v>
      </c>
      <c r="E117" s="32">
        <f t="shared" si="3"/>
        <v>1610</v>
      </c>
      <c r="F117" s="33">
        <f t="shared" si="2"/>
        <v>426650</v>
      </c>
      <c r="G117" s="19" t="s">
        <v>25</v>
      </c>
    </row>
    <row r="118" spans="1:7" ht="14.4" thickBot="1" x14ac:dyDescent="0.3">
      <c r="A118" s="30" t="s">
        <v>219</v>
      </c>
      <c r="B118" s="31">
        <v>161</v>
      </c>
      <c r="C118" s="31">
        <v>2</v>
      </c>
      <c r="D118" s="34">
        <v>0.05</v>
      </c>
      <c r="E118" s="32">
        <f t="shared" si="3"/>
        <v>16.100000000000001</v>
      </c>
      <c r="F118" s="33">
        <f t="shared" si="2"/>
        <v>4266.5</v>
      </c>
      <c r="G118" s="19" t="s">
        <v>102</v>
      </c>
    </row>
    <row r="119" spans="1:7" ht="14.4" thickBot="1" x14ac:dyDescent="0.3">
      <c r="A119" s="30" t="s">
        <v>220</v>
      </c>
      <c r="B119" s="31">
        <v>166</v>
      </c>
      <c r="C119" s="31">
        <v>1</v>
      </c>
      <c r="D119" s="34">
        <v>0.5</v>
      </c>
      <c r="E119" s="32">
        <f t="shared" si="3"/>
        <v>83</v>
      </c>
      <c r="F119" s="33">
        <f t="shared" si="2"/>
        <v>21995</v>
      </c>
      <c r="G119" s="19" t="s">
        <v>25</v>
      </c>
    </row>
    <row r="120" spans="1:7" ht="14.4" thickBot="1" x14ac:dyDescent="0.3">
      <c r="A120" s="30">
        <v>35.263199999999998</v>
      </c>
      <c r="B120" s="31">
        <v>161</v>
      </c>
      <c r="C120" s="31">
        <v>4.5999999999999996</v>
      </c>
      <c r="D120" s="34">
        <v>4</v>
      </c>
      <c r="E120" s="32">
        <f t="shared" si="3"/>
        <v>2962.3999999999996</v>
      </c>
      <c r="F120" s="33">
        <f t="shared" si="2"/>
        <v>785035.99999999988</v>
      </c>
      <c r="G120" s="19" t="s">
        <v>25</v>
      </c>
    </row>
    <row r="121" spans="1:7" ht="14.4" thickBot="1" x14ac:dyDescent="0.3">
      <c r="A121" s="30" t="s">
        <v>145</v>
      </c>
      <c r="B121" s="31">
        <v>1</v>
      </c>
      <c r="C121" s="31">
        <v>12</v>
      </c>
      <c r="D121" s="34">
        <v>0.5</v>
      </c>
      <c r="E121" s="32">
        <f t="shared" si="3"/>
        <v>6</v>
      </c>
      <c r="F121" s="33">
        <f t="shared" si="2"/>
        <v>1590</v>
      </c>
      <c r="G121" s="19" t="s">
        <v>25</v>
      </c>
    </row>
    <row r="122" spans="1:7" ht="14.4" thickBot="1" x14ac:dyDescent="0.3">
      <c r="A122" s="30" t="s">
        <v>146</v>
      </c>
      <c r="B122" s="31">
        <v>1</v>
      </c>
      <c r="C122" s="31">
        <v>1</v>
      </c>
      <c r="D122" s="34">
        <v>0.05</v>
      </c>
      <c r="E122" s="32">
        <f t="shared" si="3"/>
        <v>0.05</v>
      </c>
      <c r="F122" s="33">
        <f t="shared" si="2"/>
        <v>13.25</v>
      </c>
      <c r="G122" s="19" t="s">
        <v>102</v>
      </c>
    </row>
    <row r="123" spans="1:7" ht="14.4" thickBot="1" x14ac:dyDescent="0.3">
      <c r="A123" s="30" t="s">
        <v>147</v>
      </c>
      <c r="B123" s="31">
        <v>145</v>
      </c>
      <c r="C123" s="31">
        <v>155</v>
      </c>
      <c r="D123" s="34">
        <v>1</v>
      </c>
      <c r="E123" s="32">
        <f t="shared" si="3"/>
        <v>22475</v>
      </c>
      <c r="F123" s="33">
        <f t="shared" si="2"/>
        <v>5955875</v>
      </c>
      <c r="G123" s="19" t="s">
        <v>25</v>
      </c>
    </row>
    <row r="124" spans="1:7" ht="14.4" thickBot="1" x14ac:dyDescent="0.3">
      <c r="A124" s="30" t="s">
        <v>148</v>
      </c>
      <c r="B124" s="31">
        <v>145</v>
      </c>
      <c r="C124" s="31">
        <v>1</v>
      </c>
      <c r="D124" s="34">
        <v>0.05</v>
      </c>
      <c r="E124" s="32">
        <f t="shared" si="3"/>
        <v>7.25</v>
      </c>
      <c r="F124" s="33">
        <f t="shared" si="2"/>
        <v>1921.25</v>
      </c>
      <c r="G124" s="19" t="s">
        <v>102</v>
      </c>
    </row>
    <row r="125" spans="1:7" ht="14.4" thickBot="1" x14ac:dyDescent="0.3">
      <c r="A125" s="30" t="s">
        <v>149</v>
      </c>
      <c r="B125" s="31">
        <v>15</v>
      </c>
      <c r="C125" s="31">
        <v>260</v>
      </c>
      <c r="D125" s="34">
        <v>2</v>
      </c>
      <c r="E125" s="32">
        <f t="shared" si="3"/>
        <v>7800</v>
      </c>
      <c r="F125" s="33">
        <f t="shared" si="2"/>
        <v>2067000</v>
      </c>
      <c r="G125" s="19" t="s">
        <v>25</v>
      </c>
    </row>
    <row r="126" spans="1:7" ht="14.4" thickBot="1" x14ac:dyDescent="0.3">
      <c r="A126" s="30" t="s">
        <v>150</v>
      </c>
      <c r="B126" s="31">
        <v>15</v>
      </c>
      <c r="C126" s="31">
        <v>1</v>
      </c>
      <c r="D126" s="34">
        <v>0.05</v>
      </c>
      <c r="E126" s="32">
        <f t="shared" si="3"/>
        <v>0.75</v>
      </c>
      <c r="F126" s="33">
        <f t="shared" si="2"/>
        <v>198.75</v>
      </c>
      <c r="G126" s="19" t="s">
        <v>102</v>
      </c>
    </row>
    <row r="127" spans="1:7" ht="14.4" thickBot="1" x14ac:dyDescent="0.3">
      <c r="A127" s="30">
        <v>35.264699999999998</v>
      </c>
      <c r="B127" s="31">
        <v>2</v>
      </c>
      <c r="C127" s="31">
        <v>260</v>
      </c>
      <c r="D127" s="34">
        <v>0.5</v>
      </c>
      <c r="E127" s="32">
        <f t="shared" si="3"/>
        <v>260</v>
      </c>
      <c r="F127" s="33">
        <f t="shared" si="2"/>
        <v>68900</v>
      </c>
      <c r="G127" s="19" t="s">
        <v>25</v>
      </c>
    </row>
    <row r="128" spans="1:7" ht="27" thickBot="1" x14ac:dyDescent="0.3">
      <c r="A128" s="30">
        <v>35.2652</v>
      </c>
      <c r="B128" s="31">
        <v>161</v>
      </c>
      <c r="C128" s="31">
        <v>1</v>
      </c>
      <c r="D128" s="34">
        <v>0.5</v>
      </c>
      <c r="E128" s="32">
        <f t="shared" si="3"/>
        <v>80.5</v>
      </c>
      <c r="F128" s="33">
        <f t="shared" si="2"/>
        <v>21332.5</v>
      </c>
      <c r="G128" s="19" t="s">
        <v>151</v>
      </c>
    </row>
    <row r="129" spans="1:7" ht="27" thickBot="1" x14ac:dyDescent="0.3">
      <c r="A129" s="30">
        <v>35.265500000000003</v>
      </c>
      <c r="B129" s="31">
        <v>16</v>
      </c>
      <c r="C129" s="31">
        <v>0.2</v>
      </c>
      <c r="D129" s="34">
        <v>1</v>
      </c>
      <c r="E129" s="32">
        <f t="shared" si="3"/>
        <v>3.2</v>
      </c>
      <c r="F129" s="33">
        <f t="shared" si="2"/>
        <v>848</v>
      </c>
      <c r="G129" s="19" t="s">
        <v>151</v>
      </c>
    </row>
    <row r="130" spans="1:7" ht="14.4" thickBot="1" x14ac:dyDescent="0.3">
      <c r="A130" s="30" t="s">
        <v>152</v>
      </c>
      <c r="B130" s="31"/>
      <c r="C130" s="31"/>
      <c r="D130" s="31"/>
      <c r="E130" s="32">
        <f>SUM(E7:E8,E10,E12,E14:E17,E28,E33,E37,E45,E47,E58,E61,E70:E74,E81:E82,E84:E85,E87:E88,E95:E129,E19)</f>
        <v>136540.36000000002</v>
      </c>
      <c r="F130" s="33">
        <f t="shared" si="2"/>
        <v>36183195.400000006</v>
      </c>
      <c r="G130" s="19"/>
    </row>
  </sheetData>
  <mergeCells count="49">
    <mergeCell ref="B46:G46"/>
    <mergeCell ref="B59:G59"/>
    <mergeCell ref="B60:G60"/>
    <mergeCell ref="B62:G62"/>
    <mergeCell ref="B63:G63"/>
    <mergeCell ref="B89:G89"/>
    <mergeCell ref="B90:G90"/>
    <mergeCell ref="B91:G91"/>
    <mergeCell ref="B56:G56"/>
    <mergeCell ref="B57:G57"/>
    <mergeCell ref="B64:G67"/>
    <mergeCell ref="B68:G68"/>
    <mergeCell ref="B69:G69"/>
    <mergeCell ref="B75:G75"/>
    <mergeCell ref="B83:G83"/>
    <mergeCell ref="B86:G86"/>
    <mergeCell ref="B76:G76"/>
    <mergeCell ref="B77:G77"/>
    <mergeCell ref="B78:G78"/>
    <mergeCell ref="B79:G79"/>
    <mergeCell ref="B80:G80"/>
    <mergeCell ref="B92:G92"/>
    <mergeCell ref="B93:G94"/>
    <mergeCell ref="A1:G1"/>
    <mergeCell ref="A2:G2"/>
    <mergeCell ref="A3:G3"/>
    <mergeCell ref="A4:A6"/>
    <mergeCell ref="C4:C6"/>
    <mergeCell ref="F4:F6"/>
    <mergeCell ref="B9:G9"/>
    <mergeCell ref="B11:G11"/>
    <mergeCell ref="B13:G13"/>
    <mergeCell ref="B18:G18"/>
    <mergeCell ref="B21:G26"/>
    <mergeCell ref="B27:G27"/>
    <mergeCell ref="B20:G20"/>
    <mergeCell ref="B48:G55"/>
    <mergeCell ref="B29:G29"/>
    <mergeCell ref="B30:G30"/>
    <mergeCell ref="B31:G31"/>
    <mergeCell ref="B32:G32"/>
    <mergeCell ref="B34:G34"/>
    <mergeCell ref="B35:G35"/>
    <mergeCell ref="B36:G36"/>
    <mergeCell ref="B38:G38"/>
    <mergeCell ref="B39:G39"/>
    <mergeCell ref="B43:G44"/>
    <mergeCell ref="B42:G42"/>
    <mergeCell ref="B40:G41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G32"/>
  <sheetViews>
    <sheetView tabSelected="1" workbookViewId="0">
      <pane ySplit="5" topLeftCell="A6" activePane="bottomLeft" state="frozen"/>
      <selection pane="bottomLeft" activeCell="J19" sqref="J19"/>
    </sheetView>
  </sheetViews>
  <sheetFormatPr defaultRowHeight="13.8" x14ac:dyDescent="0.25"/>
  <cols>
    <col min="1" max="1" width="12.69921875" customWidth="1"/>
    <col min="2" max="2" width="15.5" style="5" customWidth="1"/>
    <col min="3" max="3" width="11.59765625" style="5" customWidth="1"/>
    <col min="4" max="4" width="14.19921875" style="5" customWidth="1"/>
    <col min="5" max="5" width="10.8984375" style="5" customWidth="1"/>
    <col min="6" max="6" width="11.5" style="5" customWidth="1"/>
    <col min="7" max="7" width="12" style="9" customWidth="1"/>
  </cols>
  <sheetData>
    <row r="1" spans="1:7" ht="30" customHeight="1" x14ac:dyDescent="0.25">
      <c r="A1" s="84" t="s">
        <v>228</v>
      </c>
      <c r="B1" s="84"/>
      <c r="C1" s="84"/>
      <c r="D1" s="84"/>
      <c r="E1" s="84"/>
      <c r="F1" s="84"/>
      <c r="G1" s="86"/>
    </row>
    <row r="2" spans="1:7" ht="15" customHeight="1" x14ac:dyDescent="0.25">
      <c r="A2" s="85" t="s">
        <v>183</v>
      </c>
      <c r="B2" s="85"/>
      <c r="C2" s="85"/>
      <c r="D2" s="85"/>
      <c r="E2" s="85"/>
      <c r="F2" s="85"/>
      <c r="G2" s="86"/>
    </row>
    <row r="3" spans="1:7" ht="14.4" thickBot="1" x14ac:dyDescent="0.3">
      <c r="A3" s="63"/>
      <c r="B3" s="63"/>
      <c r="C3" s="63"/>
      <c r="D3" s="63"/>
      <c r="E3" s="63"/>
      <c r="F3" s="63"/>
      <c r="G3" s="87"/>
    </row>
    <row r="4" spans="1:7" ht="24.75" customHeight="1" x14ac:dyDescent="0.25">
      <c r="A4" s="88" t="s">
        <v>2</v>
      </c>
      <c r="B4" s="36" t="s">
        <v>184</v>
      </c>
      <c r="C4" s="88" t="s">
        <v>156</v>
      </c>
      <c r="D4" s="88" t="s">
        <v>186</v>
      </c>
      <c r="E4" s="88" t="s">
        <v>158</v>
      </c>
      <c r="F4" s="88" t="s">
        <v>159</v>
      </c>
      <c r="G4" s="90" t="s">
        <v>223</v>
      </c>
    </row>
    <row r="5" spans="1:7" ht="14.4" thickBot="1" x14ac:dyDescent="0.3">
      <c r="A5" s="89"/>
      <c r="B5" s="25" t="s">
        <v>185</v>
      </c>
      <c r="C5" s="89"/>
      <c r="D5" s="89"/>
      <c r="E5" s="89"/>
      <c r="F5" s="89"/>
      <c r="G5" s="91"/>
    </row>
    <row r="6" spans="1:7" ht="14.4" thickBot="1" x14ac:dyDescent="0.3">
      <c r="A6" s="24" t="s">
        <v>160</v>
      </c>
      <c r="B6" s="27">
        <v>313</v>
      </c>
      <c r="C6" s="27">
        <v>1</v>
      </c>
      <c r="D6" s="27">
        <f>C6*B6</f>
        <v>313</v>
      </c>
      <c r="E6" s="27">
        <v>4</v>
      </c>
      <c r="F6" s="28">
        <f>E6*D6</f>
        <v>1252</v>
      </c>
      <c r="G6" s="37">
        <f>F6*265</f>
        <v>331780</v>
      </c>
    </row>
    <row r="7" spans="1:7" ht="14.4" thickBot="1" x14ac:dyDescent="0.3">
      <c r="A7" s="24" t="s">
        <v>161</v>
      </c>
      <c r="B7" s="27">
        <v>44</v>
      </c>
      <c r="C7" s="27">
        <v>1</v>
      </c>
      <c r="D7" s="27">
        <f t="shared" ref="D7:D31" si="0">C7*B7</f>
        <v>44</v>
      </c>
      <c r="E7" s="27">
        <v>4</v>
      </c>
      <c r="F7" s="28">
        <f t="shared" ref="F7:F31" si="1">E7*D7</f>
        <v>176</v>
      </c>
      <c r="G7" s="37">
        <f>F7*265</f>
        <v>46640</v>
      </c>
    </row>
    <row r="8" spans="1:7" ht="27" thickBot="1" x14ac:dyDescent="0.3">
      <c r="A8" s="24" t="s">
        <v>162</v>
      </c>
      <c r="B8" s="92" t="s">
        <v>34</v>
      </c>
      <c r="C8" s="93"/>
      <c r="D8" s="93"/>
      <c r="E8" s="93"/>
      <c r="F8" s="93"/>
      <c r="G8" s="94"/>
    </row>
    <row r="9" spans="1:7" ht="14.4" thickBot="1" x14ac:dyDescent="0.3">
      <c r="A9" s="24">
        <v>35.130000000000003</v>
      </c>
      <c r="B9" s="95"/>
      <c r="C9" s="96"/>
      <c r="D9" s="96"/>
      <c r="E9" s="96"/>
      <c r="F9" s="96"/>
      <c r="G9" s="97"/>
    </row>
    <row r="10" spans="1:7" ht="14.4" thickBot="1" x14ac:dyDescent="0.3">
      <c r="A10" s="24" t="s">
        <v>163</v>
      </c>
      <c r="B10" s="27">
        <v>800</v>
      </c>
      <c r="C10" s="27">
        <v>2</v>
      </c>
      <c r="D10" s="27">
        <f t="shared" si="0"/>
        <v>1600</v>
      </c>
      <c r="E10" s="27">
        <v>0.25</v>
      </c>
      <c r="F10" s="28">
        <f t="shared" si="1"/>
        <v>400</v>
      </c>
      <c r="G10" s="37">
        <f>F10*265</f>
        <v>106000</v>
      </c>
    </row>
    <row r="11" spans="1:7" ht="14.4" thickBot="1" x14ac:dyDescent="0.3">
      <c r="A11" s="24">
        <v>35.19</v>
      </c>
      <c r="B11" s="27">
        <v>26</v>
      </c>
      <c r="C11" s="27">
        <v>1</v>
      </c>
      <c r="D11" s="27">
        <f t="shared" si="0"/>
        <v>26</v>
      </c>
      <c r="E11" s="27">
        <v>1</v>
      </c>
      <c r="F11" s="28">
        <f t="shared" si="1"/>
        <v>26</v>
      </c>
      <c r="G11" s="37">
        <f>F11*265</f>
        <v>6890</v>
      </c>
    </row>
    <row r="12" spans="1:7" ht="14.4" thickBot="1" x14ac:dyDescent="0.3">
      <c r="A12" s="24" t="s">
        <v>164</v>
      </c>
      <c r="B12" s="27">
        <v>70</v>
      </c>
      <c r="C12" s="27">
        <v>1</v>
      </c>
      <c r="D12" s="27">
        <f t="shared" si="0"/>
        <v>70</v>
      </c>
      <c r="E12" s="27">
        <v>1</v>
      </c>
      <c r="F12" s="28">
        <f t="shared" si="1"/>
        <v>70</v>
      </c>
      <c r="G12" s="37">
        <f t="shared" ref="G12" si="2">F12*272</f>
        <v>19040</v>
      </c>
    </row>
    <row r="13" spans="1:7" ht="27" customHeight="1" thickBot="1" x14ac:dyDescent="0.3">
      <c r="A13" s="24" t="s">
        <v>165</v>
      </c>
      <c r="B13" s="57" t="s">
        <v>166</v>
      </c>
      <c r="C13" s="58"/>
      <c r="D13" s="58"/>
      <c r="E13" s="58"/>
      <c r="F13" s="58"/>
      <c r="G13" s="59"/>
    </row>
    <row r="14" spans="1:7" ht="14.4" thickBot="1" x14ac:dyDescent="0.3">
      <c r="A14" s="24" t="s">
        <v>167</v>
      </c>
      <c r="B14" s="27">
        <v>3053</v>
      </c>
      <c r="C14" s="27">
        <v>20</v>
      </c>
      <c r="D14" s="27">
        <f t="shared" si="0"/>
        <v>61060</v>
      </c>
      <c r="E14" s="27">
        <v>0.17</v>
      </c>
      <c r="F14" s="28">
        <f t="shared" si="1"/>
        <v>10380.200000000001</v>
      </c>
      <c r="G14" s="37">
        <f t="shared" ref="G14:G20" si="3">F14*265</f>
        <v>2750753</v>
      </c>
    </row>
    <row r="15" spans="1:7" ht="14.4" thickBot="1" x14ac:dyDescent="0.3">
      <c r="A15" s="24" t="s">
        <v>168</v>
      </c>
      <c r="B15" s="27">
        <v>13</v>
      </c>
      <c r="C15" s="27">
        <v>1</v>
      </c>
      <c r="D15" s="27">
        <f t="shared" si="0"/>
        <v>13</v>
      </c>
      <c r="E15" s="27">
        <v>1</v>
      </c>
      <c r="F15" s="28">
        <f t="shared" si="1"/>
        <v>13</v>
      </c>
      <c r="G15" s="37">
        <f t="shared" si="3"/>
        <v>3445</v>
      </c>
    </row>
    <row r="16" spans="1:7" ht="14.4" thickBot="1" x14ac:dyDescent="0.3">
      <c r="A16" s="24" t="s">
        <v>169</v>
      </c>
      <c r="B16" s="27">
        <v>51</v>
      </c>
      <c r="C16" s="27">
        <v>1</v>
      </c>
      <c r="D16" s="27">
        <f t="shared" si="0"/>
        <v>51</v>
      </c>
      <c r="E16" s="27">
        <v>1</v>
      </c>
      <c r="F16" s="28">
        <f t="shared" si="1"/>
        <v>51</v>
      </c>
      <c r="G16" s="37">
        <f t="shared" si="3"/>
        <v>13515</v>
      </c>
    </row>
    <row r="17" spans="1:7" ht="14.4" thickBot="1" x14ac:dyDescent="0.3">
      <c r="A17" s="24" t="s">
        <v>170</v>
      </c>
      <c r="B17" s="27">
        <v>90</v>
      </c>
      <c r="C17" s="27">
        <v>1</v>
      </c>
      <c r="D17" s="27">
        <f t="shared" si="0"/>
        <v>90</v>
      </c>
      <c r="E17" s="27">
        <v>1</v>
      </c>
      <c r="F17" s="28">
        <f t="shared" si="1"/>
        <v>90</v>
      </c>
      <c r="G17" s="37">
        <f t="shared" si="3"/>
        <v>23850</v>
      </c>
    </row>
    <row r="18" spans="1:7" ht="14.4" thickBot="1" x14ac:dyDescent="0.3">
      <c r="A18" s="24" t="s">
        <v>117</v>
      </c>
      <c r="B18" s="27">
        <v>11</v>
      </c>
      <c r="C18" s="27">
        <v>12</v>
      </c>
      <c r="D18" s="27">
        <f t="shared" si="0"/>
        <v>132</v>
      </c>
      <c r="E18" s="27">
        <v>0.25</v>
      </c>
      <c r="F18" s="28">
        <f t="shared" si="1"/>
        <v>33</v>
      </c>
      <c r="G18" s="37">
        <f t="shared" si="3"/>
        <v>8745</v>
      </c>
    </row>
    <row r="19" spans="1:7" ht="14.4" thickBot="1" x14ac:dyDescent="0.3">
      <c r="A19" s="24" t="s">
        <v>121</v>
      </c>
      <c r="B19" s="27">
        <v>928</v>
      </c>
      <c r="C19" s="27">
        <v>155</v>
      </c>
      <c r="D19" s="27">
        <f t="shared" si="0"/>
        <v>143840</v>
      </c>
      <c r="E19" s="27">
        <v>0.25</v>
      </c>
      <c r="F19" s="28">
        <f t="shared" si="1"/>
        <v>35960</v>
      </c>
      <c r="G19" s="37">
        <f t="shared" si="3"/>
        <v>9529400</v>
      </c>
    </row>
    <row r="20" spans="1:7" ht="14.4" thickBot="1" x14ac:dyDescent="0.3">
      <c r="A20" s="24" t="s">
        <v>125</v>
      </c>
      <c r="B20" s="27">
        <v>98</v>
      </c>
      <c r="C20" s="27">
        <v>260</v>
      </c>
      <c r="D20" s="27">
        <f t="shared" si="0"/>
        <v>25480</v>
      </c>
      <c r="E20" s="27">
        <v>0.25</v>
      </c>
      <c r="F20" s="28">
        <f t="shared" si="1"/>
        <v>6370</v>
      </c>
      <c r="G20" s="37">
        <f t="shared" si="3"/>
        <v>1688050</v>
      </c>
    </row>
    <row r="21" spans="1:7" ht="27" customHeight="1" thickBot="1" x14ac:dyDescent="0.3">
      <c r="A21" s="24" t="s">
        <v>225</v>
      </c>
      <c r="B21" s="57" t="s">
        <v>34</v>
      </c>
      <c r="C21" s="58"/>
      <c r="D21" s="58"/>
      <c r="E21" s="58"/>
      <c r="F21" s="58"/>
      <c r="G21" s="59"/>
    </row>
    <row r="22" spans="1:7" ht="27" thickBot="1" x14ac:dyDescent="0.3">
      <c r="A22" s="24" t="s">
        <v>171</v>
      </c>
      <c r="B22" s="57" t="s">
        <v>172</v>
      </c>
      <c r="C22" s="58"/>
      <c r="D22" s="58"/>
      <c r="E22" s="58"/>
      <c r="F22" s="58"/>
      <c r="G22" s="59"/>
    </row>
    <row r="23" spans="1:7" ht="14.4" thickBot="1" x14ac:dyDescent="0.3">
      <c r="A23" s="24" t="s">
        <v>173</v>
      </c>
      <c r="B23" s="27">
        <v>47</v>
      </c>
      <c r="C23" s="27">
        <v>1</v>
      </c>
      <c r="D23" s="27">
        <f t="shared" si="0"/>
        <v>47</v>
      </c>
      <c r="E23" s="27">
        <v>0.5</v>
      </c>
      <c r="F23" s="28">
        <f t="shared" si="1"/>
        <v>23.5</v>
      </c>
      <c r="G23" s="37">
        <f>F23*265</f>
        <v>6227.5</v>
      </c>
    </row>
    <row r="24" spans="1:7" ht="14.4" thickBot="1" x14ac:dyDescent="0.3">
      <c r="A24" s="24" t="s">
        <v>174</v>
      </c>
      <c r="B24" s="27">
        <v>47</v>
      </c>
      <c r="C24" s="27">
        <v>1</v>
      </c>
      <c r="D24" s="27">
        <f t="shared" si="0"/>
        <v>47</v>
      </c>
      <c r="E24" s="27">
        <v>8</v>
      </c>
      <c r="F24" s="28">
        <f t="shared" si="1"/>
        <v>376</v>
      </c>
      <c r="G24" s="37">
        <f>F24*265</f>
        <v>99640</v>
      </c>
    </row>
    <row r="25" spans="1:7" ht="14.4" thickBot="1" x14ac:dyDescent="0.3">
      <c r="A25" s="24" t="s">
        <v>176</v>
      </c>
      <c r="B25" s="27">
        <v>47</v>
      </c>
      <c r="C25" s="27">
        <v>1</v>
      </c>
      <c r="D25" s="27">
        <f t="shared" si="0"/>
        <v>47</v>
      </c>
      <c r="E25" s="27">
        <v>0.5</v>
      </c>
      <c r="F25" s="28">
        <f t="shared" si="1"/>
        <v>23.5</v>
      </c>
      <c r="G25" s="37">
        <f>F25*265</f>
        <v>6227.5</v>
      </c>
    </row>
    <row r="26" spans="1:7" ht="27" thickBot="1" x14ac:dyDescent="0.3">
      <c r="A26" s="24" t="s">
        <v>177</v>
      </c>
      <c r="B26" s="57" t="s">
        <v>178</v>
      </c>
      <c r="C26" s="58"/>
      <c r="D26" s="58"/>
      <c r="E26" s="58"/>
      <c r="F26" s="58"/>
      <c r="G26" s="59"/>
    </row>
    <row r="27" spans="1:7" ht="14.4" thickBot="1" x14ac:dyDescent="0.3">
      <c r="A27" s="24" t="s">
        <v>179</v>
      </c>
      <c r="B27" s="27">
        <v>3</v>
      </c>
      <c r="C27" s="27">
        <v>1</v>
      </c>
      <c r="D27" s="27">
        <f t="shared" si="0"/>
        <v>3</v>
      </c>
      <c r="E27" s="27">
        <v>0.5</v>
      </c>
      <c r="F27" s="28">
        <f t="shared" si="1"/>
        <v>1.5</v>
      </c>
      <c r="G27" s="37">
        <f>F27*265</f>
        <v>397.5</v>
      </c>
    </row>
    <row r="28" spans="1:7" ht="14.4" thickBot="1" x14ac:dyDescent="0.3">
      <c r="A28" s="24" t="s">
        <v>180</v>
      </c>
      <c r="B28" s="27">
        <v>3</v>
      </c>
      <c r="C28" s="27">
        <v>1</v>
      </c>
      <c r="D28" s="27">
        <f t="shared" si="0"/>
        <v>3</v>
      </c>
      <c r="E28" s="27">
        <v>8</v>
      </c>
      <c r="F28" s="28">
        <f t="shared" si="1"/>
        <v>24</v>
      </c>
      <c r="G28" s="37">
        <f>F28*265</f>
        <v>6360</v>
      </c>
    </row>
    <row r="29" spans="1:7" ht="14.4" thickBot="1" x14ac:dyDescent="0.3">
      <c r="A29" s="24" t="s">
        <v>181</v>
      </c>
      <c r="B29" s="27">
        <v>3</v>
      </c>
      <c r="C29" s="27">
        <v>1</v>
      </c>
      <c r="D29" s="27">
        <f t="shared" si="0"/>
        <v>3</v>
      </c>
      <c r="E29" s="27">
        <v>2</v>
      </c>
      <c r="F29" s="28">
        <f t="shared" si="1"/>
        <v>6</v>
      </c>
      <c r="G29" s="37">
        <f>F29*265</f>
        <v>1590</v>
      </c>
    </row>
    <row r="30" spans="1:7" ht="14.4" thickBot="1" x14ac:dyDescent="0.3">
      <c r="A30" s="24" t="s">
        <v>182</v>
      </c>
      <c r="B30" s="27">
        <v>3</v>
      </c>
      <c r="C30" s="27">
        <v>1</v>
      </c>
      <c r="D30" s="27">
        <f t="shared" si="0"/>
        <v>3</v>
      </c>
      <c r="E30" s="27">
        <v>0.5</v>
      </c>
      <c r="F30" s="28">
        <f t="shared" si="1"/>
        <v>1.5</v>
      </c>
      <c r="G30" s="37">
        <f>F30*265</f>
        <v>397.5</v>
      </c>
    </row>
    <row r="31" spans="1:7" ht="14.4" thickBot="1" x14ac:dyDescent="0.3">
      <c r="A31" s="24">
        <v>35.306699999999999</v>
      </c>
      <c r="B31" s="27">
        <v>6</v>
      </c>
      <c r="C31" s="27">
        <v>1</v>
      </c>
      <c r="D31" s="27">
        <f t="shared" si="0"/>
        <v>6</v>
      </c>
      <c r="E31" s="27">
        <v>1</v>
      </c>
      <c r="F31" s="28">
        <f t="shared" si="1"/>
        <v>6</v>
      </c>
      <c r="G31" s="37">
        <f>F31*265</f>
        <v>1590</v>
      </c>
    </row>
    <row r="32" spans="1:7" ht="14.4" thickBot="1" x14ac:dyDescent="0.3">
      <c r="A32" s="24" t="s">
        <v>152</v>
      </c>
      <c r="B32" s="27"/>
      <c r="C32" s="27"/>
      <c r="D32" s="28">
        <f>SUM(D6:D7,D10:D12,D14:D20,D23:D25,D27:D31)</f>
        <v>232878</v>
      </c>
      <c r="E32" s="27"/>
      <c r="F32" s="28">
        <f>SUM(F6:F7,F10:F12,F14:F20,F23:F25,F27:F31)</f>
        <v>55283.199999999997</v>
      </c>
      <c r="G32" s="37">
        <f>SUM(G6:G7,G10:G12,G14:G20,G23:G25,G27:G31)</f>
        <v>14650538</v>
      </c>
    </row>
  </sheetData>
  <mergeCells count="15">
    <mergeCell ref="B8:G9"/>
    <mergeCell ref="B13:G13"/>
    <mergeCell ref="B21:G21"/>
    <mergeCell ref="B22:G22"/>
    <mergeCell ref="B26:G26"/>
    <mergeCell ref="A1:F1"/>
    <mergeCell ref="A2:F2"/>
    <mergeCell ref="A3:F3"/>
    <mergeCell ref="G1:G3"/>
    <mergeCell ref="A4:A5"/>
    <mergeCell ref="C4:C5"/>
    <mergeCell ref="D4:D5"/>
    <mergeCell ref="E4:E5"/>
    <mergeCell ref="F4:F5"/>
    <mergeCell ref="G4:G5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G132"/>
  <sheetViews>
    <sheetView zoomScaleNormal="100" workbookViewId="0">
      <pane ySplit="6" topLeftCell="A115" activePane="bottomLeft" state="frozen"/>
      <selection pane="bottomLeft" activeCell="F124" sqref="F124"/>
    </sheetView>
  </sheetViews>
  <sheetFormatPr defaultRowHeight="13.8" x14ac:dyDescent="0.25"/>
  <cols>
    <col min="1" max="1" width="16.3984375" customWidth="1"/>
    <col min="2" max="2" width="13.8984375" style="5" customWidth="1"/>
    <col min="3" max="3" width="15.5" style="5" customWidth="1"/>
    <col min="4" max="5" width="15.19921875" style="5" customWidth="1"/>
    <col min="6" max="6" width="13.59765625" style="9" customWidth="1"/>
    <col min="7" max="7" width="12.59765625" style="5" customWidth="1"/>
  </cols>
  <sheetData>
    <row r="1" spans="1:7" ht="15.6" x14ac:dyDescent="0.25">
      <c r="A1" s="3" t="s">
        <v>229</v>
      </c>
    </row>
    <row r="2" spans="1:7" ht="15.6" x14ac:dyDescent="0.25">
      <c r="D2" s="10" t="s">
        <v>203</v>
      </c>
    </row>
    <row r="3" spans="1:7" ht="16.2" thickBot="1" x14ac:dyDescent="0.3">
      <c r="A3" s="1"/>
    </row>
    <row r="4" spans="1:7" ht="26.4" x14ac:dyDescent="0.25">
      <c r="A4" s="78" t="s">
        <v>2</v>
      </c>
      <c r="B4" s="38" t="s">
        <v>187</v>
      </c>
      <c r="C4" s="38" t="s">
        <v>189</v>
      </c>
      <c r="D4" s="98" t="s">
        <v>191</v>
      </c>
      <c r="E4" s="98" t="s">
        <v>192</v>
      </c>
      <c r="F4" s="101" t="s">
        <v>224</v>
      </c>
      <c r="G4" s="38" t="s">
        <v>9</v>
      </c>
    </row>
    <row r="5" spans="1:7" x14ac:dyDescent="0.25">
      <c r="A5" s="79"/>
      <c r="B5" s="39" t="s">
        <v>188</v>
      </c>
      <c r="C5" s="39" t="s">
        <v>190</v>
      </c>
      <c r="D5" s="99"/>
      <c r="E5" s="99"/>
      <c r="F5" s="102"/>
      <c r="G5" s="39" t="s">
        <v>10</v>
      </c>
    </row>
    <row r="6" spans="1:7" ht="14.4" thickBot="1" x14ac:dyDescent="0.3">
      <c r="A6" s="80"/>
      <c r="B6" s="31"/>
      <c r="C6" s="40"/>
      <c r="D6" s="100"/>
      <c r="E6" s="100"/>
      <c r="F6" s="103"/>
      <c r="G6" s="40"/>
    </row>
    <row r="7" spans="1:7" ht="14.4" thickBot="1" x14ac:dyDescent="0.3">
      <c r="A7" s="30" t="s">
        <v>11</v>
      </c>
      <c r="B7" s="31">
        <v>6157</v>
      </c>
      <c r="C7" s="31">
        <v>5</v>
      </c>
      <c r="D7" s="32">
        <v>0.5</v>
      </c>
      <c r="E7" s="32">
        <f>B7*C7*D7</f>
        <v>15392.5</v>
      </c>
      <c r="F7" s="41">
        <f>E7*265</f>
        <v>4079012.5</v>
      </c>
      <c r="G7" s="31" t="s">
        <v>12</v>
      </c>
    </row>
    <row r="8" spans="1:7" ht="14.4" thickBot="1" x14ac:dyDescent="0.3">
      <c r="A8" s="30" t="s">
        <v>13</v>
      </c>
      <c r="B8" s="31">
        <v>634</v>
      </c>
      <c r="C8" s="31">
        <v>2</v>
      </c>
      <c r="D8" s="32">
        <v>0.25</v>
      </c>
      <c r="E8" s="32">
        <f>B8*C8*D8</f>
        <v>317</v>
      </c>
      <c r="F8" s="41">
        <f>E8*265</f>
        <v>84005</v>
      </c>
      <c r="G8" s="31"/>
    </row>
    <row r="9" spans="1:7" ht="27" customHeight="1" thickBot="1" x14ac:dyDescent="0.3">
      <c r="A9" s="30" t="s">
        <v>14</v>
      </c>
      <c r="B9" s="65" t="s">
        <v>15</v>
      </c>
      <c r="C9" s="66"/>
      <c r="D9" s="66"/>
      <c r="E9" s="66"/>
      <c r="F9" s="66"/>
      <c r="G9" s="67"/>
    </row>
    <row r="10" spans="1:7" ht="27" thickBot="1" x14ac:dyDescent="0.3">
      <c r="A10" s="30" t="s">
        <v>16</v>
      </c>
      <c r="B10" s="31">
        <v>1645</v>
      </c>
      <c r="C10" s="31">
        <v>1</v>
      </c>
      <c r="D10" s="34">
        <v>0.5</v>
      </c>
      <c r="E10" s="34">
        <f>B10*C10*D10</f>
        <v>822.5</v>
      </c>
      <c r="F10" s="41">
        <f>E10*265</f>
        <v>217962.5</v>
      </c>
      <c r="G10" s="31" t="s">
        <v>17</v>
      </c>
    </row>
    <row r="11" spans="1:7" ht="27" customHeight="1" thickBot="1" x14ac:dyDescent="0.3">
      <c r="A11" s="30" t="s">
        <v>18</v>
      </c>
      <c r="B11" s="65" t="s">
        <v>15</v>
      </c>
      <c r="C11" s="66"/>
      <c r="D11" s="66"/>
      <c r="E11" s="66"/>
      <c r="F11" s="66"/>
      <c r="G11" s="67"/>
    </row>
    <row r="12" spans="1:7" ht="14.4" thickBot="1" x14ac:dyDescent="0.3">
      <c r="A12" s="30" t="s">
        <v>19</v>
      </c>
      <c r="B12" s="31">
        <v>6157</v>
      </c>
      <c r="C12" s="31">
        <v>1</v>
      </c>
      <c r="D12" s="32">
        <v>0.5</v>
      </c>
      <c r="E12" s="32">
        <f>B12*C12*D12</f>
        <v>3078.5</v>
      </c>
      <c r="F12" s="41">
        <f>E12*265</f>
        <v>815802.5</v>
      </c>
      <c r="G12" s="31" t="s">
        <v>12</v>
      </c>
    </row>
    <row r="13" spans="1:7" ht="27" customHeight="1" thickBot="1" x14ac:dyDescent="0.3">
      <c r="A13" s="30" t="s">
        <v>20</v>
      </c>
      <c r="B13" s="65" t="s">
        <v>21</v>
      </c>
      <c r="C13" s="66"/>
      <c r="D13" s="66"/>
      <c r="E13" s="66"/>
      <c r="F13" s="66"/>
      <c r="G13" s="67"/>
    </row>
    <row r="14" spans="1:7" ht="14.4" thickBot="1" x14ac:dyDescent="0.3">
      <c r="A14" s="30" t="s">
        <v>22</v>
      </c>
      <c r="B14" s="31">
        <v>6157</v>
      </c>
      <c r="C14" s="31">
        <v>1</v>
      </c>
      <c r="D14" s="32">
        <v>1</v>
      </c>
      <c r="E14" s="32">
        <f>B14*C14*D14</f>
        <v>6157</v>
      </c>
      <c r="F14" s="41">
        <f t="shared" ref="F14:F17" si="0">E14*265</f>
        <v>1631605</v>
      </c>
      <c r="G14" s="31"/>
    </row>
    <row r="15" spans="1:7" ht="14.4" thickBot="1" x14ac:dyDescent="0.3">
      <c r="A15" s="30" t="s">
        <v>23</v>
      </c>
      <c r="B15" s="31">
        <v>1050</v>
      </c>
      <c r="C15" s="31">
        <v>1</v>
      </c>
      <c r="D15" s="32">
        <v>1</v>
      </c>
      <c r="E15" s="32">
        <f t="shared" ref="E15:E17" si="1">B15*C15*D15</f>
        <v>1050</v>
      </c>
      <c r="F15" s="41">
        <f t="shared" si="0"/>
        <v>278250</v>
      </c>
      <c r="G15" s="31"/>
    </row>
    <row r="16" spans="1:7" ht="14.4" thickBot="1" x14ac:dyDescent="0.3">
      <c r="A16" s="30" t="s">
        <v>24</v>
      </c>
      <c r="B16" s="31">
        <v>3386</v>
      </c>
      <c r="C16" s="31">
        <v>7</v>
      </c>
      <c r="D16" s="32">
        <v>0.25</v>
      </c>
      <c r="E16" s="32">
        <f t="shared" si="1"/>
        <v>5925.5</v>
      </c>
      <c r="F16" s="41">
        <f t="shared" si="0"/>
        <v>1570257.5</v>
      </c>
      <c r="G16" s="31" t="s">
        <v>25</v>
      </c>
    </row>
    <row r="17" spans="1:7" ht="14.4" thickBot="1" x14ac:dyDescent="0.3">
      <c r="A17" s="30" t="s">
        <v>26</v>
      </c>
      <c r="B17" s="31">
        <v>3386</v>
      </c>
      <c r="C17" s="31">
        <v>10</v>
      </c>
      <c r="D17" s="32">
        <v>0.25</v>
      </c>
      <c r="E17" s="32">
        <f t="shared" si="1"/>
        <v>8465</v>
      </c>
      <c r="F17" s="41">
        <f t="shared" si="0"/>
        <v>2243225</v>
      </c>
      <c r="G17" s="31" t="s">
        <v>25</v>
      </c>
    </row>
    <row r="18" spans="1:7" ht="27" customHeight="1" thickBot="1" x14ac:dyDescent="0.3">
      <c r="A18" s="30" t="s">
        <v>27</v>
      </c>
      <c r="B18" s="65" t="s">
        <v>28</v>
      </c>
      <c r="C18" s="66"/>
      <c r="D18" s="66"/>
      <c r="E18" s="66"/>
      <c r="F18" s="66"/>
      <c r="G18" s="67"/>
    </row>
    <row r="19" spans="1:7" ht="27" thickBot="1" x14ac:dyDescent="0.3">
      <c r="A19" s="30" t="s">
        <v>29</v>
      </c>
      <c r="B19" s="31">
        <v>3386</v>
      </c>
      <c r="C19" s="31">
        <v>1</v>
      </c>
      <c r="D19" s="32">
        <v>0.5</v>
      </c>
      <c r="E19" s="32">
        <f>B19*C19*D19</f>
        <v>1693</v>
      </c>
      <c r="F19" s="41">
        <f>E19*265</f>
        <v>448645</v>
      </c>
      <c r="G19" s="31" t="s">
        <v>30</v>
      </c>
    </row>
    <row r="20" spans="1:7" ht="27" customHeight="1" thickBot="1" x14ac:dyDescent="0.3">
      <c r="A20" s="30" t="s">
        <v>31</v>
      </c>
      <c r="B20" s="65" t="s">
        <v>32</v>
      </c>
      <c r="C20" s="66"/>
      <c r="D20" s="66"/>
      <c r="E20" s="66"/>
      <c r="F20" s="66"/>
      <c r="G20" s="67"/>
    </row>
    <row r="21" spans="1:7" ht="27" customHeight="1" thickBot="1" x14ac:dyDescent="0.3">
      <c r="A21" s="30" t="s">
        <v>33</v>
      </c>
      <c r="B21" s="74" t="s">
        <v>34</v>
      </c>
      <c r="C21" s="75"/>
      <c r="D21" s="75"/>
      <c r="E21" s="75"/>
      <c r="F21" s="75"/>
      <c r="G21" s="76"/>
    </row>
    <row r="22" spans="1:7" ht="14.4" thickBot="1" x14ac:dyDescent="0.3">
      <c r="A22" s="30" t="s">
        <v>35</v>
      </c>
      <c r="B22" s="68"/>
      <c r="C22" s="69"/>
      <c r="D22" s="69"/>
      <c r="E22" s="69"/>
      <c r="F22" s="69"/>
      <c r="G22" s="70"/>
    </row>
    <row r="23" spans="1:7" ht="14.4" thickBot="1" x14ac:dyDescent="0.3">
      <c r="A23" s="30" t="s">
        <v>36</v>
      </c>
      <c r="B23" s="68"/>
      <c r="C23" s="69"/>
      <c r="D23" s="69"/>
      <c r="E23" s="69"/>
      <c r="F23" s="69"/>
      <c r="G23" s="70"/>
    </row>
    <row r="24" spans="1:7" ht="14.4" thickBot="1" x14ac:dyDescent="0.3">
      <c r="A24" s="30" t="s">
        <v>37</v>
      </c>
      <c r="B24" s="68"/>
      <c r="C24" s="69"/>
      <c r="D24" s="69"/>
      <c r="E24" s="69"/>
      <c r="F24" s="69"/>
      <c r="G24" s="70"/>
    </row>
    <row r="25" spans="1:7" ht="14.4" thickBot="1" x14ac:dyDescent="0.3">
      <c r="A25" s="30" t="s">
        <v>38</v>
      </c>
      <c r="B25" s="68"/>
      <c r="C25" s="69"/>
      <c r="D25" s="69"/>
      <c r="E25" s="69"/>
      <c r="F25" s="69"/>
      <c r="G25" s="70"/>
    </row>
    <row r="26" spans="1:7" ht="14.4" thickBot="1" x14ac:dyDescent="0.3">
      <c r="A26" s="30" t="s">
        <v>39</v>
      </c>
      <c r="B26" s="71"/>
      <c r="C26" s="72"/>
      <c r="D26" s="72"/>
      <c r="E26" s="72"/>
      <c r="F26" s="72"/>
      <c r="G26" s="73"/>
    </row>
    <row r="27" spans="1:7" ht="27" customHeight="1" thickBot="1" x14ac:dyDescent="0.3">
      <c r="A27" s="30" t="s">
        <v>40</v>
      </c>
      <c r="B27" s="65" t="s">
        <v>41</v>
      </c>
      <c r="C27" s="66"/>
      <c r="D27" s="66"/>
      <c r="E27" s="66"/>
      <c r="F27" s="66"/>
      <c r="G27" s="67"/>
    </row>
    <row r="28" spans="1:7" ht="27" thickBot="1" x14ac:dyDescent="0.3">
      <c r="A28" s="30" t="s">
        <v>42</v>
      </c>
      <c r="B28" s="31">
        <v>6157</v>
      </c>
      <c r="C28" s="31">
        <v>1</v>
      </c>
      <c r="D28" s="31">
        <v>0.03</v>
      </c>
      <c r="E28" s="31">
        <f>B28*C28*D28</f>
        <v>184.70999999999998</v>
      </c>
      <c r="F28" s="41">
        <f>E28*265</f>
        <v>48948.149999999994</v>
      </c>
      <c r="G28" s="31" t="s">
        <v>43</v>
      </c>
    </row>
    <row r="29" spans="1:7" ht="27" customHeight="1" thickBot="1" x14ac:dyDescent="0.3">
      <c r="A29" s="30" t="s">
        <v>44</v>
      </c>
      <c r="B29" s="65" t="s">
        <v>45</v>
      </c>
      <c r="C29" s="66"/>
      <c r="D29" s="66"/>
      <c r="E29" s="66"/>
      <c r="F29" s="66"/>
      <c r="G29" s="67"/>
    </row>
    <row r="30" spans="1:7" ht="27" customHeight="1" thickBot="1" x14ac:dyDescent="0.3">
      <c r="A30" s="30" t="s">
        <v>46</v>
      </c>
      <c r="B30" s="65" t="s">
        <v>47</v>
      </c>
      <c r="C30" s="66"/>
      <c r="D30" s="66"/>
      <c r="E30" s="66"/>
      <c r="F30" s="66"/>
      <c r="G30" s="67"/>
    </row>
    <row r="31" spans="1:7" ht="27" customHeight="1" thickBot="1" x14ac:dyDescent="0.3">
      <c r="A31" s="30" t="s">
        <v>193</v>
      </c>
      <c r="B31" s="65" t="s">
        <v>49</v>
      </c>
      <c r="C31" s="66"/>
      <c r="D31" s="66"/>
      <c r="E31" s="66"/>
      <c r="F31" s="66"/>
      <c r="G31" s="67"/>
    </row>
    <row r="32" spans="1:7" ht="27" customHeight="1" thickBot="1" x14ac:dyDescent="0.3">
      <c r="A32" s="30" t="s">
        <v>194</v>
      </c>
      <c r="B32" s="65" t="s">
        <v>49</v>
      </c>
      <c r="C32" s="66"/>
      <c r="D32" s="66"/>
      <c r="E32" s="66"/>
      <c r="F32" s="66"/>
      <c r="G32" s="67"/>
    </row>
    <row r="33" spans="1:7" ht="27" thickBot="1" x14ac:dyDescent="0.3">
      <c r="A33" s="30">
        <v>35.69</v>
      </c>
      <c r="B33" s="31">
        <v>5485</v>
      </c>
      <c r="C33" s="31">
        <v>2126</v>
      </c>
      <c r="D33" s="32">
        <v>0.02</v>
      </c>
      <c r="E33" s="32">
        <f>B33*C33*D33</f>
        <v>233222.2</v>
      </c>
      <c r="F33" s="41">
        <f>E33*265</f>
        <v>61803883</v>
      </c>
      <c r="G33" s="31" t="s">
        <v>43</v>
      </c>
    </row>
    <row r="34" spans="1:7" ht="27" customHeight="1" thickBot="1" x14ac:dyDescent="0.3">
      <c r="A34" s="42" t="s">
        <v>51</v>
      </c>
      <c r="B34" s="65" t="s">
        <v>52</v>
      </c>
      <c r="C34" s="66"/>
      <c r="D34" s="66"/>
      <c r="E34" s="66"/>
      <c r="F34" s="66"/>
      <c r="G34" s="67"/>
    </row>
    <row r="35" spans="1:7" ht="27" customHeight="1" thickBot="1" x14ac:dyDescent="0.3">
      <c r="A35" s="42" t="s">
        <v>53</v>
      </c>
      <c r="B35" s="65" t="s">
        <v>54</v>
      </c>
      <c r="C35" s="66"/>
      <c r="D35" s="66"/>
      <c r="E35" s="66"/>
      <c r="F35" s="66"/>
      <c r="G35" s="67"/>
    </row>
    <row r="36" spans="1:7" ht="27" customHeight="1" thickBot="1" x14ac:dyDescent="0.3">
      <c r="A36" s="42" t="s">
        <v>55</v>
      </c>
      <c r="B36" s="65" t="s">
        <v>56</v>
      </c>
      <c r="C36" s="66"/>
      <c r="D36" s="66"/>
      <c r="E36" s="66"/>
      <c r="F36" s="66"/>
      <c r="G36" s="67"/>
    </row>
    <row r="37" spans="1:7" ht="27" thickBot="1" x14ac:dyDescent="0.3">
      <c r="A37" s="42" t="s">
        <v>57</v>
      </c>
      <c r="B37" s="43">
        <v>256</v>
      </c>
      <c r="C37" s="31">
        <v>20</v>
      </c>
      <c r="D37" s="32">
        <v>1</v>
      </c>
      <c r="E37" s="32">
        <f>B37*C37*D37</f>
        <v>5120</v>
      </c>
      <c r="F37" s="41">
        <f>E37*265</f>
        <v>1356800</v>
      </c>
      <c r="G37" s="31" t="s">
        <v>58</v>
      </c>
    </row>
    <row r="38" spans="1:7" ht="27" customHeight="1" thickBot="1" x14ac:dyDescent="0.3">
      <c r="A38" s="42" t="s">
        <v>59</v>
      </c>
      <c r="B38" s="65" t="s">
        <v>60</v>
      </c>
      <c r="C38" s="66"/>
      <c r="D38" s="66"/>
      <c r="E38" s="66"/>
      <c r="F38" s="66"/>
      <c r="G38" s="67"/>
    </row>
    <row r="39" spans="1:7" ht="27" customHeight="1" thickBot="1" x14ac:dyDescent="0.3">
      <c r="A39" s="42" t="s">
        <v>61</v>
      </c>
      <c r="B39" s="65" t="s">
        <v>62</v>
      </c>
      <c r="C39" s="66"/>
      <c r="D39" s="66"/>
      <c r="E39" s="66"/>
      <c r="F39" s="66"/>
      <c r="G39" s="67"/>
    </row>
    <row r="40" spans="1:7" ht="27" customHeight="1" thickBot="1" x14ac:dyDescent="0.3">
      <c r="A40" s="42" t="s">
        <v>63</v>
      </c>
      <c r="B40" s="74" t="s">
        <v>34</v>
      </c>
      <c r="C40" s="75"/>
      <c r="D40" s="75"/>
      <c r="E40" s="75"/>
      <c r="F40" s="75"/>
      <c r="G40" s="76"/>
    </row>
    <row r="41" spans="1:7" ht="14.4" thickBot="1" x14ac:dyDescent="0.3">
      <c r="A41" s="42" t="s">
        <v>64</v>
      </c>
      <c r="B41" s="71"/>
      <c r="C41" s="72"/>
      <c r="D41" s="72"/>
      <c r="E41" s="72"/>
      <c r="F41" s="72"/>
      <c r="G41" s="73"/>
    </row>
    <row r="42" spans="1:7" ht="27" customHeight="1" thickBot="1" x14ac:dyDescent="0.3">
      <c r="A42" s="42" t="s">
        <v>65</v>
      </c>
      <c r="B42" s="65" t="s">
        <v>66</v>
      </c>
      <c r="C42" s="66"/>
      <c r="D42" s="66"/>
      <c r="E42" s="66"/>
      <c r="F42" s="66"/>
      <c r="G42" s="67"/>
    </row>
    <row r="43" spans="1:7" ht="27" customHeight="1" thickBot="1" x14ac:dyDescent="0.3">
      <c r="A43" s="42" t="s">
        <v>67</v>
      </c>
      <c r="B43" s="74" t="s">
        <v>34</v>
      </c>
      <c r="C43" s="75"/>
      <c r="D43" s="75"/>
      <c r="E43" s="75"/>
      <c r="F43" s="75"/>
      <c r="G43" s="76"/>
    </row>
    <row r="44" spans="1:7" ht="14.4" thickBot="1" x14ac:dyDescent="0.3">
      <c r="A44" s="42" t="s">
        <v>68</v>
      </c>
      <c r="B44" s="71"/>
      <c r="C44" s="72"/>
      <c r="D44" s="72"/>
      <c r="E44" s="72"/>
      <c r="F44" s="72"/>
      <c r="G44" s="73"/>
    </row>
    <row r="45" spans="1:7" ht="14.4" thickBot="1" x14ac:dyDescent="0.3">
      <c r="A45" s="42" t="s">
        <v>69</v>
      </c>
      <c r="B45" s="43">
        <v>166</v>
      </c>
      <c r="C45" s="31">
        <v>1</v>
      </c>
      <c r="D45" s="34">
        <v>1</v>
      </c>
      <c r="E45" s="34">
        <f>B45*C45*D45</f>
        <v>166</v>
      </c>
      <c r="F45" s="41">
        <f>E45*265</f>
        <v>43990</v>
      </c>
      <c r="G45" s="31" t="s">
        <v>70</v>
      </c>
    </row>
    <row r="46" spans="1:7" ht="27" customHeight="1" thickBot="1" x14ac:dyDescent="0.3">
      <c r="A46" s="42" t="s">
        <v>71</v>
      </c>
      <c r="B46" s="65" t="s">
        <v>72</v>
      </c>
      <c r="C46" s="66"/>
      <c r="D46" s="66"/>
      <c r="E46" s="66"/>
      <c r="F46" s="66"/>
      <c r="G46" s="67"/>
    </row>
    <row r="47" spans="1:7" ht="27" thickBot="1" x14ac:dyDescent="0.3">
      <c r="A47" s="42" t="s">
        <v>73</v>
      </c>
      <c r="B47" s="43">
        <v>166</v>
      </c>
      <c r="C47" s="31">
        <v>12</v>
      </c>
      <c r="D47" s="34">
        <v>0.1</v>
      </c>
      <c r="E47" s="34">
        <f>B47*C47*D47</f>
        <v>199.20000000000002</v>
      </c>
      <c r="F47" s="41">
        <f>E47*265</f>
        <v>52788.000000000007</v>
      </c>
      <c r="G47" s="31" t="s">
        <v>74</v>
      </c>
    </row>
    <row r="48" spans="1:7" ht="27" customHeight="1" thickBot="1" x14ac:dyDescent="0.3">
      <c r="A48" s="42" t="s">
        <v>75</v>
      </c>
      <c r="B48" s="74" t="s">
        <v>34</v>
      </c>
      <c r="C48" s="75"/>
      <c r="D48" s="75"/>
      <c r="E48" s="75"/>
      <c r="F48" s="75"/>
      <c r="G48" s="76"/>
    </row>
    <row r="49" spans="1:7" ht="14.4" thickBot="1" x14ac:dyDescent="0.3">
      <c r="A49" s="42" t="s">
        <v>76</v>
      </c>
      <c r="B49" s="68"/>
      <c r="C49" s="69"/>
      <c r="D49" s="69"/>
      <c r="E49" s="69"/>
      <c r="F49" s="69"/>
      <c r="G49" s="70"/>
    </row>
    <row r="50" spans="1:7" ht="14.4" thickBot="1" x14ac:dyDescent="0.3">
      <c r="A50" s="42" t="s">
        <v>77</v>
      </c>
      <c r="B50" s="68"/>
      <c r="C50" s="69"/>
      <c r="D50" s="69"/>
      <c r="E50" s="69"/>
      <c r="F50" s="69"/>
      <c r="G50" s="70"/>
    </row>
    <row r="51" spans="1:7" ht="14.4" thickBot="1" x14ac:dyDescent="0.3">
      <c r="A51" s="42" t="s">
        <v>78</v>
      </c>
      <c r="B51" s="68"/>
      <c r="C51" s="69"/>
      <c r="D51" s="69"/>
      <c r="E51" s="69"/>
      <c r="F51" s="69"/>
      <c r="G51" s="70"/>
    </row>
    <row r="52" spans="1:7" ht="14.4" thickBot="1" x14ac:dyDescent="0.3">
      <c r="A52" s="42" t="s">
        <v>79</v>
      </c>
      <c r="B52" s="68"/>
      <c r="C52" s="69"/>
      <c r="D52" s="69"/>
      <c r="E52" s="69"/>
      <c r="F52" s="69"/>
      <c r="G52" s="70"/>
    </row>
    <row r="53" spans="1:7" ht="14.4" thickBot="1" x14ac:dyDescent="0.3">
      <c r="A53" s="42" t="s">
        <v>80</v>
      </c>
      <c r="B53" s="68"/>
      <c r="C53" s="69"/>
      <c r="D53" s="69"/>
      <c r="E53" s="69"/>
      <c r="F53" s="69"/>
      <c r="G53" s="70"/>
    </row>
    <row r="54" spans="1:7" ht="14.4" thickBot="1" x14ac:dyDescent="0.3">
      <c r="A54" s="42" t="s">
        <v>195</v>
      </c>
      <c r="B54" s="68"/>
      <c r="C54" s="69"/>
      <c r="D54" s="69"/>
      <c r="E54" s="69"/>
      <c r="F54" s="69"/>
      <c r="G54" s="70"/>
    </row>
    <row r="55" spans="1:7" ht="14.4" thickBot="1" x14ac:dyDescent="0.3">
      <c r="A55" s="42" t="s">
        <v>196</v>
      </c>
      <c r="B55" s="71"/>
      <c r="C55" s="72"/>
      <c r="D55" s="72"/>
      <c r="E55" s="72"/>
      <c r="F55" s="72"/>
      <c r="G55" s="73"/>
    </row>
    <row r="56" spans="1:7" ht="27" customHeight="1" thickBot="1" x14ac:dyDescent="0.3">
      <c r="A56" s="42" t="s">
        <v>83</v>
      </c>
      <c r="B56" s="65" t="s">
        <v>84</v>
      </c>
      <c r="C56" s="66"/>
      <c r="D56" s="66"/>
      <c r="E56" s="66"/>
      <c r="F56" s="66"/>
      <c r="G56" s="67"/>
    </row>
    <row r="57" spans="1:7" ht="27" customHeight="1" thickBot="1" x14ac:dyDescent="0.3">
      <c r="A57" s="42" t="s">
        <v>85</v>
      </c>
      <c r="B57" s="65" t="s">
        <v>86</v>
      </c>
      <c r="C57" s="66"/>
      <c r="D57" s="66"/>
      <c r="E57" s="66"/>
      <c r="F57" s="66"/>
      <c r="G57" s="67"/>
    </row>
    <row r="58" spans="1:7" ht="14.4" thickBot="1" x14ac:dyDescent="0.3">
      <c r="A58" s="42" t="s">
        <v>87</v>
      </c>
      <c r="B58" s="43">
        <v>301</v>
      </c>
      <c r="C58" s="31">
        <v>1</v>
      </c>
      <c r="D58" s="32">
        <v>1</v>
      </c>
      <c r="E58" s="32">
        <f>B58*C58*D58</f>
        <v>301</v>
      </c>
      <c r="F58" s="41">
        <f>E58*265</f>
        <v>79765</v>
      </c>
      <c r="G58" s="31"/>
    </row>
    <row r="59" spans="1:7" ht="27" customHeight="1" thickBot="1" x14ac:dyDescent="0.3">
      <c r="A59" s="42" t="s">
        <v>88</v>
      </c>
      <c r="B59" s="65" t="s">
        <v>72</v>
      </c>
      <c r="C59" s="66"/>
      <c r="D59" s="66"/>
      <c r="E59" s="66"/>
      <c r="F59" s="66"/>
      <c r="G59" s="67"/>
    </row>
    <row r="60" spans="1:7" ht="27" thickBot="1" x14ac:dyDescent="0.3">
      <c r="A60" s="42" t="s">
        <v>89</v>
      </c>
      <c r="B60" s="43">
        <v>301</v>
      </c>
      <c r="C60" s="31">
        <v>5</v>
      </c>
      <c r="D60" s="34">
        <v>0.1</v>
      </c>
      <c r="E60" s="34">
        <f>B60*C60*D60</f>
        <v>150.5</v>
      </c>
      <c r="F60" s="41">
        <f>E60*265</f>
        <v>39882.5</v>
      </c>
      <c r="G60" s="31" t="s">
        <v>74</v>
      </c>
    </row>
    <row r="61" spans="1:7" ht="27" customHeight="1" thickBot="1" x14ac:dyDescent="0.3">
      <c r="A61" s="30" t="s">
        <v>90</v>
      </c>
      <c r="B61" s="65" t="s">
        <v>91</v>
      </c>
      <c r="C61" s="66"/>
      <c r="D61" s="66"/>
      <c r="E61" s="66"/>
      <c r="F61" s="66"/>
      <c r="G61" s="67"/>
    </row>
    <row r="62" spans="1:7" ht="27" customHeight="1" thickBot="1" x14ac:dyDescent="0.3">
      <c r="A62" s="30" t="s">
        <v>92</v>
      </c>
      <c r="B62" s="65" t="s">
        <v>93</v>
      </c>
      <c r="C62" s="66"/>
      <c r="D62" s="66"/>
      <c r="E62" s="66"/>
      <c r="F62" s="66"/>
      <c r="G62" s="67"/>
    </row>
    <row r="63" spans="1:7" ht="27" customHeight="1" thickBot="1" x14ac:dyDescent="0.3">
      <c r="A63" s="30" t="s">
        <v>94</v>
      </c>
      <c r="B63" s="74" t="s">
        <v>34</v>
      </c>
      <c r="C63" s="75"/>
      <c r="D63" s="75"/>
      <c r="E63" s="75"/>
      <c r="F63" s="75"/>
      <c r="G63" s="76"/>
    </row>
    <row r="64" spans="1:7" ht="14.4" thickBot="1" x14ac:dyDescent="0.3">
      <c r="A64" s="30" t="s">
        <v>95</v>
      </c>
      <c r="B64" s="68"/>
      <c r="C64" s="69"/>
      <c r="D64" s="69"/>
      <c r="E64" s="69"/>
      <c r="F64" s="69"/>
      <c r="G64" s="70"/>
    </row>
    <row r="65" spans="1:7" ht="14.4" thickBot="1" x14ac:dyDescent="0.3">
      <c r="A65" s="30" t="s">
        <v>96</v>
      </c>
      <c r="B65" s="68"/>
      <c r="C65" s="69"/>
      <c r="D65" s="69"/>
      <c r="E65" s="69"/>
      <c r="F65" s="69"/>
      <c r="G65" s="70"/>
    </row>
    <row r="66" spans="1:7" ht="14.4" thickBot="1" x14ac:dyDescent="0.3">
      <c r="A66" s="30" t="s">
        <v>97</v>
      </c>
      <c r="B66" s="71"/>
      <c r="C66" s="72"/>
      <c r="D66" s="72"/>
      <c r="E66" s="72"/>
      <c r="F66" s="72"/>
      <c r="G66" s="73"/>
    </row>
    <row r="67" spans="1:7" ht="27" customHeight="1" thickBot="1" x14ac:dyDescent="0.3">
      <c r="A67" s="30" t="s">
        <v>98</v>
      </c>
      <c r="B67" s="65" t="s">
        <v>84</v>
      </c>
      <c r="C67" s="66"/>
      <c r="D67" s="66"/>
      <c r="E67" s="66"/>
      <c r="F67" s="66"/>
      <c r="G67" s="67"/>
    </row>
    <row r="68" spans="1:7" ht="27" customHeight="1" thickBot="1" x14ac:dyDescent="0.3">
      <c r="A68" s="30" t="s">
        <v>99</v>
      </c>
      <c r="B68" s="65" t="s">
        <v>100</v>
      </c>
      <c r="C68" s="66"/>
      <c r="D68" s="66"/>
      <c r="E68" s="66"/>
      <c r="F68" s="66"/>
      <c r="G68" s="67"/>
    </row>
    <row r="69" spans="1:7" ht="27" thickBot="1" x14ac:dyDescent="0.3">
      <c r="A69" s="30" t="s">
        <v>101</v>
      </c>
      <c r="B69" s="31">
        <v>1030</v>
      </c>
      <c r="C69" s="31">
        <v>1</v>
      </c>
      <c r="D69" s="34">
        <v>1</v>
      </c>
      <c r="E69" s="34">
        <f>B69*C69*D69</f>
        <v>1030</v>
      </c>
      <c r="F69" s="41">
        <f t="shared" ref="F69:F73" si="2">E69*265</f>
        <v>272950</v>
      </c>
      <c r="G69" s="31" t="s">
        <v>102</v>
      </c>
    </row>
    <row r="70" spans="1:7" ht="27" thickBot="1" x14ac:dyDescent="0.3">
      <c r="A70" s="30" t="s">
        <v>103</v>
      </c>
      <c r="B70" s="31">
        <v>1030</v>
      </c>
      <c r="C70" s="31">
        <v>1</v>
      </c>
      <c r="D70" s="34">
        <v>0.03</v>
      </c>
      <c r="E70" s="34">
        <f t="shared" ref="E70:E73" si="3">B70*C70*D70</f>
        <v>30.9</v>
      </c>
      <c r="F70" s="41">
        <f t="shared" si="2"/>
        <v>8188.5</v>
      </c>
      <c r="G70" s="31" t="s">
        <v>102</v>
      </c>
    </row>
    <row r="71" spans="1:7" ht="27" thickBot="1" x14ac:dyDescent="0.3">
      <c r="A71" s="30" t="s">
        <v>104</v>
      </c>
      <c r="B71" s="31">
        <v>1030</v>
      </c>
      <c r="C71" s="31">
        <v>1</v>
      </c>
      <c r="D71" s="34">
        <v>0.5</v>
      </c>
      <c r="E71" s="34">
        <f t="shared" si="3"/>
        <v>515</v>
      </c>
      <c r="F71" s="41">
        <f t="shared" si="2"/>
        <v>136475</v>
      </c>
      <c r="G71" s="31" t="s">
        <v>102</v>
      </c>
    </row>
    <row r="72" spans="1:7" ht="27" thickBot="1" x14ac:dyDescent="0.3">
      <c r="A72" s="30" t="s">
        <v>105</v>
      </c>
      <c r="B72" s="31">
        <v>1030</v>
      </c>
      <c r="C72" s="31">
        <v>1</v>
      </c>
      <c r="D72" s="34">
        <v>1</v>
      </c>
      <c r="E72" s="34">
        <f t="shared" si="3"/>
        <v>1030</v>
      </c>
      <c r="F72" s="41">
        <f t="shared" si="2"/>
        <v>272950</v>
      </c>
      <c r="G72" s="31" t="s">
        <v>102</v>
      </c>
    </row>
    <row r="73" spans="1:7" ht="14.4" thickBot="1" x14ac:dyDescent="0.3">
      <c r="A73" s="30" t="s">
        <v>106</v>
      </c>
      <c r="B73" s="31">
        <v>1030</v>
      </c>
      <c r="C73" s="31">
        <v>1</v>
      </c>
      <c r="D73" s="34">
        <v>0.5</v>
      </c>
      <c r="E73" s="34">
        <f t="shared" si="3"/>
        <v>515</v>
      </c>
      <c r="F73" s="41">
        <f t="shared" si="2"/>
        <v>136475</v>
      </c>
      <c r="G73" s="31"/>
    </row>
    <row r="74" spans="1:7" ht="27" customHeight="1" thickBot="1" x14ac:dyDescent="0.3">
      <c r="A74" s="30" t="s">
        <v>107</v>
      </c>
      <c r="B74" s="65" t="s">
        <v>72</v>
      </c>
      <c r="C74" s="66"/>
      <c r="D74" s="66"/>
      <c r="E74" s="66"/>
      <c r="F74" s="66"/>
      <c r="G74" s="67"/>
    </row>
    <row r="75" spans="1:7" ht="27" customHeight="1" thickBot="1" x14ac:dyDescent="0.3">
      <c r="A75" s="30" t="s">
        <v>108</v>
      </c>
      <c r="B75" s="65" t="s">
        <v>109</v>
      </c>
      <c r="C75" s="66"/>
      <c r="D75" s="66"/>
      <c r="E75" s="66"/>
      <c r="F75" s="66"/>
      <c r="G75" s="67"/>
    </row>
    <row r="76" spans="1:7" ht="27" customHeight="1" thickBot="1" x14ac:dyDescent="0.3">
      <c r="A76" s="30" t="s">
        <v>110</v>
      </c>
      <c r="B76" s="65" t="s">
        <v>111</v>
      </c>
      <c r="C76" s="66"/>
      <c r="D76" s="66"/>
      <c r="E76" s="66"/>
      <c r="F76" s="66"/>
      <c r="G76" s="67"/>
    </row>
    <row r="77" spans="1:7" ht="27" customHeight="1" thickBot="1" x14ac:dyDescent="0.3">
      <c r="A77" s="30" t="s">
        <v>112</v>
      </c>
      <c r="B77" s="65" t="s">
        <v>113</v>
      </c>
      <c r="C77" s="66"/>
      <c r="D77" s="66"/>
      <c r="E77" s="66"/>
      <c r="F77" s="66"/>
      <c r="G77" s="67"/>
    </row>
    <row r="78" spans="1:7" ht="27" customHeight="1" thickBot="1" x14ac:dyDescent="0.3">
      <c r="A78" s="30" t="s">
        <v>114</v>
      </c>
      <c r="B78" s="65" t="s">
        <v>113</v>
      </c>
      <c r="C78" s="66"/>
      <c r="D78" s="66"/>
      <c r="E78" s="66"/>
      <c r="F78" s="66"/>
      <c r="G78" s="67"/>
    </row>
    <row r="79" spans="1:7" ht="27" customHeight="1" thickBot="1" x14ac:dyDescent="0.3">
      <c r="A79" s="30" t="s">
        <v>115</v>
      </c>
      <c r="B79" s="65" t="s">
        <v>113</v>
      </c>
      <c r="C79" s="66"/>
      <c r="D79" s="66"/>
      <c r="E79" s="66"/>
      <c r="F79" s="66"/>
      <c r="G79" s="67"/>
    </row>
    <row r="80" spans="1:7" ht="27" thickBot="1" x14ac:dyDescent="0.3">
      <c r="A80" s="30" t="s">
        <v>116</v>
      </c>
      <c r="B80" s="31">
        <v>11</v>
      </c>
      <c r="C80" s="31">
        <v>1</v>
      </c>
      <c r="D80" s="34">
        <v>4</v>
      </c>
      <c r="E80" s="34">
        <f>B80*C80*D80</f>
        <v>44</v>
      </c>
      <c r="F80" s="41">
        <f t="shared" ref="F80:F81" si="4">E80*265</f>
        <v>11660</v>
      </c>
      <c r="G80" s="31" t="s">
        <v>102</v>
      </c>
    </row>
    <row r="81" spans="1:7" ht="14.4" thickBot="1" x14ac:dyDescent="0.3">
      <c r="A81" s="30" t="s">
        <v>117</v>
      </c>
      <c r="B81" s="31">
        <v>11</v>
      </c>
      <c r="C81" s="31">
        <v>12</v>
      </c>
      <c r="D81" s="34">
        <v>0.25</v>
      </c>
      <c r="E81" s="34">
        <f t="shared" ref="E81:E87" si="5">B81*C81*D81</f>
        <v>33</v>
      </c>
      <c r="F81" s="41">
        <f t="shared" si="4"/>
        <v>8745</v>
      </c>
      <c r="G81" s="31" t="s">
        <v>25</v>
      </c>
    </row>
    <row r="82" spans="1:7" ht="27" customHeight="1" thickBot="1" x14ac:dyDescent="0.3">
      <c r="A82" s="30" t="s">
        <v>118</v>
      </c>
      <c r="B82" s="65" t="s">
        <v>119</v>
      </c>
      <c r="C82" s="66"/>
      <c r="D82" s="66"/>
      <c r="E82" s="66"/>
      <c r="F82" s="66"/>
      <c r="G82" s="67"/>
    </row>
    <row r="83" spans="1:7" ht="27" thickBot="1" x14ac:dyDescent="0.3">
      <c r="A83" s="30" t="s">
        <v>120</v>
      </c>
      <c r="B83" s="31">
        <v>928</v>
      </c>
      <c r="C83" s="31">
        <v>1</v>
      </c>
      <c r="D83" s="34">
        <v>4</v>
      </c>
      <c r="E83" s="34">
        <f t="shared" si="5"/>
        <v>3712</v>
      </c>
      <c r="F83" s="41">
        <f t="shared" ref="F83:F84" si="6">E83*265</f>
        <v>983680</v>
      </c>
      <c r="G83" s="31" t="s">
        <v>102</v>
      </c>
    </row>
    <row r="84" spans="1:7" ht="14.4" thickBot="1" x14ac:dyDescent="0.3">
      <c r="A84" s="30" t="s">
        <v>121</v>
      </c>
      <c r="B84" s="31">
        <v>928</v>
      </c>
      <c r="C84" s="31">
        <v>155</v>
      </c>
      <c r="D84" s="34">
        <v>0.25</v>
      </c>
      <c r="E84" s="34">
        <f t="shared" si="5"/>
        <v>35960</v>
      </c>
      <c r="F84" s="41">
        <f t="shared" si="6"/>
        <v>9529400</v>
      </c>
      <c r="G84" s="31" t="s">
        <v>25</v>
      </c>
    </row>
    <row r="85" spans="1:7" ht="27" customHeight="1" thickBot="1" x14ac:dyDescent="0.3">
      <c r="A85" s="30" t="s">
        <v>122</v>
      </c>
      <c r="B85" s="65" t="s">
        <v>123</v>
      </c>
      <c r="C85" s="66"/>
      <c r="D85" s="66"/>
      <c r="E85" s="66"/>
      <c r="F85" s="66"/>
      <c r="G85" s="67"/>
    </row>
    <row r="86" spans="1:7" ht="27" thickBot="1" x14ac:dyDescent="0.3">
      <c r="A86" s="30" t="s">
        <v>124</v>
      </c>
      <c r="B86" s="31">
        <v>96</v>
      </c>
      <c r="C86" s="31">
        <v>1</v>
      </c>
      <c r="D86" s="34">
        <v>4</v>
      </c>
      <c r="E86" s="34">
        <f t="shared" si="5"/>
        <v>384</v>
      </c>
      <c r="F86" s="41">
        <f t="shared" ref="F86:F87" si="7">E86*265</f>
        <v>101760</v>
      </c>
      <c r="G86" s="31" t="s">
        <v>102</v>
      </c>
    </row>
    <row r="87" spans="1:7" ht="14.4" thickBot="1" x14ac:dyDescent="0.3">
      <c r="A87" s="30" t="s">
        <v>125</v>
      </c>
      <c r="B87" s="31">
        <v>96</v>
      </c>
      <c r="C87" s="31">
        <v>260</v>
      </c>
      <c r="D87" s="34">
        <v>0.25</v>
      </c>
      <c r="E87" s="34">
        <f t="shared" si="5"/>
        <v>6240</v>
      </c>
      <c r="F87" s="41">
        <f t="shared" si="7"/>
        <v>1653600</v>
      </c>
      <c r="G87" s="31" t="s">
        <v>25</v>
      </c>
    </row>
    <row r="88" spans="1:7" ht="27" customHeight="1" thickBot="1" x14ac:dyDescent="0.3">
      <c r="A88" s="30" t="s">
        <v>126</v>
      </c>
      <c r="B88" s="65" t="s">
        <v>127</v>
      </c>
      <c r="C88" s="66"/>
      <c r="D88" s="66"/>
      <c r="E88" s="66"/>
      <c r="F88" s="66"/>
      <c r="G88" s="67"/>
    </row>
    <row r="89" spans="1:7" ht="27" customHeight="1" thickBot="1" x14ac:dyDescent="0.3">
      <c r="A89" s="30" t="s">
        <v>128</v>
      </c>
      <c r="B89" s="65" t="s">
        <v>129</v>
      </c>
      <c r="C89" s="66"/>
      <c r="D89" s="66"/>
      <c r="E89" s="66"/>
      <c r="F89" s="66"/>
      <c r="G89" s="67"/>
    </row>
    <row r="90" spans="1:7" ht="27" customHeight="1" thickBot="1" x14ac:dyDescent="0.3">
      <c r="A90" s="30" t="s">
        <v>130</v>
      </c>
      <c r="B90" s="65" t="s">
        <v>131</v>
      </c>
      <c r="C90" s="66"/>
      <c r="D90" s="66"/>
      <c r="E90" s="66"/>
      <c r="F90" s="66"/>
      <c r="G90" s="67"/>
    </row>
    <row r="91" spans="1:7" ht="27" customHeight="1" thickBot="1" x14ac:dyDescent="0.3">
      <c r="A91" s="30" t="s">
        <v>132</v>
      </c>
      <c r="B91" s="65" t="s">
        <v>133</v>
      </c>
      <c r="C91" s="66"/>
      <c r="D91" s="66"/>
      <c r="E91" s="66"/>
      <c r="F91" s="66"/>
      <c r="G91" s="67"/>
    </row>
    <row r="92" spans="1:7" ht="27" customHeight="1" thickBot="1" x14ac:dyDescent="0.3">
      <c r="A92" s="30" t="s">
        <v>134</v>
      </c>
      <c r="B92" s="74" t="s">
        <v>34</v>
      </c>
      <c r="C92" s="75"/>
      <c r="D92" s="75"/>
      <c r="E92" s="75"/>
      <c r="F92" s="75"/>
      <c r="G92" s="76"/>
    </row>
    <row r="93" spans="1:7" ht="14.4" thickBot="1" x14ac:dyDescent="0.3">
      <c r="A93" s="30" t="s">
        <v>135</v>
      </c>
      <c r="B93" s="71"/>
      <c r="C93" s="72"/>
      <c r="D93" s="72"/>
      <c r="E93" s="72"/>
      <c r="F93" s="72"/>
      <c r="G93" s="73"/>
    </row>
    <row r="94" spans="1:7" ht="14.4" thickBot="1" x14ac:dyDescent="0.3">
      <c r="A94" s="30" t="s">
        <v>136</v>
      </c>
      <c r="B94" s="31">
        <v>6157</v>
      </c>
      <c r="C94" s="31">
        <v>5</v>
      </c>
      <c r="D94" s="34">
        <v>0.25</v>
      </c>
      <c r="E94" s="34">
        <f>B94*C94*D94</f>
        <v>7696.25</v>
      </c>
      <c r="F94" s="41">
        <f t="shared" ref="F94:F129" si="8">E94*265</f>
        <v>2039506.25</v>
      </c>
      <c r="G94" s="31" t="s">
        <v>12</v>
      </c>
    </row>
    <row r="95" spans="1:7" ht="27" thickBot="1" x14ac:dyDescent="0.3">
      <c r="A95" s="30" t="s">
        <v>137</v>
      </c>
      <c r="B95" s="31">
        <v>6157</v>
      </c>
      <c r="C95" s="31">
        <v>2</v>
      </c>
      <c r="D95" s="34">
        <v>0.1</v>
      </c>
      <c r="E95" s="34">
        <f t="shared" ref="E95:E128" si="9">B95*C95*D95</f>
        <v>1231.4000000000001</v>
      </c>
      <c r="F95" s="41">
        <f t="shared" si="8"/>
        <v>326321</v>
      </c>
      <c r="G95" s="31" t="s">
        <v>30</v>
      </c>
    </row>
    <row r="96" spans="1:7" ht="14.4" thickBot="1" x14ac:dyDescent="0.3">
      <c r="A96" s="30">
        <v>35.202599999999997</v>
      </c>
      <c r="B96" s="31">
        <v>6157</v>
      </c>
      <c r="C96" s="31">
        <v>1</v>
      </c>
      <c r="D96" s="34">
        <v>0.25</v>
      </c>
      <c r="E96" s="34">
        <f t="shared" si="9"/>
        <v>1539.25</v>
      </c>
      <c r="F96" s="41">
        <f t="shared" si="8"/>
        <v>407901.25</v>
      </c>
      <c r="G96" s="31" t="s">
        <v>12</v>
      </c>
    </row>
    <row r="97" spans="1:7" ht="14.4" thickBot="1" x14ac:dyDescent="0.3">
      <c r="A97" s="30" t="s">
        <v>221</v>
      </c>
      <c r="B97" s="31">
        <v>3386</v>
      </c>
      <c r="C97" s="31">
        <v>104</v>
      </c>
      <c r="D97" s="34">
        <v>0.05</v>
      </c>
      <c r="E97" s="34">
        <f t="shared" si="9"/>
        <v>17607.2</v>
      </c>
      <c r="F97" s="41">
        <f t="shared" si="8"/>
        <v>4665908</v>
      </c>
      <c r="G97" s="31" t="s">
        <v>25</v>
      </c>
    </row>
    <row r="98" spans="1:7" ht="27" thickBot="1" x14ac:dyDescent="0.3">
      <c r="A98" s="30">
        <v>35.204099999999997</v>
      </c>
      <c r="B98" s="31">
        <v>3386</v>
      </c>
      <c r="C98" s="31">
        <v>1</v>
      </c>
      <c r="D98" s="34">
        <v>0.05</v>
      </c>
      <c r="E98" s="34">
        <f t="shared" si="9"/>
        <v>169.3</v>
      </c>
      <c r="F98" s="41">
        <f t="shared" si="8"/>
        <v>44864.5</v>
      </c>
      <c r="G98" s="31" t="s">
        <v>30</v>
      </c>
    </row>
    <row r="99" spans="1:7" ht="14.4" thickBot="1" x14ac:dyDescent="0.3">
      <c r="A99" s="30" t="s">
        <v>216</v>
      </c>
      <c r="B99" s="31">
        <v>1050</v>
      </c>
      <c r="C99" s="31">
        <v>255</v>
      </c>
      <c r="D99" s="34">
        <v>0.02</v>
      </c>
      <c r="E99" s="34">
        <f t="shared" si="9"/>
        <v>5355</v>
      </c>
      <c r="F99" s="41">
        <f t="shared" si="8"/>
        <v>1419075</v>
      </c>
      <c r="G99" s="31" t="s">
        <v>25</v>
      </c>
    </row>
    <row r="100" spans="1:7" ht="14.4" thickBot="1" x14ac:dyDescent="0.3">
      <c r="A100" s="30">
        <v>35.206099999999999</v>
      </c>
      <c r="B100" s="31">
        <v>6157</v>
      </c>
      <c r="C100" s="31">
        <v>1.5</v>
      </c>
      <c r="D100" s="34">
        <v>0.25</v>
      </c>
      <c r="E100" s="34">
        <f t="shared" si="9"/>
        <v>2308.875</v>
      </c>
      <c r="F100" s="41">
        <f t="shared" si="8"/>
        <v>611851.875</v>
      </c>
      <c r="G100" s="31" t="s">
        <v>25</v>
      </c>
    </row>
    <row r="101" spans="1:7" ht="14.4" thickBot="1" x14ac:dyDescent="0.3">
      <c r="A101" s="30">
        <v>35.206299999999999</v>
      </c>
      <c r="B101" s="31">
        <v>5485</v>
      </c>
      <c r="C101" s="31">
        <v>2126</v>
      </c>
      <c r="D101" s="34">
        <v>0.02</v>
      </c>
      <c r="E101" s="34">
        <f t="shared" si="9"/>
        <v>233222.2</v>
      </c>
      <c r="F101" s="41">
        <f t="shared" si="8"/>
        <v>61803883</v>
      </c>
      <c r="G101" s="31" t="s">
        <v>25</v>
      </c>
    </row>
    <row r="102" spans="1:7" ht="14.4" thickBot="1" x14ac:dyDescent="0.3">
      <c r="A102" s="30" t="s">
        <v>138</v>
      </c>
      <c r="B102" s="31">
        <v>6157</v>
      </c>
      <c r="C102" s="31">
        <v>3</v>
      </c>
      <c r="D102" s="34">
        <v>0.06</v>
      </c>
      <c r="E102" s="34">
        <f t="shared" si="9"/>
        <v>1108.26</v>
      </c>
      <c r="F102" s="41">
        <f t="shared" si="8"/>
        <v>293688.90000000002</v>
      </c>
      <c r="G102" s="31" t="s">
        <v>25</v>
      </c>
    </row>
    <row r="103" spans="1:7" ht="14.4" thickBot="1" x14ac:dyDescent="0.3">
      <c r="A103" s="30" t="s">
        <v>139</v>
      </c>
      <c r="B103" s="31">
        <v>6157</v>
      </c>
      <c r="C103" s="31">
        <v>2</v>
      </c>
      <c r="D103" s="34">
        <v>0.06</v>
      </c>
      <c r="E103" s="34">
        <f t="shared" si="9"/>
        <v>738.83999999999992</v>
      </c>
      <c r="F103" s="41">
        <f t="shared" si="8"/>
        <v>195792.59999999998</v>
      </c>
      <c r="G103" s="31" t="s">
        <v>25</v>
      </c>
    </row>
    <row r="104" spans="1:7" ht="14.4" thickBot="1" x14ac:dyDescent="0.3">
      <c r="A104" s="30" t="s">
        <v>217</v>
      </c>
      <c r="B104" s="31">
        <v>2150</v>
      </c>
      <c r="C104" s="31">
        <v>43</v>
      </c>
      <c r="D104" s="34">
        <v>0.02</v>
      </c>
      <c r="E104" s="34">
        <f t="shared" si="9"/>
        <v>1849</v>
      </c>
      <c r="F104" s="41">
        <f t="shared" si="8"/>
        <v>489985</v>
      </c>
      <c r="G104" s="31" t="s">
        <v>25</v>
      </c>
    </row>
    <row r="105" spans="1:7" ht="14.4" thickBot="1" x14ac:dyDescent="0.3">
      <c r="A105" s="30" t="s">
        <v>140</v>
      </c>
      <c r="B105" s="31">
        <v>3052</v>
      </c>
      <c r="C105" s="31">
        <v>14</v>
      </c>
      <c r="D105" s="34">
        <v>0.25</v>
      </c>
      <c r="E105" s="34">
        <f t="shared" si="9"/>
        <v>10682</v>
      </c>
      <c r="F105" s="41">
        <f t="shared" si="8"/>
        <v>2830730</v>
      </c>
      <c r="G105" s="31" t="s">
        <v>25</v>
      </c>
    </row>
    <row r="106" spans="1:7" ht="14.4" thickBot="1" x14ac:dyDescent="0.3">
      <c r="A106" s="30" t="s">
        <v>141</v>
      </c>
      <c r="B106" s="31">
        <v>3052</v>
      </c>
      <c r="C106" s="31">
        <v>2</v>
      </c>
      <c r="D106" s="34">
        <v>0.2</v>
      </c>
      <c r="E106" s="34">
        <f t="shared" si="9"/>
        <v>1220.8</v>
      </c>
      <c r="F106" s="41">
        <f t="shared" si="8"/>
        <v>323512</v>
      </c>
      <c r="G106" s="31" t="s">
        <v>25</v>
      </c>
    </row>
    <row r="107" spans="1:7" ht="27" thickBot="1" x14ac:dyDescent="0.3">
      <c r="A107" s="30" t="s">
        <v>142</v>
      </c>
      <c r="B107" s="31">
        <v>256</v>
      </c>
      <c r="C107" s="31">
        <v>20</v>
      </c>
      <c r="D107" s="34">
        <v>0.03</v>
      </c>
      <c r="E107" s="34">
        <f t="shared" si="9"/>
        <v>153.6</v>
      </c>
      <c r="F107" s="41">
        <f t="shared" si="8"/>
        <v>40704</v>
      </c>
      <c r="G107" s="31" t="s">
        <v>58</v>
      </c>
    </row>
    <row r="108" spans="1:7" ht="14.4" thickBot="1" x14ac:dyDescent="0.3">
      <c r="A108" s="30" t="s">
        <v>143</v>
      </c>
      <c r="B108" s="31">
        <v>390</v>
      </c>
      <c r="C108" s="31">
        <v>260</v>
      </c>
      <c r="D108" s="34">
        <v>0.1</v>
      </c>
      <c r="E108" s="34">
        <f t="shared" si="9"/>
        <v>10140</v>
      </c>
      <c r="F108" s="41">
        <f t="shared" si="8"/>
        <v>2687100</v>
      </c>
      <c r="G108" s="31" t="s">
        <v>25</v>
      </c>
    </row>
    <row r="109" spans="1:7" ht="14.4" thickBot="1" x14ac:dyDescent="0.3">
      <c r="A109" s="30">
        <v>35.209200000000003</v>
      </c>
      <c r="B109" s="31">
        <v>6159</v>
      </c>
      <c r="C109" s="31">
        <v>52</v>
      </c>
      <c r="D109" s="34">
        <v>0.02</v>
      </c>
      <c r="E109" s="34">
        <f t="shared" si="9"/>
        <v>6405.3600000000006</v>
      </c>
      <c r="F109" s="41">
        <f t="shared" si="8"/>
        <v>1697420.4000000001</v>
      </c>
      <c r="G109" s="31" t="s">
        <v>25</v>
      </c>
    </row>
    <row r="110" spans="1:7" ht="14.4" thickBot="1" x14ac:dyDescent="0.3">
      <c r="A110" s="30">
        <v>35.220399999999998</v>
      </c>
      <c r="B110" s="31">
        <v>504</v>
      </c>
      <c r="C110" s="31">
        <v>108</v>
      </c>
      <c r="D110" s="34">
        <v>0.08</v>
      </c>
      <c r="E110" s="34">
        <f t="shared" si="9"/>
        <v>4354.5600000000004</v>
      </c>
      <c r="F110" s="41">
        <f t="shared" si="8"/>
        <v>1153958.4000000001</v>
      </c>
      <c r="G110" s="31" t="s">
        <v>25</v>
      </c>
    </row>
    <row r="111" spans="1:7" ht="14.4" thickBot="1" x14ac:dyDescent="0.3">
      <c r="A111" s="30" t="s">
        <v>218</v>
      </c>
      <c r="B111" s="31">
        <v>1492</v>
      </c>
      <c r="C111" s="31">
        <v>1</v>
      </c>
      <c r="D111" s="34">
        <v>0.1</v>
      </c>
      <c r="E111" s="34">
        <f t="shared" si="9"/>
        <v>149.20000000000002</v>
      </c>
      <c r="F111" s="41">
        <f t="shared" si="8"/>
        <v>39538.000000000007</v>
      </c>
      <c r="G111" s="31" t="s">
        <v>25</v>
      </c>
    </row>
    <row r="112" spans="1:7" ht="14.4" thickBot="1" x14ac:dyDescent="0.3">
      <c r="A112" s="30">
        <v>35.240400000000001</v>
      </c>
      <c r="B112" s="31">
        <v>1510</v>
      </c>
      <c r="C112" s="31">
        <v>61</v>
      </c>
      <c r="D112" s="34">
        <v>0.02</v>
      </c>
      <c r="E112" s="34">
        <f t="shared" si="9"/>
        <v>1842.2</v>
      </c>
      <c r="F112" s="41">
        <f t="shared" si="8"/>
        <v>488183</v>
      </c>
      <c r="G112" s="31" t="s">
        <v>25</v>
      </c>
    </row>
    <row r="113" spans="1:7" ht="14.4" thickBot="1" x14ac:dyDescent="0.3">
      <c r="A113" s="30">
        <v>35.240600000000001</v>
      </c>
      <c r="B113" s="31">
        <v>601</v>
      </c>
      <c r="C113" s="31">
        <v>15</v>
      </c>
      <c r="D113" s="34">
        <v>0.2</v>
      </c>
      <c r="E113" s="34">
        <f t="shared" si="9"/>
        <v>1803</v>
      </c>
      <c r="F113" s="41">
        <f t="shared" si="8"/>
        <v>477795</v>
      </c>
      <c r="G113" s="31" t="s">
        <v>25</v>
      </c>
    </row>
    <row r="114" spans="1:7" ht="14.4" thickBot="1" x14ac:dyDescent="0.3">
      <c r="A114" s="30">
        <v>35.243200000000002</v>
      </c>
      <c r="B114" s="31">
        <v>601</v>
      </c>
      <c r="C114" s="31">
        <v>15</v>
      </c>
      <c r="D114" s="34">
        <v>0.2</v>
      </c>
      <c r="E114" s="34">
        <f t="shared" si="9"/>
        <v>1803</v>
      </c>
      <c r="F114" s="41">
        <f t="shared" si="8"/>
        <v>477795</v>
      </c>
      <c r="G114" s="31" t="s">
        <v>25</v>
      </c>
    </row>
    <row r="115" spans="1:7" ht="14.4" thickBot="1" x14ac:dyDescent="0.3">
      <c r="A115" s="30">
        <v>35.243299999999998</v>
      </c>
      <c r="B115" s="31">
        <v>104</v>
      </c>
      <c r="C115" s="31">
        <v>70</v>
      </c>
      <c r="D115" s="34">
        <v>0.5</v>
      </c>
      <c r="E115" s="34">
        <f t="shared" si="9"/>
        <v>3640</v>
      </c>
      <c r="F115" s="41">
        <f t="shared" si="8"/>
        <v>964600</v>
      </c>
      <c r="G115" s="31" t="s">
        <v>144</v>
      </c>
    </row>
    <row r="116" spans="1:7" ht="14.4" thickBot="1" x14ac:dyDescent="0.3">
      <c r="A116" s="30">
        <v>35.2605</v>
      </c>
      <c r="B116" s="31">
        <v>1030</v>
      </c>
      <c r="C116" s="31">
        <v>5</v>
      </c>
      <c r="D116" s="34">
        <v>2</v>
      </c>
      <c r="E116" s="34">
        <f t="shared" si="9"/>
        <v>10300</v>
      </c>
      <c r="F116" s="41">
        <f t="shared" si="8"/>
        <v>2729500</v>
      </c>
      <c r="G116" s="31" t="s">
        <v>25</v>
      </c>
    </row>
    <row r="117" spans="1:7" ht="27" thickBot="1" x14ac:dyDescent="0.3">
      <c r="A117" s="30" t="s">
        <v>219</v>
      </c>
      <c r="B117" s="31">
        <v>1030</v>
      </c>
      <c r="C117" s="31">
        <v>2</v>
      </c>
      <c r="D117" s="34">
        <v>0.05</v>
      </c>
      <c r="E117" s="34">
        <f t="shared" si="9"/>
        <v>103</v>
      </c>
      <c r="F117" s="41">
        <f t="shared" si="8"/>
        <v>27295</v>
      </c>
      <c r="G117" s="31" t="s">
        <v>102</v>
      </c>
    </row>
    <row r="118" spans="1:7" ht="14.4" thickBot="1" x14ac:dyDescent="0.3">
      <c r="A118" s="30" t="s">
        <v>220</v>
      </c>
      <c r="B118" s="31">
        <v>1062</v>
      </c>
      <c r="C118" s="31">
        <v>1</v>
      </c>
      <c r="D118" s="34">
        <v>0.5</v>
      </c>
      <c r="E118" s="34">
        <f t="shared" si="9"/>
        <v>531</v>
      </c>
      <c r="F118" s="41">
        <f t="shared" si="8"/>
        <v>140715</v>
      </c>
      <c r="G118" s="31" t="s">
        <v>25</v>
      </c>
    </row>
    <row r="119" spans="1:7" ht="14.4" thickBot="1" x14ac:dyDescent="0.3">
      <c r="A119" s="30">
        <v>35.263199999999998</v>
      </c>
      <c r="B119" s="31">
        <v>1024</v>
      </c>
      <c r="C119" s="31">
        <v>4.5999999999999996</v>
      </c>
      <c r="D119" s="34">
        <v>4</v>
      </c>
      <c r="E119" s="34">
        <f t="shared" si="9"/>
        <v>18841.599999999999</v>
      </c>
      <c r="F119" s="41">
        <f t="shared" si="8"/>
        <v>4993024</v>
      </c>
      <c r="G119" s="31" t="s">
        <v>25</v>
      </c>
    </row>
    <row r="120" spans="1:7" ht="14.4" thickBot="1" x14ac:dyDescent="0.3">
      <c r="A120" s="30" t="s">
        <v>197</v>
      </c>
      <c r="B120" s="31">
        <v>11</v>
      </c>
      <c r="C120" s="31">
        <v>12</v>
      </c>
      <c r="D120" s="34">
        <v>0.5</v>
      </c>
      <c r="E120" s="34">
        <f t="shared" si="9"/>
        <v>66</v>
      </c>
      <c r="F120" s="41">
        <f t="shared" si="8"/>
        <v>17490</v>
      </c>
      <c r="G120" s="31" t="s">
        <v>25</v>
      </c>
    </row>
    <row r="121" spans="1:7" ht="27" thickBot="1" x14ac:dyDescent="0.3">
      <c r="A121" s="30" t="s">
        <v>198</v>
      </c>
      <c r="B121" s="31">
        <v>11</v>
      </c>
      <c r="C121" s="31">
        <v>1</v>
      </c>
      <c r="D121" s="34">
        <v>0.05</v>
      </c>
      <c r="E121" s="34">
        <f t="shared" si="9"/>
        <v>0.55000000000000004</v>
      </c>
      <c r="F121" s="41">
        <f t="shared" si="8"/>
        <v>145.75</v>
      </c>
      <c r="G121" s="31" t="s">
        <v>102</v>
      </c>
    </row>
    <row r="122" spans="1:7" ht="14.4" thickBot="1" x14ac:dyDescent="0.3">
      <c r="A122" s="30" t="s">
        <v>199</v>
      </c>
      <c r="B122" s="31">
        <v>928</v>
      </c>
      <c r="C122" s="31">
        <v>155</v>
      </c>
      <c r="D122" s="34">
        <v>1</v>
      </c>
      <c r="E122" s="34">
        <f t="shared" si="9"/>
        <v>143840</v>
      </c>
      <c r="F122" s="41">
        <f t="shared" si="8"/>
        <v>38117600</v>
      </c>
      <c r="G122" s="31" t="s">
        <v>25</v>
      </c>
    </row>
    <row r="123" spans="1:7" ht="27" thickBot="1" x14ac:dyDescent="0.3">
      <c r="A123" s="30" t="s">
        <v>200</v>
      </c>
      <c r="B123" s="31">
        <v>928</v>
      </c>
      <c r="C123" s="31">
        <v>1</v>
      </c>
      <c r="D123" s="34">
        <v>0.05</v>
      </c>
      <c r="E123" s="34">
        <f t="shared" si="9"/>
        <v>46.400000000000006</v>
      </c>
      <c r="F123" s="41">
        <f t="shared" si="8"/>
        <v>12296.000000000002</v>
      </c>
      <c r="G123" s="31" t="s">
        <v>102</v>
      </c>
    </row>
    <row r="124" spans="1:7" ht="14.4" thickBot="1" x14ac:dyDescent="0.3">
      <c r="A124" s="30" t="s">
        <v>201</v>
      </c>
      <c r="B124" s="31">
        <v>96</v>
      </c>
      <c r="C124" s="31">
        <v>260</v>
      </c>
      <c r="D124" s="34">
        <v>2</v>
      </c>
      <c r="E124" s="34">
        <f t="shared" si="9"/>
        <v>49920</v>
      </c>
      <c r="F124" s="41">
        <f t="shared" si="8"/>
        <v>13228800</v>
      </c>
      <c r="G124" s="31" t="s">
        <v>25</v>
      </c>
    </row>
    <row r="125" spans="1:7" ht="27" thickBot="1" x14ac:dyDescent="0.3">
      <c r="A125" s="30" t="s">
        <v>202</v>
      </c>
      <c r="B125" s="31">
        <v>96</v>
      </c>
      <c r="C125" s="31">
        <v>1</v>
      </c>
      <c r="D125" s="34">
        <v>0.05</v>
      </c>
      <c r="E125" s="34">
        <f t="shared" si="9"/>
        <v>4.8000000000000007</v>
      </c>
      <c r="F125" s="41">
        <f t="shared" si="8"/>
        <v>1272.0000000000002</v>
      </c>
      <c r="G125" s="31" t="s">
        <v>102</v>
      </c>
    </row>
    <row r="126" spans="1:7" ht="14.4" thickBot="1" x14ac:dyDescent="0.3">
      <c r="A126" s="30">
        <v>35.264699999999998</v>
      </c>
      <c r="B126" s="31">
        <v>13</v>
      </c>
      <c r="C126" s="31">
        <v>260</v>
      </c>
      <c r="D126" s="34">
        <v>0.5</v>
      </c>
      <c r="E126" s="34">
        <f t="shared" si="9"/>
        <v>1690</v>
      </c>
      <c r="F126" s="41">
        <f t="shared" si="8"/>
        <v>447850</v>
      </c>
      <c r="G126" s="31" t="s">
        <v>25</v>
      </c>
    </row>
    <row r="127" spans="1:7" ht="27" thickBot="1" x14ac:dyDescent="0.3">
      <c r="A127" s="30">
        <v>35.2652</v>
      </c>
      <c r="B127" s="31">
        <v>1030</v>
      </c>
      <c r="C127" s="31">
        <v>1</v>
      </c>
      <c r="D127" s="34">
        <v>0.5</v>
      </c>
      <c r="E127" s="34">
        <f t="shared" si="9"/>
        <v>515</v>
      </c>
      <c r="F127" s="41">
        <f t="shared" si="8"/>
        <v>136475</v>
      </c>
      <c r="G127" s="31" t="s">
        <v>151</v>
      </c>
    </row>
    <row r="128" spans="1:7" ht="27" thickBot="1" x14ac:dyDescent="0.3">
      <c r="A128" s="30">
        <v>35.265500000000003</v>
      </c>
      <c r="B128" s="31">
        <v>166</v>
      </c>
      <c r="C128" s="31">
        <v>0.2</v>
      </c>
      <c r="D128" s="34">
        <v>1</v>
      </c>
      <c r="E128" s="34">
        <f t="shared" si="9"/>
        <v>33.200000000000003</v>
      </c>
      <c r="F128" s="41">
        <f t="shared" si="8"/>
        <v>8798</v>
      </c>
      <c r="G128" s="31" t="s">
        <v>151</v>
      </c>
    </row>
    <row r="129" spans="1:7" ht="14.4" thickBot="1" x14ac:dyDescent="0.3">
      <c r="A129" s="30" t="s">
        <v>152</v>
      </c>
      <c r="B129" s="31"/>
      <c r="C129" s="31"/>
      <c r="D129" s="34"/>
      <c r="E129" s="44">
        <f>SUM(E7:E8,E10,E12,E14:E17,E19,E28,E33,E37,E45,E47,E58,E60,E69:E73,E80:E81,E83:E84,E86:E87,E94:E128)</f>
        <v>872649.3550000001</v>
      </c>
      <c r="F129" s="41">
        <f t="shared" si="8"/>
        <v>231252079.07500002</v>
      </c>
      <c r="G129" s="31"/>
    </row>
    <row r="130" spans="1:7" ht="15.6" x14ac:dyDescent="0.25">
      <c r="A130" s="1"/>
    </row>
    <row r="131" spans="1:7" ht="15.6" x14ac:dyDescent="0.25">
      <c r="A131" s="1"/>
    </row>
    <row r="132" spans="1:7" x14ac:dyDescent="0.25">
      <c r="A132" s="2"/>
    </row>
  </sheetData>
  <mergeCells count="46">
    <mergeCell ref="B90:G90"/>
    <mergeCell ref="B91:G91"/>
    <mergeCell ref="B92:G93"/>
    <mergeCell ref="B11:G11"/>
    <mergeCell ref="B85:G85"/>
    <mergeCell ref="B82:G82"/>
    <mergeCell ref="B77:G77"/>
    <mergeCell ref="B78:G78"/>
    <mergeCell ref="B79:G79"/>
    <mergeCell ref="B88:G88"/>
    <mergeCell ref="B89:G89"/>
    <mergeCell ref="B67:G67"/>
    <mergeCell ref="B68:G68"/>
    <mergeCell ref="B74:G74"/>
    <mergeCell ref="B75:G75"/>
    <mergeCell ref="B76:G76"/>
    <mergeCell ref="B57:G57"/>
    <mergeCell ref="B61:G61"/>
    <mergeCell ref="B59:G59"/>
    <mergeCell ref="B62:G62"/>
    <mergeCell ref="B63:G66"/>
    <mergeCell ref="B42:G42"/>
    <mergeCell ref="B43:G44"/>
    <mergeCell ref="B46:G46"/>
    <mergeCell ref="B48:G55"/>
    <mergeCell ref="B56:G56"/>
    <mergeCell ref="B35:G35"/>
    <mergeCell ref="B36:G36"/>
    <mergeCell ref="B38:G38"/>
    <mergeCell ref="B39:G39"/>
    <mergeCell ref="B40:G41"/>
    <mergeCell ref="B29:G29"/>
    <mergeCell ref="B30:G30"/>
    <mergeCell ref="B31:G31"/>
    <mergeCell ref="B32:G32"/>
    <mergeCell ref="B34:G34"/>
    <mergeCell ref="B13:G13"/>
    <mergeCell ref="B18:G18"/>
    <mergeCell ref="B20:G20"/>
    <mergeCell ref="B21:G26"/>
    <mergeCell ref="B27:G27"/>
    <mergeCell ref="A4:A6"/>
    <mergeCell ref="D4:D6"/>
    <mergeCell ref="E4:E6"/>
    <mergeCell ref="F4:F6"/>
    <mergeCell ref="B9:G9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26"/>
  <sheetViews>
    <sheetView workbookViewId="0">
      <selection activeCell="B4" sqref="B4"/>
    </sheetView>
  </sheetViews>
  <sheetFormatPr defaultRowHeight="13.8" x14ac:dyDescent="0.25"/>
  <cols>
    <col min="1" max="1" width="24.09765625" bestFit="1" customWidth="1"/>
    <col min="2" max="2" width="12.59765625" style="23" bestFit="1" customWidth="1"/>
    <col min="3" max="3" width="15.69921875" bestFit="1" customWidth="1"/>
  </cols>
  <sheetData>
    <row r="1" spans="1:3" x14ac:dyDescent="0.25">
      <c r="A1" s="11"/>
      <c r="B1" s="20" t="s">
        <v>208</v>
      </c>
      <c r="C1" s="13" t="s">
        <v>209</v>
      </c>
    </row>
    <row r="2" spans="1:3" x14ac:dyDescent="0.25">
      <c r="A2" s="11" t="s">
        <v>204</v>
      </c>
      <c r="B2" s="21">
        <f>'NRC Licenses Reporting'!F31</f>
        <v>8637.0499999999993</v>
      </c>
      <c r="C2" s="12">
        <f t="shared" ref="C2:C9" si="0">B2*265</f>
        <v>2288818.25</v>
      </c>
    </row>
    <row r="3" spans="1:3" x14ac:dyDescent="0.25">
      <c r="A3" s="11" t="s">
        <v>205</v>
      </c>
      <c r="B3" s="21">
        <f>'NRC Licenses Recordkeeping'!E130</f>
        <v>136540.36000000002</v>
      </c>
      <c r="C3" s="12">
        <f t="shared" si="0"/>
        <v>36183195.400000006</v>
      </c>
    </row>
    <row r="4" spans="1:3" x14ac:dyDescent="0.25">
      <c r="A4" s="11" t="s">
        <v>230</v>
      </c>
      <c r="B4" s="21">
        <f>'T3'!F5</f>
        <v>18</v>
      </c>
      <c r="C4" s="12">
        <f t="shared" si="0"/>
        <v>4770</v>
      </c>
    </row>
    <row r="5" spans="1:3" x14ac:dyDescent="0.25">
      <c r="A5" s="11" t="s">
        <v>206</v>
      </c>
      <c r="B5" s="21">
        <f>'AS Reporting'!F32</f>
        <v>55283.199999999997</v>
      </c>
      <c r="C5" s="12">
        <f t="shared" si="0"/>
        <v>14650048</v>
      </c>
    </row>
    <row r="6" spans="1:3" x14ac:dyDescent="0.25">
      <c r="A6" s="11" t="s">
        <v>207</v>
      </c>
      <c r="B6" s="21">
        <f>'AS Recordkeeping'!E129</f>
        <v>872649.3550000001</v>
      </c>
      <c r="C6" s="12">
        <f t="shared" si="0"/>
        <v>231252079.07500002</v>
      </c>
    </row>
    <row r="7" spans="1:3" x14ac:dyDescent="0.25">
      <c r="A7" s="11" t="s">
        <v>231</v>
      </c>
      <c r="B7" s="21">
        <f>'T6'!F5</f>
        <v>94</v>
      </c>
      <c r="C7" s="12">
        <f t="shared" si="0"/>
        <v>24910</v>
      </c>
    </row>
    <row r="8" spans="1:3" x14ac:dyDescent="0.25">
      <c r="A8" s="11" t="s">
        <v>215</v>
      </c>
      <c r="B8" s="21">
        <v>2</v>
      </c>
      <c r="C8" s="12">
        <f t="shared" si="0"/>
        <v>530</v>
      </c>
    </row>
    <row r="9" spans="1:3" x14ac:dyDescent="0.25">
      <c r="A9" s="11" t="s">
        <v>152</v>
      </c>
      <c r="B9" s="21">
        <f>SUM(B2:B8)</f>
        <v>1073223.9650000001</v>
      </c>
      <c r="C9" s="12">
        <f t="shared" si="0"/>
        <v>284404350.72500002</v>
      </c>
    </row>
    <row r="10" spans="1:3" x14ac:dyDescent="0.25">
      <c r="A10" s="15"/>
      <c r="B10" s="22"/>
      <c r="C10" s="16"/>
    </row>
    <row r="11" spans="1:3" x14ac:dyDescent="0.25">
      <c r="A11" s="15"/>
      <c r="B11" s="22"/>
      <c r="C11" s="16"/>
    </row>
    <row r="12" spans="1:3" x14ac:dyDescent="0.25">
      <c r="A12" s="15"/>
      <c r="B12" s="22"/>
      <c r="C12" s="16"/>
    </row>
    <row r="14" spans="1:3" x14ac:dyDescent="0.25">
      <c r="B14" s="20" t="s">
        <v>208</v>
      </c>
      <c r="C14" s="13" t="s">
        <v>209</v>
      </c>
    </row>
    <row r="15" spans="1:3" x14ac:dyDescent="0.25">
      <c r="A15" s="11" t="s">
        <v>210</v>
      </c>
      <c r="B15" s="21">
        <f>SUM(B2:B3:B4)</f>
        <v>145195.41</v>
      </c>
      <c r="C15" s="14">
        <f>B15*265</f>
        <v>38476783.649999999</v>
      </c>
    </row>
    <row r="16" spans="1:3" x14ac:dyDescent="0.25">
      <c r="A16" s="11" t="s">
        <v>211</v>
      </c>
      <c r="B16" s="21">
        <f>SUM(B5:B6:B7)</f>
        <v>928026.55500000005</v>
      </c>
      <c r="C16" s="14">
        <f>B16*265</f>
        <v>245927037.07500002</v>
      </c>
    </row>
    <row r="17" spans="1:3" x14ac:dyDescent="0.25">
      <c r="A17" s="11" t="s">
        <v>215</v>
      </c>
      <c r="B17" s="21">
        <v>2</v>
      </c>
      <c r="C17" s="12">
        <f>B17*265</f>
        <v>530</v>
      </c>
    </row>
    <row r="18" spans="1:3" x14ac:dyDescent="0.25">
      <c r="A18" s="11" t="s">
        <v>212</v>
      </c>
      <c r="B18" s="21">
        <f>SUM(B15:B17)</f>
        <v>1073223.9650000001</v>
      </c>
      <c r="C18" s="14">
        <f>B18*265</f>
        <v>284404350.72500002</v>
      </c>
    </row>
    <row r="23" spans="1:3" x14ac:dyDescent="0.25">
      <c r="B23" s="20" t="s">
        <v>208</v>
      </c>
      <c r="C23" s="13" t="s">
        <v>209</v>
      </c>
    </row>
    <row r="24" spans="1:3" x14ac:dyDescent="0.25">
      <c r="A24" s="11" t="s">
        <v>213</v>
      </c>
      <c r="B24" s="21">
        <f>SUM('NRC Licenses Reporting'!F31,'AS Reporting'!F32,2,B4,B7)</f>
        <v>64034.25</v>
      </c>
      <c r="C24" s="14">
        <f>B24*265</f>
        <v>16969076.25</v>
      </c>
    </row>
    <row r="25" spans="1:3" x14ac:dyDescent="0.25">
      <c r="A25" s="11" t="s">
        <v>214</v>
      </c>
      <c r="B25" s="21">
        <f>SUM('NRC Licenses Recordkeeping'!E130,'AS Recordkeeping'!E129)</f>
        <v>1009189.7150000001</v>
      </c>
      <c r="C25" s="14">
        <f>B25*265</f>
        <v>267435274.47500002</v>
      </c>
    </row>
    <row r="26" spans="1:3" x14ac:dyDescent="0.25">
      <c r="A26" s="11" t="s">
        <v>212</v>
      </c>
      <c r="B26" s="21">
        <f>SUM(B24:B25)</f>
        <v>1073223.9650000001</v>
      </c>
      <c r="C26" s="14">
        <f>B26*265</f>
        <v>284404350.72500002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NRC Licenses Reporting</vt:lpstr>
      <vt:lpstr>T3</vt:lpstr>
      <vt:lpstr>T6</vt:lpstr>
      <vt:lpstr>NRC Licenses Recordkeeping</vt:lpstr>
      <vt:lpstr>AS Reporting</vt:lpstr>
      <vt:lpstr>AS Recordkeeping</vt:lpstr>
      <vt:lpstr>TOTALS</vt:lpstr>
    </vt:vector>
  </TitlesOfParts>
  <Company>USNRC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fxm</dc:creator>
  <cp:lastModifiedBy>Majeed, Fajr</cp:lastModifiedBy>
  <cp:lastPrinted>2016-12-20T20:54:20Z</cp:lastPrinted>
  <dcterms:created xsi:type="dcterms:W3CDTF">2013-08-06T15:28:27Z</dcterms:created>
  <dcterms:modified xsi:type="dcterms:W3CDTF">2017-05-10T18:21:04Z</dcterms:modified>
</cp:coreProperties>
</file>