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3.xml" ContentType="application/vnd.openxmlformats-officedocument.spreadsheetml.revisionLog+xml"/>
  <Override PartName="/xl/revisions/revisionLog43.xml" ContentType="application/vnd.openxmlformats-officedocument.spreadsheetml.revisionLog+xml"/>
  <Override PartName="/xl/revisions/revisionLog47.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2.xml" ContentType="application/vnd.openxmlformats-officedocument.spreadsheetml.revisionLog+xml"/>
  <Override PartName="/xl/revisions/revisionLog32.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35.xml" ContentType="application/vnd.openxmlformats-officedocument.spreadsheetml.revisionLog+xml"/>
  <Override PartName="/xl/revisions/revisionLog45.xml" ContentType="application/vnd.openxmlformats-officedocument.spreadsheetml.revisionLog+xml"/>
  <Override PartName="/xl/revisions/revisionLog8.xml" ContentType="application/vnd.openxmlformats-officedocument.spreadsheetml.revisionLog+xml"/>
  <Override PartName="/xl/revisions/revisionLog34.xml" ContentType="application/vnd.openxmlformats-officedocument.spreadsheetml.revisionLog+xml"/>
  <Override PartName="/xl/revisions/revisionLog31.xml" ContentType="application/vnd.openxmlformats-officedocument.spreadsheetml.revisionLog+xml"/>
  <Override PartName="/xl/revisions/revisionLog3.xml" ContentType="application/vnd.openxmlformats-officedocument.spreadsheetml.revisionLog+xml"/>
  <Override PartName="/xl/revisions/revisionLog41.xml" ContentType="application/vnd.openxmlformats-officedocument.spreadsheetml.revisionLog+xml"/>
  <Override PartName="/xl/revisions/revisionLog30.xml" ContentType="application/vnd.openxmlformats-officedocument.spreadsheetml.revisionLog+xml"/>
  <Override PartName="/xl/revisions/revisionLog2.xml" ContentType="application/vnd.openxmlformats-officedocument.spreadsheetml.revisionLog+xml"/>
  <Override PartName="/xl/revisions/revisionLog44.xml" ContentType="application/vnd.openxmlformats-officedocument.spreadsheetml.revisionLog+xml"/>
  <Override PartName="/xl/revisions/revisionLog7.xml" ContentType="application/vnd.openxmlformats-officedocument.spreadsheetml.revisionLog+xml"/>
  <Override PartName="/xl/revisions/revisionLog40.xml" ContentType="application/vnd.openxmlformats-officedocument.spreadsheetml.revisionLog+xml"/>
  <Override PartName="/xl/revisions/revisionLog37.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60" windowHeight="7020"/>
  </bookViews>
  <sheets>
    <sheet name="APEC III Burden Table" sheetId="1" r:id="rId1"/>
    <sheet name="4-5-17 Updates" sheetId="2" state="hidden" r:id="rId2"/>
    <sheet name="4-28-17 Updates" sheetId="3" state="hidden" r:id="rId3"/>
    <sheet name="Sheet1" sheetId="4" r:id="rId4"/>
    <sheet name="Sheet2" sheetId="5" r:id="rId5"/>
  </sheets>
  <definedNames>
    <definedName name="_xlnm.Print_Area" localSheetId="0">'APEC III Burden Table'!$A$1:$R$88</definedName>
    <definedName name="_xlnm.Print_Titles" localSheetId="0">'APEC III Burden Table'!$1:$2</definedName>
    <definedName name="Z_5965B5E1_EB21_4C59_B092_48519172F07E_.wvu.PrintArea" localSheetId="1" hidden="1">'4-5-17 Updates'!$A$1:$E$8</definedName>
    <definedName name="Z_5965B5E1_EB21_4C59_B092_48519172F07E_.wvu.PrintArea" localSheetId="0" hidden="1">'APEC III Burden Table'!$A$1:$R$90</definedName>
    <definedName name="Z_5965B5E1_EB21_4C59_B092_48519172F07E_.wvu.PrintTitles" localSheetId="1" hidden="1">'4-5-17 Updates'!$1:$3</definedName>
    <definedName name="Z_5965B5E1_EB21_4C59_B092_48519172F07E_.wvu.PrintTitles" localSheetId="0" hidden="1">'APEC III Burden Table'!$1:$2</definedName>
    <definedName name="Z_CB203152_6D21_4A8A_B363_FDFE4B0A4D7A_.wvu.PrintArea" localSheetId="0" hidden="1">'APEC III Burden Table'!$A$1:$R$88</definedName>
    <definedName name="Z_CB203152_6D21_4A8A_B363_FDFE4B0A4D7A_.wvu.PrintTitles" localSheetId="0" hidden="1">'APEC III Burden Table'!$1:$2</definedName>
    <definedName name="Z_DF49FF09_098C_4B97_B2CF_98EB7E8A3511_.wvu.PrintArea" localSheetId="0" hidden="1">'APEC III Burden Table'!$A$1:$R$88</definedName>
    <definedName name="Z_DF49FF09_098C_4B97_B2CF_98EB7E8A3511_.wvu.PrintTitles" localSheetId="0" hidden="1">'APEC III Burden Table'!$1:$2</definedName>
    <definedName name="Z_E61EE2C8_9171_424E_ADA9_3C6D2DCD1D9B_.wvu.PrintArea" localSheetId="0" hidden="1">'APEC III Burden Table'!$A$1:$R$88</definedName>
    <definedName name="Z_E61EE2C8_9171_424E_ADA9_3C6D2DCD1D9B_.wvu.PrintTitles" localSheetId="0" hidden="1">'APEC III Burden Table'!$1:$2</definedName>
  </definedNames>
  <calcPr calcId="145621"/>
  <customWorkbookViews>
    <customWorkbookView name="CS - Personal View" guid="{E61EE2C8-9171-424E-ADA9-3C6D2DCD1D9B}" mergeInterval="0" personalView="1" maximized="1" windowWidth="1851" windowHeight="839" activeSheetId="1"/>
    <customWorkbookView name="Roline Milfort - Personal View" guid="{CB203152-6D21-4A8A-B363-FDFE4B0A4D7A}" mergeInterval="0" personalView="1" maximized="1" xWindow="-1688" yWindow="-8" windowWidth="1696" windowHeight="1066" activeSheetId="1"/>
    <customWorkbookView name="Figueroa, Holly - FNS - Personal View" guid="{DF49FF09-098C-4B97-B2CF-98EB7E8A3511}" mergeInterval="0" personalView="1" maximized="1" windowWidth="1920" windowHeight="1014" activeSheetId="1"/>
    <customWorkbookView name="Megan Collins - Personal View" guid="{5965B5E1-EB21-4C59-B092-48519172F07E}" mergeInterval="0" personalView="1" maximized="1" xWindow="-8" yWindow="-8" windowWidth="1380" windowHeight="744" activeSheetId="1"/>
  </customWorkbookViews>
</workbook>
</file>

<file path=xl/calcChain.xml><?xml version="1.0" encoding="utf-8"?>
<calcChain xmlns="http://schemas.openxmlformats.org/spreadsheetml/2006/main">
  <c r="N7" i="1" l="1"/>
  <c r="E53" i="1" l="1"/>
  <c r="F53" i="1" l="1"/>
  <c r="I44" i="1" l="1"/>
  <c r="H44" i="1"/>
  <c r="I24" i="1"/>
  <c r="H24" i="1"/>
  <c r="J44" i="1" l="1"/>
  <c r="P44" i="1" s="1"/>
  <c r="R44" i="1" s="1"/>
  <c r="J24" i="1"/>
  <c r="P24" i="1" s="1"/>
  <c r="R24" i="1" s="1"/>
  <c r="I30" i="1"/>
  <c r="E18" i="1"/>
  <c r="I19" i="1"/>
  <c r="F18" i="1" l="1"/>
  <c r="K53" i="1" l="1"/>
  <c r="N6" i="1" l="1"/>
  <c r="I48" i="1" l="1"/>
  <c r="H48" i="1"/>
  <c r="I51" i="1"/>
  <c r="I42" i="1"/>
  <c r="I36" i="1"/>
  <c r="J36" i="1" s="1"/>
  <c r="P36" i="1" s="1"/>
  <c r="R36" i="1" s="1"/>
  <c r="I34" i="1"/>
  <c r="J48" i="1" l="1"/>
  <c r="P48" i="1" s="1"/>
  <c r="R48" i="1" s="1"/>
  <c r="I35" i="1"/>
  <c r="J35" i="1" s="1"/>
  <c r="P35" i="1" s="1"/>
  <c r="R35" i="1" s="1"/>
  <c r="J34" i="1"/>
  <c r="P34" i="1" s="1"/>
  <c r="R34" i="1" s="1"/>
  <c r="F54" i="1" l="1"/>
  <c r="E54" i="1"/>
  <c r="H23" i="1"/>
  <c r="I23" i="1"/>
  <c r="O23" i="1"/>
  <c r="J23" i="1" l="1"/>
  <c r="P23" i="1" s="1"/>
  <c r="R23" i="1" s="1"/>
  <c r="K54" i="1"/>
  <c r="I29" i="1" l="1"/>
  <c r="O28" i="1" l="1"/>
  <c r="I28" i="1"/>
  <c r="J28" i="1" s="1"/>
  <c r="P28" i="1" l="1"/>
  <c r="R28" i="1" s="1"/>
  <c r="I45" i="1"/>
  <c r="I32" i="1" l="1"/>
  <c r="I52" i="1"/>
  <c r="I47" i="1"/>
  <c r="I31" i="1" l="1"/>
  <c r="J19" i="1"/>
  <c r="P19" i="1" l="1"/>
  <c r="J29" i="1"/>
  <c r="P29" i="1" s="1"/>
  <c r="R29" i="1" s="1"/>
  <c r="R19" i="1" l="1"/>
  <c r="I17" i="1"/>
  <c r="M17" i="1"/>
  <c r="O17" i="1" s="1"/>
  <c r="H17" i="1"/>
  <c r="J17" i="1" l="1"/>
  <c r="P17" i="1" s="1"/>
  <c r="R17" i="1" s="1"/>
  <c r="I13" i="1" l="1"/>
  <c r="M13" i="1"/>
  <c r="O13" i="1" s="1"/>
  <c r="H13" i="1"/>
  <c r="I12" i="1"/>
  <c r="M12" i="1"/>
  <c r="O12" i="1" s="1"/>
  <c r="H12" i="1"/>
  <c r="J13" i="1" l="1"/>
  <c r="P13" i="1" s="1"/>
  <c r="R13" i="1" s="1"/>
  <c r="J12" i="1"/>
  <c r="P12" i="1" s="1"/>
  <c r="R12" i="1" s="1"/>
  <c r="N46" i="1"/>
  <c r="O46" i="1" s="1"/>
  <c r="I46" i="1"/>
  <c r="J46" i="1" s="1"/>
  <c r="N26" i="1"/>
  <c r="O26" i="1" s="1"/>
  <c r="I26" i="1"/>
  <c r="J26" i="1" s="1"/>
  <c r="N45" i="1"/>
  <c r="M45" i="1"/>
  <c r="H45" i="1"/>
  <c r="J45" i="1" s="1"/>
  <c r="H30" i="1"/>
  <c r="J30" i="1" s="1"/>
  <c r="N27" i="1"/>
  <c r="O27" i="1" s="1"/>
  <c r="I27" i="1"/>
  <c r="H27" i="1"/>
  <c r="N25" i="1"/>
  <c r="O25" i="1" s="1"/>
  <c r="H25" i="1"/>
  <c r="I20" i="1"/>
  <c r="J20" i="1" s="1"/>
  <c r="P26" i="1" l="1"/>
  <c r="R26" i="1" s="1"/>
  <c r="P30" i="1"/>
  <c r="R30" i="1" s="1"/>
  <c r="J27" i="1"/>
  <c r="P27" i="1" s="1"/>
  <c r="R27" i="1" s="1"/>
  <c r="P46" i="1"/>
  <c r="R46" i="1" s="1"/>
  <c r="P20" i="1"/>
  <c r="J25" i="1"/>
  <c r="O45" i="1"/>
  <c r="P45" i="1" s="1"/>
  <c r="R45" i="1" s="1"/>
  <c r="I49" i="1"/>
  <c r="I8" i="1"/>
  <c r="R20" i="1" l="1"/>
  <c r="P25" i="1"/>
  <c r="R25" i="1" s="1"/>
  <c r="I50" i="1"/>
  <c r="I4" i="1"/>
  <c r="I3" i="1"/>
  <c r="I22" i="1"/>
  <c r="O22" i="1" l="1"/>
  <c r="O4" i="1"/>
  <c r="O3" i="1"/>
  <c r="H22" i="1"/>
  <c r="H4" i="1"/>
  <c r="J4" i="1" s="1"/>
  <c r="H3" i="1"/>
  <c r="J3" i="1" l="1"/>
  <c r="P3" i="1" s="1"/>
  <c r="J22" i="1"/>
  <c r="P22" i="1" s="1"/>
  <c r="R22" i="1" s="1"/>
  <c r="P4" i="1"/>
  <c r="R4" i="1" s="1"/>
  <c r="R3" i="1" l="1"/>
  <c r="I41" i="1"/>
  <c r="I39" i="1"/>
  <c r="I37" i="1"/>
  <c r="M38" i="1" l="1"/>
  <c r="O38" i="1" s="1"/>
  <c r="M40" i="1" l="1"/>
  <c r="O40" i="1" s="1"/>
  <c r="O52" i="1"/>
  <c r="H52" i="1"/>
  <c r="M33" i="1"/>
  <c r="O33" i="1" s="1"/>
  <c r="M42" i="1"/>
  <c r="O42" i="1" s="1"/>
  <c r="M43" i="1"/>
  <c r="O43" i="1" s="1"/>
  <c r="H42" i="1"/>
  <c r="J42" i="1" s="1"/>
  <c r="H43" i="1"/>
  <c r="J43" i="1" s="1"/>
  <c r="I40" i="1"/>
  <c r="I38" i="1"/>
  <c r="H40" i="1"/>
  <c r="H38" i="1"/>
  <c r="I33" i="1"/>
  <c r="M16" i="1"/>
  <c r="O16" i="1" s="1"/>
  <c r="M15" i="1"/>
  <c r="O15" i="1" s="1"/>
  <c r="M14" i="1"/>
  <c r="O14" i="1" s="1"/>
  <c r="I14" i="1"/>
  <c r="I16" i="1"/>
  <c r="I15" i="1"/>
  <c r="P42" i="1" l="1"/>
  <c r="R42" i="1" s="1"/>
  <c r="J38" i="1"/>
  <c r="P38" i="1" s="1"/>
  <c r="R38" i="1" s="1"/>
  <c r="J40" i="1"/>
  <c r="P40" i="1" s="1"/>
  <c r="R40" i="1" s="1"/>
  <c r="P43" i="1"/>
  <c r="R43" i="1" s="1"/>
  <c r="J52" i="1"/>
  <c r="P52" i="1" s="1"/>
  <c r="R52" i="1" s="1"/>
  <c r="H33" i="1" l="1"/>
  <c r="J33" i="1" s="1"/>
  <c r="P33" i="1" s="1"/>
  <c r="R33" i="1" s="1"/>
  <c r="H16" i="1"/>
  <c r="J16" i="1" s="1"/>
  <c r="P16" i="1" s="1"/>
  <c r="R16" i="1" s="1"/>
  <c r="H15" i="1"/>
  <c r="J15" i="1" s="1"/>
  <c r="P15" i="1" s="1"/>
  <c r="R15" i="1" s="1"/>
  <c r="H14" i="1"/>
  <c r="J14" i="1" s="1"/>
  <c r="P14" i="1" s="1"/>
  <c r="R14" i="1" s="1"/>
  <c r="H49" i="1" l="1"/>
  <c r="I10" i="1"/>
  <c r="I6" i="1"/>
  <c r="I11" i="1"/>
  <c r="J49" i="1" l="1"/>
  <c r="P49" i="1" s="1"/>
  <c r="R49" i="1" s="1"/>
  <c r="H51" i="1" l="1"/>
  <c r="J51" i="1" s="1"/>
  <c r="H47" i="1"/>
  <c r="J47" i="1" s="1"/>
  <c r="M21" i="1"/>
  <c r="O51" i="1"/>
  <c r="M32" i="1"/>
  <c r="O32" i="1" s="1"/>
  <c r="M41" i="1"/>
  <c r="O41" i="1" s="1"/>
  <c r="M39" i="1"/>
  <c r="O39" i="1" s="1"/>
  <c r="M37" i="1"/>
  <c r="O37" i="1" s="1"/>
  <c r="M31" i="1"/>
  <c r="H32" i="1"/>
  <c r="J32" i="1" s="1"/>
  <c r="H41" i="1"/>
  <c r="J41" i="1" s="1"/>
  <c r="H39" i="1"/>
  <c r="J39" i="1" s="1"/>
  <c r="H37" i="1"/>
  <c r="J37" i="1" s="1"/>
  <c r="H31" i="1"/>
  <c r="H21" i="1"/>
  <c r="P51" i="1" l="1"/>
  <c r="O21" i="1"/>
  <c r="J21" i="1"/>
  <c r="O31" i="1"/>
  <c r="J31" i="1"/>
  <c r="P32" i="1"/>
  <c r="R32" i="1" s="1"/>
  <c r="R51" i="1"/>
  <c r="P47" i="1"/>
  <c r="R47" i="1" s="1"/>
  <c r="P37" i="1"/>
  <c r="R37" i="1" s="1"/>
  <c r="P39" i="1"/>
  <c r="R39" i="1" s="1"/>
  <c r="P41" i="1"/>
  <c r="R41" i="1" s="1"/>
  <c r="I9" i="1"/>
  <c r="H9" i="1"/>
  <c r="H8" i="1"/>
  <c r="H6" i="1"/>
  <c r="J6" i="1" s="1"/>
  <c r="M11" i="1"/>
  <c r="O11" i="1" s="1"/>
  <c r="M10" i="1"/>
  <c r="O10" i="1" s="1"/>
  <c r="M9" i="1"/>
  <c r="M8" i="1"/>
  <c r="O8" i="1" s="1"/>
  <c r="M7" i="1"/>
  <c r="O7" i="1" s="1"/>
  <c r="M6" i="1"/>
  <c r="O6" i="1" s="1"/>
  <c r="M5" i="1"/>
  <c r="M50" i="1"/>
  <c r="M53" i="1" s="1"/>
  <c r="H11" i="1"/>
  <c r="J11" i="1" s="1"/>
  <c r="H10" i="1"/>
  <c r="J10" i="1" s="1"/>
  <c r="H7" i="1"/>
  <c r="J7" i="1" s="1"/>
  <c r="H5" i="1"/>
  <c r="H50" i="1"/>
  <c r="H53" i="1" s="1"/>
  <c r="M18" i="1" l="1"/>
  <c r="M54" i="1" s="1"/>
  <c r="H18" i="1"/>
  <c r="H54" i="1" s="1"/>
  <c r="P31" i="1"/>
  <c r="R31" i="1" s="1"/>
  <c r="P21" i="1"/>
  <c r="J5" i="1"/>
  <c r="O50" i="1"/>
  <c r="O53" i="1" s="1"/>
  <c r="J50" i="1"/>
  <c r="J53" i="1" s="1"/>
  <c r="J9" i="1"/>
  <c r="P10" i="1"/>
  <c r="R10" i="1" s="1"/>
  <c r="P11" i="1"/>
  <c r="R11" i="1" s="1"/>
  <c r="R21" i="1" l="1"/>
  <c r="P50" i="1"/>
  <c r="R50" i="1" s="1"/>
  <c r="L18" i="1"/>
  <c r="G53" i="1"/>
  <c r="J8" i="1"/>
  <c r="J18" i="1" s="1"/>
  <c r="J54" i="1" s="1"/>
  <c r="O9" i="1"/>
  <c r="P53" i="1" l="1"/>
  <c r="R53" i="1"/>
  <c r="G18" i="1"/>
  <c r="P8" i="1"/>
  <c r="R8" i="1" s="1"/>
  <c r="P7" i="1"/>
  <c r="R7" i="1" s="1"/>
  <c r="P9" i="1"/>
  <c r="R9" i="1" s="1"/>
  <c r="O5" i="1"/>
  <c r="O18" i="1" s="1"/>
  <c r="N18" i="1" s="1"/>
  <c r="O54" i="1" l="1"/>
  <c r="I54" i="1"/>
  <c r="L53" i="1"/>
  <c r="L54" i="1"/>
  <c r="I18" i="1"/>
  <c r="G54" i="1"/>
  <c r="P5" i="1"/>
  <c r="R5" i="1" l="1"/>
  <c r="N53" i="1"/>
  <c r="I53" i="1"/>
  <c r="N54" i="1" l="1"/>
  <c r="P6" i="1"/>
  <c r="R6" i="1" l="1"/>
  <c r="R18" i="1" s="1"/>
  <c r="R54" i="1" s="1"/>
  <c r="P18" i="1"/>
  <c r="P54" i="1" s="1"/>
</calcChain>
</file>

<file path=xl/sharedStrings.xml><?xml version="1.0" encoding="utf-8"?>
<sst xmlns="http://schemas.openxmlformats.org/spreadsheetml/2006/main" count="207" uniqueCount="186">
  <si>
    <t>TOTAL</t>
  </si>
  <si>
    <t>Type of respondents</t>
  </si>
  <si>
    <t>Number of respondents</t>
  </si>
  <si>
    <t>Frequency of response</t>
  </si>
  <si>
    <t>Total Annual responses</t>
  </si>
  <si>
    <t>Hours per response</t>
  </si>
  <si>
    <t>Annual burden (hours)</t>
  </si>
  <si>
    <t>Number of 
Non-respondents</t>
  </si>
  <si>
    <t>Respondent Category</t>
  </si>
  <si>
    <t>Grand Total Annual Burden Estimate (hours)</t>
  </si>
  <si>
    <t>Instruments</t>
  </si>
  <si>
    <t>Program Participants</t>
  </si>
  <si>
    <t>Program Non-participants</t>
  </si>
  <si>
    <r>
      <t>Sample Size</t>
    </r>
    <r>
      <rPr>
        <b/>
        <vertAlign val="superscript"/>
        <sz val="10"/>
        <color theme="1"/>
        <rFont val="Calibri"/>
        <family val="2"/>
        <scheme val="minor"/>
      </rPr>
      <t>a</t>
    </r>
  </si>
  <si>
    <t>Responsive</t>
  </si>
  <si>
    <t>Non-Responsive</t>
  </si>
  <si>
    <t>Household Survey Income Worksheet</t>
  </si>
  <si>
    <t>Household Survey Consent Form</t>
  </si>
  <si>
    <t xml:space="preserve">Household Survey </t>
  </si>
  <si>
    <t>Household Survey Recruitment Letter</t>
  </si>
  <si>
    <t>Household Survey Appointment Reminder Letter</t>
  </si>
  <si>
    <t>Household Survey Brochure</t>
  </si>
  <si>
    <t>State Child Nutrition Agency</t>
  </si>
  <si>
    <t>Schools</t>
  </si>
  <si>
    <t>School Food Authority (SFA)</t>
  </si>
  <si>
    <t>SFA Pre-visit Interview</t>
  </si>
  <si>
    <t>School Pre-visit Interview</t>
  </si>
  <si>
    <t>Household Survey Income Source Show Card</t>
  </si>
  <si>
    <t>Household Interview Incentives Received Form</t>
  </si>
  <si>
    <t>Household Survey Recruitment Contact Guide</t>
  </si>
  <si>
    <t>Household Survey Incentives Received Form</t>
  </si>
  <si>
    <t>Household Interview Appointment Reminder Letter</t>
  </si>
  <si>
    <t>Cafeteria Manager Interview (includes Consent)</t>
  </si>
  <si>
    <t>Notes:</t>
  </si>
  <si>
    <t>SFA Automated Email-Receipt of Verification of School Data</t>
  </si>
  <si>
    <t>SFA Confirmation and Next Steps Email</t>
  </si>
  <si>
    <t>Cognitive Test - SFA Director Survey</t>
  </si>
  <si>
    <t>Cognitive Test - Household Survey</t>
  </si>
  <si>
    <t>Cognitive Test - Household In-Depth Interview</t>
  </si>
  <si>
    <t>Cognitive Test - SFA Director In-Depth Interview</t>
  </si>
  <si>
    <t>Cognitive Test -  Cafeteria Manager In-Depth Interview</t>
  </si>
  <si>
    <t>APEC III Fact Sheet (for SFAs and Schools)</t>
  </si>
  <si>
    <t>School Study Notification E-Letter</t>
  </si>
  <si>
    <t>Appendix</t>
  </si>
  <si>
    <t>_</t>
  </si>
  <si>
    <t>B5</t>
  </si>
  <si>
    <t>C3</t>
  </si>
  <si>
    <t>C5</t>
  </si>
  <si>
    <t>C6</t>
  </si>
  <si>
    <t>Hourly Wage Rate</t>
  </si>
  <si>
    <r>
      <t>Total Annualized Cost of Respondent Burden</t>
    </r>
    <r>
      <rPr>
        <b/>
        <vertAlign val="superscript"/>
        <sz val="10"/>
        <color theme="1"/>
        <rFont val="Calibri"/>
        <family val="2"/>
        <scheme val="minor"/>
      </rPr>
      <t>b</t>
    </r>
  </si>
  <si>
    <r>
      <t>Individuals/ Household</t>
    </r>
    <r>
      <rPr>
        <vertAlign val="superscript"/>
        <sz val="10"/>
        <color theme="1"/>
        <rFont val="Calibri"/>
        <family val="2"/>
        <scheme val="minor"/>
      </rPr>
      <t>c</t>
    </r>
  </si>
  <si>
    <r>
      <t>State Director</t>
    </r>
    <r>
      <rPr>
        <vertAlign val="superscript"/>
        <sz val="10"/>
        <color theme="1"/>
        <rFont val="Calibri"/>
        <family val="2"/>
        <scheme val="minor"/>
      </rPr>
      <t>d</t>
    </r>
  </si>
  <si>
    <r>
      <t>Data Manager</t>
    </r>
    <r>
      <rPr>
        <vertAlign val="superscript"/>
        <sz val="10"/>
        <color theme="1"/>
        <rFont val="Calibri"/>
        <family val="2"/>
        <scheme val="minor"/>
      </rPr>
      <t>e</t>
    </r>
    <r>
      <rPr>
        <sz val="10"/>
        <color theme="1"/>
        <rFont val="Calibri"/>
        <family val="2"/>
        <scheme val="minor"/>
      </rPr>
      <t xml:space="preserve"> </t>
    </r>
  </si>
  <si>
    <r>
      <t>School Staff</t>
    </r>
    <r>
      <rPr>
        <vertAlign val="superscript"/>
        <sz val="10"/>
        <color theme="1"/>
        <rFont val="Calibri"/>
        <family val="2"/>
        <scheme val="minor"/>
      </rPr>
      <t xml:space="preserve"> f</t>
    </r>
  </si>
  <si>
    <r>
      <t>Program Non-participants</t>
    </r>
    <r>
      <rPr>
        <vertAlign val="superscript"/>
        <sz val="10"/>
        <color theme="1"/>
        <rFont val="Calibri"/>
        <family val="2"/>
        <scheme val="minor"/>
      </rPr>
      <t>g</t>
    </r>
  </si>
  <si>
    <r>
      <t>School Principal</t>
    </r>
    <r>
      <rPr>
        <vertAlign val="superscript"/>
        <sz val="10"/>
        <color theme="1"/>
        <rFont val="Calibri"/>
        <family val="2"/>
        <scheme val="minor"/>
      </rPr>
      <t>f</t>
    </r>
  </si>
  <si>
    <r>
      <t>Program Non-participants</t>
    </r>
    <r>
      <rPr>
        <vertAlign val="superscript"/>
        <sz val="10"/>
        <color rgb="FF000000"/>
        <rFont val="Calibri"/>
        <family val="2"/>
        <scheme val="minor"/>
      </rPr>
      <t>f</t>
    </r>
  </si>
  <si>
    <r>
      <t xml:space="preserve">SFA Staff </t>
    </r>
    <r>
      <rPr>
        <vertAlign val="superscript"/>
        <sz val="10"/>
        <color rgb="FF000000"/>
        <rFont val="Calibri"/>
        <family val="2"/>
        <scheme val="minor"/>
      </rPr>
      <t>f</t>
    </r>
  </si>
  <si>
    <t>SFA Data Collection Visit Reminder Email</t>
  </si>
  <si>
    <t>Round 2 &amp; 3 Application Data Abstraction Scheduling Email</t>
  </si>
  <si>
    <t>School Data Collection Visit Reminder Email</t>
  </si>
  <si>
    <t>T1      (T2)</t>
  </si>
  <si>
    <t>T3   (T4)</t>
  </si>
  <si>
    <t>T5    (T6)</t>
  </si>
  <si>
    <t>D1    (D2)</t>
  </si>
  <si>
    <t>D3                  (D4)</t>
  </si>
  <si>
    <t>D5   (D6)</t>
  </si>
  <si>
    <t>D7  (D8)</t>
  </si>
  <si>
    <t>D9   (D10)</t>
  </si>
  <si>
    <t>T7     (T8)</t>
  </si>
  <si>
    <t>D11   (D12)</t>
  </si>
  <si>
    <t>Household Interview Recruitment Contact Guide</t>
  </si>
  <si>
    <t>B6</t>
  </si>
  <si>
    <t>B11</t>
  </si>
  <si>
    <t>B12</t>
  </si>
  <si>
    <t>C1</t>
  </si>
  <si>
    <t>C2</t>
  </si>
  <si>
    <t>I1    (I2)</t>
  </si>
  <si>
    <t xml:space="preserve">Household Interview (includes Consent) </t>
  </si>
  <si>
    <t xml:space="preserve"> D13   (D14) </t>
  </si>
  <si>
    <t>D15 (D16)</t>
  </si>
  <si>
    <t>O3</t>
  </si>
  <si>
    <t>State Follow Up Contact Guide</t>
  </si>
  <si>
    <t>O2</t>
  </si>
  <si>
    <t>B14</t>
  </si>
  <si>
    <t>SFA Study Notification and School Data Verification E-Letter</t>
  </si>
  <si>
    <t>O4</t>
  </si>
  <si>
    <t>O10</t>
  </si>
  <si>
    <t>O5</t>
  </si>
  <si>
    <t>O6</t>
  </si>
  <si>
    <t>O7</t>
  </si>
  <si>
    <t>O8</t>
  </si>
  <si>
    <t>B1      OR     B3</t>
  </si>
  <si>
    <t>B2      OR     B4</t>
  </si>
  <si>
    <t xml:space="preserve">B7       </t>
  </si>
  <si>
    <t>B7</t>
  </si>
  <si>
    <t>B8</t>
  </si>
  <si>
    <t>B9  OR   B10</t>
  </si>
  <si>
    <t>SFA Director Survey (web-based, includes Consent)</t>
  </si>
  <si>
    <t>SFA Director Interview (by Phone, includes Consent)</t>
  </si>
  <si>
    <t>SFA Meal Participation Data Request</t>
  </si>
  <si>
    <t>B13</t>
  </si>
  <si>
    <t>O9</t>
  </si>
  <si>
    <t>Application Data Abstraction Form  - Phase 1</t>
  </si>
  <si>
    <t>Application Data Abstraction Form  - Phase 3 (if applicable)</t>
  </si>
  <si>
    <t>Application Data Abstraction Form   - Phase 2 (if applicable)</t>
  </si>
  <si>
    <t>Meal Transaction Observation Form</t>
  </si>
  <si>
    <t>School Meal Count Verification Form</t>
  </si>
  <si>
    <t>Round 2 &amp; 3 Application Data Abstraction Scheduling Email (if applicable)</t>
  </si>
  <si>
    <t>SFA Reimbursement Claim Verification Form OR SFA Reimbursement Consolidation and Claim Verification Form</t>
  </si>
  <si>
    <t>State/Local/Tribal Government Sub-Total</t>
  </si>
  <si>
    <t>SFA Request for E-Records (Non-CEP Schools for Household Sampling OR CEP Schools for ISP Data Abstraction)</t>
  </si>
  <si>
    <t>SFA Reminder for E-Records (Non-CEP Schools for Houshold Sampling OR CEP Schools for ISP Data Abstraction)</t>
  </si>
  <si>
    <r>
      <t>Data Manager</t>
    </r>
    <r>
      <rPr>
        <vertAlign val="superscript"/>
        <sz val="10"/>
        <color theme="1"/>
        <rFont val="Calibri"/>
        <family val="2"/>
        <scheme val="minor"/>
      </rPr>
      <t xml:space="preserve">f </t>
    </r>
  </si>
  <si>
    <r>
      <t>SFA Director</t>
    </r>
    <r>
      <rPr>
        <vertAlign val="superscript"/>
        <sz val="10"/>
        <color rgb="FF000000"/>
        <rFont val="Calibri"/>
        <family val="2"/>
        <scheme val="minor"/>
      </rPr>
      <t>g</t>
    </r>
  </si>
  <si>
    <r>
      <t>Cafeteria Manager</t>
    </r>
    <r>
      <rPr>
        <vertAlign val="superscript"/>
        <sz val="10"/>
        <color theme="1"/>
        <rFont val="Calibri"/>
        <family val="2"/>
        <scheme val="minor"/>
      </rPr>
      <t>h</t>
    </r>
  </si>
  <si>
    <r>
      <t>School Food Authority (SFA),</t>
    </r>
    <r>
      <rPr>
        <i/>
        <sz val="10"/>
        <color theme="1"/>
        <rFont val="Calibri"/>
        <family val="2"/>
        <scheme val="minor"/>
      </rPr>
      <t xml:space="preserve"> continued</t>
    </r>
  </si>
  <si>
    <t xml:space="preserve">State Meal Claim Request </t>
  </si>
  <si>
    <t>Update #</t>
  </si>
  <si>
    <t>PRAO Comment</t>
  </si>
  <si>
    <t>Westat Response</t>
  </si>
  <si>
    <t>The Individual/Household subtotal should also include F4 - Cognitive Test - Household In-Depth Interview.  This would make the total 4,830. This comment also applies to the sample size. For the Frequency of response, it should be updated to 9.03.</t>
  </si>
  <si>
    <t>N/A</t>
  </si>
  <si>
    <t xml:space="preserve">The in depth interview respondents (n=3) are a subset of the nine respondents that completed the household survey cognitive test.  These are already included in the burden estimates.  We will not accept/make the change to the burden and corresponding text because it would be in double counting. This is clarified Appendix U Cognitive Pre-Test Findings. </t>
  </si>
  <si>
    <t>Reference Cell</t>
  </si>
  <si>
    <t>See Appendix O2 comments</t>
  </si>
  <si>
    <t>See Appendix O8 comments</t>
  </si>
  <si>
    <t>Individuals/  Household Sub-Total</t>
  </si>
  <si>
    <t xml:space="preserve">[Row 4] The individual/Household sub-total does not include the in-depth interview respondents (n=3) because those respondents were a subset of the nine respondents that completed the household survey cognitive test. These are already </t>
  </si>
  <si>
    <t>SFA Follow Up Contact Guide (Study Notification and School Data Verification)</t>
  </si>
  <si>
    <t>SFA School Sample Notification E-Letter</t>
  </si>
  <si>
    <t>Template E-Letter from FNS Regional Liaison to State CN Director</t>
  </si>
  <si>
    <t xml:space="preserve">included in the total number of household respondents. </t>
  </si>
  <si>
    <t xml:space="preserve">[Row 19] The total burden for the State for Appendix O2 is 15 minutes. This includes 5 minutes to review the letter,  5 minutes to complete/send contact information using a spreadsheet, and 5 minutes to review/edit/send a letter to to their SFAs </t>
  </si>
  <si>
    <t xml:space="preserve">using a template provided. </t>
  </si>
  <si>
    <t>[Row 27] The total burden for Appendix O5 is 15 minutes. This time is for discussion of questions and the explanation of the use of the Excel template file if the SFA cannot use the Web Portal (Appendix O4). The burden to complete the information</t>
  </si>
  <si>
    <t>using the Excel template file (if preferred by SFA) is included in the time to complete Web Portal (Appendix O4) as it is one or the other, not both.</t>
  </si>
  <si>
    <t xml:space="preserve">[Row 30] The total burden to the SFA for Appendix O8 is 15 minutes. This includes 5 minutes to review the letter and 10 minutes to review/edit/send a letter to their schools using the template provided. </t>
  </si>
  <si>
    <t>[Row 24] This refers to the template letter included as an attachment with Appendix O2 that the State Child Nutrition Director has the option to use to notify the SFAs.</t>
  </si>
  <si>
    <t>[Row 44] This refers to the template letter included as an attachment with Appendix O8 that the SFA Director has the option to use to notify the schools.</t>
  </si>
  <si>
    <t>[Rows 19 - 20, Rows 24 - 30, and Rows 44-46] Instruments highlighted in yellow reflect materials used for the Sample Frame Development (Pre Data Collection Activities).</t>
  </si>
  <si>
    <t xml:space="preserve">SFA Sample Notification E-Letter from State Child Nutrition Director to SFA Director </t>
  </si>
  <si>
    <t xml:space="preserve">Notification Letter from SFA to Sampled Schools </t>
  </si>
  <si>
    <t>Added note (rows 69-70 ) to table to provide clarification.</t>
  </si>
  <si>
    <t>(1) Increased burden time in cell I19 from 5 minutes to 15 minutes; 
(2) Added note (rows 64-65) to the table to provide clarification; 
(3) added row 24, with burden time of 5 minutes for SFAs to review the letter; and 
(4) added note (row 67) to table to provide clarification.</t>
  </si>
  <si>
    <t>Burden Table Updates</t>
  </si>
  <si>
    <t>See Appendix O5 comments</t>
  </si>
  <si>
    <t xml:space="preserve">The SFA Director has the option to use the Excel template OR web portal previously provided. One or the other, but not both - a single burden estimate that is already reflected in the burden table (see row 26). 
</t>
  </si>
  <si>
    <t>(1) Increased burden time in cell I30 from 5 minutes to 15 minutes; 
(2) Added note (row 72) to the table to provide clarification; 
(3) added row 44, with burden time of 5 minutes for schools to review the letter; and 
(4) added note (row 74) to table to provide clarification.</t>
  </si>
  <si>
    <t xml:space="preserve">Increased total burden to State for Appendix O2 to 15 minutes, which includes:  5 minutes to review the letter,  5 minutes to complete/send contact information using a spreadsheet, and 5 minutes to review/edit/send a letter to to their SFAs using template. 
Also, added 5 minutes to SFA burden to review letter from State.  </t>
  </si>
  <si>
    <t xml:space="preserve">Increased the total estimated burden to SFA for Appendix O8 to 15 minutes, which includes 5 minutes to review the letter and 10 minutes to review/edit/send a letter to their schools using the template provided. 
Also, added 5 minutes to school burden to review letter from SFA. </t>
  </si>
  <si>
    <t>Multiple</t>
  </si>
  <si>
    <t xml:space="preserve">As a result of adding the SFA Study Notification Letter from State (row 24) and School Study Notification Letter from SFA (row 44), the following were changed: 
a. The frequency of response increased to 7.04. 
b. The Total Annual Responses increased to 53,698
c. The Hours Per Response decreased to 0.235
d. The Annual Burden (for Responsive) increased to 12,631
e. The Grand Total Annual Burden Estimate increased to 13,043
f. The Total Annualized Cost increased to $232,795.75
</t>
  </si>
  <si>
    <t xml:space="preserve">Added note (row 59) to table to provide clarification.
Note there was no change to the sample size nor the total number of respondents. 
</t>
  </si>
  <si>
    <t>Row 27</t>
  </si>
  <si>
    <t>Row 18</t>
  </si>
  <si>
    <t>Row 19
Row 24</t>
  </si>
  <si>
    <t>Row 30
Row 44</t>
  </si>
  <si>
    <t>4-5-17 Updates to Burden Table</t>
  </si>
  <si>
    <t xml:space="preserve"> </t>
  </si>
  <si>
    <t>[Row 53] The State/Local/Tribal Government sub-total inlcudes 11 respondents (not 12) for the SFA Director survey (row 22) and in-depth interview (row 23) cognitive pretest because one respondent completed both the survey and in-depth interview.</t>
  </si>
  <si>
    <r>
      <t>The Official Study Notification Letters sent to the FNS Regions and the FNS Regional Liaisons (E</t>
    </r>
    <r>
      <rPr>
        <sz val="11"/>
        <rFont val="Calibri"/>
        <family val="2"/>
        <scheme val="minor"/>
      </rPr>
      <t>xhibits O1-2 and O1-3 within Appendix O1</t>
    </r>
    <r>
      <rPr>
        <sz val="11"/>
        <color theme="1"/>
        <rFont val="Calibri"/>
        <family val="2"/>
        <scheme val="minor"/>
      </rPr>
      <t>)  from FNS Headquarters are not included with the Burden Table. Additionally, these letters do not include the OMB Disclosure/PRA Burden Statement as they are sent from FNS Headquarters to FNS Regions/Regional Liaisons.</t>
    </r>
  </si>
  <si>
    <r>
      <rPr>
        <u/>
        <sz val="11"/>
        <color theme="1"/>
        <rFont val="Calibri"/>
        <family val="2"/>
        <scheme val="minor"/>
      </rPr>
      <t>Footnotes</t>
    </r>
    <r>
      <rPr>
        <sz val="11"/>
        <color theme="1"/>
        <rFont val="Calibri"/>
        <family val="2"/>
        <scheme val="minor"/>
      </rPr>
      <t>:</t>
    </r>
  </si>
  <si>
    <r>
      <t xml:space="preserve">a </t>
    </r>
    <r>
      <rPr>
        <sz val="11"/>
        <color theme="1"/>
        <rFont val="Calibri"/>
        <family val="2"/>
        <scheme val="minor"/>
      </rPr>
      <t>Numbers are always rounded up to the next whole number (for example, 473.68 becomes 474).</t>
    </r>
  </si>
  <si>
    <r>
      <t xml:space="preserve">b </t>
    </r>
    <r>
      <rPr>
        <sz val="11"/>
        <color theme="1"/>
        <rFont val="Calibri"/>
        <family val="2"/>
        <scheme val="minor"/>
      </rPr>
      <t>Costs are rounded up to the next whole cent.</t>
    </r>
  </si>
  <si>
    <r>
      <t xml:space="preserve">c </t>
    </r>
    <r>
      <rPr>
        <sz val="11"/>
        <color theme="1"/>
        <rFont val="Calibri"/>
        <family val="2"/>
        <scheme val="minor"/>
      </rPr>
      <t xml:space="preserve">Federal minimum wage for household level: http://www.dol.gov/whd/minimumwage.htm </t>
    </r>
  </si>
  <si>
    <r>
      <t xml:space="preserve">d </t>
    </r>
    <r>
      <rPr>
        <sz val="11"/>
        <color theme="1"/>
        <rFont val="Calibri"/>
        <family val="2"/>
        <scheme val="minor"/>
      </rPr>
      <t xml:space="preserve"> Job category "Management Occupations;" code #11-9030 "Education Administrators" industry "State Government" for state level mean hourly wage of $43.82</t>
    </r>
    <r>
      <rPr>
        <vertAlign val="superscript"/>
        <sz val="11"/>
        <color theme="1"/>
        <rFont val="Calibri"/>
        <family val="2"/>
        <scheme val="minor"/>
      </rPr>
      <t>.</t>
    </r>
  </si>
  <si>
    <r>
      <t xml:space="preserve">e  </t>
    </r>
    <r>
      <rPr>
        <sz val="11"/>
        <color theme="1"/>
        <rFont val="Calibri"/>
        <family val="2"/>
        <scheme val="minor"/>
      </rPr>
      <t>Job category "Computer and Mathematical Occupations;" code #15-1141 "Database Administrators" mean hourly wage of $35.17 for Data Managers at SFA level.</t>
    </r>
  </si>
  <si>
    <r>
      <t xml:space="preserve">f  </t>
    </r>
    <r>
      <rPr>
        <sz val="11"/>
        <color theme="1"/>
        <rFont val="Calibri"/>
        <family val="2"/>
        <scheme val="minor"/>
      </rPr>
      <t>Job category "Computer and Mathematical Occupations, " code #15-1141 "Database Administrator" mean hourly wage of $35.97 for Data Managers at State level.</t>
    </r>
  </si>
  <si>
    <r>
      <rPr>
        <vertAlign val="superscript"/>
        <sz val="11"/>
        <color theme="1"/>
        <rFont val="Calibri"/>
        <family val="2"/>
        <scheme val="minor"/>
      </rPr>
      <t xml:space="preserve">g </t>
    </r>
    <r>
      <rPr>
        <sz val="11"/>
        <color theme="1"/>
        <rFont val="Calibri"/>
        <family val="2"/>
        <scheme val="minor"/>
      </rPr>
      <t>Job category "Management Occupations;" code #11-9039 "Education Administrators, All Other;" industry "Educational Services (including private, state and local government schools)" mean hourly wage of $39.34 for SFA Director or School Staff (principal or administrator).</t>
    </r>
  </si>
  <si>
    <r>
      <rPr>
        <vertAlign val="superscript"/>
        <sz val="11"/>
        <color theme="1"/>
        <rFont val="Calibri"/>
        <family val="2"/>
        <scheme val="minor"/>
      </rPr>
      <t>h</t>
    </r>
    <r>
      <rPr>
        <sz val="11"/>
        <color theme="1"/>
        <rFont val="Calibri"/>
        <family val="2"/>
        <scheme val="minor"/>
      </rPr>
      <t xml:space="preserve"> Job category "Management Occupations;" code #11-9051 "Food Service Manager;" industry "Educational Services (including private, state, and local government schools)" mean hourly wage of $29.97 for Cafeteria Manager.</t>
    </r>
  </si>
  <si>
    <t>4-28-17 Updates to Burden Table</t>
  </si>
  <si>
    <t>Row 53</t>
  </si>
  <si>
    <t xml:space="preserve">(From Part A) To confirm, for the Individuals the cognitive interview pre-tests are a subset of the nine, but for the SFA Directors, they are two separate groups?  This was why the cognitive interview pre-tests for the Individuals was originally flagged – because the two pre-tests are counted under the SFA Directors but they weren’t under the Individuals.  
If both pre-tests for the SFA Directors are not meant to be counted, then the burden numbers will need to be refigured.
</t>
  </si>
  <si>
    <t>Column Q-Hourly Wage Rates</t>
  </si>
  <si>
    <t>(From Part A) The May 2016 rates have been released so these should be updated as necessary.</t>
  </si>
  <si>
    <t>Row 59</t>
  </si>
  <si>
    <t>(From Appendix C4) The clarification is good; however, being a separate appendix, this will still raise flags during review.  Still recommend that the OMB # and the expiration date is added.  A footnote should be added to the burden table explaining that C4 is not included in the burden.</t>
  </si>
  <si>
    <t xml:space="preserve">Unlike the cognitive test with individuals, the respondents for the SFA Director Interview were not a subset of the respondents for the SFA Director Survey.  They were two different groups, with one exception (only 1 person did both). Thus, we will revise the number of respondents for the cognitive test with SFA directors from 12 to 11.  The burden table is updated accordingly, and a footnote has been added. </t>
  </si>
  <si>
    <t xml:space="preserve"> The number of respondents changes by 1. However, the number of responses and the burden hours are unchanged. 
Adjusted totals accordingly (cells E53 and F53 to remove 1).                                                                           Added note (row 78) to table to provide clarification.
</t>
  </si>
  <si>
    <t xml:space="preserve">The OMB # and expiration data have been added to the appendix. </t>
  </si>
  <si>
    <t xml:space="preserve">Added note (row 59) to the burden table to provide clarificaiton on why it is not included in burden table. </t>
  </si>
  <si>
    <t xml:space="preserve">The Hourly Wage Rates have been updated in Column Q. Additionally, footnotes d through h have been updated. </t>
  </si>
  <si>
    <t xml:space="preserve">The updated hourly rates are nowincluded. The cost estimate are updated as well. </t>
  </si>
  <si>
    <t xml:space="preserve">Appendix C4 is not included in the burden table because it is an example of information the data collector will enter in a sampling program based on data previously obtained.  This is an administrative process, with no burden to a respondent.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</si>
</sst>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
    <numFmt numFmtId="165" formatCode="#,##0.0"/>
    <numFmt numFmtId="166" formatCode="#,##0.000"/>
  </numFmts>
  <fonts count="14" x14ac:knownFonts="1">
    <font>
      <sz val="11"/>
      <color theme="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vertAlign val="superscript"/>
      <sz val="10"/>
      <color theme="1"/>
      <name val="Calibri"/>
      <family val="2"/>
      <scheme val="minor"/>
    </font>
    <font>
      <vertAlign val="superscript"/>
      <sz val="11"/>
      <color theme="1"/>
      <name val="Calibri"/>
      <family val="2"/>
      <scheme val="minor"/>
    </font>
    <font>
      <u/>
      <sz val="11"/>
      <color theme="1"/>
      <name val="Calibri"/>
      <family val="2"/>
      <scheme val="minor"/>
    </font>
    <font>
      <sz val="11"/>
      <color theme="1"/>
      <name val="Calibri"/>
      <family val="2"/>
      <scheme val="minor"/>
    </font>
    <font>
      <vertAlign val="superscript"/>
      <sz val="10"/>
      <color theme="1"/>
      <name val="Calibri"/>
      <family val="2"/>
      <scheme val="minor"/>
    </font>
    <font>
      <vertAlign val="superscript"/>
      <sz val="10"/>
      <color rgb="FF000000"/>
      <name val="Calibri"/>
      <family val="2"/>
      <scheme val="minor"/>
    </font>
    <font>
      <sz val="11"/>
      <name val="Calibri"/>
      <family val="2"/>
      <scheme val="minor"/>
    </font>
    <font>
      <i/>
      <sz val="10"/>
      <color theme="1"/>
      <name val="Calibri"/>
      <family val="2"/>
      <scheme val="minor"/>
    </font>
    <font>
      <sz val="10"/>
      <name val="Calibri"/>
      <family val="2"/>
      <scheme val="minor"/>
    </font>
    <font>
      <b/>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599963377788628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178">
    <xf numFmtId="0" fontId="0" fillId="0" borderId="0" xfId="0"/>
    <xf numFmtId="0" fontId="2" fillId="0" borderId="3" xfId="0" applyFont="1" applyFill="1" applyBorder="1" applyAlignment="1">
      <alignment vertical="center" textRotation="90"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164" fontId="3" fillId="0" borderId="23"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24" xfId="0" applyNumberFormat="1" applyFont="1" applyFill="1" applyBorder="1" applyAlignment="1">
      <alignment horizontal="center" vertical="center" wrapText="1"/>
    </xf>
    <xf numFmtId="3" fontId="3" fillId="0" borderId="26"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 xfId="0" applyFont="1" applyFill="1" applyBorder="1" applyAlignment="1">
      <alignment horizontal="center" vertical="center" wrapText="1"/>
    </xf>
    <xf numFmtId="2" fontId="3" fillId="3" borderId="33" xfId="0" applyNumberFormat="1" applyFont="1" applyFill="1" applyBorder="1" applyAlignment="1">
      <alignment horizontal="center" vertical="center" wrapText="1"/>
    </xf>
    <xf numFmtId="3" fontId="3" fillId="3" borderId="33" xfId="0" applyNumberFormat="1" applyFont="1" applyFill="1" applyBorder="1" applyAlignment="1">
      <alignment horizontal="center" vertical="center" wrapText="1"/>
    </xf>
    <xf numFmtId="166" fontId="3" fillId="3" borderId="33" xfId="0" applyNumberFormat="1" applyFont="1" applyFill="1" applyBorder="1" applyAlignment="1">
      <alignment horizontal="center" vertical="center" wrapText="1"/>
    </xf>
    <xf numFmtId="165" fontId="3" fillId="3" borderId="40" xfId="0" applyNumberFormat="1" applyFont="1" applyFill="1" applyBorder="1" applyAlignment="1">
      <alignment horizontal="center" vertical="center" wrapText="1"/>
    </xf>
    <xf numFmtId="3" fontId="3" fillId="3" borderId="34" xfId="0" applyNumberFormat="1" applyFont="1" applyFill="1" applyBorder="1" applyAlignment="1">
      <alignment horizontal="center" vertical="center" wrapText="1"/>
    </xf>
    <xf numFmtId="164" fontId="3" fillId="3" borderId="41" xfId="0" applyNumberFormat="1" applyFont="1" applyFill="1" applyBorder="1" applyAlignment="1">
      <alignment horizontal="center" vertical="center" wrapText="1"/>
    </xf>
    <xf numFmtId="165" fontId="3" fillId="3" borderId="42" xfId="0" applyNumberFormat="1" applyFont="1" applyFill="1" applyBorder="1" applyAlignment="1">
      <alignment horizontal="center" vertical="center" wrapText="1"/>
    </xf>
    <xf numFmtId="0" fontId="2" fillId="0" borderId="19" xfId="0" applyFont="1" applyFill="1" applyBorder="1" applyAlignment="1">
      <alignment vertical="center" textRotation="90" wrapText="1"/>
    </xf>
    <xf numFmtId="0" fontId="2" fillId="0" borderId="20"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4" fontId="3" fillId="3" borderId="28"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166" fontId="3" fillId="3" borderId="28" xfId="0" applyNumberFormat="1" applyFont="1" applyFill="1" applyBorder="1" applyAlignment="1">
      <alignment horizontal="center" vertical="center" wrapText="1"/>
    </xf>
    <xf numFmtId="165" fontId="3" fillId="3" borderId="27" xfId="0" applyNumberFormat="1" applyFont="1" applyFill="1" applyBorder="1" applyAlignment="1">
      <alignment horizontal="center" vertical="center" wrapText="1"/>
    </xf>
    <xf numFmtId="165" fontId="3" fillId="3" borderId="30"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3" fontId="3" fillId="5" borderId="29" xfId="0" applyNumberFormat="1" applyFont="1" applyFill="1" applyBorder="1" applyAlignment="1">
      <alignment horizontal="center" vertical="center" wrapText="1"/>
    </xf>
    <xf numFmtId="0" fontId="3" fillId="0" borderId="35" xfId="0" applyFont="1" applyFill="1" applyBorder="1" applyAlignment="1">
      <alignment horizontal="left" vertical="center" wrapText="1"/>
    </xf>
    <xf numFmtId="0" fontId="1" fillId="0" borderId="35" xfId="0" applyFont="1" applyFill="1" applyBorder="1" applyAlignment="1">
      <alignment vertical="center" wrapText="1"/>
    </xf>
    <xf numFmtId="0" fontId="3" fillId="0" borderId="16" xfId="0" applyFont="1" applyFill="1" applyBorder="1" applyAlignment="1">
      <alignment vertical="center" wrapText="1"/>
    </xf>
    <xf numFmtId="0" fontId="3" fillId="0" borderId="16" xfId="0" applyFont="1" applyFill="1" applyBorder="1" applyAlignment="1">
      <alignment vertical="center"/>
    </xf>
    <xf numFmtId="0" fontId="3" fillId="0" borderId="35" xfId="0" applyFont="1" applyFill="1" applyBorder="1" applyAlignment="1">
      <alignment vertical="center" wrapText="1"/>
    </xf>
    <xf numFmtId="0" fontId="2" fillId="0" borderId="50" xfId="0" applyFont="1" applyFill="1" applyBorder="1" applyAlignment="1">
      <alignment horizontal="left" vertical="center" wrapText="1"/>
    </xf>
    <xf numFmtId="0" fontId="3" fillId="0" borderId="4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xf>
    <xf numFmtId="0" fontId="3" fillId="0" borderId="26" xfId="0" applyFont="1" applyFill="1" applyBorder="1" applyAlignment="1">
      <alignment horizontal="center" vertical="center" wrapText="1"/>
    </xf>
    <xf numFmtId="3" fontId="3" fillId="0" borderId="36"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3" borderId="48" xfId="0" applyNumberFormat="1" applyFont="1" applyFill="1" applyBorder="1" applyAlignment="1">
      <alignment horizontal="center" vertical="center" wrapText="1"/>
    </xf>
    <xf numFmtId="165" fontId="3" fillId="0" borderId="36" xfId="0" applyNumberFormat="1" applyFont="1" applyFill="1" applyBorder="1" applyAlignment="1">
      <alignment horizontal="center" vertical="center" wrapText="1"/>
    </xf>
    <xf numFmtId="165" fontId="3" fillId="0" borderId="45" xfId="0" applyNumberFormat="1" applyFont="1" applyFill="1" applyBorder="1" applyAlignment="1">
      <alignment horizontal="center" vertical="center" wrapText="1"/>
    </xf>
    <xf numFmtId="2" fontId="3" fillId="3" borderId="54" xfId="0" applyNumberFormat="1" applyFont="1" applyFill="1" applyBorder="1" applyAlignment="1">
      <alignment horizontal="center" vertical="center" wrapText="1"/>
    </xf>
    <xf numFmtId="4" fontId="3" fillId="3" borderId="46"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0" xfId="0" applyFont="1" applyFill="1" applyAlignment="1">
      <alignment vertical="center" wrapText="1"/>
    </xf>
    <xf numFmtId="0" fontId="3" fillId="0" borderId="23" xfId="0" applyFont="1" applyFill="1" applyBorder="1" applyAlignment="1">
      <alignment horizontal="center" vertical="center" wrapText="1"/>
    </xf>
    <xf numFmtId="0" fontId="2" fillId="2" borderId="44" xfId="0" applyFont="1" applyFill="1" applyBorder="1" applyAlignment="1">
      <alignment horizontal="center" vertical="center" textRotation="90" wrapText="1"/>
    </xf>
    <xf numFmtId="0" fontId="3" fillId="0" borderId="58" xfId="0" applyFont="1" applyFill="1" applyBorder="1" applyAlignment="1">
      <alignment horizontal="center" vertical="top" wrapText="1"/>
    </xf>
    <xf numFmtId="0" fontId="1" fillId="0" borderId="3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44" fontId="3" fillId="0" borderId="61" xfId="1" applyFont="1" applyFill="1" applyBorder="1" applyAlignment="1">
      <alignment vertical="center" wrapText="1"/>
    </xf>
    <xf numFmtId="44" fontId="3" fillId="0" borderId="24" xfId="0" applyNumberFormat="1" applyFont="1" applyFill="1" applyBorder="1" applyAlignment="1">
      <alignment horizontal="center" vertical="center" wrapText="1"/>
    </xf>
    <xf numFmtId="0" fontId="3" fillId="5" borderId="17" xfId="0" applyFont="1" applyFill="1" applyBorder="1" applyAlignment="1">
      <alignment vertical="center"/>
    </xf>
    <xf numFmtId="44" fontId="3" fillId="0" borderId="17" xfId="1" applyFont="1" applyFill="1" applyBorder="1" applyAlignment="1">
      <alignment horizontal="center" vertical="center" wrapText="1"/>
    </xf>
    <xf numFmtId="0" fontId="3" fillId="5" borderId="63" xfId="0" applyFont="1" applyFill="1" applyBorder="1" applyAlignment="1">
      <alignment vertical="center"/>
    </xf>
    <xf numFmtId="44" fontId="3" fillId="5" borderId="64" xfId="0" applyNumberFormat="1" applyFont="1" applyFill="1" applyBorder="1" applyAlignment="1">
      <alignment vertical="center"/>
    </xf>
    <xf numFmtId="0" fontId="3" fillId="0" borderId="19" xfId="0" applyFont="1" applyFill="1" applyBorder="1" applyAlignment="1">
      <alignment vertical="center"/>
    </xf>
    <xf numFmtId="44" fontId="3" fillId="5" borderId="24" xfId="0" applyNumberFormat="1" applyFont="1" applyFill="1" applyBorder="1" applyAlignment="1">
      <alignment vertical="center"/>
    </xf>
    <xf numFmtId="0" fontId="3" fillId="0" borderId="3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 fillId="6" borderId="35" xfId="0" applyFont="1" applyFill="1" applyBorder="1" applyAlignment="1">
      <alignment vertical="center" wrapText="1"/>
    </xf>
    <xf numFmtId="0" fontId="3" fillId="6" borderId="16" xfId="0" applyFont="1" applyFill="1" applyBorder="1" applyAlignment="1">
      <alignment vertical="center" wrapText="1"/>
    </xf>
    <xf numFmtId="0" fontId="3" fillId="0" borderId="46" xfId="0" applyFont="1" applyFill="1" applyBorder="1" applyAlignment="1">
      <alignment horizontal="center" vertical="center" wrapText="1"/>
    </xf>
    <xf numFmtId="44" fontId="3" fillId="0" borderId="62" xfId="1" applyFont="1" applyFill="1" applyBorder="1" applyAlignment="1">
      <alignment vertical="center" wrapText="1"/>
    </xf>
    <xf numFmtId="44" fontId="3" fillId="0" borderId="27" xfId="0"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3" fontId="3" fillId="5" borderId="22" xfId="0" applyNumberFormat="1" applyFont="1" applyFill="1" applyBorder="1" applyAlignment="1">
      <alignment horizontal="center" vertical="center" wrapText="1"/>
    </xf>
    <xf numFmtId="3" fontId="3" fillId="0" borderId="0" xfId="0" applyNumberFormat="1" applyFont="1" applyFill="1" applyAlignment="1">
      <alignment horizontal="center" vertical="center" wrapText="1"/>
    </xf>
    <xf numFmtId="44" fontId="2" fillId="0" borderId="65" xfId="0" applyNumberFormat="1" applyFont="1" applyFill="1" applyBorder="1"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13" fillId="0" borderId="0" xfId="0" applyFont="1" applyAlignment="1">
      <alignment horizontal="left"/>
    </xf>
    <xf numFmtId="3" fontId="3" fillId="3" borderId="53" xfId="0" applyNumberFormat="1" applyFont="1" applyFill="1" applyBorder="1" applyAlignment="1">
      <alignment horizontal="center" vertical="center" wrapText="1"/>
    </xf>
    <xf numFmtId="2" fontId="12" fillId="3" borderId="33" xfId="0" applyNumberFormat="1" applyFont="1" applyFill="1" applyBorder="1" applyAlignment="1">
      <alignment horizontal="center" vertical="center" wrapText="1"/>
    </xf>
    <xf numFmtId="3" fontId="2" fillId="0" borderId="49"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left" vertical="top"/>
    </xf>
    <xf numFmtId="0" fontId="3" fillId="0" borderId="1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vertical="center"/>
    </xf>
    <xf numFmtId="44" fontId="3" fillId="0" borderId="17" xfId="1" applyFont="1" applyFill="1" applyBorder="1" applyAlignment="1">
      <alignment vertical="center" wrapText="1"/>
    </xf>
    <xf numFmtId="0" fontId="3" fillId="6" borderId="35" xfId="0" applyFont="1" applyFill="1" applyBorder="1" applyAlignment="1">
      <alignment horizontal="left" vertical="center" wrapText="1"/>
    </xf>
    <xf numFmtId="0" fontId="1" fillId="0" borderId="21" xfId="0" applyFont="1" applyFill="1" applyBorder="1" applyAlignment="1" applyProtection="1">
      <alignment horizontal="center" vertical="center" wrapText="1"/>
      <protection locked="0"/>
    </xf>
    <xf numFmtId="0" fontId="13" fillId="3" borderId="1" xfId="0" applyFont="1" applyFill="1" applyBorder="1" applyAlignment="1">
      <alignment horizontal="center"/>
    </xf>
    <xf numFmtId="0" fontId="13" fillId="3" borderId="1" xfId="0" applyFont="1" applyFill="1" applyBorder="1" applyAlignment="1">
      <alignment horizontal="center" wrapText="1"/>
    </xf>
    <xf numFmtId="0" fontId="13" fillId="3" borderId="1" xfId="0" applyFont="1" applyFill="1"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Font="1" applyFill="1" applyAlignment="1">
      <alignment horizontal="left" vertical="center" wrapText="1"/>
    </xf>
    <xf numFmtId="0" fontId="3" fillId="0" borderId="0" xfId="0" applyFont="1" applyFill="1" applyBorder="1" applyAlignment="1">
      <alignment vertical="center" wrapText="1"/>
    </xf>
    <xf numFmtId="0" fontId="0" fillId="0" borderId="0" xfId="0" applyFont="1" applyAlignment="1" applyProtection="1">
      <alignment vertical="top"/>
      <protection locked="0"/>
    </xf>
    <xf numFmtId="0" fontId="0" fillId="0" borderId="0" xfId="0" applyFont="1"/>
    <xf numFmtId="0" fontId="13" fillId="0" borderId="0" xfId="0"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13" fillId="3" borderId="1" xfId="0" applyFont="1" applyFill="1" applyBorder="1" applyAlignment="1">
      <alignment horizontal="center" vertical="top"/>
    </xf>
    <xf numFmtId="0" fontId="13" fillId="3" borderId="1" xfId="0" applyFont="1" applyFill="1" applyBorder="1" applyAlignment="1">
      <alignment horizontal="center" vertical="top" wrapText="1"/>
    </xf>
    <xf numFmtId="0" fontId="13" fillId="3" borderId="1" xfId="0" applyFont="1" applyFill="1" applyBorder="1" applyAlignment="1">
      <alignment vertical="top" wrapText="1"/>
    </xf>
    <xf numFmtId="0" fontId="0" fillId="0" borderId="1" xfId="0" applyBorder="1" applyAlignment="1">
      <alignment wrapText="1"/>
    </xf>
    <xf numFmtId="0" fontId="0" fillId="0" borderId="1" xfId="0" applyBorder="1" applyAlignment="1">
      <alignment vertical="top" wrapText="1"/>
    </xf>
    <xf numFmtId="0" fontId="3" fillId="0" borderId="3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21" xfId="0" applyFont="1" applyFill="1" applyBorder="1" applyAlignment="1" applyProtection="1">
      <alignment horizontal="center" vertical="center" wrapText="1"/>
      <protection locked="0"/>
    </xf>
    <xf numFmtId="0" fontId="1" fillId="0" borderId="2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7" borderId="59" xfId="0" applyFont="1" applyFill="1" applyBorder="1" applyAlignment="1">
      <alignment horizontal="center" vertical="center"/>
    </xf>
    <xf numFmtId="0" fontId="3" fillId="7" borderId="60" xfId="0" applyFont="1" applyFill="1" applyBorder="1" applyAlignment="1">
      <alignment horizontal="center" vertical="center"/>
    </xf>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3" fillId="3" borderId="3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8" fillId="0" borderId="0" xfId="0" applyFont="1" applyFill="1" applyAlignment="1">
      <alignmen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9" Type="http://schemas.openxmlformats.org/officeDocument/2006/relationships/revisionLog" Target="revisionLog33.xml"/><Relationship Id="rId51" Type="http://schemas.openxmlformats.org/officeDocument/2006/relationships/revisionLog" Target="revisionLog43.xml"/><Relationship Id="rId55" Type="http://schemas.openxmlformats.org/officeDocument/2006/relationships/revisionLog" Target="revisionLog47.xml"/><Relationship Id="rId34" Type="http://schemas.openxmlformats.org/officeDocument/2006/relationships/revisionLog" Target="revisionLog28.xml"/><Relationship Id="rId42" Type="http://schemas.openxmlformats.org/officeDocument/2006/relationships/revisionLog" Target="revisionLog36.xml"/><Relationship Id="rId47" Type="http://schemas.openxmlformats.org/officeDocument/2006/relationships/revisionLog" Target="revisionLog39.xml"/><Relationship Id="rId50" Type="http://schemas.openxmlformats.org/officeDocument/2006/relationships/revisionLog" Target="revisionLog42.xml"/><Relationship Id="rId38" Type="http://schemas.openxmlformats.org/officeDocument/2006/relationships/revisionLog" Target="revisionLog32.xml"/><Relationship Id="rId46" Type="http://schemas.openxmlformats.org/officeDocument/2006/relationships/revisionLog" Target="revisionLog38.xml"/><Relationship Id="rId59" Type="http://schemas.openxmlformats.org/officeDocument/2006/relationships/revisionLog" Target="revisionLog4.xml"/><Relationship Id="rId54" Type="http://schemas.openxmlformats.org/officeDocument/2006/relationships/revisionLog" Target="revisionLog46.xml"/><Relationship Id="rId41" Type="http://schemas.openxmlformats.org/officeDocument/2006/relationships/revisionLog" Target="revisionLog35.xml"/><Relationship Id="rId53" Type="http://schemas.openxmlformats.org/officeDocument/2006/relationships/revisionLog" Target="revisionLog45.xml"/><Relationship Id="rId45" Type="http://schemas.openxmlformats.org/officeDocument/2006/relationships/revisionLog" Target="revisionLog8.xml"/><Relationship Id="rId40" Type="http://schemas.openxmlformats.org/officeDocument/2006/relationships/revisionLog" Target="revisionLog34.xml"/><Relationship Id="rId37" Type="http://schemas.openxmlformats.org/officeDocument/2006/relationships/revisionLog" Target="revisionLog31.xml"/><Relationship Id="rId58" Type="http://schemas.openxmlformats.org/officeDocument/2006/relationships/revisionLog" Target="revisionLog3.xml"/><Relationship Id="rId49" Type="http://schemas.openxmlformats.org/officeDocument/2006/relationships/revisionLog" Target="revisionLog41.xml"/><Relationship Id="rId36" Type="http://schemas.openxmlformats.org/officeDocument/2006/relationships/revisionLog" Target="revisionLog30.xml"/><Relationship Id="rId57" Type="http://schemas.openxmlformats.org/officeDocument/2006/relationships/revisionLog" Target="revisionLog2.xml"/><Relationship Id="rId52" Type="http://schemas.openxmlformats.org/officeDocument/2006/relationships/revisionLog" Target="revisionLog44.xml"/><Relationship Id="rId44" Type="http://schemas.openxmlformats.org/officeDocument/2006/relationships/revisionLog" Target="revisionLog7.xml"/><Relationship Id="rId48" Type="http://schemas.openxmlformats.org/officeDocument/2006/relationships/revisionLog" Target="revisionLog40.xml"/><Relationship Id="rId43" Type="http://schemas.openxmlformats.org/officeDocument/2006/relationships/revisionLog" Target="revisionLog37.xml"/><Relationship Id="rId35" Type="http://schemas.openxmlformats.org/officeDocument/2006/relationships/revisionLog" Target="revisionLog29.xml"/><Relationship Id="rId5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D76E3C9-1094-4934-9856-C58E56F9875D}" diskRevisions="1" revisionId="384" version="56">
  <header guid="{71F7D5C3-E0F3-4A77-B435-617E8A61AE5A}" dateTime="2017-04-05T11:10:30" maxSheetId="3" userName="Roline Milfort" r:id="rId34" minRId="198" maxRId="202">
    <sheetIdMap count="2">
      <sheetId val="1"/>
      <sheetId val="2"/>
    </sheetIdMap>
  </header>
  <header guid="{FD9C29E5-931F-4011-B64E-2E9938F9E875}" dateTime="2017-04-05T11:25:39" maxSheetId="3" userName="Megan Collins" r:id="rId35" minRId="205" maxRId="213">
    <sheetIdMap count="2">
      <sheetId val="1"/>
      <sheetId val="2"/>
    </sheetIdMap>
  </header>
  <header guid="{335A9169-5664-4C7E-80A7-38DC85E387A0}" dateTime="2017-04-05T11:26:49" maxSheetId="3" userName="Megan Collins" r:id="rId36">
    <sheetIdMap count="2">
      <sheetId val="1"/>
      <sheetId val="2"/>
    </sheetIdMap>
  </header>
  <header guid="{A5E633B8-4B02-4FD5-BC21-32BF2B89DE41}" dateTime="2017-04-05T11:40:37" maxSheetId="3" userName="Megan Collins" r:id="rId37" minRId="214" maxRId="221">
    <sheetIdMap count="2">
      <sheetId val="1"/>
      <sheetId val="2"/>
    </sheetIdMap>
  </header>
  <header guid="{A02BC82E-1EE2-4D79-B64C-F78CB04AEE76}" dateTime="2017-04-05T11:52:45" maxSheetId="3" userName="Megan Collins" r:id="rId38">
    <sheetIdMap count="2">
      <sheetId val="1"/>
      <sheetId val="2"/>
    </sheetIdMap>
  </header>
  <header guid="{E595E38F-EBC5-4BAF-BE57-C0F8EA05E6A0}" dateTime="2017-04-05T12:05:02" maxSheetId="3" userName="Megan Collins" r:id="rId39" minRId="230">
    <sheetIdMap count="2">
      <sheetId val="1"/>
      <sheetId val="2"/>
    </sheetIdMap>
  </header>
  <header guid="{33AAB969-0090-4899-9325-B36740B42AD9}" dateTime="2017-04-05T12:30:30" maxSheetId="3" userName="Roline Milfort" r:id="rId40" minRId="235" maxRId="239">
    <sheetIdMap count="2">
      <sheetId val="1"/>
      <sheetId val="2"/>
    </sheetIdMap>
  </header>
  <header guid="{5F0AA863-0FD7-4B47-9E24-80D90753AB31}" dateTime="2017-04-05T12:44:46" maxSheetId="3" userName="Roline Milfort" r:id="rId41" minRId="242" maxRId="254">
    <sheetIdMap count="2">
      <sheetId val="1"/>
      <sheetId val="2"/>
    </sheetIdMap>
  </header>
  <header guid="{5C1193C3-94CF-4694-8EE3-9E68DCA20D64}" dateTime="2017-04-05T12:47:20" maxSheetId="3" userName="Roline Milfort" r:id="rId42" minRId="257" maxRId="264">
    <sheetIdMap count="2">
      <sheetId val="1"/>
      <sheetId val="2"/>
    </sheetIdMap>
  </header>
  <header guid="{968C2335-871B-4A2D-9FB1-F0E42EE8FFBB}" dateTime="2017-04-05T12:54:35" maxSheetId="3" userName="Megan Collins" r:id="rId43">
    <sheetIdMap count="2">
      <sheetId val="1"/>
      <sheetId val="2"/>
    </sheetIdMap>
  </header>
  <header guid="{676F0A87-7008-474C-94E5-CE76534CC2C4}" dateTime="2017-04-28T10:35:03" maxSheetId="3" userName="Megan Collins" r:id="rId44" minRId="269" maxRId="308">
    <sheetIdMap count="2">
      <sheetId val="1"/>
      <sheetId val="2"/>
    </sheetIdMap>
  </header>
  <header guid="{D0D095B1-0EE9-45EF-9642-66017053B709}" dateTime="2017-04-28T10:41:28" maxSheetId="3" userName="Megan Collins" r:id="rId45" minRId="313" maxRId="320">
    <sheetIdMap count="2">
      <sheetId val="1"/>
      <sheetId val="2"/>
    </sheetIdMap>
  </header>
  <header guid="{B11BBAA3-537E-4735-BFF5-CDF724423852}" dateTime="2017-04-28T10:46:18" maxSheetId="3" userName="Megan Collins" r:id="rId46" minRId="325" maxRId="327">
    <sheetIdMap count="2">
      <sheetId val="1"/>
      <sheetId val="2"/>
    </sheetIdMap>
  </header>
  <header guid="{222E42E7-7206-4372-A55D-BB316E7EFE6A}" dateTime="2017-04-28T12:44:46" maxSheetId="3" userName="Megan Collins" r:id="rId47" minRId="328">
    <sheetIdMap count="2">
      <sheetId val="1"/>
      <sheetId val="2"/>
    </sheetIdMap>
  </header>
  <header guid="{6E5BD79A-2764-4F5E-84AF-245D383FA029}" dateTime="2017-04-28T13:31:59" maxSheetId="4" userName="Megan Collins" r:id="rId48" minRId="333" maxRId="356">
    <sheetIdMap count="3">
      <sheetId val="1"/>
      <sheetId val="2"/>
      <sheetId val="3"/>
    </sheetIdMap>
  </header>
  <header guid="{261CDA03-2804-406F-81C2-02FA9B7D967E}" dateTime="2017-04-28T13:36:25" maxSheetId="4" userName="Roline Milfort" r:id="rId49" minRId="357">
    <sheetIdMap count="3">
      <sheetId val="1"/>
      <sheetId val="2"/>
      <sheetId val="3"/>
    </sheetIdMap>
  </header>
  <header guid="{29D63788-E4A4-4FD5-A289-F64545E70673}" dateTime="2017-04-28T13:43:17" maxSheetId="4" userName="Roline Milfort" r:id="rId50" minRId="358" maxRId="362">
    <sheetIdMap count="3">
      <sheetId val="1"/>
      <sheetId val="2"/>
      <sheetId val="3"/>
    </sheetIdMap>
  </header>
  <header guid="{D44B9DDE-7BA9-4ED0-90AF-DC0CA4505B24}" dateTime="2017-04-28T13:43:43" maxSheetId="4" userName="Roline Milfort" r:id="rId51" minRId="365">
    <sheetIdMap count="3">
      <sheetId val="1"/>
      <sheetId val="2"/>
      <sheetId val="3"/>
    </sheetIdMap>
  </header>
  <header guid="{B348F857-DA09-4E97-8950-06D38FA9221A}" dateTime="2017-04-28T13:44:24" maxSheetId="4" userName="Roline Milfort" r:id="rId52" minRId="366" maxRId="367">
    <sheetIdMap count="3">
      <sheetId val="1"/>
      <sheetId val="2"/>
      <sheetId val="3"/>
    </sheetIdMap>
  </header>
  <header guid="{0F822389-43C4-482F-9DC3-6694F430DBF9}" dateTime="2017-04-28T13:55:34" maxSheetId="4" userName="Megan Collins" r:id="rId53">
    <sheetIdMap count="3">
      <sheetId val="1"/>
      <sheetId val="2"/>
      <sheetId val="3"/>
    </sheetIdMap>
  </header>
  <header guid="{69A3482F-7CFB-41EE-B2B8-AA80EB782CF9}" dateTime="2017-04-28T13:56:13" maxSheetId="4" userName="Megan Collins" r:id="rId54">
    <sheetIdMap count="3">
      <sheetId val="1"/>
      <sheetId val="2"/>
      <sheetId val="3"/>
    </sheetIdMap>
  </header>
  <header guid="{5BEE0765-F8B7-47F1-9B10-AFD56DC90976}" dateTime="2017-04-28T15:01:51" maxSheetId="4" userName="Roline Milfort" r:id="rId55">
    <sheetIdMap count="3">
      <sheetId val="1"/>
      <sheetId val="2"/>
      <sheetId val="3"/>
    </sheetIdMap>
  </header>
  <header guid="{78392D82-C6BE-48A0-B851-40C1F2B125AE}" dateTime="2017-05-09T13:18:53" maxSheetId="4" userName="CS" r:id="rId56" minRId="374">
    <sheetIdMap count="3">
      <sheetId val="1"/>
      <sheetId val="2"/>
      <sheetId val="3"/>
    </sheetIdMap>
  </header>
  <header guid="{982CDD55-AE61-4641-ACC3-753AD5E6C0AF}" dateTime="2017-05-12T16:31:07" maxSheetId="4" userName="CS" r:id="rId57" minRId="375">
    <sheetIdMap count="3">
      <sheetId val="1"/>
      <sheetId val="2"/>
      <sheetId val="3"/>
    </sheetIdMap>
  </header>
  <header guid="{9EBC7563-58C8-4446-9F54-A96DD1804716}" dateTime="2017-05-12T18:27:06" maxSheetId="4" userName="CS" r:id="rId58" minRId="376" maxRId="378">
    <sheetIdMap count="3">
      <sheetId val="1"/>
      <sheetId val="2"/>
      <sheetId val="3"/>
    </sheetIdMap>
  </header>
  <header guid="{CD76E3C9-1094-4934-9856-C58E56F9875D}" dateTime="2017-05-16T16:07:11" maxSheetId="6" userName="CS" r:id="rId59" minRId="381" maxRId="382">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 sId="1">
    <oc r="A59" t="inlineStr">
      <is>
        <t xml:space="preserve">Appendix C4 is not included in the burden table because it is an example of information the data collector will enter in a sampling program based on data previously obtained.  This is administrative process, with no burden to a respondent. </t>
      </is>
    </oc>
    <nc r="A59" t="inlineStr">
      <is>
        <t xml:space="preserve">Appendix C4 is not included in the burden table because it is an example of information the data collector will enter in a sampling program based on data previously obtained.  This is an administrative process, with no burden to a respondent.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 sId="1">
    <oc r="N18">
      <f>O18/O18</f>
    </oc>
    <nc r="N18">
      <f>O18/M18</f>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8" sId="1" ref="A60:XFD60" action="insertRow"/>
  <rrc rId="199" sId="1" ref="A60:XFD60" action="insertRow"/>
  <rm rId="200" sheetId="1" source="A57:R57" destination="A61:R61" sourceSheetId="1">
    <rfmt sheetId="1" sqref="A61" start="0" length="0">
      <dxf>
        <alignment horizontal="left" vertical="center" wrapText="1" readingOrder="0"/>
      </dxf>
    </rfmt>
    <rfmt sheetId="1" sqref="B61" start="0" length="0">
      <dxf>
        <alignment horizontal="left" vertical="center" wrapText="1" readingOrder="0"/>
      </dxf>
    </rfmt>
    <rfmt sheetId="1" sqref="C61" start="0" length="0">
      <dxf>
        <alignment horizontal="left" vertical="center" wrapText="1" readingOrder="0"/>
      </dxf>
    </rfmt>
    <rfmt sheetId="1" sqref="D61" start="0" length="0">
      <dxf>
        <alignment horizontal="left" vertical="center" wrapText="1" readingOrder="0"/>
      </dxf>
    </rfmt>
    <rfmt sheetId="1" sqref="E61" start="0" length="0">
      <dxf>
        <alignment horizontal="left" vertical="center" wrapText="1" readingOrder="0"/>
      </dxf>
    </rfmt>
    <rfmt sheetId="1" sqref="F61" start="0" length="0">
      <dxf>
        <alignment horizontal="left" vertical="center" wrapText="1" readingOrder="0"/>
      </dxf>
    </rfmt>
    <rfmt sheetId="1" sqref="G61" start="0" length="0">
      <dxf>
        <alignment horizontal="left" vertical="center" wrapText="1" readingOrder="0"/>
      </dxf>
    </rfmt>
    <rfmt sheetId="1" sqref="H61" start="0" length="0">
      <dxf>
        <alignment horizontal="left" vertical="center" wrapText="1" readingOrder="0"/>
      </dxf>
    </rfmt>
    <rfmt sheetId="1" sqref="I61" start="0" length="0">
      <dxf>
        <alignment horizontal="left" vertical="center" wrapText="1" readingOrder="0"/>
      </dxf>
    </rfmt>
    <rfmt sheetId="1" sqref="J61" start="0" length="0">
      <dxf>
        <alignment horizontal="left" vertical="center" wrapText="1" readingOrder="0"/>
      </dxf>
    </rfmt>
    <rfmt sheetId="1" sqref="K61" start="0" length="0">
      <dxf>
        <alignment horizontal="left" vertical="center" wrapText="1" readingOrder="0"/>
      </dxf>
    </rfmt>
    <rfmt sheetId="1" sqref="L61" start="0" length="0">
      <dxf>
        <alignment horizontal="left" vertical="center" wrapText="1" readingOrder="0"/>
      </dxf>
    </rfmt>
    <rfmt sheetId="1" sqref="M61" start="0" length="0">
      <dxf>
        <alignment horizontal="left" vertical="center" wrapText="1" readingOrder="0"/>
      </dxf>
    </rfmt>
    <rfmt sheetId="1" sqref="N61" start="0" length="0">
      <dxf>
        <alignment horizontal="left" vertical="center" wrapText="1" readingOrder="0"/>
      </dxf>
    </rfmt>
    <rfmt sheetId="1" sqref="O61" start="0" length="0">
      <dxf>
        <alignment horizontal="left" vertical="center" wrapText="1" readingOrder="0"/>
      </dxf>
    </rfmt>
    <rfmt sheetId="1" sqref="P61" start="0" length="0">
      <dxf>
        <alignment horizontal="left" vertical="center" wrapText="1" readingOrder="0"/>
      </dxf>
    </rfmt>
    <rfmt sheetId="1" sqref="Q61" start="0" length="0">
      <dxf>
        <alignment horizontal="left" vertical="center" wrapText="1" readingOrder="0"/>
      </dxf>
    </rfmt>
    <rfmt sheetId="1" sqref="R61" start="0" length="0">
      <dxf>
        <alignment horizontal="left" vertical="center" wrapText="1" readingOrder="0"/>
      </dxf>
    </rfmt>
  </rm>
  <rrc rId="201" sId="1" ref="A57:XFD57" action="deleteRow">
    <rfmt sheetId="1" xfDxf="1" sqref="A57:XFD57" start="0" length="0">
      <dxf>
        <font>
          <sz val="10"/>
        </font>
        <alignment vertical="center" readingOrder="0"/>
      </dxf>
    </rfmt>
    <rfmt sheetId="1" sqref="A57" start="0" length="0">
      <dxf>
        <alignment wrapText="1" readingOrder="0"/>
      </dxf>
    </rfmt>
    <rfmt sheetId="1" sqref="B57" start="0" length="0">
      <dxf>
        <alignment horizontal="center" wrapText="1" readingOrder="0"/>
      </dxf>
    </rfmt>
    <rfmt sheetId="1" sqref="C57" start="0" length="0">
      <dxf>
        <alignment wrapText="1" readingOrder="0"/>
      </dxf>
    </rfmt>
    <rfmt sheetId="1" sqref="D57" start="0" length="0">
      <dxf>
        <alignment wrapText="1" readingOrder="0"/>
      </dxf>
    </rfmt>
    <rfmt sheetId="1" sqref="E57" start="0" length="0">
      <dxf>
        <alignment horizontal="center" wrapText="1" readingOrder="0"/>
      </dxf>
    </rfmt>
    <rfmt sheetId="1" sqref="F57" start="0" length="0">
      <dxf>
        <alignment horizontal="center" wrapText="1" readingOrder="0"/>
      </dxf>
    </rfmt>
    <rfmt sheetId="1" sqref="G57" start="0" length="0">
      <dxf>
        <alignment horizontal="center" wrapText="1" readingOrder="0"/>
      </dxf>
    </rfmt>
    <rfmt sheetId="1" sqref="H57" start="0" length="0">
      <dxf>
        <alignment horizontal="center" wrapText="1" readingOrder="0"/>
      </dxf>
    </rfmt>
    <rfmt sheetId="1" sqref="I57" start="0" length="0">
      <dxf>
        <alignment horizontal="center" wrapText="1" readingOrder="0"/>
      </dxf>
    </rfmt>
    <rfmt sheetId="1" sqref="J57" start="0" length="0">
      <dxf>
        <alignment horizontal="center" wrapText="1" readingOrder="0"/>
      </dxf>
    </rfmt>
    <rfmt sheetId="1" sqref="K57" start="0" length="0">
      <dxf>
        <alignment horizontal="center" wrapText="1" readingOrder="0"/>
      </dxf>
    </rfmt>
    <rfmt sheetId="1" sqref="L57" start="0" length="0">
      <dxf>
        <alignment horizontal="center" wrapText="1" readingOrder="0"/>
      </dxf>
    </rfmt>
    <rfmt sheetId="1" sqref="M57" start="0" length="0">
      <dxf>
        <alignment horizontal="center" wrapText="1" readingOrder="0"/>
      </dxf>
    </rfmt>
    <rfmt sheetId="1" sqref="N57" start="0" length="0">
      <dxf>
        <alignment horizontal="center" wrapText="1" readingOrder="0"/>
      </dxf>
    </rfmt>
    <rfmt sheetId="1" sqref="O57" start="0" length="0">
      <dxf>
        <alignment horizontal="center" wrapText="1" readingOrder="0"/>
      </dxf>
    </rfmt>
    <rfmt sheetId="1" sqref="P57" start="0" length="0">
      <dxf>
        <alignment horizontal="center" wrapText="1" readingOrder="0"/>
      </dxf>
    </rfmt>
  </rrc>
  <rrc rId="202" sId="1" ref="A57:XFD57" action="deleteRow">
    <rfmt sheetId="1" xfDxf="1" sqref="A57:XFD57" start="0" length="0">
      <dxf>
        <font>
          <sz val="10"/>
        </font>
        <alignment vertical="center" readingOrder="0"/>
      </dxf>
    </rfmt>
    <rfmt sheetId="1" sqref="A57" start="0" length="0">
      <dxf>
        <font>
          <sz val="11"/>
          <color theme="1"/>
          <name val="Calibri"/>
          <scheme val="minor"/>
        </font>
        <alignment horizontal="left" wrapText="1" readingOrder="0"/>
      </dxf>
    </rfmt>
    <rfmt sheetId="1" sqref="B57" start="0" length="0">
      <dxf>
        <font>
          <sz val="11"/>
          <color theme="1"/>
          <name val="Calibri"/>
          <scheme val="minor"/>
        </font>
        <alignment horizontal="left" wrapText="1" readingOrder="0"/>
      </dxf>
    </rfmt>
    <rfmt sheetId="1" sqref="C57" start="0" length="0">
      <dxf>
        <font>
          <sz val="11"/>
          <color theme="1"/>
          <name val="Calibri"/>
          <scheme val="minor"/>
        </font>
        <alignment horizontal="left" wrapText="1" readingOrder="0"/>
      </dxf>
    </rfmt>
    <rfmt sheetId="1" sqref="D57" start="0" length="0">
      <dxf>
        <font>
          <sz val="11"/>
          <color theme="1"/>
          <name val="Calibri"/>
          <scheme val="minor"/>
        </font>
        <alignment horizontal="left" wrapText="1" readingOrder="0"/>
      </dxf>
    </rfmt>
    <rfmt sheetId="1" sqref="E57" start="0" length="0">
      <dxf>
        <font>
          <sz val="11"/>
          <color theme="1"/>
          <name val="Calibri"/>
          <scheme val="minor"/>
        </font>
        <alignment horizontal="left" wrapText="1" readingOrder="0"/>
      </dxf>
    </rfmt>
    <rfmt sheetId="1" sqref="F57" start="0" length="0">
      <dxf>
        <font>
          <sz val="11"/>
          <color theme="1"/>
          <name val="Calibri"/>
          <scheme val="minor"/>
        </font>
        <alignment horizontal="left" wrapText="1" readingOrder="0"/>
      </dxf>
    </rfmt>
    <rfmt sheetId="1" sqref="G57" start="0" length="0">
      <dxf>
        <font>
          <sz val="11"/>
          <color theme="1"/>
          <name val="Calibri"/>
          <scheme val="minor"/>
        </font>
        <alignment horizontal="left" wrapText="1" readingOrder="0"/>
      </dxf>
    </rfmt>
    <rfmt sheetId="1" sqref="H57" start="0" length="0">
      <dxf>
        <font>
          <sz val="11"/>
          <color theme="1"/>
          <name val="Calibri"/>
          <scheme val="minor"/>
        </font>
        <alignment horizontal="left" wrapText="1" readingOrder="0"/>
      </dxf>
    </rfmt>
    <rfmt sheetId="1" sqref="I57" start="0" length="0">
      <dxf>
        <font>
          <sz val="11"/>
          <color theme="1"/>
          <name val="Calibri"/>
          <scheme val="minor"/>
        </font>
        <alignment horizontal="left" wrapText="1" readingOrder="0"/>
      </dxf>
    </rfmt>
    <rfmt sheetId="1" sqref="J57" start="0" length="0">
      <dxf>
        <font>
          <sz val="11"/>
          <color theme="1"/>
          <name val="Calibri"/>
          <scheme val="minor"/>
        </font>
        <alignment horizontal="left" wrapText="1" readingOrder="0"/>
      </dxf>
    </rfmt>
    <rfmt sheetId="1" sqref="K57" start="0" length="0">
      <dxf>
        <font>
          <sz val="11"/>
          <color theme="1"/>
          <name val="Calibri"/>
          <scheme val="minor"/>
        </font>
        <alignment horizontal="left" wrapText="1" readingOrder="0"/>
      </dxf>
    </rfmt>
    <rfmt sheetId="1" sqref="L57" start="0" length="0">
      <dxf>
        <font>
          <sz val="11"/>
          <color theme="1"/>
          <name val="Calibri"/>
          <scheme val="minor"/>
        </font>
        <alignment horizontal="left" wrapText="1" readingOrder="0"/>
      </dxf>
    </rfmt>
    <rfmt sheetId="1" sqref="M57" start="0" length="0">
      <dxf>
        <font>
          <sz val="11"/>
          <color theme="1"/>
          <name val="Calibri"/>
          <scheme val="minor"/>
        </font>
        <alignment horizontal="left" wrapText="1" readingOrder="0"/>
      </dxf>
    </rfmt>
    <rfmt sheetId="1" sqref="N57" start="0" length="0">
      <dxf>
        <font>
          <sz val="11"/>
          <color theme="1"/>
          <name val="Calibri"/>
          <scheme val="minor"/>
        </font>
        <alignment horizontal="left" wrapText="1" readingOrder="0"/>
      </dxf>
    </rfmt>
    <rfmt sheetId="1" sqref="O57" start="0" length="0">
      <dxf>
        <font>
          <sz val="11"/>
          <color theme="1"/>
          <name val="Calibri"/>
          <scheme val="minor"/>
        </font>
        <alignment horizontal="left" wrapText="1" readingOrder="0"/>
      </dxf>
    </rfmt>
    <rfmt sheetId="1" sqref="P57" start="0" length="0">
      <dxf>
        <font>
          <sz val="11"/>
          <color theme="1"/>
          <name val="Calibri"/>
          <scheme val="minor"/>
        </font>
        <alignment horizontal="left" wrapText="1" readingOrder="0"/>
      </dxf>
    </rfmt>
    <rfmt sheetId="1" sqref="Q57" start="0" length="0">
      <dxf>
        <font>
          <sz val="11"/>
          <color theme="1"/>
          <name val="Calibri"/>
          <scheme val="minor"/>
        </font>
        <alignment horizontal="left" wrapText="1" readingOrder="0"/>
      </dxf>
    </rfmt>
    <rfmt sheetId="1" sqref="R57" start="0" length="0">
      <dxf>
        <font>
          <sz val="11"/>
          <color theme="1"/>
          <name val="Calibri"/>
          <scheme val="minor"/>
        </font>
        <alignment horizontal="left" wrapText="1" readingOrder="0"/>
      </dxf>
    </rfmt>
  </rrc>
  <rcv guid="{CB203152-6D21-4A8A-B363-FDFE4B0A4D7A}" action="delete"/>
  <rdn rId="0" localSheetId="1" customView="1" name="Z_CB203152_6D21_4A8A_B363_FDFE4B0A4D7A_.wvu.PrintArea" hidden="1" oldHidden="1">
    <formula>'APEC III Burden Table'!$A$1:$R$84</formula>
    <oldFormula>'APEC III Burden Table'!$A$1:$R$84</oldFormula>
  </rdn>
  <rdn rId="0" localSheetId="1" customView="1" name="Z_CB203152_6D21_4A8A_B363_FDFE4B0A4D7A_.wvu.PrintTitles" hidden="1" oldHidden="1">
    <formula>'APEC III Burden Table'!$1:$2</formula>
    <oldFormula>'APEC III Burden Table'!$1:$2</oldFormula>
  </rdn>
  <rcv guid="{CB203152-6D21-4A8A-B363-FDFE4B0A4D7A}"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 sId="1">
    <oc r="C24" t="inlineStr">
      <is>
        <t xml:space="preserve">SFA Study Notification from State </t>
      </is>
    </oc>
    <nc r="C24" t="inlineStr">
      <is>
        <t xml:space="preserve">SFA Sample Notification E-Letter from State Child Nutrition Director to SFA Director </t>
      </is>
    </nc>
  </rcc>
  <rcc rId="206" sId="1" xfDxf="1" dxf="1">
    <oc r="C44" t="inlineStr">
      <is>
        <t xml:space="preserve">School Study Notification from SFA </t>
      </is>
    </oc>
    <nc r="C44" t="inlineStr">
      <is>
        <t xml:space="preserve">Notification Letter from SFA to Sampled Schools </t>
      </is>
    </nc>
    <ndxf>
      <font>
        <sz val="10"/>
        <color rgb="FF000000"/>
      </font>
      <fill>
        <patternFill patternType="solid">
          <bgColor rgb="FFFFFF00"/>
        </patternFill>
      </fill>
      <alignment vertical="center" wrapText="1" readingOrder="0"/>
      <border outline="0">
        <left style="thin">
          <color indexed="64"/>
        </left>
        <top style="thin">
          <color indexed="64"/>
        </top>
      </border>
    </ndxf>
  </rcc>
  <rrc rId="207" sId="1" ref="A59:XFD59" action="insertRow"/>
  <rrc rId="208" sId="1" ref="A59:XFD59" action="insertRow"/>
  <rm rId="209" sheetId="1" source="A63:XFD64" destination="A59:XFD60" sourceSheetId="1">
    <rfmt sheetId="1" xfDxf="1" sqref="A59:XFD59" start="0" length="0">
      <dxf>
        <font>
          <sz val="10"/>
        </font>
        <alignment vertical="center" readingOrder="0"/>
      </dxf>
    </rfmt>
    <rfmt sheetId="1" xfDxf="1" sqref="A60:XFD60" start="0" length="0">
      <dxf>
        <font>
          <sz val="10"/>
        </font>
        <alignment vertical="center" readingOrder="0"/>
      </dxf>
    </rfmt>
    <rfmt sheetId="1" sqref="A59" start="0" length="0">
      <dxf>
        <font>
          <sz val="11"/>
          <color theme="1"/>
          <name val="Calibri"/>
          <scheme val="minor"/>
        </font>
        <alignment horizontal="left" wrapText="1" readingOrder="0"/>
      </dxf>
    </rfmt>
    <rfmt sheetId="1" sqref="B59" start="0" length="0">
      <dxf>
        <font>
          <sz val="11"/>
          <color theme="1"/>
          <name val="Calibri"/>
          <scheme val="minor"/>
        </font>
        <alignment horizontal="left" wrapText="1" readingOrder="0"/>
      </dxf>
    </rfmt>
    <rfmt sheetId="1" sqref="C59" start="0" length="0">
      <dxf>
        <font>
          <sz val="11"/>
          <color theme="1"/>
          <name val="Calibri"/>
          <scheme val="minor"/>
        </font>
        <alignment horizontal="left" wrapText="1" readingOrder="0"/>
      </dxf>
    </rfmt>
    <rfmt sheetId="1" sqref="D59" start="0" length="0">
      <dxf>
        <font>
          <sz val="11"/>
          <color theme="1"/>
          <name val="Calibri"/>
          <scheme val="minor"/>
        </font>
        <alignment horizontal="left" wrapText="1" readingOrder="0"/>
      </dxf>
    </rfmt>
    <rfmt sheetId="1" sqref="E59" start="0" length="0">
      <dxf>
        <font>
          <sz val="11"/>
          <color theme="1"/>
          <name val="Calibri"/>
          <scheme val="minor"/>
        </font>
        <alignment horizontal="left" wrapText="1" readingOrder="0"/>
      </dxf>
    </rfmt>
    <rfmt sheetId="1" sqref="F59" start="0" length="0">
      <dxf>
        <font>
          <sz val="11"/>
          <color theme="1"/>
          <name val="Calibri"/>
          <scheme val="minor"/>
        </font>
        <alignment horizontal="left" wrapText="1" readingOrder="0"/>
      </dxf>
    </rfmt>
    <rfmt sheetId="1" sqref="G59" start="0" length="0">
      <dxf>
        <font>
          <sz val="11"/>
          <color theme="1"/>
          <name val="Calibri"/>
          <scheme val="minor"/>
        </font>
        <alignment horizontal="left" wrapText="1" readingOrder="0"/>
      </dxf>
    </rfmt>
    <rfmt sheetId="1" sqref="H59" start="0" length="0">
      <dxf>
        <font>
          <sz val="11"/>
          <color theme="1"/>
          <name val="Calibri"/>
          <scheme val="minor"/>
        </font>
        <alignment horizontal="left" wrapText="1" readingOrder="0"/>
      </dxf>
    </rfmt>
    <rfmt sheetId="1" sqref="I59" start="0" length="0">
      <dxf>
        <font>
          <sz val="11"/>
          <color theme="1"/>
          <name val="Calibri"/>
          <scheme val="minor"/>
        </font>
        <alignment horizontal="left" wrapText="1" readingOrder="0"/>
      </dxf>
    </rfmt>
    <rfmt sheetId="1" sqref="J59" start="0" length="0">
      <dxf>
        <font>
          <sz val="11"/>
          <color theme="1"/>
          <name val="Calibri"/>
          <scheme val="minor"/>
        </font>
        <alignment horizontal="left" wrapText="1" readingOrder="0"/>
      </dxf>
    </rfmt>
    <rfmt sheetId="1" sqref="K59" start="0" length="0">
      <dxf>
        <font>
          <sz val="11"/>
          <color theme="1"/>
          <name val="Calibri"/>
          <scheme val="minor"/>
        </font>
        <alignment horizontal="left" wrapText="1" readingOrder="0"/>
      </dxf>
    </rfmt>
    <rfmt sheetId="1" sqref="L59" start="0" length="0">
      <dxf>
        <font>
          <sz val="11"/>
          <color theme="1"/>
          <name val="Calibri"/>
          <scheme val="minor"/>
        </font>
        <alignment horizontal="left" wrapText="1" readingOrder="0"/>
      </dxf>
    </rfmt>
    <rfmt sheetId="1" sqref="M59" start="0" length="0">
      <dxf>
        <font>
          <sz val="11"/>
          <color theme="1"/>
          <name val="Calibri"/>
          <scheme val="minor"/>
        </font>
        <alignment horizontal="left" wrapText="1" readingOrder="0"/>
      </dxf>
    </rfmt>
    <rfmt sheetId="1" sqref="N59" start="0" length="0">
      <dxf>
        <font>
          <sz val="11"/>
          <color theme="1"/>
          <name val="Calibri"/>
          <scheme val="minor"/>
        </font>
        <alignment horizontal="left" wrapText="1" readingOrder="0"/>
      </dxf>
    </rfmt>
    <rfmt sheetId="1" sqref="O59" start="0" length="0">
      <dxf>
        <font>
          <sz val="11"/>
          <color theme="1"/>
          <name val="Calibri"/>
          <scheme val="minor"/>
        </font>
        <alignment horizontal="left" wrapText="1" readingOrder="0"/>
      </dxf>
    </rfmt>
    <rfmt sheetId="1" sqref="P59" start="0" length="0">
      <dxf>
        <font>
          <sz val="11"/>
          <color theme="1"/>
          <name val="Calibri"/>
          <scheme val="minor"/>
        </font>
        <alignment horizontal="left" wrapText="1" readingOrder="0"/>
      </dxf>
    </rfmt>
    <rfmt sheetId="1" sqref="Q59" start="0" length="0">
      <dxf>
        <font>
          <sz val="11"/>
          <color theme="1"/>
          <name val="Calibri"/>
          <scheme val="minor"/>
        </font>
        <alignment horizontal="left" wrapText="1" readingOrder="0"/>
      </dxf>
    </rfmt>
    <rfmt sheetId="1" sqref="R59" start="0" length="0">
      <dxf>
        <font>
          <sz val="11"/>
          <color theme="1"/>
          <name val="Calibri"/>
          <scheme val="minor"/>
        </font>
        <alignment horizontal="left" wrapText="1" readingOrder="0"/>
      </dxf>
    </rfmt>
    <rfmt sheetId="1" sqref="A60" start="0" length="0">
      <dxf>
        <font>
          <sz val="11"/>
          <color theme="1"/>
          <name val="Calibri"/>
          <scheme val="minor"/>
        </font>
        <alignment horizontal="left" wrapText="1" readingOrder="0"/>
      </dxf>
    </rfmt>
    <rfmt sheetId="1" sqref="B60" start="0" length="0">
      <dxf>
        <font>
          <sz val="11"/>
          <color theme="1"/>
          <name val="Calibri"/>
          <scheme val="minor"/>
        </font>
        <alignment horizontal="left" wrapText="1" readingOrder="0"/>
      </dxf>
    </rfmt>
    <rfmt sheetId="1" sqref="C60" start="0" length="0">
      <dxf>
        <font>
          <sz val="11"/>
          <color theme="1"/>
          <name val="Calibri"/>
          <scheme val="minor"/>
        </font>
        <alignment horizontal="left" wrapText="1" readingOrder="0"/>
      </dxf>
    </rfmt>
    <rfmt sheetId="1" sqref="D60" start="0" length="0">
      <dxf>
        <font>
          <sz val="11"/>
          <color theme="1"/>
          <name val="Calibri"/>
          <scheme val="minor"/>
        </font>
        <alignment horizontal="left" wrapText="1" readingOrder="0"/>
      </dxf>
    </rfmt>
    <rfmt sheetId="1" sqref="E60" start="0" length="0">
      <dxf>
        <font>
          <sz val="11"/>
          <color theme="1"/>
          <name val="Calibri"/>
          <scheme val="minor"/>
        </font>
        <alignment horizontal="left" wrapText="1" readingOrder="0"/>
      </dxf>
    </rfmt>
    <rfmt sheetId="1" sqref="F60" start="0" length="0">
      <dxf>
        <font>
          <sz val="11"/>
          <color theme="1"/>
          <name val="Calibri"/>
          <scheme val="minor"/>
        </font>
        <alignment horizontal="left" wrapText="1" readingOrder="0"/>
      </dxf>
    </rfmt>
    <rfmt sheetId="1" sqref="G60" start="0" length="0">
      <dxf>
        <font>
          <sz val="11"/>
          <color theme="1"/>
          <name val="Calibri"/>
          <scheme val="minor"/>
        </font>
        <alignment horizontal="left" wrapText="1" readingOrder="0"/>
      </dxf>
    </rfmt>
    <rfmt sheetId="1" sqref="H60" start="0" length="0">
      <dxf>
        <font>
          <sz val="11"/>
          <color theme="1"/>
          <name val="Calibri"/>
          <scheme val="minor"/>
        </font>
        <alignment horizontal="left" wrapText="1" readingOrder="0"/>
      </dxf>
    </rfmt>
    <rfmt sheetId="1" sqref="I60" start="0" length="0">
      <dxf>
        <font>
          <sz val="11"/>
          <color theme="1"/>
          <name val="Calibri"/>
          <scheme val="minor"/>
        </font>
        <alignment horizontal="left" wrapText="1" readingOrder="0"/>
      </dxf>
    </rfmt>
    <rfmt sheetId="1" sqref="J60" start="0" length="0">
      <dxf>
        <font>
          <sz val="11"/>
          <color theme="1"/>
          <name val="Calibri"/>
          <scheme val="minor"/>
        </font>
        <alignment horizontal="left" wrapText="1" readingOrder="0"/>
      </dxf>
    </rfmt>
    <rfmt sheetId="1" sqref="K60" start="0" length="0">
      <dxf>
        <font>
          <sz val="11"/>
          <color theme="1"/>
          <name val="Calibri"/>
          <scheme val="minor"/>
        </font>
        <alignment horizontal="left" wrapText="1" readingOrder="0"/>
      </dxf>
    </rfmt>
    <rfmt sheetId="1" sqref="L60" start="0" length="0">
      <dxf>
        <font>
          <sz val="11"/>
          <color theme="1"/>
          <name val="Calibri"/>
          <scheme val="minor"/>
        </font>
        <alignment horizontal="left" wrapText="1" readingOrder="0"/>
      </dxf>
    </rfmt>
    <rfmt sheetId="1" sqref="M60" start="0" length="0">
      <dxf>
        <font>
          <sz val="11"/>
          <color theme="1"/>
          <name val="Calibri"/>
          <scheme val="minor"/>
        </font>
        <alignment horizontal="left" wrapText="1" readingOrder="0"/>
      </dxf>
    </rfmt>
    <rfmt sheetId="1" sqref="N60" start="0" length="0">
      <dxf>
        <font>
          <sz val="11"/>
          <color theme="1"/>
          <name val="Calibri"/>
          <scheme val="minor"/>
        </font>
        <alignment horizontal="left" wrapText="1" readingOrder="0"/>
      </dxf>
    </rfmt>
    <rfmt sheetId="1" sqref="O60" start="0" length="0">
      <dxf>
        <font>
          <sz val="11"/>
          <color theme="1"/>
          <name val="Calibri"/>
          <scheme val="minor"/>
        </font>
        <alignment horizontal="left" wrapText="1" readingOrder="0"/>
      </dxf>
    </rfmt>
    <rfmt sheetId="1" sqref="P60" start="0" length="0">
      <dxf>
        <font>
          <sz val="11"/>
          <color theme="1"/>
          <name val="Calibri"/>
          <scheme val="minor"/>
        </font>
        <alignment horizontal="left" wrapText="1" readingOrder="0"/>
      </dxf>
    </rfmt>
    <rfmt sheetId="1" sqref="Q60" start="0" length="0">
      <dxf>
        <font>
          <sz val="11"/>
          <color theme="1"/>
          <name val="Calibri"/>
          <scheme val="minor"/>
        </font>
        <alignment horizontal="left" wrapText="1" readingOrder="0"/>
      </dxf>
    </rfmt>
    <rfmt sheetId="1" sqref="R60" start="0" length="0">
      <dxf>
        <font>
          <sz val="11"/>
          <color theme="1"/>
          <name val="Calibri"/>
          <scheme val="minor"/>
        </font>
        <alignment horizontal="left" wrapText="1" readingOrder="0"/>
      </dxf>
    </rfmt>
  </rm>
  <rrc rId="210" sId="1" ref="A61:XFD61" action="insertRow"/>
  <rrc rId="211" sId="1" ref="A64:XFD64" action="deleteRow">
    <rfmt sheetId="1" xfDxf="1" sqref="A64:XFD64" start="0" length="0">
      <dxf>
        <font>
          <sz val="10"/>
        </font>
        <alignment vertical="center" readingOrder="0"/>
      </dxf>
    </rfmt>
    <rfmt sheetId="1" sqref="A64" start="0" length="0">
      <dxf>
        <alignment wrapText="1" readingOrder="0"/>
      </dxf>
    </rfmt>
    <rfmt sheetId="1" sqref="B64" start="0" length="0">
      <dxf>
        <alignment horizontal="center" wrapText="1" readingOrder="0"/>
      </dxf>
    </rfmt>
    <rfmt sheetId="1" sqref="C64" start="0" length="0">
      <dxf>
        <alignment wrapText="1" readingOrder="0"/>
      </dxf>
    </rfmt>
    <rfmt sheetId="1" sqref="D64" start="0" length="0">
      <dxf>
        <alignment wrapText="1" readingOrder="0"/>
      </dxf>
    </rfmt>
    <rfmt sheetId="1" sqref="E64" start="0" length="0">
      <dxf>
        <alignment horizontal="center" wrapText="1" readingOrder="0"/>
      </dxf>
    </rfmt>
    <rfmt sheetId="1" sqref="F64" start="0" length="0">
      <dxf>
        <alignment horizontal="center" wrapText="1" readingOrder="0"/>
      </dxf>
    </rfmt>
    <rfmt sheetId="1" sqref="G64" start="0" length="0">
      <dxf>
        <alignment horizontal="center" wrapText="1" readingOrder="0"/>
      </dxf>
    </rfmt>
    <rfmt sheetId="1" sqref="H64" start="0" length="0">
      <dxf>
        <alignment horizontal="center" wrapText="1" readingOrder="0"/>
      </dxf>
    </rfmt>
    <rfmt sheetId="1" sqref="I64" start="0" length="0">
      <dxf>
        <alignment horizontal="center" wrapText="1" readingOrder="0"/>
      </dxf>
    </rfmt>
    <rfmt sheetId="1" sqref="J64" start="0" length="0">
      <dxf>
        <alignment horizontal="center" wrapText="1" readingOrder="0"/>
      </dxf>
    </rfmt>
    <rfmt sheetId="1" sqref="K64" start="0" length="0">
      <dxf>
        <alignment horizontal="center" wrapText="1" readingOrder="0"/>
      </dxf>
    </rfmt>
    <rfmt sheetId="1" sqref="L64" start="0" length="0">
      <dxf>
        <alignment horizontal="center" wrapText="1" readingOrder="0"/>
      </dxf>
    </rfmt>
    <rfmt sheetId="1" sqref="M64" start="0" length="0">
      <dxf>
        <alignment horizontal="center" wrapText="1" readingOrder="0"/>
      </dxf>
    </rfmt>
    <rfmt sheetId="1" sqref="N64" start="0" length="0">
      <dxf>
        <alignment horizontal="center" wrapText="1" readingOrder="0"/>
      </dxf>
    </rfmt>
    <rfmt sheetId="1" sqref="O64" start="0" length="0">
      <dxf>
        <alignment horizontal="center" wrapText="1" readingOrder="0"/>
      </dxf>
    </rfmt>
    <rfmt sheetId="1" sqref="P64" start="0" length="0">
      <dxf>
        <alignment horizontal="center" wrapText="1" readingOrder="0"/>
      </dxf>
    </rfmt>
  </rrc>
  <rrc rId="212" sId="1" ref="A64:XFD64" action="deleteRow">
    <rfmt sheetId="1" xfDxf="1" sqref="A64:XFD64" start="0" length="0">
      <dxf>
        <font>
          <sz val="10"/>
        </font>
        <alignment vertical="center" readingOrder="0"/>
      </dxf>
    </rfmt>
    <rfmt sheetId="1" sqref="A64" start="0" length="0">
      <dxf>
        <alignment wrapText="1" readingOrder="0"/>
      </dxf>
    </rfmt>
    <rfmt sheetId="1" sqref="B64" start="0" length="0">
      <dxf>
        <alignment horizontal="center" wrapText="1" readingOrder="0"/>
      </dxf>
    </rfmt>
    <rfmt sheetId="1" sqref="C64" start="0" length="0">
      <dxf>
        <alignment wrapText="1" readingOrder="0"/>
      </dxf>
    </rfmt>
    <rfmt sheetId="1" sqref="D64" start="0" length="0">
      <dxf>
        <alignment wrapText="1" readingOrder="0"/>
      </dxf>
    </rfmt>
    <rfmt sheetId="1" sqref="E64" start="0" length="0">
      <dxf>
        <alignment horizontal="center" wrapText="1" readingOrder="0"/>
      </dxf>
    </rfmt>
    <rfmt sheetId="1" sqref="F64" start="0" length="0">
      <dxf>
        <alignment horizontal="center" wrapText="1" readingOrder="0"/>
      </dxf>
    </rfmt>
    <rfmt sheetId="1" sqref="G64" start="0" length="0">
      <dxf>
        <alignment horizontal="center" wrapText="1" readingOrder="0"/>
      </dxf>
    </rfmt>
    <rfmt sheetId="1" sqref="H64" start="0" length="0">
      <dxf>
        <alignment horizontal="center" wrapText="1" readingOrder="0"/>
      </dxf>
    </rfmt>
    <rfmt sheetId="1" sqref="I64" start="0" length="0">
      <dxf>
        <alignment horizontal="center" wrapText="1" readingOrder="0"/>
      </dxf>
    </rfmt>
    <rfmt sheetId="1" sqref="J64" start="0" length="0">
      <dxf>
        <alignment horizontal="center" wrapText="1" readingOrder="0"/>
      </dxf>
    </rfmt>
    <rfmt sheetId="1" sqref="K64" start="0" length="0">
      <dxf>
        <alignment horizontal="center" wrapText="1" readingOrder="0"/>
      </dxf>
    </rfmt>
    <rfmt sheetId="1" sqref="L64" start="0" length="0">
      <dxf>
        <alignment horizontal="center" wrapText="1" readingOrder="0"/>
      </dxf>
    </rfmt>
    <rfmt sheetId="1" sqref="M64" start="0" length="0">
      <dxf>
        <alignment horizontal="center" wrapText="1" readingOrder="0"/>
      </dxf>
    </rfmt>
    <rfmt sheetId="1" sqref="N64" start="0" length="0">
      <dxf>
        <alignment horizontal="center" wrapText="1" readingOrder="0"/>
      </dxf>
    </rfmt>
    <rfmt sheetId="1" sqref="O64" start="0" length="0">
      <dxf>
        <alignment horizontal="center" wrapText="1" readingOrder="0"/>
      </dxf>
    </rfmt>
    <rfmt sheetId="1" sqref="P64" start="0" length="0">
      <dxf>
        <alignment horizontal="center" wrapText="1" readingOrder="0"/>
      </dxf>
    </rfmt>
  </rrc>
  <rrc rId="213" sId="1" ref="A63:XFD63" action="deleteRow">
    <rfmt sheetId="1" xfDxf="1" sqref="A63:XFD63" start="0" length="0">
      <dxf>
        <font>
          <sz val="10"/>
        </font>
        <alignment vertical="center" readingOrder="0"/>
      </dxf>
    </rfmt>
    <rfmt sheetId="1" sqref="A63" start="0" length="0">
      <dxf>
        <font>
          <sz val="11"/>
          <color theme="1"/>
          <name val="Calibri"/>
          <scheme val="minor"/>
        </font>
        <alignment horizontal="left" wrapText="1" readingOrder="0"/>
      </dxf>
    </rfmt>
    <rfmt sheetId="1" sqref="B63" start="0" length="0">
      <dxf>
        <font>
          <sz val="11"/>
          <color theme="1"/>
          <name val="Calibri"/>
          <scheme val="minor"/>
        </font>
        <alignment horizontal="left" wrapText="1" readingOrder="0"/>
      </dxf>
    </rfmt>
    <rfmt sheetId="1" sqref="C63" start="0" length="0">
      <dxf>
        <font>
          <sz val="11"/>
          <color theme="1"/>
          <name val="Calibri"/>
          <scheme val="minor"/>
        </font>
        <alignment horizontal="left" wrapText="1" readingOrder="0"/>
      </dxf>
    </rfmt>
    <rfmt sheetId="1" sqref="D63" start="0" length="0">
      <dxf>
        <font>
          <sz val="11"/>
          <color theme="1"/>
          <name val="Calibri"/>
          <scheme val="minor"/>
        </font>
        <alignment horizontal="left" wrapText="1" readingOrder="0"/>
      </dxf>
    </rfmt>
    <rfmt sheetId="1" sqref="E63" start="0" length="0">
      <dxf>
        <font>
          <sz val="11"/>
          <color theme="1"/>
          <name val="Calibri"/>
          <scheme val="minor"/>
        </font>
        <alignment horizontal="left" wrapText="1" readingOrder="0"/>
      </dxf>
    </rfmt>
    <rfmt sheetId="1" sqref="F63" start="0" length="0">
      <dxf>
        <font>
          <sz val="11"/>
          <color theme="1"/>
          <name val="Calibri"/>
          <scheme val="minor"/>
        </font>
        <alignment horizontal="left" wrapText="1" readingOrder="0"/>
      </dxf>
    </rfmt>
    <rfmt sheetId="1" sqref="G63" start="0" length="0">
      <dxf>
        <font>
          <sz val="11"/>
          <color theme="1"/>
          <name val="Calibri"/>
          <scheme val="minor"/>
        </font>
        <alignment horizontal="left" wrapText="1" readingOrder="0"/>
      </dxf>
    </rfmt>
    <rfmt sheetId="1" sqref="H63" start="0" length="0">
      <dxf>
        <font>
          <sz val="11"/>
          <color theme="1"/>
          <name val="Calibri"/>
          <scheme val="minor"/>
        </font>
        <alignment horizontal="left" wrapText="1" readingOrder="0"/>
      </dxf>
    </rfmt>
    <rfmt sheetId="1" sqref="I63" start="0" length="0">
      <dxf>
        <font>
          <sz val="11"/>
          <color theme="1"/>
          <name val="Calibri"/>
          <scheme val="minor"/>
        </font>
        <alignment horizontal="left" wrapText="1" readingOrder="0"/>
      </dxf>
    </rfmt>
    <rfmt sheetId="1" sqref="J63" start="0" length="0">
      <dxf>
        <font>
          <sz val="11"/>
          <color theme="1"/>
          <name val="Calibri"/>
          <scheme val="minor"/>
        </font>
        <alignment horizontal="left" wrapText="1" readingOrder="0"/>
      </dxf>
    </rfmt>
    <rfmt sheetId="1" sqref="K63" start="0" length="0">
      <dxf>
        <font>
          <sz val="11"/>
          <color theme="1"/>
          <name val="Calibri"/>
          <scheme val="minor"/>
        </font>
        <alignment horizontal="left" wrapText="1" readingOrder="0"/>
      </dxf>
    </rfmt>
    <rfmt sheetId="1" sqref="L63" start="0" length="0">
      <dxf>
        <font>
          <sz val="11"/>
          <color theme="1"/>
          <name val="Calibri"/>
          <scheme val="minor"/>
        </font>
        <alignment horizontal="left" wrapText="1" readingOrder="0"/>
      </dxf>
    </rfmt>
    <rfmt sheetId="1" sqref="M63" start="0" length="0">
      <dxf>
        <font>
          <sz val="11"/>
          <color theme="1"/>
          <name val="Calibri"/>
          <scheme val="minor"/>
        </font>
        <alignment horizontal="left" wrapText="1" readingOrder="0"/>
      </dxf>
    </rfmt>
    <rfmt sheetId="1" sqref="N63" start="0" length="0">
      <dxf>
        <font>
          <sz val="11"/>
          <color theme="1"/>
          <name val="Calibri"/>
          <scheme val="minor"/>
        </font>
        <alignment horizontal="left" wrapText="1" readingOrder="0"/>
      </dxf>
    </rfmt>
    <rfmt sheetId="1" sqref="O63" start="0" length="0">
      <dxf>
        <font>
          <sz val="11"/>
          <color theme="1"/>
          <name val="Calibri"/>
          <scheme val="minor"/>
        </font>
        <alignment horizontal="left" wrapText="1" readingOrder="0"/>
      </dxf>
    </rfmt>
    <rfmt sheetId="1" sqref="P63" start="0" length="0">
      <dxf>
        <font>
          <sz val="11"/>
          <color theme="1"/>
          <name val="Calibri"/>
          <scheme val="minor"/>
        </font>
        <alignment horizontal="left" wrapText="1" readingOrder="0"/>
      </dxf>
    </rfmt>
    <rfmt sheetId="1" sqref="Q63" start="0" length="0">
      <dxf>
        <font>
          <sz val="11"/>
          <color theme="1"/>
          <name val="Calibri"/>
          <scheme val="minor"/>
        </font>
        <alignment horizontal="left" wrapText="1" readingOrder="0"/>
      </dxf>
    </rfmt>
    <rfmt sheetId="1" sqref="R63" start="0" length="0">
      <dxf>
        <font>
          <sz val="11"/>
          <color theme="1"/>
          <name val="Calibri"/>
          <scheme val="minor"/>
        </font>
        <alignment horizontal="left" wrapText="1" readingOrder="0"/>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numFmtId="4">
    <oc r="I5">
      <f>5/60</f>
    </oc>
    <nc r="I5">
      <v>8.3000000000000004E-2</v>
    </nc>
  </rcc>
  <rcc rId="377" sId="1" numFmtId="4">
    <oc r="N5">
      <f>5/60</f>
    </oc>
    <nc r="N5">
      <v>8.3000000000000004E-2</v>
    </nc>
  </rcc>
  <rcc rId="378" sId="1" numFmtId="4">
    <oc r="I7">
      <f>10/60</f>
    </oc>
    <nc r="I7">
      <v>0.16700000000000001</v>
    </nc>
  </rcc>
  <rcv guid="{E61EE2C8-9171-424E-ADA9-3C6D2DCD1D9B}" action="delete"/>
  <rdn rId="0" localSheetId="1" customView="1" name="Z_E61EE2C8_9171_424E_ADA9_3C6D2DCD1D9B_.wvu.PrintArea" hidden="1" oldHidden="1">
    <formula>'APEC III Burden Table'!$A$1:$R$88</formula>
    <oldFormula>'APEC III Burden Table'!$A$1:$R$88</oldFormula>
  </rdn>
  <rdn rId="0" localSheetId="1" customView="1" name="Z_E61EE2C8_9171_424E_ADA9_3C6D2DCD1D9B_.wvu.PrintTitles" hidden="1" oldHidden="1">
    <formula>'APEC III Burden Table'!$1:$2</formula>
    <oldFormula>'APEC III Burden Table'!$1:$2</oldFormula>
  </rdn>
  <rcv guid="{E61EE2C8-9171-424E-ADA9-3C6D2DCD1D9B}"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4:B30">
    <dxf>
      <protection locked="0"/>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4:B30">
    <dxf>
      <alignment wrapText="0" readingOrder="0"/>
    </dxf>
  </rfmt>
  <rfmt sheetId="1" sqref="B24:B30">
    <dxf>
      <alignment wrapText="1" readingOrder="0"/>
    </dxf>
  </rfmt>
  <rcc rId="214" sId="2">
    <oc r="E4" t="inlineStr">
      <is>
        <t>Added footnote "i" to table to provide clarification</t>
      </is>
    </oc>
    <nc r="E4" t="inlineStr">
      <is>
        <t>Added note (row 59) to table to provide clarification</t>
      </is>
    </nc>
  </rcc>
  <rcc rId="215" sId="2">
    <oc r="E6" t="inlineStr">
      <is>
        <t>Added footnote "k" to table.</t>
      </is>
    </oc>
    <nc r="E6" t="inlineStr">
      <is>
        <t>Added note (rows 69-70 ) to table to provide clarification.</t>
      </is>
    </nc>
  </rcc>
  <rcc rId="216" sId="2">
    <oc r="B7" t="inlineStr">
      <is>
        <t>C29 and I29</t>
      </is>
    </oc>
    <nc r="B7" t="inlineStr">
      <is>
        <t>C30 and I30</t>
      </is>
    </nc>
  </rcc>
  <rcc rId="217" sId="2">
    <oc r="E7" t="inlineStr">
      <is>
        <t>Increased burden time in cell I29 to 15 mintutes and added footnote "l" to table.</t>
      </is>
    </oc>
    <nc r="E7" t="inlineStr">
      <is>
        <t>(1) Increased burden time in cell I30 from 5 minutes to 15 minutes; (2) Added note (row 72) to the table to provide clarification; (3) added row 44, with burden time of 5 minutes for schools to review the letter; and (4) added note (row 74) to table to provide clarification.</t>
      </is>
    </nc>
  </rcc>
  <rcc rId="218" sId="2">
    <oc r="E5" t="inlineStr">
      <is>
        <t>Increased burden time in cell I19  and added footnote "j" to table.</t>
      </is>
    </oc>
    <nc r="E5" t="inlineStr">
      <is>
        <t>(1) Increased burden time in cell I19 from 5 minutes to 15 minutes; (2) Added note (rows 64-65) to the table to provide clarification; (3) added row 24, with burden time of 5 minutes for SFAs to review the letter; and (4) added note (row 67) to table to provide clarification.</t>
      </is>
    </nc>
  </rcc>
  <rcc rId="219" sId="2">
    <oc r="B6" t="inlineStr">
      <is>
        <t>C26</t>
      </is>
    </oc>
    <nc r="B6" t="inlineStr">
      <is>
        <t>C27</t>
      </is>
    </nc>
  </rcc>
  <rcc rId="220" sId="2">
    <oc r="B10" t="inlineStr">
      <is>
        <t>E52 and F52</t>
      </is>
    </oc>
    <nc r="B10" t="inlineStr">
      <is>
        <t>E54 and F54</t>
      </is>
    </nc>
  </rcc>
  <rrc rId="221" sId="2" ref="A8:XFD8" action="deleteRow">
    <rfmt sheetId="2" xfDxf="1" sqref="A8:XFD8" start="0" length="0"/>
  </rrc>
  <rfmt sheetId="2" sqref="A8:E8">
    <dxf>
      <fill>
        <patternFill patternType="solid">
          <bgColor theme="0" tint="-0.14999847407452621"/>
        </patternFill>
      </fill>
    </dxf>
  </rfmt>
  <rcv guid="{5965B5E1-EB21-4C59-B092-48519172F07E}" action="delete"/>
  <rdn rId="0" localSheetId="1" customView="1" name="Z_5965B5E1_EB21_4C59_B092_48519172F07E_.wvu.PrintArea" hidden="1" oldHidden="1">
    <formula>'APEC III Burden Table'!$A$1:$R$86</formula>
    <oldFormula>'APEC III Burden Table'!$A$1:$R$86</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'4-6-17 Updates'!$A$1:$E$9</formula>
  </rdn>
  <rdn rId="0" localSheetId="2" customView="1" name="Z_5965B5E1_EB21_4C59_B092_48519172F07E_.wvu.PrintTitles" hidden="1" oldHidden="1">
    <formula>'4-6-17 Updates'!$1:$3</formula>
  </rdn>
  <rcv guid="{5965B5E1-EB21-4C59-B092-48519172F07E}"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965B5E1-EB21-4C59-B092-48519172F07E}" action="delete"/>
  <rdn rId="0" localSheetId="1" customView="1" name="Z_5965B5E1_EB21_4C59_B092_48519172F07E_.wvu.PrintArea" hidden="1" oldHidden="1">
    <formula>'APEC III Burden Table'!$A$1:$R$86</formula>
    <oldFormula>'APEC III Burden Table'!$A$1:$R$86</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'4-6-17 Updates'!$A$1:$E$9</formula>
    <oldFormula>'4-6-17 Updates'!$A$1:$E$9</oldFormula>
  </rdn>
  <rdn rId="0" localSheetId="2" customView="1" name="Z_5965B5E1_EB21_4C59_B092_48519172F07E_.wvu.PrintTitles" hidden="1" oldHidden="1">
    <formula>'4-6-17 Updates'!$1:$3</formula>
    <oldFormula>'4-6-17 Updates'!$1:$3</oldFormula>
  </rdn>
  <rcv guid="{5965B5E1-EB21-4C59-B092-48519172F07E}"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3:A9" start="0" length="0">
    <dxf>
      <border>
        <left style="thin">
          <color indexed="64"/>
        </left>
      </border>
    </dxf>
  </rfmt>
  <rfmt sheetId="2" sqref="A3:E3" start="0" length="0">
    <dxf>
      <border>
        <top style="thin">
          <color indexed="64"/>
        </top>
      </border>
    </dxf>
  </rfmt>
  <rfmt sheetId="2" sqref="E3:E9" start="0" length="0">
    <dxf>
      <border>
        <right style="thin">
          <color indexed="64"/>
        </right>
      </border>
    </dxf>
  </rfmt>
  <rfmt sheetId="2" sqref="A9:E9" start="0" length="0">
    <dxf>
      <border>
        <bottom style="thin">
          <color indexed="64"/>
        </bottom>
      </border>
    </dxf>
  </rfmt>
  <rfmt sheetId="2" sqref="A3:E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A3:E3">
    <dxf>
      <fill>
        <patternFill patternType="solid">
          <bgColor theme="0" tint="-0.14999847407452621"/>
        </patternFill>
      </fill>
    </dxf>
  </rfmt>
  <rrc rId="230" sId="2" ref="A8:XFD8" action="deleteRow">
    <rfmt sheetId="2" xfDxf="1" sqref="A8:XFD8" start="0" length="0"/>
    <rcc rId="0" sId="2" dxf="1">
      <nc r="A8" t="inlineStr">
        <is>
          <t>Other Comments--Where there was no update made</t>
        </is>
      </nc>
      <ndxf>
        <font>
          <b/>
          <sz val="11"/>
          <color theme="1"/>
          <name val="Calibri"/>
          <scheme val="minor"/>
        </font>
        <fill>
          <patternFill patternType="solid">
            <bgColor theme="0" tint="-0.14999847407452621"/>
          </patternFill>
        </fill>
        <alignment horizontal="left" vertical="top" readingOrder="0"/>
        <border outline="0">
          <left style="thin">
            <color indexed="64"/>
          </left>
          <right style="thin">
            <color indexed="64"/>
          </right>
          <top style="thin">
            <color indexed="64"/>
          </top>
          <bottom style="thin">
            <color indexed="64"/>
          </bottom>
        </border>
      </ndxf>
    </rcc>
    <rfmt sheetId="2" sqref="B8" start="0" length="0">
      <dxf>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dxf>
    </rfmt>
    <rfmt sheetId="2" sqref="C8" start="0" length="0">
      <dxf>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2" sqref="D8" start="0" length="0">
      <dxf>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fmt sheetId="2" sqref="E8" start="0" length="0">
      <dxf>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dxf>
    </rfmt>
  </rrc>
  <rfmt sheetId="2" sqref="A8:E8">
    <dxf>
      <border>
        <top style="thin">
          <color indexed="64"/>
        </top>
        <bottom style="thin">
          <color indexed="64"/>
        </bottom>
        <horizontal style="thin">
          <color indexed="64"/>
        </horizontal>
      </border>
    </dxf>
  </rfmt>
  <rcv guid="{5965B5E1-EB21-4C59-B092-48519172F07E}" action="delete"/>
  <rdn rId="0" localSheetId="1" customView="1" name="Z_5965B5E1_EB21_4C59_B092_48519172F07E_.wvu.PrintArea" hidden="1" oldHidden="1">
    <formula>'APEC III Burden Table'!$A$1:$R$86</formula>
    <oldFormula>'APEC III Burden Table'!$A$1:$R$86</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'4-6-17 Updates'!$A$1:$E$8</formula>
    <oldFormula>'4-6-17 Updates'!$A$1:$E$8</oldFormula>
  </rdn>
  <rdn rId="0" localSheetId="2" customView="1" name="Z_5965B5E1_EB21_4C59_B092_48519172F07E_.wvu.PrintTitles" hidden="1" oldHidden="1">
    <formula>'4-6-17 Updates'!$1:$3</formula>
    <oldFormula>'4-6-17 Updates'!$1:$3</oldFormula>
  </rdn>
  <rcv guid="{5965B5E1-EB21-4C59-B092-48519172F07E}"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5">
    <dxf>
      <alignment vertical="top" readingOrder="0"/>
    </dxf>
  </rfmt>
  <rcc rId="235" sId="2">
    <oc r="D5" t="inlineStr">
      <is>
        <t>Increased total burden time for Appendix O2 to 15 minutes.  The burden to review letter (a), the Template E-Lettter from FNS Regional Liason to State Child Nutrition Director and confirm the contact information of the SFAs is estimated to be 10 minutes. The estimated burden to use the sample letter (b), the Template SFA Sample Notificaiton E-Letter from State Child Nutrition Director to SFA Director is 5 minutes.</t>
      </is>
    </oc>
    <nc r="D5" t="inlineStr">
      <is>
        <t xml:space="preserve">Increased total burden time for Appendix O2 to 15 minutes, which includes:  5 minutes to review the letter,  5 minutes to complete/send contact information using a spreadsheet, and 5 minutes to review/edit/send a letter to to their SFAs using template  </t>
      </is>
    </nc>
  </rcc>
  <rcc rId="236" sId="2">
    <oc r="E5" t="inlineStr">
      <is>
        <t>(1) Increased burden time in cell I19 from 5 minutes to 15 minutes; (2) Added note (rows 64-65) to the table to provide clarification; (3) added row 24, with burden time of 5 minutes for SFAs to review the letter; and (4) added note (row 67) to table to provide clarification.</t>
      </is>
    </oc>
    <nc r="E5" t="inlineStr">
      <is>
        <t>(1) Increased burden time in cell I19 from 5 minutes to 15 minutes; 
(2) Added note (rows 64-65) to the table to provide clarification; 
(3) added row 24, with burden time of 5 minutes for SFAs to review the letter; and 
(4) added note (row 67) to table to provide clarification.</t>
      </is>
    </nc>
  </rcc>
  <rcc rId="237" sId="2">
    <oc r="E3" t="inlineStr">
      <is>
        <t xml:space="preserve">Burden Table Update </t>
      </is>
    </oc>
    <nc r="E3" t="inlineStr">
      <is>
        <t>Burden Table Updates</t>
      </is>
    </nc>
  </rcc>
  <rfmt sheetId="2" sqref="A4:E8">
    <dxf>
      <alignment horizontal="left" readingOrder="0"/>
    </dxf>
  </rfmt>
  <rfmt sheetId="2" sqref="A4:E8">
    <dxf>
      <alignment vertical="top" readingOrder="0"/>
    </dxf>
  </rfmt>
  <rcc rId="238" sId="2">
    <oc r="C6" t="inlineStr">
      <is>
        <t>See Appendix O5 comments, referencing the Excel Template file: Is this provided as one of the appendices?  Is the burden for this spreadsheet already covered?  If not, an appendix should be added and the burden should be included in the Excel chart.</t>
      </is>
    </oc>
    <nc r="C6" t="inlineStr">
      <is>
        <t>See Appendix O5 comments</t>
      </is>
    </nc>
  </rcc>
  <rcc rId="239" sId="2">
    <oc r="D6" t="inlineStr">
      <is>
        <t xml:space="preserve">The SFA Director has the option to use the Excel template OR web portal previously provided. One or the other, but not both - a single burden estimate that is already reflected in the burden table (see row 26). The excel spreadsheet only includes 1 row with headers for the column. Thus, the excel template file information has been added to this guide and should be described over the phone. A “Note to Reviewer” box will be added to clarify that this is completed either via the web portal or through email using the Excel template file. The burden related to this Appendix (SFA Follow Up Contact Guide) and the phone discussion is 15 minute. The time to complete the information using the Web Portal or Excel template file is under Appendix O4. </t>
      </is>
    </oc>
    <nc r="D6" t="inlineStr">
      <is>
        <t xml:space="preserve">The SFA Director has the option to use the Excel template OR web portal previously provided. One or the other, but not both - a single burden estimate that is already reflected in the burden table (see row 26). 
A “Note to Reviewer” box will be added to clarify that this is completed either via the web portal or through email using the Excel template file. The burden related to this Appendix (SFA Follow Up Contact Guide) and the phone discussion is 15 minute. The time to complete the information using the Web Portal or Excel template file is under Appendix O4. </t>
      </is>
    </nc>
  </rcc>
  <rcv guid="{CB203152-6D21-4A8A-B363-FDFE4B0A4D7A}" action="delete"/>
  <rdn rId="0" localSheetId="1" customView="1" name="Z_CB203152_6D21_4A8A_B363_FDFE4B0A4D7A_.wvu.PrintArea" hidden="1" oldHidden="1">
    <formula>'APEC III Burden Table'!$A$1:$R$84</formula>
    <oldFormula>'APEC III Burden Table'!$A$1:$R$84</oldFormula>
  </rdn>
  <rdn rId="0" localSheetId="1" customView="1" name="Z_CB203152_6D21_4A8A_B363_FDFE4B0A4D7A_.wvu.PrintTitles" hidden="1" oldHidden="1">
    <formula>'APEC III Burden Table'!$1:$2</formula>
    <oldFormula>'APEC III Burden Table'!$1:$2</oldFormula>
  </rdn>
  <rcv guid="{CB203152-6D21-4A8A-B363-FDFE4B0A4D7A}"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 sId="2">
    <oc r="D6" t="inlineStr">
      <is>
        <t xml:space="preserve">The SFA Director has the option to use the Excel template OR web portal previously provided. One or the other, but not both - a single burden estimate that is already reflected in the burden table (see row 26). 
A “Note to Reviewer” box will be added to clarify that this is completed either via the web portal or through email using the Excel template file. The burden related to this Appendix (SFA Follow Up Contact Guide) and the phone discussion is 15 minute. The time to complete the information using the Web Portal or Excel template file is under Appendix O4. </t>
      </is>
    </oc>
    <nc r="D6" t="inlineStr">
      <is>
        <t xml:space="preserve">The SFA Director has the option to use the Excel template OR web portal previously provided. One or the other, but not both - a single burden estimate that is already reflected in the burden table (see row 26). 
</t>
      </is>
    </nc>
  </rcc>
  <rcc rId="243" sId="2">
    <oc r="E7" t="inlineStr">
      <is>
        <t>(1) Increased burden time in cell I30 from 5 minutes to 15 minutes; (2) Added note (row 72) to the table to provide clarification; (3) added row 44, with burden time of 5 minutes for schools to review the letter; and (4) added note (row 74) to table to provide clarification.</t>
      </is>
    </oc>
    <nc r="E7" t="inlineStr">
      <is>
        <t>(1) Increased burden time in cell I30 from 5 minutes to 15 minutes; 
(2) Added note (row 72) to the table to provide clarification; 
(3) added row 44, with burden time of 5 minutes for schools to review the letter; and 
(4) added note (row 74) to table to provide clarification.</t>
      </is>
    </nc>
  </rcc>
  <rcc rId="244" sId="2">
    <oc r="D5" t="inlineStr">
      <is>
        <t xml:space="preserve">Increased total burden time for Appendix O2 to 15 minutes, which includes:  5 minutes to review the letter,  5 minutes to complete/send contact information using a spreadsheet, and 5 minutes to review/edit/send a letter to to their SFAs using template  </t>
      </is>
    </oc>
    <nc r="D5" t="inlineStr">
      <is>
        <t xml:space="preserve">Increased total burden to State for Appendix O2 to 15 minutes, which includes:  5 minutes to review the letter,  5 minutes to complete/send contact information using a spreadsheet, and 5 minutes to review/edit/send a letter to to their SFAs using template. 
Also, added 5 minutes to SFA burden to review letter from State.  </t>
      </is>
    </nc>
  </rcc>
  <rcc rId="245" sId="2">
    <oc r="D7" t="inlineStr">
      <is>
        <t>The total estimated burden on the State Child Nutrition Director for Appendix O8 is estimated to be 15 minutes. The burden to review letter (a), the SFA School Sample Notification E-Letter and contact their schools is 10 minutes. The estimated burden to use the sample letter (b), the Template Notification Letter from SFA to Sampled Schools is 5 minutes.</t>
      </is>
    </oc>
    <nc r="D7" t="inlineStr">
      <is>
        <t xml:space="preserve">Increased the total estimated burden to SFA for Appendix O8 to 15 minutes, which includes 5 minutes to review the letter and 10 minutes to review/edit/send a letter to their schools using the template provided. 
Also, added 5 minutes to school burden to review letter from SFA. </t>
      </is>
    </nc>
  </rcc>
  <rcc rId="246" sId="2">
    <oc r="E8" t="inlineStr">
      <is>
        <t>Did not accept change.</t>
      </is>
    </oc>
    <nc r="E8" t="inlineStr">
      <is>
        <t xml:space="preserve">No Change </t>
      </is>
    </nc>
  </rcc>
  <rrc rId="247" sId="2" ref="A8:XFD8" action="insertRow"/>
  <rcc rId="248" sId="2">
    <nc r="A8">
      <v>5</v>
    </nc>
  </rcc>
  <rcc rId="249" sId="2">
    <nc r="B8" t="inlineStr">
      <is>
        <t>Multiple</t>
      </is>
    </nc>
  </rcc>
  <rcc rId="250" sId="2">
    <nc r="C8" t="inlineStr">
      <is>
        <t>N/A</t>
      </is>
    </nc>
  </rcc>
  <rcc rId="251" sId="2">
    <nc r="D8" t="inlineStr">
      <is>
        <t>N/A</t>
      </is>
    </nc>
  </rcc>
  <rcc rId="252" sId="2">
    <nc r="E8" t="inlineStr">
      <is>
        <t xml:space="preserve">As a result of adding the SFA Study Notification Letter from State (row 24) and School Study Notification Letter from SFA (row 44), the following were changed: 
a. The frequency of response increased to 7.04. 
b. The Total Annual Responses increased to 53,698
c. The Hours Per Response decreased to 0.235
d. The Annual Burden (for Responsive) increased to 12,631
e. The Grand Total Annual Burden Estimate increased to 13,043
f. The Total Annualized Cost increased to $232,795.75
</t>
      </is>
    </nc>
  </rcc>
  <rcc rId="253" sId="2">
    <oc r="E4" t="inlineStr">
      <is>
        <t>Added note (row 59) to table to provide clarification</t>
      </is>
    </oc>
    <nc r="E4" t="inlineStr">
      <is>
        <t xml:space="preserve">Added note (row 59) to table to provide clarification.
Note there was no change to the sample size nor the total number of respondents. 
</t>
      </is>
    </nc>
  </rcc>
  <rrc rId="254" sId="2" ref="A9:XFD9" action="deleteRow">
    <undo index="0" exp="area" ref3D="1" dr="$A$1:$E$9" dn="Z_5965B5E1_EB21_4C59_B092_48519172F07E_.wvu.PrintArea" sId="2"/>
    <rfmt sheetId="2" xfDxf="1" sqref="A9:XFD9" start="0" length="0"/>
    <rcc rId="0" sId="2" dxf="1">
      <nc r="A9" t="inlineStr">
        <is>
          <t>N/A</t>
        </is>
      </nc>
      <ndxf>
        <alignment horizontal="left" vertical="top" readingOrder="0"/>
        <border outline="0">
          <left style="thin">
            <color indexed="64"/>
          </left>
          <right style="thin">
            <color indexed="64"/>
          </right>
          <top style="thin">
            <color indexed="64"/>
          </top>
          <bottom style="thin">
            <color indexed="64"/>
          </bottom>
        </border>
      </ndxf>
    </rcc>
    <rcc rId="0" sId="2" dxf="1">
      <nc r="B9" t="inlineStr">
        <is>
          <t>E54 and F54</t>
        </is>
      </nc>
      <ndxf>
        <alignment horizontal="left" vertical="top" wrapText="1" readingOrder="0"/>
        <border outline="0">
          <left style="thin">
            <color indexed="64"/>
          </left>
          <right style="thin">
            <color indexed="64"/>
          </right>
          <top style="thin">
            <color indexed="64"/>
          </top>
          <bottom style="thin">
            <color indexed="64"/>
          </bottom>
        </border>
      </ndxf>
    </rcc>
    <rcc rId="0" sId="2" dxf="1">
      <nc r="C9" t="inlineStr">
        <is>
          <t>The totals for the sample size and the number of respondents should be updated to 9,456 and 7,632.</t>
        </is>
      </nc>
      <ndxf>
        <alignment horizontal="left" vertical="top" wrapText="1" readingOrder="0"/>
        <border outline="0">
          <left style="thin">
            <color indexed="64"/>
          </left>
          <right style="thin">
            <color indexed="64"/>
          </right>
          <top style="thin">
            <color indexed="64"/>
          </top>
          <bottom style="thin">
            <color indexed="64"/>
          </bottom>
        </border>
      </ndxf>
    </rcc>
    <rcc rId="0" sId="2" dxf="1">
      <nc r="D9" t="inlineStr">
        <is>
          <t>This was due to initial request to include the F4-Cognitive Test-In-Depth Household In-Depth Interview. This change was not made, therefore, this change was not made.</t>
        </is>
      </nc>
      <ndxf>
        <alignment horizontal="left" vertical="top" wrapText="1" readingOrder="0"/>
        <border outline="0">
          <left style="thin">
            <color indexed="64"/>
          </left>
          <right style="thin">
            <color indexed="64"/>
          </right>
          <top style="thin">
            <color indexed="64"/>
          </top>
          <bottom style="thin">
            <color indexed="64"/>
          </bottom>
        </border>
      </ndxf>
    </rcc>
    <rcc rId="0" sId="2" dxf="1">
      <nc r="E9" t="inlineStr">
        <is>
          <t xml:space="preserve">No Change </t>
        </is>
      </nc>
      <ndxf>
        <alignment horizontal="left" vertical="top" wrapText="1" readingOrder="0"/>
        <border outline="0">
          <left style="thin">
            <color indexed="64"/>
          </left>
          <right style="thin">
            <color indexed="64"/>
          </right>
          <top style="thin">
            <color indexed="64"/>
          </top>
          <bottom style="thin">
            <color indexed="64"/>
          </bottom>
        </border>
      </ndxf>
    </rcc>
  </rrc>
  <rcv guid="{CB203152-6D21-4A8A-B363-FDFE4B0A4D7A}" action="delete"/>
  <rdn rId="0" localSheetId="1" customView="1" name="Z_CB203152_6D21_4A8A_B363_FDFE4B0A4D7A_.wvu.PrintArea" hidden="1" oldHidden="1">
    <formula>'APEC III Burden Table'!$A$1:$R$84</formula>
    <oldFormula>'APEC III Burden Table'!$A$1:$R$84</oldFormula>
  </rdn>
  <rdn rId="0" localSheetId="1" customView="1" name="Z_CB203152_6D21_4A8A_B363_FDFE4B0A4D7A_.wvu.PrintTitles" hidden="1" oldHidden="1">
    <formula>'APEC III Burden Table'!$1:$2</formula>
    <oldFormula>'APEC III Burden Table'!$1:$2</oldFormula>
  </rdn>
  <rcv guid="{CB203152-6D21-4A8A-B363-FDFE4B0A4D7A}"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 sId="2">
    <oc r="B6" t="inlineStr">
      <is>
        <t>C27</t>
      </is>
    </oc>
    <nc r="B6" t="inlineStr">
      <is>
        <t>Row 27</t>
      </is>
    </nc>
  </rcc>
  <rcc rId="258" sId="2">
    <oc r="B4" t="inlineStr">
      <is>
        <t>E18, F18, G18</t>
      </is>
    </oc>
    <nc r="B4" t="inlineStr">
      <is>
        <t>Row 18</t>
      </is>
    </nc>
  </rcc>
  <rcc rId="259" sId="2">
    <oc r="B5" t="inlineStr">
      <is>
        <t>C19 and I19</t>
      </is>
    </oc>
    <nc r="B5" t="inlineStr">
      <is>
        <t>Row 19
Row 24</t>
      </is>
    </nc>
  </rcc>
  <rcc rId="260" sId="2">
    <oc r="B7" t="inlineStr">
      <is>
        <t>C30 and I30</t>
      </is>
    </oc>
    <nc r="B7" t="inlineStr">
      <is>
        <t>Row 30
Row 44</t>
      </is>
    </nc>
  </rcc>
  <rcc rId="261" sId="2">
    <oc r="A1" t="inlineStr">
      <is>
        <t>4-6-17 Updates to Burden Table</t>
      </is>
    </oc>
    <nc r="A1" t="inlineStr">
      <is>
        <t>4-5-17 Updates to Burden Table</t>
      </is>
    </nc>
  </rcc>
  <rcv guid="{CB203152-6D21-4A8A-B363-FDFE4B0A4D7A}" action="delete"/>
  <rdn rId="0" localSheetId="1" customView="1" name="Z_CB203152_6D21_4A8A_B363_FDFE4B0A4D7A_.wvu.PrintArea" hidden="1" oldHidden="1">
    <formula>'APEC III Burden Table'!$A$1:$R$84</formula>
    <oldFormula>'APEC III Burden Table'!$A$1:$R$84</oldFormula>
  </rdn>
  <rdn rId="0" localSheetId="1" customView="1" name="Z_CB203152_6D21_4A8A_B363_FDFE4B0A4D7A_.wvu.PrintTitles" hidden="1" oldHidden="1">
    <formula>'APEC III Burden Table'!$1:$2</formula>
    <oldFormula>'APEC III Burden Table'!$1:$2</oldFormula>
  </rdn>
  <rcv guid="{CB203152-6D21-4A8A-B363-FDFE4B0A4D7A}" action="add"/>
  <rsnm rId="264" sheetId="2" oldName="[N APEC III Burden Table (Revised 4-6-17).xlsx]4-6-17 Updates" newName="[N APEC III Burden Table (Revised 4-6-17).xlsx]4-5-17 Updates"/>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965B5E1-EB21-4C59-B092-48519172F07E}" action="delete"/>
  <rdn rId="0" localSheetId="1" customView="1" name="Z_5965B5E1_EB21_4C59_B092_48519172F07E_.wvu.PrintArea" hidden="1" oldHidden="1">
    <formula>'APEC III Burden Table'!$A$1:$R$86</formula>
    <oldFormula>'APEC III Burden Table'!$A$1:$R$86</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'4-5-17 Updates'!$A$1:$E$8</formula>
    <oldFormula>'4-5-17 Updates'!$A$1:$E$8</oldFormula>
  </rdn>
  <rdn rId="0" localSheetId="2" customView="1" name="Z_5965B5E1_EB21_4C59_B092_48519172F07E_.wvu.PrintTitles" hidden="1" oldHidden="1">
    <formula>'4-5-17 Updates'!$1:$3</formula>
    <oldFormula>'4-5-17 Updates'!$1:$3</oldFormula>
  </rdn>
  <rcv guid="{5965B5E1-EB21-4C59-B092-48519172F07E}"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25" sId="1" ref="A59:XFD59" action="insertRow"/>
  <rrc rId="326" sId="1" ref="A59:XFD59" action="insertRow"/>
  <rcc rId="327" sId="1" xfDxf="1" dxf="1">
    <nc r="A59" t="inlineStr">
      <is>
        <t xml:space="preserve">Appendix C4 is not included in the burden table because it is an example of information the data collector will enter in a sampling program based on data previously obtained.  This is administrative process, with no burden to a respondent. </t>
      </is>
    </nc>
    <ndxf>
      <alignment horizontal="left" vertical="center" wrapText="1" readingOrder="0"/>
    </ndxf>
  </rcc>
  <rfmt sheetId="1" sqref="A59:H59">
    <dxf>
      <alignment wrapText="0" readingOrder="0"/>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E53">
      <f>E20+E21+E22+E23+E25+E37+E42+E45+E49+E50+E51</f>
    </oc>
    <nc r="E53">
      <f>E20+E21+E22+(E23-1)+E25+E37+E42+E45+E49+E50+E51</f>
    </nc>
  </rcc>
  <rcv guid="{5965B5E1-EB21-4C59-B092-48519172F07E}" action="delete"/>
  <rdn rId="0" localSheetId="1" customView="1" name="Z_5965B5E1_EB21_4C59_B092_48519172F07E_.wvu.PrintArea" hidden="1" oldHidden="1">
    <formula>'APEC III Burden Table'!$A$1:$R$90</formula>
    <oldFormula>'APEC III Burden Table'!$A$1:$R$90</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'4-5-17 Updates'!$A$1:$E$8</formula>
    <oldFormula>'4-5-17 Updates'!$A$1:$E$8</oldFormula>
  </rdn>
  <rdn rId="0" localSheetId="2" customView="1" name="Z_5965B5E1_EB21_4C59_B092_48519172F07E_.wvu.PrintTitles" hidden="1" oldHidden="1">
    <formula>'4-5-17 Updates'!$1:$3</formula>
    <oldFormula>'4-5-17 Updates'!$1:$3</oldFormula>
  </rdn>
  <rcv guid="{5965B5E1-EB21-4C59-B092-48519172F07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381" sheetId="4" name="[N APEC III Burden Table.xlsx]Sheet1" sheetPosition="3"/>
  <ris rId="382" sheetId="5" name="[N APEC III Burden Table.xlsx]Sheet2" sheetPosition="4"/>
  <rcv guid="{E61EE2C8-9171-424E-ADA9-3C6D2DCD1D9B}" action="delete"/>
  <rdn rId="0" localSheetId="1" customView="1" name="Z_E61EE2C8_9171_424E_ADA9_3C6D2DCD1D9B_.wvu.PrintArea" hidden="1" oldHidden="1">
    <formula>'APEC III Burden Table'!$A$1:$R$88</formula>
    <oldFormula>'APEC III Burden Table'!$A$1:$R$88</oldFormula>
  </rdn>
  <rdn rId="0" localSheetId="1" customView="1" name="Z_E61EE2C8_9171_424E_ADA9_3C6D2DCD1D9B_.wvu.PrintTitles" hidden="1" oldHidden="1">
    <formula>'APEC III Burden Table'!$1:$2</formula>
    <oldFormula>'APEC III Burden Table'!$1:$2</oldFormula>
  </rdn>
  <rcv guid="{E61EE2C8-9171-424E-ADA9-3C6D2DCD1D9B}"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333" sheetId="3" name="[N APEC III Burden Table (4-28-17).xlsx]4-28-17 Updates" sheetPosition="2"/>
  <rfmt sheetId="3" sqref="A1" start="0" length="0">
    <dxf>
      <font>
        <b/>
        <sz val="11"/>
        <color theme="1"/>
        <name val="Calibri"/>
        <scheme val="minor"/>
      </font>
      <alignment horizontal="left" vertical="top" readingOrder="0"/>
    </dxf>
  </rfmt>
  <rfmt sheetId="3" sqref="B1" start="0" length="0">
    <dxf>
      <alignment horizontal="center" vertical="top" wrapText="1" readingOrder="0"/>
    </dxf>
  </rfmt>
  <rfmt sheetId="3" sqref="C1" start="0" length="0">
    <dxf>
      <alignment vertical="top" wrapText="1" readingOrder="0"/>
    </dxf>
  </rfmt>
  <rfmt sheetId="3" sqref="D1" start="0" length="0">
    <dxf>
      <alignment vertical="top" wrapText="1" readingOrder="0"/>
    </dxf>
  </rfmt>
  <rfmt sheetId="3" sqref="E1" start="0" length="0">
    <dxf>
      <alignment vertical="top" wrapText="1" readingOrder="0"/>
    </dxf>
  </rfmt>
  <rfmt sheetId="3" sqref="A2" start="0" length="0">
    <dxf>
      <alignment horizontal="center" vertical="top" readingOrder="0"/>
    </dxf>
  </rfmt>
  <rfmt sheetId="3" sqref="B2" start="0" length="0">
    <dxf>
      <alignment horizontal="center" vertical="top" wrapText="1" readingOrder="0"/>
    </dxf>
  </rfmt>
  <rfmt sheetId="3" sqref="C2" start="0" length="0">
    <dxf>
      <alignment vertical="top" wrapText="1" readingOrder="0"/>
    </dxf>
  </rfmt>
  <rfmt sheetId="3" sqref="D2" start="0" length="0">
    <dxf>
      <alignment vertical="top" wrapText="1" readingOrder="0"/>
    </dxf>
  </rfmt>
  <rfmt sheetId="3" sqref="E2" start="0" length="0">
    <dxf>
      <alignment vertical="top" wrapText="1" readingOrder="0"/>
    </dxf>
  </rfmt>
  <rcc rId="334" sId="3" odxf="1" dxf="1">
    <nc r="A3" t="inlineStr">
      <is>
        <t>Update #</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theme="1"/>
        <name val="Calibri"/>
        <scheme val="minor"/>
      </font>
      <fill>
        <patternFill patternType="solid">
          <bgColor theme="0" tint="-0.14999847407452621"/>
        </patternFill>
      </fill>
      <alignment horizontal="center" vertical="top" readingOrder="0"/>
      <border outline="0">
        <left style="thin">
          <color indexed="64"/>
        </left>
        <right style="thin">
          <color indexed="64"/>
        </right>
        <top style="thin">
          <color indexed="64"/>
        </top>
        <bottom style="thin">
          <color indexed="64"/>
        </bottom>
      </border>
    </ndxf>
  </rcc>
  <rcc rId="335" sId="3" odxf="1" dxf="1">
    <nc r="B3" t="inlineStr">
      <is>
        <t>Reference Cell</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1"/>
        <color theme="1"/>
        <name val="Calibri"/>
        <scheme val="minor"/>
      </font>
      <fill>
        <patternFill patternType="solid">
          <bgColor theme="0" tint="-0.14999847407452621"/>
        </patternFill>
      </fill>
      <alignment horizontal="center" vertical="top" wrapText="1" readingOrder="0"/>
      <border outline="0">
        <left style="thin">
          <color indexed="64"/>
        </left>
        <right style="thin">
          <color indexed="64"/>
        </right>
        <top style="thin">
          <color indexed="64"/>
        </top>
        <bottom style="thin">
          <color indexed="64"/>
        </bottom>
      </border>
    </ndxf>
  </rcc>
  <rcc rId="336" sId="3" odxf="1" dxf="1">
    <nc r="C3" t="inlineStr">
      <is>
        <t>PRAO Comment</t>
      </is>
    </nc>
    <odxf>
      <font>
        <b val="0"/>
        <sz val="11"/>
        <color theme="1"/>
        <name val="Calibri"/>
        <scheme val="minor"/>
      </font>
      <fill>
        <patternFill patternType="none">
          <bgColor indexed="65"/>
        </patternFill>
      </fill>
      <alignment vertical="bottom" wrapText="0" readingOrder="0"/>
      <border outline="0">
        <left/>
        <right/>
        <top/>
        <bottom/>
      </border>
    </odxf>
    <ndxf>
      <font>
        <b/>
        <sz val="11"/>
        <color theme="1"/>
        <name val="Calibri"/>
        <scheme val="minor"/>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337" sId="3" odxf="1" dxf="1">
    <nc r="D3" t="inlineStr">
      <is>
        <t>Westat Response</t>
      </is>
    </nc>
    <odxf>
      <font>
        <b val="0"/>
        <sz val="11"/>
        <color theme="1"/>
        <name val="Calibri"/>
        <scheme val="minor"/>
      </font>
      <fill>
        <patternFill patternType="none">
          <bgColor indexed="65"/>
        </patternFill>
      </fill>
      <alignment vertical="bottom" wrapText="0" readingOrder="0"/>
      <border outline="0">
        <left/>
        <right/>
        <top/>
        <bottom/>
      </border>
    </odxf>
    <ndxf>
      <font>
        <b/>
        <sz val="11"/>
        <color theme="1"/>
        <name val="Calibri"/>
        <scheme val="minor"/>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338" sId="3" odxf="1" dxf="1">
    <nc r="E3" t="inlineStr">
      <is>
        <t>Burden Table Updates</t>
      </is>
    </nc>
    <odxf>
      <font>
        <b val="0"/>
        <sz val="11"/>
        <color theme="1"/>
        <name val="Calibri"/>
        <scheme val="minor"/>
      </font>
      <fill>
        <patternFill patternType="none">
          <bgColor indexed="65"/>
        </patternFill>
      </fill>
      <alignment vertical="bottom" wrapText="0" readingOrder="0"/>
      <border outline="0">
        <left/>
        <right/>
        <top/>
        <bottom/>
      </border>
    </odxf>
    <ndxf>
      <font>
        <b/>
        <sz val="11"/>
        <color theme="1"/>
        <name val="Calibri"/>
        <scheme val="minor"/>
      </font>
      <fill>
        <patternFill patternType="solid">
          <bgColor theme="0" tint="-0.14999847407452621"/>
        </patternFill>
      </fill>
      <alignment vertical="top" wrapText="1" readingOrder="0"/>
      <border outline="0">
        <left style="thin">
          <color indexed="64"/>
        </left>
        <right style="thin">
          <color indexed="64"/>
        </right>
        <top style="thin">
          <color indexed="64"/>
        </top>
        <bottom style="thin">
          <color indexed="64"/>
        </bottom>
      </border>
    </ndxf>
  </rcc>
  <rcc rId="339" sId="3" odxf="1" dxf="1">
    <nc r="A4">
      <v>1</v>
    </nc>
    <odxf>
      <alignment horizontal="general" vertical="bottom" readingOrder="0"/>
      <border outline="0">
        <left/>
        <right/>
        <top/>
        <bottom/>
      </border>
    </odxf>
    <ndxf>
      <alignment horizontal="left" vertical="top" readingOrder="0"/>
      <border outline="0">
        <left style="thin">
          <color indexed="64"/>
        </left>
        <right style="thin">
          <color indexed="64"/>
        </right>
        <top style="thin">
          <color indexed="64"/>
        </top>
        <bottom style="thin">
          <color indexed="64"/>
        </bottom>
      </border>
    </ndxf>
  </rcc>
  <rfmt sheetId="3" sqref="B4" start="0" length="0">
    <dxf>
      <alignment horizontal="left" vertical="top" wrapText="1" readingOrder="0"/>
      <border outline="0">
        <left style="thin">
          <color indexed="64"/>
        </left>
        <right style="thin">
          <color indexed="64"/>
        </right>
        <top style="thin">
          <color indexed="64"/>
        </top>
        <bottom style="thin">
          <color indexed="64"/>
        </bottom>
      </border>
    </dxf>
  </rfmt>
  <rfmt sheetId="3" sqref="C4" start="0" length="0">
    <dxf>
      <alignment horizontal="left" vertical="top" wrapText="1" readingOrder="0"/>
      <border outline="0">
        <left style="thin">
          <color indexed="64"/>
        </left>
        <right style="thin">
          <color indexed="64"/>
        </right>
        <top style="thin">
          <color indexed="64"/>
        </top>
        <bottom style="thin">
          <color indexed="64"/>
        </bottom>
      </border>
    </dxf>
  </rfmt>
  <rfmt sheetId="3" sqref="D4" start="0" length="0">
    <dxf>
      <alignment horizontal="left" vertical="top" wrapText="1" readingOrder="0"/>
      <border outline="0">
        <left style="thin">
          <color indexed="64"/>
        </left>
        <right style="thin">
          <color indexed="64"/>
        </right>
        <top style="thin">
          <color indexed="64"/>
        </top>
        <bottom style="thin">
          <color indexed="64"/>
        </bottom>
      </border>
    </dxf>
  </rfmt>
  <rfmt sheetId="3" sqref="E4" start="0" length="0">
    <dxf>
      <alignment horizontal="left" vertical="top" wrapText="1" readingOrder="0"/>
      <border outline="0">
        <left style="thin">
          <color indexed="64"/>
        </left>
        <right style="thin">
          <color indexed="64"/>
        </right>
        <top style="thin">
          <color indexed="64"/>
        </top>
        <bottom style="thin">
          <color indexed="64"/>
        </bottom>
      </border>
    </dxf>
  </rfmt>
  <rcc rId="340" sId="3">
    <nc r="A1" t="inlineStr">
      <is>
        <t>4-28-17 Updates to Burden Table</t>
      </is>
    </nc>
  </rcc>
  <rcc rId="341" sId="3">
    <nc r="B4" t="inlineStr">
      <is>
        <t>Row 53</t>
      </is>
    </nc>
  </rcc>
  <rcc rId="342" sId="3">
    <nc r="D4" t="inlineStr">
      <is>
        <t>The State/Local/Tribal Government sub-total inlcudes 11 respondents (not 12) for the SFA Director survey cogntive pretest and the SFA in-depth interview cognitive pretest because one respondent completed both the survey and in-depth interview.</t>
      </is>
    </nc>
  </rcc>
  <rcc rId="343" sId="3">
    <nc r="C4" t="inlineStr">
      <is>
        <t xml:space="preserve">(From Part A) To confirm, for the Individuals the cognitive interview pre-tests are a subset of the nine, but for the SFA Directors, they are two separate groups?  This was why the cognitive interview pre-tests for the Individuals was originally flagged – because the two pre-tests are counted under the SFA Directors but they weren’t under the Individuals.  
If both pre-tests for the SFA Directors are not meant to be counted, then the burden numbers will need to be refigured.
</t>
      </is>
    </nc>
  </rcc>
  <rrc rId="344" sId="3" eol="1" ref="A5:XFD5" action="insertRow"/>
  <rcc rId="345" sId="3">
    <nc r="A5">
      <v>2</v>
    </nc>
  </rcc>
  <rcc rId="346" sId="3">
    <nc r="B5" t="inlineStr">
      <is>
        <t>Column Q-Hourly Wage Rates</t>
      </is>
    </nc>
  </rcc>
  <rcc rId="347" sId="3">
    <nc r="E4" t="inlineStr">
      <is>
        <t xml:space="preserve">Adjusted totals accordingly (cells E53 and F53 to remove 1).                                                                           Added note (row 78) to table to provide clarification.
Note there was no change to the sample size nor the total number of respondents. 
</t>
      </is>
    </nc>
  </rcc>
  <rfmt sheetId="3" sqref="B5">
    <dxf>
      <alignment wrapText="1" readingOrder="0"/>
    </dxf>
  </rfmt>
  <rfmt sheetId="3" sqref="A5">
    <dxf>
      <alignment horizontal="left" readingOrder="0"/>
    </dxf>
  </rfmt>
  <rcc rId="348" sId="3">
    <nc r="C5" t="inlineStr">
      <is>
        <t>(From Part A) The May 2016 rates have been released so these should be updated as necessary.</t>
      </is>
    </nc>
  </rcc>
  <rfmt sheetId="3" sqref="C5">
    <dxf>
      <alignment wrapText="1" readingOrder="0"/>
    </dxf>
  </rfmt>
  <rcc rId="349" sId="3">
    <nc r="E5" t="inlineStr">
      <is>
        <t>The Hourly Wage Rates have been updated in Column Q. Additionally, footnotes d through h have been updated.</t>
      </is>
    </nc>
  </rcc>
  <rfmt sheetId="3" sqref="E5">
    <dxf>
      <alignment wrapText="1" readingOrder="0"/>
    </dxf>
  </rfmt>
  <rfmt sheetId="3" sqref="A5" start="0" length="0">
    <dxf>
      <border>
        <left style="thin">
          <color indexed="64"/>
        </left>
      </border>
    </dxf>
  </rfmt>
  <rfmt sheetId="3" sqref="E5" start="0" length="0">
    <dxf>
      <border>
        <right style="thin">
          <color indexed="64"/>
        </right>
      </border>
    </dxf>
  </rfmt>
  <rfmt sheetId="3" sqref="A5:E5" start="0" length="0">
    <dxf>
      <border>
        <bottom style="thin">
          <color indexed="64"/>
        </bottom>
      </border>
    </dxf>
  </rfmt>
  <rfmt sheetId="3" sqref="A5:E5">
    <dxf>
      <border>
        <left style="thin">
          <color indexed="64"/>
        </left>
        <right style="thin">
          <color indexed="64"/>
        </right>
        <top style="thin">
          <color indexed="64"/>
        </top>
        <bottom style="thin">
          <color indexed="64"/>
        </bottom>
        <vertical style="thin">
          <color indexed="64"/>
        </vertical>
        <horizontal style="thin">
          <color indexed="64"/>
        </horizontal>
      </border>
    </dxf>
  </rfmt>
  <rrc rId="350" sId="3" eol="1" ref="A6:XFD6" action="insertRow"/>
  <rcc rId="351" sId="3">
    <nc r="A6">
      <v>3</v>
    </nc>
  </rcc>
  <rcc rId="352" sId="3">
    <nc r="E6" t="inlineStr">
      <is>
        <t>Added note (row 59) to table to provide clarificaiton.</t>
      </is>
    </nc>
  </rcc>
  <rfmt sheetId="3" sqref="E6">
    <dxf>
      <alignment horizontal="general" vertical="bottom" textRotation="0" wrapText="1" indent="0" justifyLastLine="0" shrinkToFit="0" readingOrder="0"/>
      <border diagonalUp="0" diagonalDown="0" outline="0">
        <left/>
        <right/>
        <top/>
        <bottom/>
      </border>
    </dxf>
  </rfmt>
  <rcc rId="353" sId="3" xfDxf="1" dxf="1">
    <nc r="D6" t="inlineStr">
      <is>
        <t xml:space="preserve">Appendix C4 is not included in the burden table because it is an example of information the data collector will enter in a sampling program based on data previously obtained.  This is administrative process, with no burden to a respondent. </t>
      </is>
    </nc>
  </rcc>
  <rfmt sheetId="3" sqref="D6">
    <dxf>
      <alignment wrapText="1" readingOrder="0"/>
    </dxf>
  </rfmt>
  <rfmt sheetId="3" sqref="B6">
    <dxf>
      <alignment horizontal="left" readingOrder="0"/>
    </dxf>
  </rfmt>
  <rcc rId="354" sId="3">
    <nc r="B6" t="inlineStr">
      <is>
        <t>Row 59</t>
      </is>
    </nc>
  </rcc>
  <rfmt sheetId="3" xfDxf="1" sqref="C6" start="0" length="0"/>
  <rfmt sheetId="3" xfDxf="1" sqref="C7" start="0" length="0"/>
  <rfmt sheetId="3" xfDxf="1" sqref="C8" start="0" length="0"/>
  <rfmt sheetId="3" sqref="C6">
    <dxf>
      <alignment wrapText="1" readingOrder="0"/>
    </dxf>
  </rfmt>
  <rcc rId="355" sId="3">
    <nc r="C6" t="inlineStr">
      <is>
        <t>(From Appendix C4) The clarification is good; however, being a separate appendix, this will still raise flags during review.  Still recommend that the OMB # and the expiration date is added.  A footnote should be added to the burden table explaining that C4 is not included in the burden.</t>
      </is>
    </nc>
  </rcc>
  <rfmt sheetId="3" sqref="A6">
    <dxf>
      <alignment horizontal="left" readingOrder="0"/>
    </dxf>
  </rfmt>
  <rfmt sheetId="3" sqref="A6" start="0" length="0">
    <dxf>
      <border>
        <left style="thin">
          <color indexed="64"/>
        </left>
      </border>
    </dxf>
  </rfmt>
  <rfmt sheetId="3" sqref="E6" start="0" length="0">
    <dxf>
      <border>
        <right style="thin">
          <color indexed="64"/>
        </right>
      </border>
    </dxf>
  </rfmt>
  <rfmt sheetId="3" sqref="A6:E6" start="0" length="0">
    <dxf>
      <border>
        <bottom style="thin">
          <color indexed="64"/>
        </bottom>
      </border>
    </dxf>
  </rfmt>
  <rfmt sheetId="3" sqref="A6:E6">
    <dxf>
      <border>
        <left style="thin">
          <color indexed="64"/>
        </left>
        <right style="thin">
          <color indexed="64"/>
        </right>
        <top style="thin">
          <color indexed="64"/>
        </top>
        <bottom style="thin">
          <color indexed="64"/>
        </bottom>
        <vertical style="thin">
          <color indexed="64"/>
        </vertical>
        <horizontal style="thin">
          <color indexed="64"/>
        </horizontal>
      </border>
    </dxf>
  </rfmt>
  <rcc rId="356" sId="3">
    <nc r="D5" t="inlineStr">
      <is>
        <t>N/A</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7" sId="1">
    <oc r="A78" t="inlineStr">
      <is>
        <t>[Row 53] The State/Local/Tribal Government sub-total inlcudes 11 respondents (not 12) for the SFA Director survey cogntive pretest and the SFA in-depth interview cognitive pretest because one respondent completed both the survey and in-depth interview.</t>
      </is>
    </oc>
    <nc r="A78" t="inlineStr">
      <is>
        <t>[Row 53] The State/Local/Tribal Government sub-total inlcudes 11 respondents (not 12) for the SFA Director survey (row 22) and in-depth interview (row 23) cognitive pretest because one respondent completed both the survey and in-depth interview.</t>
      </is>
    </nc>
  </rcc>
  <rfmt sheetId="1" sqref="A56" start="0" length="0">
    <dxf>
      <border>
        <left/>
        <right/>
        <top/>
        <bottom/>
      </border>
    </dxf>
  </rfmt>
  <rfmt sheetId="1" sqref="A56:R88" start="0" length="2147483647">
    <dxf>
      <font>
        <b/>
      </font>
    </dxf>
  </rfmt>
  <rfmt sheetId="1" sqref="A56:R88" start="0" length="2147483647">
    <dxf>
      <font>
        <b val="0"/>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8" sId="3">
    <oc r="D4" t="inlineStr">
      <is>
        <t>The State/Local/Tribal Government sub-total inlcudes 11 respondents (not 12) for the SFA Director survey cogntive pretest and the SFA in-depth interview cognitive pretest because one respondent completed both the survey and in-depth interview.</t>
      </is>
    </oc>
    <nc r="D4" t="inlineStr">
      <is>
        <t xml:space="preserve">Unlike the cognitive test with individuals, the respondents for the SFA Director Interview were not a subset of the respondents for the SFA Director Survey.  They were two different groups, with one exception (only 1 person did both). Thus, we will revise the number of respondents for the cognitive test with SFA directors from 12 to 11.  The burden table is updated accordingly, and a footnote has been added. </t>
      </is>
    </nc>
  </rcc>
  <rcc rId="359" sId="3">
    <oc r="E4" t="inlineStr">
      <is>
        <t xml:space="preserve">Adjusted totals accordingly (cells E53 and F53 to remove 1).                                                                           Added note (row 78) to table to provide clarification.
Note there was no change to the sample size nor the total number of respondents. 
</t>
      </is>
    </oc>
    <nc r="E4" t="inlineStr">
      <is>
        <t xml:space="preserve"> The number of respondents changes by 1. However, the number of responses and the burden hours are unchanged. 
Adjusted totals accordingly (cells E53 and F53 to remove 1).                                                                           Added note (row 78) to table to provide clarification.
</t>
      </is>
    </nc>
  </rcc>
  <rfmt sheetId="3" sqref="A4:E6">
    <dxf>
      <alignment vertical="bottom" readingOrder="0"/>
    </dxf>
  </rfmt>
  <rfmt sheetId="3" sqref="C4:E6">
    <dxf>
      <alignment wrapText="0" readingOrder="0"/>
    </dxf>
  </rfmt>
  <rfmt sheetId="3" sqref="C4:E6">
    <dxf>
      <alignment wrapText="1" readingOrder="0"/>
    </dxf>
  </rfmt>
  <rfmt sheetId="3" sqref="C4:E6">
    <dxf>
      <alignment vertical="top" readingOrder="0"/>
    </dxf>
  </rfmt>
  <rcc rId="360" sId="3">
    <oc r="D5" t="inlineStr">
      <is>
        <t>N/A</t>
      </is>
    </oc>
    <nc r="D5" t="inlineStr">
      <is>
        <t xml:space="preserve">The updated hourly rates are nowincluded. </t>
      </is>
    </nc>
  </rcc>
  <rfmt sheetId="3" sqref="A4:A6">
    <dxf>
      <alignment vertical="top" readingOrder="0"/>
    </dxf>
  </rfmt>
  <rfmt sheetId="3" sqref="B6">
    <dxf>
      <alignment vertical="top" readingOrder="0"/>
    </dxf>
  </rfmt>
  <rcc rId="361" sId="3">
    <oc r="D6" t="inlineStr">
      <is>
        <t xml:space="preserve">Appendix C4 is not included in the burden table because it is an example of information the data collector will enter in a sampling program based on data previously obtained.  This is administrative process, with no burden to a respondent. </t>
      </is>
    </oc>
    <nc r="D6" t="inlineStr">
      <is>
        <t xml:space="preserve">The OMB # and expiration data have been added to the appendix. </t>
      </is>
    </nc>
  </rcc>
  <rcc rId="362" sId="3">
    <oc r="E6" t="inlineStr">
      <is>
        <t>Added note (row 59) to table to provide clarificaiton.</t>
      </is>
    </oc>
    <nc r="E6" t="inlineStr">
      <is>
        <t>Added note (row 59) to the burden table to provide clarificaiton.</t>
      </is>
    </nc>
  </rcc>
  <rcv guid="{CB203152-6D21-4A8A-B363-FDFE4B0A4D7A}" action="delete"/>
  <rdn rId="0" localSheetId="1" customView="1" name="Z_CB203152_6D21_4A8A_B363_FDFE4B0A4D7A_.wvu.PrintArea" hidden="1" oldHidden="1">
    <formula>'APEC III Burden Table'!$A$1:$R$88</formula>
    <oldFormula>'APEC III Burden Table'!$A$1:$R$88</oldFormula>
  </rdn>
  <rdn rId="0" localSheetId="1" customView="1" name="Z_CB203152_6D21_4A8A_B363_FDFE4B0A4D7A_.wvu.PrintTitles" hidden="1" oldHidden="1">
    <formula>'APEC III Burden Table'!$1:$2</formula>
    <oldFormula>'APEC III Burden Table'!$1:$2</oldFormula>
  </rdn>
  <rcv guid="{CB203152-6D21-4A8A-B363-FDFE4B0A4D7A}"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5" sId="3">
    <oc r="E6" t="inlineStr">
      <is>
        <t>Added note (row 59) to the burden table to provide clarificaiton.</t>
      </is>
    </oc>
    <nc r="E6" t="inlineStr">
      <is>
        <t xml:space="preserve">Added note (row 59) to the burden table to provide clarificaiton on why it is not included in burden table. </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 sId="3">
    <oc r="E5" t="inlineStr">
      <is>
        <t>The Hourly Wage Rates have been updated in Column Q. Additionally, footnotes d through h have been updated.</t>
      </is>
    </oc>
    <nc r="E5" t="inlineStr">
      <is>
        <t xml:space="preserve">The Hourly Wage Rates have been updated in Column Q. Additionally, footnotes d through h have been updated. </t>
      </is>
    </nc>
  </rcc>
  <rcc rId="367" sId="3">
    <oc r="D5" t="inlineStr">
      <is>
        <t xml:space="preserve">The updated hourly rates are nowincluded. </t>
      </is>
    </oc>
    <nc r="D5" t="inlineStr">
      <is>
        <t xml:space="preserve">The updated hourly rates are nowincluded. The cost estimate are updated as well. </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965B5E1-EB21-4C59-B092-48519172F07E}" action="delete"/>
  <rdn rId="0" localSheetId="1" customView="1" name="Z_5965B5E1_EB21_4C59_B092_48519172F07E_.wvu.PrintArea" hidden="1" oldHidden="1">
    <formula>'APEC III Burden Table'!$A$1:$R$90</formula>
    <oldFormula>'APEC III Burden Table'!$A$1:$R$90</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'4-5-17 Updates'!$A$1:$E$8</formula>
    <oldFormula>'4-5-17 Updates'!$A$1:$E$8</oldFormula>
  </rdn>
  <rdn rId="0" localSheetId="2" customView="1" name="Z_5965B5E1_EB21_4C59_B092_48519172F07E_.wvu.PrintTitles" hidden="1" oldHidden="1">
    <formula>'4-5-17 Updates'!$1:$3</formula>
    <oldFormula>'4-5-17 Updates'!$1:$3</oldFormula>
  </rdn>
  <rcv guid="{5965B5E1-EB21-4C59-B092-48519172F07E}"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4">
    <dxf>
      <alignment vertical="top" readingOrder="0"/>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B203152-6D21-4A8A-B363-FDFE4B0A4D7A}" action="delete"/>
  <rdn rId="0" localSheetId="1" customView="1" name="Z_CB203152_6D21_4A8A_B363_FDFE4B0A4D7A_.wvu.PrintArea" hidden="1" oldHidden="1">
    <formula>'APEC III Burden Table'!$A$1:$R$88</formula>
    <oldFormula>'APEC III Burden Table'!$A$1:$R$88</oldFormula>
  </rdn>
  <rdn rId="0" localSheetId="1" customView="1" name="Z_CB203152_6D21_4A8A_B363_FDFE4B0A4D7A_.wvu.PrintTitles" hidden="1" oldHidden="1">
    <formula>'APEC III Burden Table'!$1:$2</formula>
    <oldFormula>'APEC III Burden Table'!$1:$2</oldFormula>
  </rdn>
  <rcv guid="{CB203152-6D21-4A8A-B363-FDFE4B0A4D7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 sId="1">
    <oc r="A80" t="inlineStr">
      <is>
        <r>
          <t xml:space="preserve">d </t>
        </r>
        <r>
          <rPr>
            <sz val="11"/>
            <color theme="1"/>
            <rFont val="Calibri"/>
            <family val="2"/>
          </rPr>
          <t xml:space="preserve"> Job category "Management Occupations;" code #11-9030 "Education Administrators" industry "State Government" for state level mean hourly wage of $43.61</t>
        </r>
        <r>
          <rPr>
            <vertAlign val="superscript"/>
            <sz val="11"/>
            <color theme="1"/>
            <rFont val="Calibri"/>
            <family val="2"/>
          </rPr>
          <t>.</t>
        </r>
      </is>
    </oc>
    <nc r="A80" t="inlineStr">
      <is>
        <r>
          <t xml:space="preserve">d </t>
        </r>
        <r>
          <rPr>
            <sz val="11"/>
            <color theme="1"/>
            <rFont val="Calibri"/>
            <family val="2"/>
          </rPr>
          <t xml:space="preserve"> Job category "Management Occupations;" code #11-9030 "Education Administrators" industry "State Government" for state level mean hourly wage of $43.82</t>
        </r>
        <r>
          <rPr>
            <vertAlign val="superscript"/>
            <sz val="11"/>
            <color theme="1"/>
            <rFont val="Calibri"/>
            <family val="2"/>
          </rPr>
          <t>.</t>
        </r>
      </is>
    </nc>
  </rcc>
  <rcc rId="270" sId="1" numFmtId="34">
    <oc r="Q42">
      <v>33.74</v>
    </oc>
    <nc r="Q42">
      <v>35.17</v>
    </nc>
  </rcc>
  <rcc rId="271" sId="1">
    <oc r="A81" t="inlineStr">
      <is>
        <r>
          <t xml:space="preserve">e  </t>
        </r>
        <r>
          <rPr>
            <sz val="11"/>
            <color theme="1"/>
            <rFont val="Calibri"/>
            <family val="2"/>
          </rPr>
          <t>Job category "Computer and Mathematical Occupations;" code #15-1141 "Database Administrators" mean hourly wage of $33.74 for Data Managers at SFA level.</t>
        </r>
      </is>
    </oc>
    <nc r="A81" t="inlineStr">
      <is>
        <r>
          <t xml:space="preserve">e  </t>
        </r>
        <r>
          <rPr>
            <sz val="11"/>
            <color theme="1"/>
            <rFont val="Calibri"/>
            <family val="2"/>
          </rPr>
          <t>Job category "Computer and Mathematical Occupations;" code #15-1141 "Database Administrators" mean hourly wage of $35.17 for Data Managers at SFA level.</t>
        </r>
      </is>
    </nc>
  </rcc>
  <rcc rId="272" sId="1">
    <oc r="A82" t="inlineStr">
      <is>
        <r>
          <t xml:space="preserve">f  </t>
        </r>
        <r>
          <rPr>
            <sz val="11"/>
            <color theme="1"/>
            <rFont val="Calibri"/>
            <family val="2"/>
          </rPr>
          <t>Job category "Computer and Mathematical Occupations, " code #15-1141 "Database Administrator" mean hourly wage of $36.32 for Data Managers at State level.</t>
        </r>
      </is>
    </oc>
    <nc r="A82" t="inlineStr">
      <is>
        <r>
          <t xml:space="preserve">f  </t>
        </r>
        <r>
          <rPr>
            <sz val="11"/>
            <color theme="1"/>
            <rFont val="Calibri"/>
            <family val="2"/>
          </rPr>
          <t>Job category "Computer and Mathematical Occupations, " code #15-1141 "Database Administrator" mean hourly wage of $35.97 for Data Managers at State level.</t>
        </r>
      </is>
    </nc>
  </rcc>
  <rcc rId="273" sId="1">
    <oc r="A83" t="inlineStr">
      <is>
        <r>
          <rPr>
            <vertAlign val="superscript"/>
            <sz val="11"/>
            <color theme="1"/>
            <rFont val="Calibri"/>
            <family val="2"/>
          </rPr>
          <t xml:space="preserve">g </t>
        </r>
        <r>
          <rPr>
            <sz val="11"/>
            <color theme="1"/>
            <rFont val="Calibri"/>
            <family val="2"/>
          </rPr>
          <t>Job category "Management Occupations;" code #11-9039 "Education Administrators, All Other;" industry "Educational Services (including private, state and local government schools)" mean hourly wage of $38.67 for SFA Director or School Staff (principal or administrator).</t>
        </r>
      </is>
    </oc>
    <nc r="A83" t="inlineStr">
      <is>
        <r>
          <rPr>
            <vertAlign val="superscript"/>
            <sz val="11"/>
            <color theme="1"/>
            <rFont val="Calibri"/>
            <family val="2"/>
          </rPr>
          <t xml:space="preserve">g </t>
        </r>
        <r>
          <rPr>
            <sz val="11"/>
            <color theme="1"/>
            <rFont val="Calibri"/>
            <family val="2"/>
          </rPr>
          <t>Job category "Management Occupations;" code #11-9039 "Education Administrators, All Other;" industry "Educational Services (including private, state and local government schools)" mean hourly wage of $39.34 for SFA Director or School Staff (principal or administrator).</t>
        </r>
      </is>
    </nc>
  </rcc>
  <rcc rId="274" sId="1" numFmtId="34">
    <oc r="Q22">
      <v>38.67</v>
    </oc>
    <nc r="Q22">
      <v>39.340000000000003</v>
    </nc>
  </rcc>
  <rcc rId="275" sId="1" numFmtId="34">
    <oc r="Q23">
      <v>38.67</v>
    </oc>
    <nc r="Q23">
      <v>39.340000000000003</v>
    </nc>
  </rcc>
  <rcc rId="276" sId="1" numFmtId="34">
    <oc r="Q24">
      <v>38.67</v>
    </oc>
    <nc r="Q24">
      <v>39.340000000000003</v>
    </nc>
  </rcc>
  <rcc rId="277" sId="1" numFmtId="34">
    <oc r="Q25">
      <v>38.67</v>
    </oc>
    <nc r="Q25">
      <v>39.340000000000003</v>
    </nc>
  </rcc>
  <rcc rId="278" sId="1" numFmtId="34">
    <oc r="Q26">
      <v>38.67</v>
    </oc>
    <nc r="Q26">
      <v>39.340000000000003</v>
    </nc>
  </rcc>
  <rcc rId="279" sId="1" numFmtId="34">
    <oc r="Q27">
      <v>38.67</v>
    </oc>
    <nc r="Q27">
      <v>39.340000000000003</v>
    </nc>
  </rcc>
  <rcc rId="280" sId="1" numFmtId="34">
    <oc r="Q28">
      <v>38.67</v>
    </oc>
    <nc r="Q28">
      <v>39.340000000000003</v>
    </nc>
  </rcc>
  <rcc rId="281" sId="1" numFmtId="34">
    <oc r="Q29">
      <v>38.67</v>
    </oc>
    <nc r="Q29">
      <v>39.340000000000003</v>
    </nc>
  </rcc>
  <rcc rId="282" sId="1" numFmtId="34">
    <oc r="Q30">
      <v>38.67</v>
    </oc>
    <nc r="Q30">
      <v>39.340000000000003</v>
    </nc>
  </rcc>
  <rcc rId="283" sId="1" numFmtId="34">
    <oc r="Q31">
      <v>38.67</v>
    </oc>
    <nc r="Q31">
      <v>39.340000000000003</v>
    </nc>
  </rcc>
  <rcc rId="284" sId="1" numFmtId="34">
    <oc r="Q32">
      <v>38.67</v>
    </oc>
    <nc r="Q32">
      <v>39.340000000000003</v>
    </nc>
  </rcc>
  <rcc rId="285" sId="1" numFmtId="34">
    <oc r="Q33">
      <v>38.67</v>
    </oc>
    <nc r="Q33">
      <v>39.340000000000003</v>
    </nc>
  </rcc>
  <rcc rId="286" sId="1" numFmtId="34">
    <oc r="Q34">
      <v>38.67</v>
    </oc>
    <nc r="Q34">
      <v>39.340000000000003</v>
    </nc>
  </rcc>
  <rcc rId="287" sId="1" numFmtId="34">
    <oc r="Q35">
      <v>38.67</v>
    </oc>
    <nc r="Q35">
      <v>39.340000000000003</v>
    </nc>
  </rcc>
  <rcc rId="288" sId="1" numFmtId="34">
    <oc r="Q36">
      <v>38.67</v>
    </oc>
    <nc r="Q36">
      <v>39.340000000000003</v>
    </nc>
  </rcc>
  <rcc rId="289" sId="1" numFmtId="34">
    <oc r="Q37">
      <v>38.67</v>
    </oc>
    <nc r="Q37">
      <v>39.340000000000003</v>
    </nc>
  </rcc>
  <rcc rId="290" sId="1" numFmtId="34">
    <oc r="Q38">
      <v>38.67</v>
    </oc>
    <nc r="Q38">
      <v>39.340000000000003</v>
    </nc>
  </rcc>
  <rcc rId="291" sId="1" numFmtId="34">
    <oc r="Q39">
      <v>38.67</v>
    </oc>
    <nc r="Q39">
      <v>39.340000000000003</v>
    </nc>
  </rcc>
  <rcc rId="292" sId="1" numFmtId="34">
    <oc r="Q40">
      <v>38.67</v>
    </oc>
    <nc r="Q40">
      <v>39.340000000000003</v>
    </nc>
  </rcc>
  <rcc rId="293" sId="1" numFmtId="34">
    <oc r="Q41">
      <v>38.67</v>
    </oc>
    <nc r="Q41">
      <v>39.340000000000003</v>
    </nc>
  </rcc>
  <rcc rId="294" sId="1" numFmtId="34">
    <oc r="Q44">
      <v>38.67</v>
    </oc>
    <nc r="Q44">
      <v>39.340000000000003</v>
    </nc>
  </rcc>
  <rcc rId="295" sId="1" numFmtId="34">
    <oc r="Q45">
      <v>38.67</v>
    </oc>
    <nc r="Q45">
      <v>39.340000000000003</v>
    </nc>
  </rcc>
  <rcc rId="296" sId="1" numFmtId="34">
    <oc r="Q46">
      <v>38.67</v>
    </oc>
    <nc r="Q46">
      <v>39.340000000000003</v>
    </nc>
  </rcc>
  <rcc rId="297" sId="1" numFmtId="34">
    <oc r="Q47">
      <v>38.67</v>
    </oc>
    <nc r="Q47">
      <v>39.340000000000003</v>
    </nc>
  </rcc>
  <rcc rId="298" sId="1" numFmtId="34">
    <oc r="Q48">
      <v>38.67</v>
    </oc>
    <nc r="Q48">
      <v>39.340000000000003</v>
    </nc>
  </rcc>
  <rcc rId="299" sId="1" numFmtId="34">
    <oc r="Q49">
      <v>38.67</v>
    </oc>
    <nc r="Q49">
      <v>39.340000000000003</v>
    </nc>
  </rcc>
  <rcc rId="300" sId="1" numFmtId="34">
    <oc r="Q50">
      <v>28.08</v>
    </oc>
    <nc r="Q50">
      <v>29.97</v>
    </nc>
  </rcc>
  <rcc rId="301" sId="1" numFmtId="34">
    <oc r="Q51">
      <v>28.08</v>
    </oc>
    <nc r="Q51">
      <v>29.97</v>
    </nc>
  </rcc>
  <rcc rId="302" sId="1" numFmtId="34">
    <oc r="Q52">
      <v>28.08</v>
    </oc>
    <nc r="Q52">
      <v>29.97</v>
    </nc>
  </rcc>
  <rfmt sheetId="1" sqref="A84:R84" start="0" length="2147483647">
    <dxf>
      <font>
        <vertAlign val="baseline"/>
      </font>
    </dxf>
  </rfmt>
  <rcc rId="303" sId="1">
    <oc r="A84" t="inlineStr">
      <is>
        <r>
          <t>h</t>
        </r>
        <r>
          <rPr>
            <sz val="11"/>
            <color theme="1"/>
            <rFont val="Calibri"/>
            <family val="2"/>
          </rPr>
          <t xml:space="preserve"> Job category "Management Occupations;" code #11-9051 "Food Service Manager;" industry "Educational Services (including private, state, and local government schools)" mean hourly wage of $28.08 for Cafeteria Manager.</t>
        </r>
      </is>
    </oc>
    <nc r="A84" t="inlineStr">
      <is>
        <r>
          <rPr>
            <vertAlign val="superscript"/>
            <sz val="11"/>
            <color theme="1"/>
            <rFont val="Calibri"/>
            <family val="2"/>
          </rPr>
          <t>h</t>
        </r>
        <r>
          <rPr>
            <sz val="11"/>
            <color theme="1"/>
            <rFont val="Calibri"/>
            <family val="2"/>
          </rPr>
          <t xml:space="preserve"> Job category "Management Occupations;" code #11-9051 "Food Service Manager;" industry "Educational Services (including private, state, and local government schools)" mean hourly wage of $29.97 for Cafeteria Manager.</t>
        </r>
      </is>
    </nc>
  </rcc>
  <rcc rId="304" sId="1" numFmtId="34">
    <oc r="Q19">
      <v>43.61</v>
    </oc>
    <nc r="Q19">
      <v>43.82</v>
    </nc>
  </rcc>
  <rcc rId="305" sId="1" numFmtId="34">
    <oc r="Q20">
      <v>43.61</v>
    </oc>
    <nc r="Q20">
      <v>43.82</v>
    </nc>
  </rcc>
  <rcc rId="306" sId="1">
    <oc r="P51">
      <f>J51+O51</f>
    </oc>
    <nc r="P51">
      <f>J51+O51</f>
    </nc>
  </rcc>
  <rcc rId="307" sId="1" numFmtId="34">
    <oc r="Q43">
      <v>33.74</v>
    </oc>
    <nc r="Q43">
      <v>35.17</v>
    </nc>
  </rcc>
  <rcc rId="308" sId="1" numFmtId="34">
    <oc r="Q21">
      <v>36.32</v>
    </oc>
    <nc r="Q21">
      <v>35.97</v>
    </nc>
  </rcc>
  <rcv guid="{5965B5E1-EB21-4C59-B092-48519172F07E}" action="delete"/>
  <rdn rId="0" localSheetId="1" customView="1" name="Z_5965B5E1_EB21_4C59_B092_48519172F07E_.wvu.PrintArea" hidden="1" oldHidden="1">
    <formula>'APEC III Burden Table'!$A$1:$R$86</formula>
    <oldFormula>'APEC III Burden Table'!$A$1:$R$86</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'4-5-17 Updates'!$A$1:$E$8</formula>
    <oldFormula>'4-5-17 Updates'!$A$1:$E$8</oldFormula>
  </rdn>
  <rdn rId="0" localSheetId="2" customView="1" name="Z_5965B5E1_EB21_4C59_B092_48519172F07E_.wvu.PrintTitles" hidden="1" oldHidden="1">
    <formula>'4-5-17 Updates'!$1:$3</formula>
    <oldFormula>'4-5-17 Updates'!$1:$3</oldFormula>
  </rdn>
  <rcv guid="{5965B5E1-EB21-4C59-B092-48519172F07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3" sId="1">
    <oc r="F53">
      <f>F20+F21+F22+F23+F25+F37+F42+F45+F49+F50+F51</f>
    </oc>
    <nc r="F53">
      <f>F20+F21+F22+(F23-1)+F25+F37+F42+F45+F49+F50+F51</f>
    </nc>
  </rcc>
  <rrc rId="314" sId="1" ref="A75:XFD75" action="insertRow"/>
  <rrc rId="315" sId="1" ref="A76:XFD76" action="insertRow"/>
  <rrc rId="316" sId="1" ref="A77:XFD77" action="insertRow"/>
  <rm rId="317" sheetId="1" source="A78" destination="A77" sourceSheetId="1">
    <rfmt sheetId="1" sqref="A77" start="0" length="0">
      <dxf>
        <alignment horizontal="left" vertical="top" readingOrder="0"/>
      </dxf>
    </rfmt>
  </rm>
  <rcc rId="318" sId="1">
    <nc r="A77" t="inlineStr">
      <is>
        <t xml:space="preserve"> </t>
      </is>
    </nc>
  </rcc>
  <rcc rId="319" sId="1">
    <nc r="A76" t="inlineStr">
      <is>
        <t>[Row 53] The State/Local/Tribal Government sub-total inlcudes 11 respondents (not 12) for the SFA Director survey cogntive pretest and the SFA in-depth interview cognitive pretest because one respondent completed both the survey and in-depth interview.</t>
      </is>
    </nc>
  </rcc>
  <rrc rId="320" sId="1" ref="A78:XFD78" action="deleteRow">
    <rfmt sheetId="1" xfDxf="1" sqref="A78:XFD78" start="0" length="0">
      <dxf>
        <font>
          <sz val="10"/>
        </font>
        <alignment vertical="center" readingOrder="0"/>
      </dxf>
    </rfmt>
    <rfmt sheetId="1" sqref="B78" start="0" length="0">
      <dxf>
        <font>
          <sz val="11"/>
          <color theme="1"/>
          <name val="Calibri"/>
          <scheme val="minor"/>
        </font>
        <alignment horizontal="left" wrapText="1" readingOrder="0"/>
      </dxf>
    </rfmt>
    <rfmt sheetId="1" sqref="C78" start="0" length="0">
      <dxf>
        <font>
          <sz val="11"/>
          <color theme="1"/>
          <name val="Calibri"/>
          <scheme val="minor"/>
        </font>
        <alignment horizontal="left" wrapText="1" readingOrder="0"/>
      </dxf>
    </rfmt>
    <rfmt sheetId="1" sqref="D78" start="0" length="0">
      <dxf>
        <font>
          <sz val="11"/>
          <color theme="1"/>
          <name val="Calibri"/>
          <scheme val="minor"/>
        </font>
        <alignment horizontal="left" wrapText="1" readingOrder="0"/>
      </dxf>
    </rfmt>
    <rfmt sheetId="1" sqref="E78" start="0" length="0">
      <dxf>
        <font>
          <sz val="11"/>
          <color theme="1"/>
          <name val="Calibri"/>
          <scheme val="minor"/>
        </font>
        <alignment horizontal="left" wrapText="1" readingOrder="0"/>
      </dxf>
    </rfmt>
    <rfmt sheetId="1" sqref="F78" start="0" length="0">
      <dxf>
        <font>
          <sz val="11"/>
          <color theme="1"/>
          <name val="Calibri"/>
          <scheme val="minor"/>
        </font>
        <alignment horizontal="left" wrapText="1" readingOrder="0"/>
      </dxf>
    </rfmt>
    <rfmt sheetId="1" sqref="G78" start="0" length="0">
      <dxf>
        <font>
          <sz val="11"/>
          <color theme="1"/>
          <name val="Calibri"/>
          <scheme val="minor"/>
        </font>
        <alignment horizontal="left" wrapText="1" readingOrder="0"/>
      </dxf>
    </rfmt>
    <rfmt sheetId="1" sqref="H78" start="0" length="0">
      <dxf>
        <font>
          <sz val="11"/>
          <color theme="1"/>
          <name val="Calibri"/>
          <scheme val="minor"/>
        </font>
        <alignment horizontal="left" wrapText="1" readingOrder="0"/>
      </dxf>
    </rfmt>
    <rfmt sheetId="1" sqref="I78" start="0" length="0">
      <dxf>
        <font>
          <sz val="11"/>
          <color theme="1"/>
          <name val="Calibri"/>
          <scheme val="minor"/>
        </font>
        <alignment horizontal="left" wrapText="1" readingOrder="0"/>
      </dxf>
    </rfmt>
    <rfmt sheetId="1" sqref="J78" start="0" length="0">
      <dxf>
        <font>
          <sz val="11"/>
          <color theme="1"/>
          <name val="Calibri"/>
          <scheme val="minor"/>
        </font>
        <alignment horizontal="left" wrapText="1" readingOrder="0"/>
      </dxf>
    </rfmt>
    <rfmt sheetId="1" sqref="K78" start="0" length="0">
      <dxf>
        <font>
          <sz val="11"/>
          <color theme="1"/>
          <name val="Calibri"/>
          <scheme val="minor"/>
        </font>
        <numFmt numFmtId="3" formatCode="#,##0"/>
        <alignment horizontal="left" wrapText="1" readingOrder="0"/>
      </dxf>
    </rfmt>
    <rfmt sheetId="1" sqref="L78" start="0" length="0">
      <dxf>
        <font>
          <sz val="11"/>
          <color theme="1"/>
          <name val="Calibri"/>
          <scheme val="minor"/>
        </font>
        <numFmt numFmtId="3" formatCode="#,##0"/>
        <alignment horizontal="left" wrapText="1" readingOrder="0"/>
      </dxf>
    </rfmt>
    <rfmt sheetId="1" sqref="M78" start="0" length="0">
      <dxf>
        <font>
          <sz val="11"/>
          <color theme="1"/>
          <name val="Calibri"/>
          <scheme val="minor"/>
        </font>
        <numFmt numFmtId="165" formatCode="#,##0.0"/>
        <alignment horizontal="left" wrapText="1" readingOrder="0"/>
      </dxf>
    </rfmt>
    <rfmt sheetId="1" sqref="N78" start="0" length="0">
      <dxf>
        <font>
          <sz val="11"/>
          <color theme="1"/>
          <name val="Calibri"/>
          <scheme val="minor"/>
        </font>
        <alignment horizontal="left" wrapText="1" readingOrder="0"/>
      </dxf>
    </rfmt>
    <rfmt sheetId="1" sqref="O78" start="0" length="0">
      <dxf>
        <font>
          <sz val="11"/>
          <color theme="1"/>
          <name val="Calibri"/>
          <scheme val="minor"/>
        </font>
        <alignment horizontal="left" wrapText="1" readingOrder="0"/>
      </dxf>
    </rfmt>
    <rfmt sheetId="1" sqref="P78" start="0" length="0">
      <dxf>
        <font>
          <sz val="11"/>
          <color theme="1"/>
          <name val="Calibri"/>
          <scheme val="minor"/>
        </font>
        <alignment horizontal="left" wrapText="1" readingOrder="0"/>
      </dxf>
    </rfmt>
    <rfmt sheetId="1" sqref="Q78" start="0" length="0">
      <dxf>
        <font>
          <sz val="11"/>
          <color theme="1"/>
          <name val="Calibri"/>
          <scheme val="minor"/>
        </font>
        <alignment horizontal="left" wrapText="1" readingOrder="0"/>
      </dxf>
    </rfmt>
    <rfmt sheetId="1" sqref="R78" start="0" length="0">
      <dxf>
        <font>
          <sz val="11"/>
          <color theme="1"/>
          <name val="Calibri"/>
          <scheme val="minor"/>
        </font>
        <alignment horizontal="left" wrapText="1" readingOrder="0"/>
      </dxf>
    </rfmt>
  </rrc>
  <rcv guid="{5965B5E1-EB21-4C59-B092-48519172F07E}" action="delete"/>
  <rdn rId="0" localSheetId="1" customView="1" name="Z_5965B5E1_EB21_4C59_B092_48519172F07E_.wvu.PrintArea" hidden="1" oldHidden="1">
    <formula>'APEC III Burden Table'!$A$1:$R$88</formula>
    <oldFormula>'APEC III Burden Table'!$A$1:$R$88</oldFormula>
  </rdn>
  <rdn rId="0" localSheetId="1" customView="1" name="Z_5965B5E1_EB21_4C59_B092_48519172F07E_.wvu.PrintTitles" hidden="1" oldHidden="1">
    <formula>'APEC III Burden Table'!$1:$2</formula>
    <oldFormula>'APEC III Burden Table'!$1:$2</oldFormula>
  </rdn>
  <rdn rId="0" localSheetId="2" customView="1" name="Z_5965B5E1_EB21_4C59_B092_48519172F07E_.wvu.PrintArea" hidden="1" oldHidden="1">
    <formula>'4-5-17 Updates'!$A$1:$E$8</formula>
    <oldFormula>'4-5-17 Updates'!$A$1:$E$8</oldFormula>
  </rdn>
  <rdn rId="0" localSheetId="2" customView="1" name="Z_5965B5E1_EB21_4C59_B092_48519172F07E_.wvu.PrintTitles" hidden="1" oldHidden="1">
    <formula>'4-5-17 Updates'!$1:$3</formula>
    <oldFormula>'4-5-17 Updates'!$1:$3</oldFormula>
  </rdn>
  <rcv guid="{5965B5E1-EB21-4C59-B092-48519172F07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1F7D5C3-E0F3-4A77-B435-617E8A61AE5A}" name="Roline Milfort" id="-519933755" dateTime="2017-04-05T11:13:2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3"/>
  <sheetViews>
    <sheetView tabSelected="1" view="pageBreakPreview" zoomScale="90" zoomScaleNormal="80" zoomScaleSheetLayoutView="90" workbookViewId="0">
      <pane xSplit="2" ySplit="2" topLeftCell="D3" activePane="bottomRight" state="frozen"/>
      <selection pane="topRight" activeCell="C1" sqref="C1"/>
      <selection pane="bottomLeft" activeCell="A3" sqref="A3"/>
      <selection pane="bottomRight" activeCell="O18" sqref="O18"/>
    </sheetView>
  </sheetViews>
  <sheetFormatPr defaultColWidth="9.140625" defaultRowHeight="12.75" x14ac:dyDescent="0.25"/>
  <cols>
    <col min="1" max="1" width="14.7109375" style="16" customWidth="1"/>
    <col min="2" max="2" width="15.85546875" style="17" customWidth="1"/>
    <col min="3" max="3" width="33" style="16" customWidth="1"/>
    <col min="4" max="4" width="5.42578125" style="76" customWidth="1"/>
    <col min="5" max="5" width="11.7109375" style="17" customWidth="1"/>
    <col min="6" max="6" width="15.42578125" style="17" customWidth="1"/>
    <col min="7" max="7" width="13.140625" style="17" customWidth="1"/>
    <col min="8" max="8" width="10.85546875" style="17" customWidth="1"/>
    <col min="9" max="9" width="14.140625" style="17" customWidth="1"/>
    <col min="10" max="10" width="10.5703125" style="17" customWidth="1"/>
    <col min="11" max="11" width="15.140625" style="17" customWidth="1"/>
    <col min="12" max="12" width="13.140625" style="17" customWidth="1"/>
    <col min="13" max="13" width="10.85546875" style="17" customWidth="1"/>
    <col min="14" max="14" width="13.140625" style="17" customWidth="1"/>
    <col min="15" max="15" width="11.42578125" style="17" customWidth="1"/>
    <col min="16" max="16" width="10.85546875" style="73" customWidth="1"/>
    <col min="17" max="17" width="9.140625" style="14"/>
    <col min="18" max="18" width="14.28515625" style="14" customWidth="1"/>
    <col min="19" max="16384" width="9.140625" style="14"/>
  </cols>
  <sheetData>
    <row r="1" spans="1:44" x14ac:dyDescent="0.25">
      <c r="A1" s="1"/>
      <c r="B1" s="5"/>
      <c r="C1" s="74"/>
      <c r="D1" s="18"/>
      <c r="E1" s="18"/>
      <c r="F1" s="163" t="s">
        <v>14</v>
      </c>
      <c r="G1" s="164"/>
      <c r="H1" s="164"/>
      <c r="I1" s="164"/>
      <c r="J1" s="165"/>
      <c r="K1" s="166" t="s">
        <v>15</v>
      </c>
      <c r="L1" s="164"/>
      <c r="M1" s="164"/>
      <c r="N1" s="164"/>
      <c r="O1" s="167"/>
      <c r="P1" s="51"/>
      <c r="Q1" s="151"/>
      <c r="R1" s="152"/>
    </row>
    <row r="2" spans="1:44" ht="64.5" thickBot="1" x14ac:dyDescent="0.3">
      <c r="A2" s="3" t="s">
        <v>8</v>
      </c>
      <c r="B2" s="2" t="s">
        <v>1</v>
      </c>
      <c r="C2" s="22" t="s">
        <v>10</v>
      </c>
      <c r="D2" s="78" t="s">
        <v>43</v>
      </c>
      <c r="E2" s="52" t="s">
        <v>13</v>
      </c>
      <c r="F2" s="21" t="s">
        <v>2</v>
      </c>
      <c r="G2" s="19" t="s">
        <v>3</v>
      </c>
      <c r="H2" s="19" t="s">
        <v>4</v>
      </c>
      <c r="I2" s="19" t="s">
        <v>5</v>
      </c>
      <c r="J2" s="20" t="s">
        <v>6</v>
      </c>
      <c r="K2" s="21" t="s">
        <v>7</v>
      </c>
      <c r="L2" s="19" t="s">
        <v>3</v>
      </c>
      <c r="M2" s="19" t="s">
        <v>4</v>
      </c>
      <c r="N2" s="19" t="s">
        <v>5</v>
      </c>
      <c r="O2" s="22" t="s">
        <v>6</v>
      </c>
      <c r="P2" s="52" t="s">
        <v>9</v>
      </c>
      <c r="Q2" s="86" t="s">
        <v>49</v>
      </c>
      <c r="R2" s="20" t="s">
        <v>50</v>
      </c>
      <c r="S2" s="64"/>
      <c r="T2" s="64"/>
      <c r="U2" s="64"/>
      <c r="V2" s="64"/>
      <c r="W2" s="64"/>
      <c r="X2" s="64"/>
    </row>
    <row r="3" spans="1:44" ht="15.75" customHeight="1" x14ac:dyDescent="0.25">
      <c r="A3" s="171" t="s">
        <v>51</v>
      </c>
      <c r="B3" s="170" t="s">
        <v>12</v>
      </c>
      <c r="C3" s="55" t="s">
        <v>37</v>
      </c>
      <c r="D3" s="79" t="s">
        <v>44</v>
      </c>
      <c r="E3" s="61">
        <v>9</v>
      </c>
      <c r="F3" s="65">
        <v>9</v>
      </c>
      <c r="G3" s="48">
        <v>1</v>
      </c>
      <c r="H3" s="10">
        <f>F3*G3</f>
        <v>9</v>
      </c>
      <c r="I3" s="50">
        <f>45/60</f>
        <v>0.75</v>
      </c>
      <c r="J3" s="12">
        <f>H3*I3</f>
        <v>6.75</v>
      </c>
      <c r="K3" s="6">
        <v>0</v>
      </c>
      <c r="L3" s="48">
        <v>0</v>
      </c>
      <c r="M3" s="48">
        <v>0</v>
      </c>
      <c r="N3" s="7">
        <v>0</v>
      </c>
      <c r="O3" s="8">
        <f t="shared" ref="O3:O4" si="0">M3*N3</f>
        <v>0</v>
      </c>
      <c r="P3" s="69">
        <f t="shared" ref="P3:P4" si="1">J3+O3</f>
        <v>6.75</v>
      </c>
      <c r="Q3" s="87">
        <v>7.25</v>
      </c>
      <c r="R3" s="88">
        <f>P3*Q3</f>
        <v>48.9375</v>
      </c>
      <c r="T3" s="64"/>
    </row>
    <row r="4" spans="1:44" ht="25.5" x14ac:dyDescent="0.25">
      <c r="A4" s="145"/>
      <c r="B4" s="159"/>
      <c r="C4" s="55" t="s">
        <v>38</v>
      </c>
      <c r="D4" s="79" t="s">
        <v>44</v>
      </c>
      <c r="E4" s="61">
        <v>3</v>
      </c>
      <c r="F4" s="65">
        <v>3</v>
      </c>
      <c r="G4" s="48">
        <v>1</v>
      </c>
      <c r="H4" s="10">
        <f t="shared" ref="H4" si="2">F4*G4</f>
        <v>3</v>
      </c>
      <c r="I4" s="7">
        <f>30/60</f>
        <v>0.5</v>
      </c>
      <c r="J4" s="12">
        <f t="shared" ref="J4" si="3">H4*I4</f>
        <v>1.5</v>
      </c>
      <c r="K4" s="6">
        <v>0</v>
      </c>
      <c r="L4" s="48">
        <v>0</v>
      </c>
      <c r="M4" s="48">
        <v>0</v>
      </c>
      <c r="N4" s="7">
        <v>0</v>
      </c>
      <c r="O4" s="8">
        <f t="shared" si="0"/>
        <v>0</v>
      </c>
      <c r="P4" s="69">
        <f t="shared" si="1"/>
        <v>1.5</v>
      </c>
      <c r="Q4" s="87">
        <v>7.25</v>
      </c>
      <c r="R4" s="88">
        <f t="shared" ref="R4:R17" si="4">P4*Q4</f>
        <v>10.875</v>
      </c>
    </row>
    <row r="5" spans="1:44" ht="25.5" customHeight="1" x14ac:dyDescent="0.25">
      <c r="A5" s="145"/>
      <c r="B5" s="143" t="s">
        <v>11</v>
      </c>
      <c r="C5" s="56" t="s">
        <v>19</v>
      </c>
      <c r="D5" s="80" t="s">
        <v>62</v>
      </c>
      <c r="E5" s="66">
        <v>6424</v>
      </c>
      <c r="F5" s="11">
        <v>4818</v>
      </c>
      <c r="G5" s="4">
        <v>1</v>
      </c>
      <c r="H5" s="10">
        <f t="shared" ref="H5:H52" si="5">F5*G5</f>
        <v>4818</v>
      </c>
      <c r="I5" s="9">
        <v>8.3000000000000004E-2</v>
      </c>
      <c r="J5" s="12">
        <f t="shared" ref="J5:J52" si="6">H5*I5</f>
        <v>399.89400000000001</v>
      </c>
      <c r="K5" s="11">
        <v>1606</v>
      </c>
      <c r="L5" s="23">
        <v>1</v>
      </c>
      <c r="M5" s="10">
        <f t="shared" ref="M5:M21" si="7">K5*L5</f>
        <v>1606</v>
      </c>
      <c r="N5" s="9">
        <v>8.3000000000000004E-2</v>
      </c>
      <c r="O5" s="8">
        <f>M5*N5</f>
        <v>133.298</v>
      </c>
      <c r="P5" s="69">
        <f>J5+O5</f>
        <v>533.19200000000001</v>
      </c>
      <c r="Q5" s="87">
        <v>7.25</v>
      </c>
      <c r="R5" s="88">
        <f t="shared" si="4"/>
        <v>3865.6419999999998</v>
      </c>
    </row>
    <row r="6" spans="1:44" ht="30" customHeight="1" x14ac:dyDescent="0.25">
      <c r="A6" s="145"/>
      <c r="B6" s="144"/>
      <c r="C6" s="57" t="s">
        <v>21</v>
      </c>
      <c r="D6" s="81" t="s">
        <v>63</v>
      </c>
      <c r="E6" s="66">
        <v>6424</v>
      </c>
      <c r="F6" s="11">
        <v>4818</v>
      </c>
      <c r="G6" s="4">
        <v>1</v>
      </c>
      <c r="H6" s="10">
        <f t="shared" ref="H6" si="8">F6*G6</f>
        <v>4818</v>
      </c>
      <c r="I6" s="9">
        <f>3/60</f>
        <v>0.05</v>
      </c>
      <c r="J6" s="12">
        <f t="shared" si="6"/>
        <v>240.9</v>
      </c>
      <c r="K6" s="11">
        <v>1606</v>
      </c>
      <c r="L6" s="23">
        <v>1</v>
      </c>
      <c r="M6" s="10">
        <f t="shared" si="7"/>
        <v>1606</v>
      </c>
      <c r="N6" s="9">
        <f>3/60</f>
        <v>0.05</v>
      </c>
      <c r="O6" s="8">
        <f t="shared" ref="O6:O52" si="9">M6*N6</f>
        <v>80.300000000000011</v>
      </c>
      <c r="P6" s="69">
        <f t="shared" ref="P6:P21" si="10">J6+O6</f>
        <v>321.20000000000005</v>
      </c>
      <c r="Q6" s="87">
        <v>7.25</v>
      </c>
      <c r="R6" s="88">
        <f t="shared" si="4"/>
        <v>2328.7000000000003</v>
      </c>
    </row>
    <row r="7" spans="1:44" ht="25.5" customHeight="1" x14ac:dyDescent="0.25">
      <c r="A7" s="145"/>
      <c r="B7" s="144"/>
      <c r="C7" s="57" t="s">
        <v>29</v>
      </c>
      <c r="D7" s="81" t="s">
        <v>64</v>
      </c>
      <c r="E7" s="66">
        <v>6424</v>
      </c>
      <c r="F7" s="11">
        <v>4818</v>
      </c>
      <c r="G7" s="4">
        <v>1</v>
      </c>
      <c r="H7" s="10">
        <f t="shared" si="5"/>
        <v>4818</v>
      </c>
      <c r="I7" s="9">
        <v>0.16700000000000001</v>
      </c>
      <c r="J7" s="12">
        <f t="shared" si="6"/>
        <v>804.60599999999999</v>
      </c>
      <c r="K7" s="11">
        <v>1606</v>
      </c>
      <c r="L7" s="4">
        <v>1</v>
      </c>
      <c r="M7" s="10">
        <f t="shared" si="7"/>
        <v>1606</v>
      </c>
      <c r="N7" s="9">
        <f>3/60</f>
        <v>0.05</v>
      </c>
      <c r="O7" s="8">
        <f t="shared" si="9"/>
        <v>80.300000000000011</v>
      </c>
      <c r="P7" s="69">
        <f t="shared" si="10"/>
        <v>884.90599999999995</v>
      </c>
      <c r="Q7" s="87">
        <v>7.25</v>
      </c>
      <c r="R7" s="88">
        <f t="shared" si="4"/>
        <v>6415.5684999999994</v>
      </c>
    </row>
    <row r="8" spans="1:44" ht="25.5" customHeight="1" x14ac:dyDescent="0.25">
      <c r="A8" s="145"/>
      <c r="B8" s="144"/>
      <c r="C8" s="57" t="s">
        <v>20</v>
      </c>
      <c r="D8" s="81" t="s">
        <v>65</v>
      </c>
      <c r="E8" s="66">
        <v>4818</v>
      </c>
      <c r="F8" s="11">
        <v>4818</v>
      </c>
      <c r="G8" s="4">
        <v>1</v>
      </c>
      <c r="H8" s="10">
        <f t="shared" si="5"/>
        <v>4818</v>
      </c>
      <c r="I8" s="9">
        <f>3/60</f>
        <v>0.05</v>
      </c>
      <c r="J8" s="12">
        <f t="shared" si="6"/>
        <v>240.9</v>
      </c>
      <c r="K8" s="11">
        <v>0</v>
      </c>
      <c r="L8" s="4">
        <v>1</v>
      </c>
      <c r="M8" s="10">
        <f t="shared" si="7"/>
        <v>0</v>
      </c>
      <c r="N8" s="9">
        <v>0</v>
      </c>
      <c r="O8" s="8">
        <f t="shared" si="9"/>
        <v>0</v>
      </c>
      <c r="P8" s="69">
        <f t="shared" si="10"/>
        <v>240.9</v>
      </c>
      <c r="Q8" s="87">
        <v>7.25</v>
      </c>
      <c r="R8" s="88">
        <f t="shared" si="4"/>
        <v>1746.5250000000001</v>
      </c>
    </row>
    <row r="9" spans="1:44" ht="25.5" customHeight="1" x14ac:dyDescent="0.25">
      <c r="A9" s="145"/>
      <c r="B9" s="144"/>
      <c r="C9" s="58" t="s">
        <v>16</v>
      </c>
      <c r="D9" s="81" t="s">
        <v>66</v>
      </c>
      <c r="E9" s="66">
        <v>4818</v>
      </c>
      <c r="F9" s="11">
        <v>4818</v>
      </c>
      <c r="G9" s="4">
        <v>1</v>
      </c>
      <c r="H9" s="10">
        <f t="shared" ref="H9" si="11">F9*G9</f>
        <v>4818</v>
      </c>
      <c r="I9" s="9">
        <f>25/60</f>
        <v>0.41666666666666669</v>
      </c>
      <c r="J9" s="12">
        <f t="shared" si="6"/>
        <v>2007.5</v>
      </c>
      <c r="K9" s="11">
        <v>0</v>
      </c>
      <c r="L9" s="4">
        <v>1</v>
      </c>
      <c r="M9" s="10">
        <f t="shared" si="7"/>
        <v>0</v>
      </c>
      <c r="N9" s="9">
        <v>0</v>
      </c>
      <c r="O9" s="8">
        <f t="shared" si="9"/>
        <v>0</v>
      </c>
      <c r="P9" s="69">
        <f t="shared" si="10"/>
        <v>2007.5</v>
      </c>
      <c r="Q9" s="87">
        <v>7.25</v>
      </c>
      <c r="R9" s="88">
        <f t="shared" si="4"/>
        <v>14554.375</v>
      </c>
    </row>
    <row r="10" spans="1:44" ht="25.5" customHeight="1" x14ac:dyDescent="0.25">
      <c r="A10" s="145"/>
      <c r="B10" s="144"/>
      <c r="C10" s="57" t="s">
        <v>17</v>
      </c>
      <c r="D10" s="81" t="s">
        <v>78</v>
      </c>
      <c r="E10" s="66">
        <v>4818</v>
      </c>
      <c r="F10" s="11">
        <v>4818</v>
      </c>
      <c r="G10" s="4">
        <v>1</v>
      </c>
      <c r="H10" s="10">
        <f t="shared" si="5"/>
        <v>4818</v>
      </c>
      <c r="I10" s="9">
        <f>5/60</f>
        <v>8.3333333333333329E-2</v>
      </c>
      <c r="J10" s="12">
        <f t="shared" si="6"/>
        <v>401.5</v>
      </c>
      <c r="K10" s="11">
        <v>0</v>
      </c>
      <c r="L10" s="4">
        <v>1</v>
      </c>
      <c r="M10" s="10">
        <f t="shared" si="7"/>
        <v>0</v>
      </c>
      <c r="N10" s="9">
        <v>0</v>
      </c>
      <c r="O10" s="8">
        <f t="shared" si="9"/>
        <v>0</v>
      </c>
      <c r="P10" s="69">
        <f t="shared" si="10"/>
        <v>401.5</v>
      </c>
      <c r="Q10" s="87">
        <v>7.25</v>
      </c>
      <c r="R10" s="88">
        <f t="shared" si="4"/>
        <v>2910.875</v>
      </c>
    </row>
    <row r="11" spans="1:44" ht="31.5" customHeight="1" x14ac:dyDescent="0.25">
      <c r="A11" s="145"/>
      <c r="B11" s="144"/>
      <c r="C11" s="59" t="s">
        <v>18</v>
      </c>
      <c r="D11" s="81" t="s">
        <v>67</v>
      </c>
      <c r="E11" s="67">
        <v>4818</v>
      </c>
      <c r="F11" s="11">
        <v>4818</v>
      </c>
      <c r="G11" s="24">
        <v>1</v>
      </c>
      <c r="H11" s="10">
        <f t="shared" si="5"/>
        <v>4818</v>
      </c>
      <c r="I11" s="7">
        <f>45/60</f>
        <v>0.75</v>
      </c>
      <c r="J11" s="12">
        <f t="shared" si="6"/>
        <v>3613.5</v>
      </c>
      <c r="K11" s="11">
        <v>0</v>
      </c>
      <c r="L11" s="24">
        <v>1</v>
      </c>
      <c r="M11" s="10">
        <f t="shared" si="7"/>
        <v>0</v>
      </c>
      <c r="N11" s="7">
        <v>0</v>
      </c>
      <c r="O11" s="25">
        <f t="shared" si="9"/>
        <v>0</v>
      </c>
      <c r="P11" s="70">
        <f t="shared" si="10"/>
        <v>3613.5</v>
      </c>
      <c r="Q11" s="87">
        <v>7.25</v>
      </c>
      <c r="R11" s="88">
        <f t="shared" si="4"/>
        <v>26197.875</v>
      </c>
    </row>
    <row r="12" spans="1:44" ht="25.5" customHeight="1" x14ac:dyDescent="0.25">
      <c r="A12" s="145"/>
      <c r="B12" s="144"/>
      <c r="C12" s="59" t="s">
        <v>27</v>
      </c>
      <c r="D12" s="81" t="s">
        <v>68</v>
      </c>
      <c r="E12" s="67">
        <v>4818</v>
      </c>
      <c r="F12" s="11">
        <v>4818</v>
      </c>
      <c r="G12" s="62">
        <v>1</v>
      </c>
      <c r="H12" s="10">
        <f t="shared" ref="H12" si="12">F12*G12</f>
        <v>4818</v>
      </c>
      <c r="I12" s="7">
        <f>2/60</f>
        <v>3.3333333333333333E-2</v>
      </c>
      <c r="J12" s="12">
        <f t="shared" ref="J12" si="13">H12*I12</f>
        <v>160.6</v>
      </c>
      <c r="K12" s="11">
        <v>0</v>
      </c>
      <c r="L12" s="62">
        <v>1</v>
      </c>
      <c r="M12" s="10">
        <f t="shared" ref="M12" si="14">K12*L12</f>
        <v>0</v>
      </c>
      <c r="N12" s="7">
        <v>0</v>
      </c>
      <c r="O12" s="25">
        <f t="shared" ref="O12" si="15">M12*N12</f>
        <v>0</v>
      </c>
      <c r="P12" s="70">
        <f t="shared" ref="P12" si="16">J12+O12</f>
        <v>160.6</v>
      </c>
      <c r="Q12" s="87">
        <v>7.25</v>
      </c>
      <c r="R12" s="88">
        <f t="shared" si="4"/>
        <v>1164.3499999999999</v>
      </c>
    </row>
    <row r="13" spans="1:44" ht="25.5" customHeight="1" x14ac:dyDescent="0.25">
      <c r="A13" s="145"/>
      <c r="B13" s="144"/>
      <c r="C13" s="59" t="s">
        <v>30</v>
      </c>
      <c r="D13" s="81" t="s">
        <v>69</v>
      </c>
      <c r="E13" s="67">
        <v>4818</v>
      </c>
      <c r="F13" s="11">
        <v>4818</v>
      </c>
      <c r="G13" s="62">
        <v>1</v>
      </c>
      <c r="H13" s="10">
        <f t="shared" ref="H13" si="17">F13*G13</f>
        <v>4818</v>
      </c>
      <c r="I13" s="7">
        <f>2/60</f>
        <v>3.3333333333333333E-2</v>
      </c>
      <c r="J13" s="12">
        <f t="shared" ref="J13" si="18">H13*I13</f>
        <v>160.6</v>
      </c>
      <c r="K13" s="11">
        <v>0</v>
      </c>
      <c r="L13" s="62">
        <v>1</v>
      </c>
      <c r="M13" s="10">
        <f t="shared" ref="M13" si="19">K13*L13</f>
        <v>0</v>
      </c>
      <c r="N13" s="7">
        <v>0</v>
      </c>
      <c r="O13" s="25">
        <f t="shared" ref="O13" si="20">M13*N13</f>
        <v>0</v>
      </c>
      <c r="P13" s="70">
        <f t="shared" ref="P13" si="21">J13+O13</f>
        <v>160.6</v>
      </c>
      <c r="Q13" s="87">
        <v>7.25</v>
      </c>
      <c r="R13" s="88">
        <f t="shared" si="4"/>
        <v>1164.3499999999999</v>
      </c>
    </row>
    <row r="14" spans="1:44" s="15" customFormat="1" ht="25.5" customHeight="1" x14ac:dyDescent="0.25">
      <c r="A14" s="145"/>
      <c r="B14" s="144"/>
      <c r="C14" s="57" t="s">
        <v>72</v>
      </c>
      <c r="D14" s="81" t="s">
        <v>70</v>
      </c>
      <c r="E14" s="66">
        <v>60</v>
      </c>
      <c r="F14" s="11">
        <v>60</v>
      </c>
      <c r="G14" s="29">
        <v>1</v>
      </c>
      <c r="H14" s="26">
        <f t="shared" si="5"/>
        <v>60</v>
      </c>
      <c r="I14" s="9">
        <f>20/60</f>
        <v>0.33333333333333331</v>
      </c>
      <c r="J14" s="12">
        <f t="shared" si="6"/>
        <v>20</v>
      </c>
      <c r="K14" s="11">
        <v>0</v>
      </c>
      <c r="L14" s="4">
        <v>1</v>
      </c>
      <c r="M14" s="26">
        <f t="shared" si="7"/>
        <v>0</v>
      </c>
      <c r="N14" s="7">
        <v>0</v>
      </c>
      <c r="O14" s="25">
        <f t="shared" si="9"/>
        <v>0</v>
      </c>
      <c r="P14" s="70">
        <f t="shared" si="10"/>
        <v>20</v>
      </c>
      <c r="Q14" s="87">
        <v>7.25</v>
      </c>
      <c r="R14" s="88">
        <f t="shared" si="4"/>
        <v>145</v>
      </c>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row>
    <row r="15" spans="1:44" s="15" customFormat="1" ht="25.5" customHeight="1" x14ac:dyDescent="0.25">
      <c r="A15" s="145"/>
      <c r="B15" s="144"/>
      <c r="C15" s="57" t="s">
        <v>31</v>
      </c>
      <c r="D15" s="81" t="s">
        <v>71</v>
      </c>
      <c r="E15" s="66">
        <v>60</v>
      </c>
      <c r="F15" s="11">
        <v>60</v>
      </c>
      <c r="G15" s="29">
        <v>1</v>
      </c>
      <c r="H15" s="26">
        <f t="shared" si="5"/>
        <v>60</v>
      </c>
      <c r="I15" s="9">
        <f>5/60</f>
        <v>8.3333333333333329E-2</v>
      </c>
      <c r="J15" s="12">
        <f t="shared" si="6"/>
        <v>5</v>
      </c>
      <c r="K15" s="11">
        <v>0</v>
      </c>
      <c r="L15" s="4">
        <v>1</v>
      </c>
      <c r="M15" s="26">
        <f t="shared" si="7"/>
        <v>0</v>
      </c>
      <c r="N15" s="7">
        <v>0</v>
      </c>
      <c r="O15" s="25">
        <f t="shared" si="9"/>
        <v>0</v>
      </c>
      <c r="P15" s="70">
        <f t="shared" si="10"/>
        <v>5</v>
      </c>
      <c r="Q15" s="87">
        <v>7.25</v>
      </c>
      <c r="R15" s="88">
        <f t="shared" si="4"/>
        <v>36.25</v>
      </c>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row>
    <row r="16" spans="1:44" s="15" customFormat="1" ht="30" customHeight="1" x14ac:dyDescent="0.25">
      <c r="A16" s="145"/>
      <c r="B16" s="144"/>
      <c r="C16" s="57" t="s">
        <v>79</v>
      </c>
      <c r="D16" s="81" t="s">
        <v>80</v>
      </c>
      <c r="E16" s="66">
        <v>60</v>
      </c>
      <c r="F16" s="11">
        <v>60</v>
      </c>
      <c r="G16" s="29">
        <v>1</v>
      </c>
      <c r="H16" s="26">
        <f t="shared" si="5"/>
        <v>60</v>
      </c>
      <c r="I16" s="9">
        <f>45/60</f>
        <v>0.75</v>
      </c>
      <c r="J16" s="12">
        <f t="shared" si="6"/>
        <v>45</v>
      </c>
      <c r="K16" s="11">
        <v>0</v>
      </c>
      <c r="L16" s="4">
        <v>1</v>
      </c>
      <c r="M16" s="26">
        <f t="shared" si="7"/>
        <v>0</v>
      </c>
      <c r="N16" s="9">
        <v>0</v>
      </c>
      <c r="O16" s="25">
        <f t="shared" si="9"/>
        <v>0</v>
      </c>
      <c r="P16" s="70">
        <f t="shared" si="10"/>
        <v>45</v>
      </c>
      <c r="Q16" s="87">
        <v>7.25</v>
      </c>
      <c r="R16" s="88">
        <f t="shared" si="4"/>
        <v>326.25</v>
      </c>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row>
    <row r="17" spans="1:44" s="64" customFormat="1" ht="25.5" customHeight="1" x14ac:dyDescent="0.25">
      <c r="A17" s="145"/>
      <c r="B17" s="144"/>
      <c r="C17" s="57" t="s">
        <v>28</v>
      </c>
      <c r="D17" s="61" t="s">
        <v>81</v>
      </c>
      <c r="E17" s="66">
        <v>60</v>
      </c>
      <c r="F17" s="11">
        <v>60</v>
      </c>
      <c r="G17" s="29">
        <v>1</v>
      </c>
      <c r="H17" s="26">
        <f t="shared" ref="H17" si="22">F17*G17</f>
        <v>60</v>
      </c>
      <c r="I17" s="9">
        <f>2/60</f>
        <v>3.3333333333333333E-2</v>
      </c>
      <c r="J17" s="12">
        <f t="shared" ref="J17" si="23">H17*I17</f>
        <v>2</v>
      </c>
      <c r="K17" s="11">
        <v>0</v>
      </c>
      <c r="L17" s="63">
        <v>1</v>
      </c>
      <c r="M17" s="26">
        <f t="shared" ref="M17" si="24">K17*L17</f>
        <v>0</v>
      </c>
      <c r="N17" s="9">
        <v>0</v>
      </c>
      <c r="O17" s="25">
        <f t="shared" ref="O17" si="25">M17*N17</f>
        <v>0</v>
      </c>
      <c r="P17" s="70">
        <f t="shared" ref="P17" si="26">J17+O17</f>
        <v>2</v>
      </c>
      <c r="Q17" s="87">
        <v>7.25</v>
      </c>
      <c r="R17" s="88">
        <f t="shared" si="4"/>
        <v>14.5</v>
      </c>
    </row>
    <row r="18" spans="1:44" ht="15.75" thickBot="1" x14ac:dyDescent="0.3">
      <c r="A18" s="168" t="s">
        <v>128</v>
      </c>
      <c r="B18" s="169"/>
      <c r="C18" s="169"/>
      <c r="D18" s="103"/>
      <c r="E18" s="111">
        <f>E3+E5</f>
        <v>6433</v>
      </c>
      <c r="F18" s="34">
        <f>F3+F5</f>
        <v>4827</v>
      </c>
      <c r="G18" s="112">
        <f>H18/F18</f>
        <v>9.0354257302672476</v>
      </c>
      <c r="H18" s="31">
        <f>SUM(H3:H17)</f>
        <v>43614</v>
      </c>
      <c r="I18" s="32">
        <f>J18/H18</f>
        <v>0.18595519787224288</v>
      </c>
      <c r="J18" s="33">
        <f>SUM(J3:J17)</f>
        <v>8110.2500000000009</v>
      </c>
      <c r="K18" s="34">
        <v>1606</v>
      </c>
      <c r="L18" s="30">
        <f>M18/K18</f>
        <v>3</v>
      </c>
      <c r="M18" s="31">
        <f>SUM(M3:M17)</f>
        <v>4818</v>
      </c>
      <c r="N18" s="35">
        <f>O18/M18</f>
        <v>6.1000000000000006E-2</v>
      </c>
      <c r="O18" s="36">
        <f>SUM(O3:O17)</f>
        <v>293.89800000000002</v>
      </c>
      <c r="P18" s="71">
        <f>SUM(P3:P17)</f>
        <v>8404.148000000001</v>
      </c>
      <c r="Q18" s="89"/>
      <c r="R18" s="94">
        <f>SUM(R3:R17)</f>
        <v>60930.072999999997</v>
      </c>
      <c r="S18" s="64"/>
      <c r="T18"/>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row>
    <row r="19" spans="1:44" ht="39" customHeight="1" thickTop="1" thickBot="1" x14ac:dyDescent="0.3">
      <c r="A19" s="160" t="s">
        <v>22</v>
      </c>
      <c r="B19" s="158" t="s">
        <v>52</v>
      </c>
      <c r="C19" s="99" t="s">
        <v>132</v>
      </c>
      <c r="D19" s="100" t="s">
        <v>84</v>
      </c>
      <c r="E19" s="66">
        <v>44</v>
      </c>
      <c r="F19" s="11">
        <v>44</v>
      </c>
      <c r="G19" s="63">
        <v>1</v>
      </c>
      <c r="H19" s="10">
        <v>44</v>
      </c>
      <c r="I19" s="9">
        <f>15/60</f>
        <v>0.25</v>
      </c>
      <c r="J19" s="12">
        <f>H19*I19</f>
        <v>11</v>
      </c>
      <c r="K19" s="11">
        <v>0</v>
      </c>
      <c r="L19" s="63">
        <v>0</v>
      </c>
      <c r="M19" s="10">
        <v>0</v>
      </c>
      <c r="N19" s="9">
        <v>0</v>
      </c>
      <c r="O19" s="8">
        <v>0</v>
      </c>
      <c r="P19" s="69">
        <f>J19+O19</f>
        <v>11</v>
      </c>
      <c r="Q19" s="101">
        <v>43.82</v>
      </c>
      <c r="R19" s="102">
        <f t="shared" ref="R19:R24" si="27">P19*Q19</f>
        <v>482.02</v>
      </c>
    </row>
    <row r="20" spans="1:44" ht="33.75" customHeight="1" thickTop="1" x14ac:dyDescent="0.25">
      <c r="A20" s="161"/>
      <c r="B20" s="159"/>
      <c r="C20" s="99" t="s">
        <v>83</v>
      </c>
      <c r="D20" s="81" t="s">
        <v>82</v>
      </c>
      <c r="E20" s="66">
        <v>44</v>
      </c>
      <c r="F20" s="11">
        <v>44</v>
      </c>
      <c r="G20" s="63">
        <v>1</v>
      </c>
      <c r="H20" s="10">
        <v>44</v>
      </c>
      <c r="I20" s="9">
        <f>15/60</f>
        <v>0.25</v>
      </c>
      <c r="J20" s="12">
        <f>H20*I20</f>
        <v>11</v>
      </c>
      <c r="K20" s="11">
        <v>0</v>
      </c>
      <c r="L20" s="63">
        <v>0</v>
      </c>
      <c r="M20" s="10">
        <v>0</v>
      </c>
      <c r="N20" s="9">
        <v>0</v>
      </c>
      <c r="O20" s="8">
        <v>0</v>
      </c>
      <c r="P20" s="69">
        <f>J20+O20</f>
        <v>11</v>
      </c>
      <c r="Q20" s="101">
        <v>43.82</v>
      </c>
      <c r="R20" s="102">
        <f t="shared" si="27"/>
        <v>482.02</v>
      </c>
    </row>
    <row r="21" spans="1:44" ht="31.5" customHeight="1" x14ac:dyDescent="0.25">
      <c r="A21" s="161"/>
      <c r="B21" s="95" t="s">
        <v>114</v>
      </c>
      <c r="C21" s="57" t="s">
        <v>118</v>
      </c>
      <c r="D21" s="81" t="s">
        <v>85</v>
      </c>
      <c r="E21" s="66">
        <v>44</v>
      </c>
      <c r="F21" s="11">
        <v>44</v>
      </c>
      <c r="G21" s="4">
        <v>1</v>
      </c>
      <c r="H21" s="26">
        <f t="shared" si="5"/>
        <v>44</v>
      </c>
      <c r="I21" s="9">
        <v>4</v>
      </c>
      <c r="J21" s="12">
        <f t="shared" si="6"/>
        <v>176</v>
      </c>
      <c r="K21" s="53">
        <v>0</v>
      </c>
      <c r="L21" s="4">
        <v>0</v>
      </c>
      <c r="M21" s="26">
        <f t="shared" si="7"/>
        <v>0</v>
      </c>
      <c r="N21" s="9">
        <v>0</v>
      </c>
      <c r="O21" s="8">
        <f t="shared" si="9"/>
        <v>0</v>
      </c>
      <c r="P21" s="69">
        <f t="shared" si="10"/>
        <v>176</v>
      </c>
      <c r="Q21" s="90">
        <v>35.97</v>
      </c>
      <c r="R21" s="88">
        <f t="shared" si="27"/>
        <v>6330.7199999999993</v>
      </c>
    </row>
    <row r="22" spans="1:44" ht="23.25" customHeight="1" x14ac:dyDescent="0.25">
      <c r="A22" s="147" t="s">
        <v>24</v>
      </c>
      <c r="B22" s="155" t="s">
        <v>57</v>
      </c>
      <c r="C22" s="55" t="s">
        <v>36</v>
      </c>
      <c r="D22" s="82" t="s">
        <v>44</v>
      </c>
      <c r="E22" s="61">
        <v>9</v>
      </c>
      <c r="F22" s="65">
        <v>9</v>
      </c>
      <c r="G22" s="75">
        <v>1</v>
      </c>
      <c r="H22" s="10">
        <f>F22*G22</f>
        <v>9</v>
      </c>
      <c r="I22" s="7">
        <f>60/60</f>
        <v>1</v>
      </c>
      <c r="J22" s="12">
        <f>H22*I22</f>
        <v>9</v>
      </c>
      <c r="K22" s="65">
        <v>0</v>
      </c>
      <c r="L22" s="75">
        <v>0</v>
      </c>
      <c r="M22" s="75">
        <v>0</v>
      </c>
      <c r="N22" s="7">
        <v>0</v>
      </c>
      <c r="O22" s="8">
        <f t="shared" ref="O22:O28" si="28">M22*N22</f>
        <v>0</v>
      </c>
      <c r="P22" s="69">
        <f>J22+O22</f>
        <v>9</v>
      </c>
      <c r="Q22" s="87">
        <v>39.340000000000003</v>
      </c>
      <c r="R22" s="88">
        <f t="shared" si="27"/>
        <v>354.06000000000006</v>
      </c>
    </row>
    <row r="23" spans="1:44" ht="25.5" x14ac:dyDescent="0.25">
      <c r="A23" s="145"/>
      <c r="B23" s="150"/>
      <c r="C23" s="55" t="s">
        <v>39</v>
      </c>
      <c r="D23" s="82" t="s">
        <v>44</v>
      </c>
      <c r="E23" s="61">
        <v>3</v>
      </c>
      <c r="F23" s="65">
        <v>3</v>
      </c>
      <c r="G23" s="75">
        <v>1</v>
      </c>
      <c r="H23" s="10">
        <f>F23*G23</f>
        <v>3</v>
      </c>
      <c r="I23" s="7">
        <f>55/60</f>
        <v>0.91666666666666663</v>
      </c>
      <c r="J23" s="12">
        <f>H23*I23</f>
        <v>2.75</v>
      </c>
      <c r="K23" s="65">
        <v>0</v>
      </c>
      <c r="L23" s="75">
        <v>0</v>
      </c>
      <c r="M23" s="75">
        <v>0</v>
      </c>
      <c r="N23" s="7">
        <v>0</v>
      </c>
      <c r="O23" s="8">
        <f t="shared" si="28"/>
        <v>0</v>
      </c>
      <c r="P23" s="69">
        <f>J23+O23</f>
        <v>2.75</v>
      </c>
      <c r="Q23" s="87">
        <v>39.340000000000003</v>
      </c>
      <c r="R23" s="88">
        <f t="shared" si="27"/>
        <v>108.185</v>
      </c>
    </row>
    <row r="24" spans="1:44" ht="38.25" x14ac:dyDescent="0.25">
      <c r="A24" s="145"/>
      <c r="B24" s="124"/>
      <c r="C24" s="123" t="s">
        <v>142</v>
      </c>
      <c r="D24" s="82" t="s">
        <v>84</v>
      </c>
      <c r="E24" s="61">
        <v>336</v>
      </c>
      <c r="F24" s="65">
        <v>336</v>
      </c>
      <c r="G24" s="118">
        <v>1</v>
      </c>
      <c r="H24" s="10">
        <f>F24*G24</f>
        <v>336</v>
      </c>
      <c r="I24" s="7">
        <f>5/60</f>
        <v>8.3333333333333329E-2</v>
      </c>
      <c r="J24" s="12">
        <f>H24*I24</f>
        <v>28</v>
      </c>
      <c r="K24" s="65">
        <v>0</v>
      </c>
      <c r="L24" s="118">
        <v>0</v>
      </c>
      <c r="M24" s="118">
        <v>0</v>
      </c>
      <c r="N24" s="7">
        <v>0</v>
      </c>
      <c r="O24" s="8">
        <v>0</v>
      </c>
      <c r="P24" s="69">
        <f>J24+O24</f>
        <v>28</v>
      </c>
      <c r="Q24" s="122">
        <v>39.340000000000003</v>
      </c>
      <c r="R24" s="88">
        <f t="shared" si="27"/>
        <v>1101.52</v>
      </c>
    </row>
    <row r="25" spans="1:44" ht="46.5" customHeight="1" x14ac:dyDescent="0.25">
      <c r="A25" s="145"/>
      <c r="B25" s="148" t="s">
        <v>115</v>
      </c>
      <c r="C25" s="98" t="s">
        <v>86</v>
      </c>
      <c r="D25" s="80" t="s">
        <v>87</v>
      </c>
      <c r="E25" s="67">
        <v>336</v>
      </c>
      <c r="F25" s="13">
        <v>275</v>
      </c>
      <c r="G25" s="97">
        <v>1</v>
      </c>
      <c r="H25" s="10">
        <f>F25*G25</f>
        <v>275</v>
      </c>
      <c r="I25" s="9">
        <v>3</v>
      </c>
      <c r="J25" s="12">
        <f t="shared" ref="J25:J30" si="29">H25*I25</f>
        <v>825</v>
      </c>
      <c r="K25" s="13">
        <v>61</v>
      </c>
      <c r="L25" s="97">
        <v>1</v>
      </c>
      <c r="M25" s="10">
        <v>62</v>
      </c>
      <c r="N25" s="9">
        <f>30/60</f>
        <v>0.5</v>
      </c>
      <c r="O25" s="8">
        <f t="shared" si="28"/>
        <v>31</v>
      </c>
      <c r="P25" s="69">
        <f t="shared" ref="P25:P30" si="30">J25+O25</f>
        <v>856</v>
      </c>
      <c r="Q25" s="90">
        <v>39.340000000000003</v>
      </c>
      <c r="R25" s="88">
        <f t="shared" ref="R25:R52" si="31">P25*Q25</f>
        <v>33675.040000000001</v>
      </c>
    </row>
    <row r="26" spans="1:44" ht="25.5" customHeight="1" x14ac:dyDescent="0.25">
      <c r="A26" s="145"/>
      <c r="B26" s="148"/>
      <c r="C26" s="98" t="s">
        <v>41</v>
      </c>
      <c r="D26" s="80" t="s">
        <v>88</v>
      </c>
      <c r="E26" s="67">
        <v>336</v>
      </c>
      <c r="F26" s="13">
        <v>275</v>
      </c>
      <c r="G26" s="97">
        <v>1</v>
      </c>
      <c r="H26" s="10">
        <v>275</v>
      </c>
      <c r="I26" s="9">
        <f>5/60</f>
        <v>8.3333333333333329E-2</v>
      </c>
      <c r="J26" s="12">
        <f t="shared" si="29"/>
        <v>22.916666666666664</v>
      </c>
      <c r="K26" s="13">
        <v>61</v>
      </c>
      <c r="L26" s="97">
        <v>1</v>
      </c>
      <c r="M26" s="10">
        <v>62</v>
      </c>
      <c r="N26" s="9">
        <f>5/60</f>
        <v>8.3333333333333329E-2</v>
      </c>
      <c r="O26" s="8">
        <f t="shared" si="28"/>
        <v>5.1666666666666661</v>
      </c>
      <c r="P26" s="69">
        <f t="shared" si="30"/>
        <v>28.083333333333329</v>
      </c>
      <c r="Q26" s="90">
        <v>39.340000000000003</v>
      </c>
      <c r="R26" s="88">
        <f t="shared" si="31"/>
        <v>1104.7983333333332</v>
      </c>
    </row>
    <row r="27" spans="1:44" ht="42.75" customHeight="1" x14ac:dyDescent="0.25">
      <c r="A27" s="145"/>
      <c r="B27" s="148"/>
      <c r="C27" s="98" t="s">
        <v>130</v>
      </c>
      <c r="D27" s="80" t="s">
        <v>89</v>
      </c>
      <c r="E27" s="67">
        <v>336</v>
      </c>
      <c r="F27" s="13">
        <v>275</v>
      </c>
      <c r="G27" s="97">
        <v>1</v>
      </c>
      <c r="H27" s="10">
        <f>F27*G27</f>
        <v>275</v>
      </c>
      <c r="I27" s="9">
        <f>15/60</f>
        <v>0.25</v>
      </c>
      <c r="J27" s="12">
        <f t="shared" si="29"/>
        <v>68.75</v>
      </c>
      <c r="K27" s="13">
        <v>61</v>
      </c>
      <c r="L27" s="97">
        <v>1</v>
      </c>
      <c r="M27" s="10">
        <v>62</v>
      </c>
      <c r="N27" s="9">
        <f>15/60</f>
        <v>0.25</v>
      </c>
      <c r="O27" s="8">
        <f t="shared" si="28"/>
        <v>15.5</v>
      </c>
      <c r="P27" s="69">
        <f t="shared" si="30"/>
        <v>84.25</v>
      </c>
      <c r="Q27" s="90">
        <v>39.340000000000003</v>
      </c>
      <c r="R27" s="88">
        <f t="shared" si="31"/>
        <v>3314.3950000000004</v>
      </c>
    </row>
    <row r="28" spans="1:44" ht="36.75" customHeight="1" x14ac:dyDescent="0.25">
      <c r="A28" s="145"/>
      <c r="B28" s="148"/>
      <c r="C28" s="98" t="s">
        <v>34</v>
      </c>
      <c r="D28" s="80" t="s">
        <v>90</v>
      </c>
      <c r="E28" s="67">
        <v>275</v>
      </c>
      <c r="F28" s="13">
        <v>275</v>
      </c>
      <c r="G28" s="97">
        <v>1</v>
      </c>
      <c r="H28" s="10">
        <v>275</v>
      </c>
      <c r="I28" s="9">
        <f>1/60</f>
        <v>1.6666666666666666E-2</v>
      </c>
      <c r="J28" s="12">
        <f t="shared" si="29"/>
        <v>4.583333333333333</v>
      </c>
      <c r="K28" s="13">
        <v>0</v>
      </c>
      <c r="L28" s="97">
        <v>0</v>
      </c>
      <c r="M28" s="10">
        <v>0</v>
      </c>
      <c r="N28" s="9">
        <v>0</v>
      </c>
      <c r="O28" s="8">
        <f t="shared" si="28"/>
        <v>0</v>
      </c>
      <c r="P28" s="69">
        <f t="shared" si="30"/>
        <v>4.583333333333333</v>
      </c>
      <c r="Q28" s="90">
        <v>39.340000000000003</v>
      </c>
      <c r="R28" s="88">
        <f t="shared" si="31"/>
        <v>180.30833333333334</v>
      </c>
    </row>
    <row r="29" spans="1:44" ht="36.75" customHeight="1" x14ac:dyDescent="0.25">
      <c r="A29" s="145"/>
      <c r="B29" s="148"/>
      <c r="C29" s="98" t="s">
        <v>35</v>
      </c>
      <c r="D29" s="80" t="s">
        <v>91</v>
      </c>
      <c r="E29" s="67">
        <v>275</v>
      </c>
      <c r="F29" s="13">
        <v>275</v>
      </c>
      <c r="G29" s="97">
        <v>1</v>
      </c>
      <c r="H29" s="10">
        <v>275</v>
      </c>
      <c r="I29" s="9">
        <f>5/60</f>
        <v>8.3333333333333329E-2</v>
      </c>
      <c r="J29" s="12">
        <f t="shared" si="29"/>
        <v>22.916666666666664</v>
      </c>
      <c r="K29" s="13">
        <v>0</v>
      </c>
      <c r="L29" s="97">
        <v>0</v>
      </c>
      <c r="M29" s="10">
        <v>0</v>
      </c>
      <c r="N29" s="9">
        <v>0</v>
      </c>
      <c r="O29" s="8">
        <v>0</v>
      </c>
      <c r="P29" s="69">
        <f t="shared" si="30"/>
        <v>22.916666666666664</v>
      </c>
      <c r="Q29" s="90">
        <v>39.340000000000003</v>
      </c>
      <c r="R29" s="88">
        <f t="shared" si="31"/>
        <v>901.54166666666663</v>
      </c>
    </row>
    <row r="30" spans="1:44" ht="25.5" customHeight="1" x14ac:dyDescent="0.25">
      <c r="A30" s="145"/>
      <c r="B30" s="148"/>
      <c r="C30" s="98" t="s">
        <v>131</v>
      </c>
      <c r="D30" s="80" t="s">
        <v>92</v>
      </c>
      <c r="E30" s="67">
        <v>275</v>
      </c>
      <c r="F30" s="13">
        <v>275</v>
      </c>
      <c r="G30" s="97">
        <v>1</v>
      </c>
      <c r="H30" s="10">
        <f>F30*G30</f>
        <v>275</v>
      </c>
      <c r="I30" s="9">
        <f>15/60</f>
        <v>0.25</v>
      </c>
      <c r="J30" s="12">
        <f t="shared" si="29"/>
        <v>68.75</v>
      </c>
      <c r="K30" s="13">
        <v>0</v>
      </c>
      <c r="L30" s="97">
        <v>0</v>
      </c>
      <c r="M30" s="10">
        <v>0</v>
      </c>
      <c r="N30" s="9">
        <v>0</v>
      </c>
      <c r="O30" s="8">
        <v>0</v>
      </c>
      <c r="P30" s="69">
        <f t="shared" si="30"/>
        <v>68.75</v>
      </c>
      <c r="Q30" s="90">
        <v>39.340000000000003</v>
      </c>
      <c r="R30" s="88">
        <f t="shared" si="31"/>
        <v>2704.6250000000005</v>
      </c>
    </row>
    <row r="31" spans="1:44" s="49" customFormat="1" ht="12.75" customHeight="1" x14ac:dyDescent="0.25">
      <c r="A31" s="145" t="s">
        <v>117</v>
      </c>
      <c r="B31" s="149" t="s">
        <v>115</v>
      </c>
      <c r="C31" s="56" t="s">
        <v>25</v>
      </c>
      <c r="D31" s="80" t="s">
        <v>45</v>
      </c>
      <c r="E31" s="67">
        <v>275</v>
      </c>
      <c r="F31" s="13">
        <v>275</v>
      </c>
      <c r="G31" s="75">
        <v>1</v>
      </c>
      <c r="H31" s="10">
        <f t="shared" si="5"/>
        <v>275</v>
      </c>
      <c r="I31" s="9">
        <f>20/60</f>
        <v>0.33333333333333331</v>
      </c>
      <c r="J31" s="12">
        <f t="shared" si="6"/>
        <v>91.666666666666657</v>
      </c>
      <c r="K31" s="13">
        <v>0</v>
      </c>
      <c r="L31" s="75">
        <v>0</v>
      </c>
      <c r="M31" s="10">
        <f t="shared" ref="M31:M45" si="32">K31*L31</f>
        <v>0</v>
      </c>
      <c r="N31" s="9">
        <v>0</v>
      </c>
      <c r="O31" s="8">
        <f t="shared" si="9"/>
        <v>0</v>
      </c>
      <c r="P31" s="69">
        <f t="shared" ref="P31:P46" si="33">J31+O31</f>
        <v>91.666666666666657</v>
      </c>
      <c r="Q31" s="90">
        <v>39.340000000000003</v>
      </c>
      <c r="R31" s="88">
        <f t="shared" si="31"/>
        <v>3606.1666666666665</v>
      </c>
    </row>
    <row r="32" spans="1:44" s="64" customFormat="1" ht="30" customHeight="1" x14ac:dyDescent="0.25">
      <c r="A32" s="145"/>
      <c r="B32" s="149"/>
      <c r="C32" s="56" t="s">
        <v>99</v>
      </c>
      <c r="D32" s="80" t="s">
        <v>74</v>
      </c>
      <c r="E32" s="67">
        <v>275</v>
      </c>
      <c r="F32" s="13">
        <v>275</v>
      </c>
      <c r="G32" s="23">
        <v>1</v>
      </c>
      <c r="H32" s="10">
        <f>F32*G32</f>
        <v>275</v>
      </c>
      <c r="I32" s="9">
        <f>45/60</f>
        <v>0.75</v>
      </c>
      <c r="J32" s="12">
        <f>H32*I32</f>
        <v>206.25</v>
      </c>
      <c r="K32" s="13">
        <v>0</v>
      </c>
      <c r="L32" s="23">
        <v>0</v>
      </c>
      <c r="M32" s="10">
        <f>K32*L32</f>
        <v>0</v>
      </c>
      <c r="N32" s="9">
        <v>0</v>
      </c>
      <c r="O32" s="8">
        <f>M32*N32</f>
        <v>0</v>
      </c>
      <c r="P32" s="69">
        <f>J32+O32</f>
        <v>206.25</v>
      </c>
      <c r="Q32" s="90">
        <v>39.340000000000003</v>
      </c>
      <c r="R32" s="88">
        <f>P32*Q32</f>
        <v>8113.8750000000009</v>
      </c>
    </row>
    <row r="33" spans="1:18" s="64" customFormat="1" ht="29.25" customHeight="1" x14ac:dyDescent="0.25">
      <c r="A33" s="145"/>
      <c r="B33" s="150"/>
      <c r="C33" s="56" t="s">
        <v>100</v>
      </c>
      <c r="D33" s="80" t="s">
        <v>75</v>
      </c>
      <c r="E33" s="67">
        <v>60</v>
      </c>
      <c r="F33" s="13">
        <v>60</v>
      </c>
      <c r="G33" s="24">
        <v>1</v>
      </c>
      <c r="H33" s="10">
        <f>F33*G33</f>
        <v>60</v>
      </c>
      <c r="I33" s="9">
        <f>45/60</f>
        <v>0.75</v>
      </c>
      <c r="J33" s="12">
        <f>H33*I33</f>
        <v>45</v>
      </c>
      <c r="K33" s="13">
        <v>0</v>
      </c>
      <c r="L33" s="24">
        <v>0</v>
      </c>
      <c r="M33" s="10">
        <f>K33*L33</f>
        <v>0</v>
      </c>
      <c r="N33" s="9">
        <v>0</v>
      </c>
      <c r="O33" s="8">
        <f>M33*N33</f>
        <v>0</v>
      </c>
      <c r="P33" s="69">
        <f>J33+O33</f>
        <v>45</v>
      </c>
      <c r="Q33" s="90">
        <v>39.340000000000003</v>
      </c>
      <c r="R33" s="88">
        <f>P33*Q33</f>
        <v>1770.3000000000002</v>
      </c>
    </row>
    <row r="34" spans="1:18" s="64" customFormat="1" ht="38.25" customHeight="1" x14ac:dyDescent="0.25">
      <c r="A34" s="145"/>
      <c r="B34" s="155" t="s">
        <v>58</v>
      </c>
      <c r="C34" s="56" t="s">
        <v>112</v>
      </c>
      <c r="D34" s="80" t="s">
        <v>93</v>
      </c>
      <c r="E34" s="67">
        <v>275</v>
      </c>
      <c r="F34" s="13">
        <v>275</v>
      </c>
      <c r="G34" s="77">
        <v>1</v>
      </c>
      <c r="H34" s="10">
        <v>275</v>
      </c>
      <c r="I34" s="9">
        <f>30/60</f>
        <v>0.5</v>
      </c>
      <c r="J34" s="12">
        <f t="shared" si="6"/>
        <v>137.5</v>
      </c>
      <c r="K34" s="13">
        <v>0</v>
      </c>
      <c r="L34" s="77">
        <v>0</v>
      </c>
      <c r="M34" s="10">
        <v>0</v>
      </c>
      <c r="N34" s="9">
        <v>0</v>
      </c>
      <c r="O34" s="8">
        <v>0</v>
      </c>
      <c r="P34" s="69">
        <f t="shared" si="33"/>
        <v>137.5</v>
      </c>
      <c r="Q34" s="90">
        <v>39.340000000000003</v>
      </c>
      <c r="R34" s="88">
        <f t="shared" si="31"/>
        <v>5409.2500000000009</v>
      </c>
    </row>
    <row r="35" spans="1:18" s="64" customFormat="1" ht="51" customHeight="1" x14ac:dyDescent="0.25">
      <c r="A35" s="145"/>
      <c r="B35" s="149"/>
      <c r="C35" s="56" t="s">
        <v>113</v>
      </c>
      <c r="D35" s="80" t="s">
        <v>94</v>
      </c>
      <c r="E35" s="67">
        <v>275</v>
      </c>
      <c r="F35" s="13">
        <v>275</v>
      </c>
      <c r="G35" s="77">
        <v>1</v>
      </c>
      <c r="H35" s="10">
        <v>275</v>
      </c>
      <c r="I35" s="9">
        <f>20/60</f>
        <v>0.33333333333333331</v>
      </c>
      <c r="J35" s="12">
        <f t="shared" si="6"/>
        <v>91.666666666666657</v>
      </c>
      <c r="K35" s="13">
        <v>0</v>
      </c>
      <c r="L35" s="77">
        <v>0</v>
      </c>
      <c r="M35" s="10">
        <v>0</v>
      </c>
      <c r="N35" s="9">
        <v>0</v>
      </c>
      <c r="O35" s="8">
        <v>0</v>
      </c>
      <c r="P35" s="69">
        <f t="shared" si="33"/>
        <v>91.666666666666657</v>
      </c>
      <c r="Q35" s="90">
        <v>39.340000000000003</v>
      </c>
      <c r="R35" s="88">
        <f t="shared" si="31"/>
        <v>3606.1666666666665</v>
      </c>
    </row>
    <row r="36" spans="1:18" s="64" customFormat="1" ht="23.25" customHeight="1" x14ac:dyDescent="0.25">
      <c r="A36" s="145"/>
      <c r="B36" s="149"/>
      <c r="C36" s="56" t="s">
        <v>59</v>
      </c>
      <c r="D36" s="80" t="s">
        <v>73</v>
      </c>
      <c r="E36" s="67">
        <v>275</v>
      </c>
      <c r="F36" s="13">
        <v>275</v>
      </c>
      <c r="G36" s="96">
        <v>1</v>
      </c>
      <c r="H36" s="10">
        <v>275</v>
      </c>
      <c r="I36" s="9">
        <f>3/60</f>
        <v>0.05</v>
      </c>
      <c r="J36" s="12">
        <f t="shared" si="6"/>
        <v>13.75</v>
      </c>
      <c r="K36" s="13">
        <v>0</v>
      </c>
      <c r="L36" s="96">
        <v>0</v>
      </c>
      <c r="M36" s="10">
        <v>0</v>
      </c>
      <c r="N36" s="9">
        <v>0</v>
      </c>
      <c r="O36" s="8">
        <v>0</v>
      </c>
      <c r="P36" s="69">
        <f t="shared" si="33"/>
        <v>13.75</v>
      </c>
      <c r="Q36" s="90">
        <v>39.340000000000003</v>
      </c>
      <c r="R36" s="88">
        <f t="shared" si="31"/>
        <v>540.92500000000007</v>
      </c>
    </row>
    <row r="37" spans="1:18" ht="25.5" x14ac:dyDescent="0.25">
      <c r="A37" s="145"/>
      <c r="B37" s="149"/>
      <c r="C37" s="56" t="s">
        <v>104</v>
      </c>
      <c r="D37" s="80" t="s">
        <v>95</v>
      </c>
      <c r="E37" s="67">
        <v>275</v>
      </c>
      <c r="F37" s="13">
        <v>275</v>
      </c>
      <c r="G37" s="75">
        <v>1</v>
      </c>
      <c r="H37" s="10">
        <f t="shared" si="5"/>
        <v>275</v>
      </c>
      <c r="I37" s="9">
        <f>60/60</f>
        <v>1</v>
      </c>
      <c r="J37" s="12">
        <f t="shared" si="6"/>
        <v>275</v>
      </c>
      <c r="K37" s="13">
        <v>0</v>
      </c>
      <c r="L37" s="75">
        <v>0</v>
      </c>
      <c r="M37" s="10">
        <f t="shared" si="32"/>
        <v>0</v>
      </c>
      <c r="N37" s="9">
        <v>0</v>
      </c>
      <c r="O37" s="8">
        <f t="shared" si="9"/>
        <v>0</v>
      </c>
      <c r="P37" s="69">
        <f t="shared" si="33"/>
        <v>275</v>
      </c>
      <c r="Q37" s="90">
        <v>39.340000000000003</v>
      </c>
      <c r="R37" s="88">
        <f t="shared" si="31"/>
        <v>10818.500000000002</v>
      </c>
    </row>
    <row r="38" spans="1:18" ht="25.5" x14ac:dyDescent="0.25">
      <c r="A38" s="145"/>
      <c r="B38" s="149"/>
      <c r="C38" s="56" t="s">
        <v>60</v>
      </c>
      <c r="D38" s="80" t="s">
        <v>97</v>
      </c>
      <c r="E38" s="67">
        <v>275</v>
      </c>
      <c r="F38" s="13">
        <v>275</v>
      </c>
      <c r="G38" s="27">
        <v>1</v>
      </c>
      <c r="H38" s="10">
        <f t="shared" si="5"/>
        <v>275</v>
      </c>
      <c r="I38" s="9">
        <f>10/60</f>
        <v>0.16666666666666666</v>
      </c>
      <c r="J38" s="12">
        <f t="shared" si="6"/>
        <v>45.833333333333329</v>
      </c>
      <c r="K38" s="13">
        <v>0</v>
      </c>
      <c r="L38" s="28">
        <v>0</v>
      </c>
      <c r="M38" s="10">
        <f t="shared" si="32"/>
        <v>0</v>
      </c>
      <c r="N38" s="9">
        <v>0</v>
      </c>
      <c r="O38" s="8">
        <f t="shared" si="9"/>
        <v>0</v>
      </c>
      <c r="P38" s="69">
        <f t="shared" si="33"/>
        <v>45.833333333333329</v>
      </c>
      <c r="Q38" s="90">
        <v>39.340000000000003</v>
      </c>
      <c r="R38" s="88">
        <f t="shared" si="31"/>
        <v>1803.0833333333333</v>
      </c>
    </row>
    <row r="39" spans="1:18" ht="25.5" x14ac:dyDescent="0.25">
      <c r="A39" s="145"/>
      <c r="B39" s="149"/>
      <c r="C39" s="56" t="s">
        <v>106</v>
      </c>
      <c r="D39" s="80" t="s">
        <v>96</v>
      </c>
      <c r="E39" s="67">
        <v>275</v>
      </c>
      <c r="F39" s="13">
        <v>275</v>
      </c>
      <c r="G39" s="23">
        <v>1</v>
      </c>
      <c r="H39" s="10">
        <f t="shared" si="5"/>
        <v>275</v>
      </c>
      <c r="I39" s="9">
        <f>60/60</f>
        <v>1</v>
      </c>
      <c r="J39" s="12">
        <f t="shared" si="6"/>
        <v>275</v>
      </c>
      <c r="K39" s="13">
        <v>0</v>
      </c>
      <c r="L39" s="23">
        <v>0</v>
      </c>
      <c r="M39" s="10">
        <f t="shared" si="32"/>
        <v>0</v>
      </c>
      <c r="N39" s="9">
        <v>0</v>
      </c>
      <c r="O39" s="8">
        <f t="shared" si="9"/>
        <v>0</v>
      </c>
      <c r="P39" s="69">
        <f t="shared" si="33"/>
        <v>275</v>
      </c>
      <c r="Q39" s="90">
        <v>39.340000000000003</v>
      </c>
      <c r="R39" s="88">
        <f t="shared" si="31"/>
        <v>10818.500000000002</v>
      </c>
    </row>
    <row r="40" spans="1:18" ht="38.25" x14ac:dyDescent="0.25">
      <c r="A40" s="145"/>
      <c r="B40" s="149"/>
      <c r="C40" s="56" t="s">
        <v>109</v>
      </c>
      <c r="D40" s="80" t="s">
        <v>97</v>
      </c>
      <c r="E40" s="67">
        <v>275</v>
      </c>
      <c r="F40" s="13">
        <v>275</v>
      </c>
      <c r="G40" s="27">
        <v>1</v>
      </c>
      <c r="H40" s="10">
        <f t="shared" si="5"/>
        <v>275</v>
      </c>
      <c r="I40" s="9">
        <f>10/60</f>
        <v>0.16666666666666666</v>
      </c>
      <c r="J40" s="12">
        <f t="shared" si="6"/>
        <v>45.833333333333329</v>
      </c>
      <c r="K40" s="13">
        <v>0</v>
      </c>
      <c r="L40" s="27">
        <v>0</v>
      </c>
      <c r="M40" s="10">
        <f t="shared" si="32"/>
        <v>0</v>
      </c>
      <c r="N40" s="9">
        <v>0</v>
      </c>
      <c r="O40" s="8">
        <f t="shared" si="9"/>
        <v>0</v>
      </c>
      <c r="P40" s="69">
        <f t="shared" si="33"/>
        <v>45.833333333333329</v>
      </c>
      <c r="Q40" s="90">
        <v>39.340000000000003</v>
      </c>
      <c r="R40" s="88">
        <f t="shared" si="31"/>
        <v>1803.0833333333333</v>
      </c>
    </row>
    <row r="41" spans="1:18" ht="25.5" x14ac:dyDescent="0.25">
      <c r="A41" s="145"/>
      <c r="B41" s="150"/>
      <c r="C41" s="56" t="s">
        <v>105</v>
      </c>
      <c r="D41" s="80" t="s">
        <v>96</v>
      </c>
      <c r="E41" s="67">
        <v>275</v>
      </c>
      <c r="F41" s="13">
        <v>275</v>
      </c>
      <c r="G41" s="23">
        <v>1</v>
      </c>
      <c r="H41" s="10">
        <f t="shared" si="5"/>
        <v>275</v>
      </c>
      <c r="I41" s="9">
        <f>60/60</f>
        <v>1</v>
      </c>
      <c r="J41" s="12">
        <f t="shared" si="6"/>
        <v>275</v>
      </c>
      <c r="K41" s="13">
        <v>0</v>
      </c>
      <c r="L41" s="23">
        <v>0</v>
      </c>
      <c r="M41" s="10">
        <f t="shared" si="32"/>
        <v>0</v>
      </c>
      <c r="N41" s="9">
        <v>0</v>
      </c>
      <c r="O41" s="8">
        <f t="shared" si="9"/>
        <v>0</v>
      </c>
      <c r="P41" s="69">
        <f>J41+O41</f>
        <v>275</v>
      </c>
      <c r="Q41" s="90">
        <v>39.340000000000003</v>
      </c>
      <c r="R41" s="88">
        <f t="shared" si="31"/>
        <v>10818.500000000002</v>
      </c>
    </row>
    <row r="42" spans="1:18" ht="58.5" customHeight="1" x14ac:dyDescent="0.25">
      <c r="A42" s="145"/>
      <c r="B42" s="156" t="s">
        <v>53</v>
      </c>
      <c r="C42" s="56" t="s">
        <v>110</v>
      </c>
      <c r="D42" s="80" t="s">
        <v>98</v>
      </c>
      <c r="E42" s="67">
        <v>275</v>
      </c>
      <c r="F42" s="13">
        <v>275</v>
      </c>
      <c r="G42" s="75">
        <v>1</v>
      </c>
      <c r="H42" s="10">
        <f t="shared" si="5"/>
        <v>275</v>
      </c>
      <c r="I42" s="9">
        <f>30/60</f>
        <v>0.5</v>
      </c>
      <c r="J42" s="12">
        <f t="shared" si="6"/>
        <v>137.5</v>
      </c>
      <c r="K42" s="13">
        <v>0</v>
      </c>
      <c r="L42" s="75">
        <v>0</v>
      </c>
      <c r="M42" s="10">
        <f t="shared" si="32"/>
        <v>0</v>
      </c>
      <c r="N42" s="9">
        <v>0</v>
      </c>
      <c r="O42" s="8">
        <f t="shared" si="9"/>
        <v>0</v>
      </c>
      <c r="P42" s="69">
        <f t="shared" si="33"/>
        <v>137.5</v>
      </c>
      <c r="Q42" s="90">
        <v>35.17</v>
      </c>
      <c r="R42" s="88">
        <f t="shared" si="31"/>
        <v>4835.875</v>
      </c>
    </row>
    <row r="43" spans="1:18" ht="33" customHeight="1" x14ac:dyDescent="0.25">
      <c r="A43" s="146"/>
      <c r="B43" s="157"/>
      <c r="C43" s="56" t="s">
        <v>101</v>
      </c>
      <c r="D43" s="80" t="s">
        <v>102</v>
      </c>
      <c r="E43" s="67">
        <v>275</v>
      </c>
      <c r="F43" s="13">
        <v>275</v>
      </c>
      <c r="G43" s="75">
        <v>1</v>
      </c>
      <c r="H43" s="10">
        <f t="shared" si="5"/>
        <v>275</v>
      </c>
      <c r="I43" s="7">
        <v>2</v>
      </c>
      <c r="J43" s="12">
        <f t="shared" si="6"/>
        <v>550</v>
      </c>
      <c r="K43" s="13">
        <v>0</v>
      </c>
      <c r="L43" s="75">
        <v>0</v>
      </c>
      <c r="M43" s="10">
        <f t="shared" si="32"/>
        <v>0</v>
      </c>
      <c r="N43" s="9">
        <v>0</v>
      </c>
      <c r="O43" s="8">
        <f t="shared" si="9"/>
        <v>0</v>
      </c>
      <c r="P43" s="69">
        <f t="shared" si="33"/>
        <v>550</v>
      </c>
      <c r="Q43" s="90">
        <v>35.17</v>
      </c>
      <c r="R43" s="88">
        <f t="shared" si="31"/>
        <v>19343.5</v>
      </c>
    </row>
    <row r="44" spans="1:18" ht="33" customHeight="1" x14ac:dyDescent="0.25">
      <c r="A44" s="117"/>
      <c r="B44" s="119"/>
      <c r="C44" s="98" t="s">
        <v>143</v>
      </c>
      <c r="D44" s="80" t="s">
        <v>92</v>
      </c>
      <c r="E44" s="67">
        <v>782</v>
      </c>
      <c r="F44" s="13">
        <v>782</v>
      </c>
      <c r="G44" s="118">
        <v>1</v>
      </c>
      <c r="H44" s="10">
        <f t="shared" si="5"/>
        <v>782</v>
      </c>
      <c r="I44" s="7">
        <f>5/60</f>
        <v>8.3333333333333329E-2</v>
      </c>
      <c r="J44" s="12">
        <f t="shared" si="6"/>
        <v>65.166666666666657</v>
      </c>
      <c r="K44" s="13">
        <v>0</v>
      </c>
      <c r="L44" s="118">
        <v>0</v>
      </c>
      <c r="M44" s="10">
        <v>0</v>
      </c>
      <c r="N44" s="9">
        <v>0</v>
      </c>
      <c r="O44" s="8">
        <v>0</v>
      </c>
      <c r="P44" s="69">
        <f t="shared" si="33"/>
        <v>65.166666666666657</v>
      </c>
      <c r="Q44" s="90">
        <v>39.340000000000003</v>
      </c>
      <c r="R44" s="88">
        <f t="shared" si="31"/>
        <v>2563.6566666666663</v>
      </c>
    </row>
    <row r="45" spans="1:18" ht="24.75" customHeight="1" x14ac:dyDescent="0.25">
      <c r="A45" s="145" t="s">
        <v>23</v>
      </c>
      <c r="B45" s="159" t="s">
        <v>56</v>
      </c>
      <c r="C45" s="98" t="s">
        <v>42</v>
      </c>
      <c r="D45" s="80" t="s">
        <v>103</v>
      </c>
      <c r="E45" s="67">
        <v>782</v>
      </c>
      <c r="F45" s="13">
        <v>625</v>
      </c>
      <c r="G45" s="97">
        <v>1</v>
      </c>
      <c r="H45" s="10">
        <f t="shared" si="5"/>
        <v>625</v>
      </c>
      <c r="I45" s="7">
        <f>5/60</f>
        <v>8.3333333333333329E-2</v>
      </c>
      <c r="J45" s="12">
        <f t="shared" si="6"/>
        <v>52.083333333333329</v>
      </c>
      <c r="K45" s="13">
        <v>157</v>
      </c>
      <c r="L45" s="97">
        <v>1</v>
      </c>
      <c r="M45" s="10">
        <f t="shared" si="32"/>
        <v>157</v>
      </c>
      <c r="N45" s="9">
        <f>20/60</f>
        <v>0.33333333333333331</v>
      </c>
      <c r="O45" s="8">
        <f t="shared" si="9"/>
        <v>52.333333333333329</v>
      </c>
      <c r="P45" s="69">
        <f t="shared" si="33"/>
        <v>104.41666666666666</v>
      </c>
      <c r="Q45" s="90">
        <v>39.340000000000003</v>
      </c>
      <c r="R45" s="88">
        <f t="shared" si="31"/>
        <v>4107.751666666667</v>
      </c>
    </row>
    <row r="46" spans="1:18" ht="30.75" customHeight="1" x14ac:dyDescent="0.25">
      <c r="A46" s="145"/>
      <c r="B46" s="159"/>
      <c r="C46" s="98" t="s">
        <v>41</v>
      </c>
      <c r="D46" s="80" t="s">
        <v>88</v>
      </c>
      <c r="E46" s="67">
        <v>782</v>
      </c>
      <c r="F46" s="13">
        <v>625</v>
      </c>
      <c r="G46" s="97">
        <v>1</v>
      </c>
      <c r="H46" s="10">
        <v>625</v>
      </c>
      <c r="I46" s="7">
        <f>5/60</f>
        <v>8.3333333333333329E-2</v>
      </c>
      <c r="J46" s="12">
        <f t="shared" si="6"/>
        <v>52.083333333333329</v>
      </c>
      <c r="K46" s="13">
        <v>157</v>
      </c>
      <c r="L46" s="97">
        <v>1</v>
      </c>
      <c r="M46" s="10">
        <v>157</v>
      </c>
      <c r="N46" s="9">
        <f>5/60</f>
        <v>8.3333333333333329E-2</v>
      </c>
      <c r="O46" s="8">
        <f t="shared" si="9"/>
        <v>13.083333333333332</v>
      </c>
      <c r="P46" s="69">
        <f t="shared" si="33"/>
        <v>65.166666666666657</v>
      </c>
      <c r="Q46" s="90">
        <v>39.340000000000003</v>
      </c>
      <c r="R46" s="88">
        <f t="shared" si="31"/>
        <v>2563.6566666666663</v>
      </c>
    </row>
    <row r="47" spans="1:18" ht="12.75" customHeight="1" x14ac:dyDescent="0.25">
      <c r="A47" s="145"/>
      <c r="B47" s="157"/>
      <c r="C47" s="56" t="s">
        <v>26</v>
      </c>
      <c r="D47" s="80" t="s">
        <v>76</v>
      </c>
      <c r="E47" s="66">
        <v>625</v>
      </c>
      <c r="F47" s="13">
        <v>625</v>
      </c>
      <c r="G47" s="75">
        <v>1</v>
      </c>
      <c r="H47" s="10">
        <f t="shared" si="5"/>
        <v>625</v>
      </c>
      <c r="I47" s="9">
        <f>20/60</f>
        <v>0.33333333333333331</v>
      </c>
      <c r="J47" s="12">
        <f t="shared" si="6"/>
        <v>208.33333333333331</v>
      </c>
      <c r="K47" s="13">
        <v>0</v>
      </c>
      <c r="L47" s="75">
        <v>0</v>
      </c>
      <c r="M47" s="10">
        <v>0</v>
      </c>
      <c r="N47" s="9">
        <v>0</v>
      </c>
      <c r="O47" s="8">
        <v>0</v>
      </c>
      <c r="P47" s="69">
        <f t="shared" ref="P47:P52" si="34">J47+O47</f>
        <v>208.33333333333331</v>
      </c>
      <c r="Q47" s="90">
        <v>39.340000000000003</v>
      </c>
      <c r="R47" s="88">
        <f t="shared" si="31"/>
        <v>8195.8333333333339</v>
      </c>
    </row>
    <row r="48" spans="1:18" ht="27" customHeight="1" x14ac:dyDescent="0.25">
      <c r="A48" s="145"/>
      <c r="B48" s="156" t="s">
        <v>54</v>
      </c>
      <c r="C48" s="56" t="s">
        <v>61</v>
      </c>
      <c r="D48" s="80" t="s">
        <v>77</v>
      </c>
      <c r="E48" s="67">
        <v>625</v>
      </c>
      <c r="F48" s="13">
        <v>625</v>
      </c>
      <c r="G48" s="96">
        <v>1</v>
      </c>
      <c r="H48" s="10">
        <f t="shared" si="5"/>
        <v>625</v>
      </c>
      <c r="I48" s="9">
        <f>3/60</f>
        <v>0.05</v>
      </c>
      <c r="J48" s="12">
        <f t="shared" si="6"/>
        <v>31.25</v>
      </c>
      <c r="K48" s="13">
        <v>0</v>
      </c>
      <c r="L48" s="96">
        <v>0</v>
      </c>
      <c r="M48" s="10">
        <v>0</v>
      </c>
      <c r="N48" s="9">
        <v>0</v>
      </c>
      <c r="O48" s="8">
        <v>0</v>
      </c>
      <c r="P48" s="69">
        <f t="shared" si="34"/>
        <v>31.25</v>
      </c>
      <c r="Q48" s="90">
        <v>39.340000000000003</v>
      </c>
      <c r="R48" s="88">
        <f t="shared" si="31"/>
        <v>1229.375</v>
      </c>
    </row>
    <row r="49" spans="1:18" ht="39.75" customHeight="1" x14ac:dyDescent="0.25">
      <c r="A49" s="145"/>
      <c r="B49" s="157"/>
      <c r="C49" s="56" t="s">
        <v>108</v>
      </c>
      <c r="D49" s="80" t="s">
        <v>48</v>
      </c>
      <c r="E49" s="67">
        <v>625</v>
      </c>
      <c r="F49" s="13">
        <v>625</v>
      </c>
      <c r="G49" s="75">
        <v>1</v>
      </c>
      <c r="H49" s="10">
        <f t="shared" si="5"/>
        <v>625</v>
      </c>
      <c r="I49" s="9">
        <f>30/60</f>
        <v>0.5</v>
      </c>
      <c r="J49" s="12">
        <f t="shared" si="6"/>
        <v>312.5</v>
      </c>
      <c r="K49" s="13">
        <v>0</v>
      </c>
      <c r="L49" s="75">
        <v>0</v>
      </c>
      <c r="M49" s="10">
        <v>0</v>
      </c>
      <c r="N49" s="9">
        <v>0</v>
      </c>
      <c r="O49" s="8">
        <v>0</v>
      </c>
      <c r="P49" s="69">
        <f t="shared" si="34"/>
        <v>312.5</v>
      </c>
      <c r="Q49" s="90">
        <v>39.340000000000003</v>
      </c>
      <c r="R49" s="88">
        <f t="shared" si="31"/>
        <v>12293.750000000002</v>
      </c>
    </row>
    <row r="50" spans="1:18" ht="36.75" customHeight="1" x14ac:dyDescent="0.25">
      <c r="A50" s="145"/>
      <c r="B50" s="63" t="s">
        <v>55</v>
      </c>
      <c r="C50" s="55" t="s">
        <v>40</v>
      </c>
      <c r="D50" s="82" t="s">
        <v>44</v>
      </c>
      <c r="E50" s="61">
        <v>2</v>
      </c>
      <c r="F50" s="65">
        <v>2</v>
      </c>
      <c r="G50" s="75">
        <v>1</v>
      </c>
      <c r="H50" s="10">
        <f>F50*G50</f>
        <v>2</v>
      </c>
      <c r="I50" s="7">
        <f>45/60</f>
        <v>0.75</v>
      </c>
      <c r="J50" s="12">
        <f>H50*I50</f>
        <v>1.5</v>
      </c>
      <c r="K50" s="65">
        <v>0</v>
      </c>
      <c r="L50" s="75">
        <v>0</v>
      </c>
      <c r="M50" s="10">
        <f>K50*L50</f>
        <v>0</v>
      </c>
      <c r="N50" s="7">
        <v>0</v>
      </c>
      <c r="O50" s="8">
        <f t="shared" ref="O50" si="35">M50*N50</f>
        <v>0</v>
      </c>
      <c r="P50" s="69">
        <f t="shared" ref="P50:P51" si="36">J50+O50</f>
        <v>1.5</v>
      </c>
      <c r="Q50" s="87">
        <v>29.97</v>
      </c>
      <c r="R50" s="88">
        <f>P50*Q50</f>
        <v>44.954999999999998</v>
      </c>
    </row>
    <row r="51" spans="1:18" ht="25.5" customHeight="1" x14ac:dyDescent="0.25">
      <c r="A51" s="145"/>
      <c r="B51" s="156" t="s">
        <v>116</v>
      </c>
      <c r="C51" s="56" t="s">
        <v>107</v>
      </c>
      <c r="D51" s="80" t="s">
        <v>46</v>
      </c>
      <c r="E51" s="67">
        <v>625</v>
      </c>
      <c r="F51" s="13">
        <v>625</v>
      </c>
      <c r="G51" s="75">
        <v>1</v>
      </c>
      <c r="H51" s="10">
        <f t="shared" si="5"/>
        <v>625</v>
      </c>
      <c r="I51" s="9">
        <f>30/60</f>
        <v>0.5</v>
      </c>
      <c r="J51" s="12">
        <f t="shared" si="6"/>
        <v>312.5</v>
      </c>
      <c r="K51" s="13">
        <v>0</v>
      </c>
      <c r="L51" s="75">
        <v>0</v>
      </c>
      <c r="M51" s="10">
        <v>0</v>
      </c>
      <c r="N51" s="9">
        <v>0</v>
      </c>
      <c r="O51" s="8">
        <f t="shared" si="9"/>
        <v>0</v>
      </c>
      <c r="P51" s="69">
        <f t="shared" si="36"/>
        <v>312.5</v>
      </c>
      <c r="Q51" s="90">
        <v>29.97</v>
      </c>
      <c r="R51" s="88">
        <f t="shared" si="31"/>
        <v>9365.625</v>
      </c>
    </row>
    <row r="52" spans="1:18" ht="39.75" customHeight="1" thickBot="1" x14ac:dyDescent="0.3">
      <c r="A52" s="162"/>
      <c r="B52" s="176"/>
      <c r="C52" s="56" t="s">
        <v>32</v>
      </c>
      <c r="D52" s="83" t="s">
        <v>47</v>
      </c>
      <c r="E52" s="67">
        <v>60</v>
      </c>
      <c r="F52" s="13">
        <v>60</v>
      </c>
      <c r="G52" s="75">
        <v>1</v>
      </c>
      <c r="H52" s="10">
        <f t="shared" si="5"/>
        <v>60</v>
      </c>
      <c r="I52" s="7">
        <f>45/60</f>
        <v>0.75</v>
      </c>
      <c r="J52" s="12">
        <f t="shared" si="6"/>
        <v>45</v>
      </c>
      <c r="K52" s="13">
        <v>0</v>
      </c>
      <c r="L52" s="75">
        <v>0</v>
      </c>
      <c r="M52" s="10">
        <v>0</v>
      </c>
      <c r="N52" s="9">
        <v>0</v>
      </c>
      <c r="O52" s="8">
        <f t="shared" si="9"/>
        <v>0</v>
      </c>
      <c r="P52" s="69">
        <f t="shared" si="34"/>
        <v>45</v>
      </c>
      <c r="Q52" s="90">
        <v>29.97</v>
      </c>
      <c r="R52" s="88">
        <f t="shared" si="31"/>
        <v>1348.6499999999999</v>
      </c>
    </row>
    <row r="53" spans="1:18" ht="14.25" customHeight="1" thickTop="1" thickBot="1" x14ac:dyDescent="0.3">
      <c r="A53" s="174" t="s">
        <v>111</v>
      </c>
      <c r="B53" s="175"/>
      <c r="C53" s="175"/>
      <c r="D53" s="84"/>
      <c r="E53" s="68">
        <f>E20+E21+E22+(E23-1)+E25+E37+E42+E45+E49+E50+E51</f>
        <v>3019</v>
      </c>
      <c r="F53" s="104">
        <f>F20+F21+F22+(F23-1)+F25+F37+F42+F45+F49+F50+F51</f>
        <v>2801</v>
      </c>
      <c r="G53" s="43">
        <f>H53/F53</f>
        <v>3.600142806140664</v>
      </c>
      <c r="H53" s="44">
        <f>SUM(H19:H52)</f>
        <v>10084</v>
      </c>
      <c r="I53" s="45">
        <f>J53/H53</f>
        <v>0.4483422583630835</v>
      </c>
      <c r="J53" s="46">
        <f>SUM(J19:J52)</f>
        <v>4521.0833333333339</v>
      </c>
      <c r="K53" s="54">
        <f>SUM(K25+K45)</f>
        <v>218</v>
      </c>
      <c r="L53" s="43">
        <f>M53/K53</f>
        <v>2.2935779816513762</v>
      </c>
      <c r="M53" s="44">
        <f>SUM(M19:M52)</f>
        <v>500</v>
      </c>
      <c r="N53" s="45">
        <f>O53/M53</f>
        <v>0.23416666666666666</v>
      </c>
      <c r="O53" s="47">
        <f>SUM(O19:O52)</f>
        <v>117.08333333333333</v>
      </c>
      <c r="P53" s="72">
        <f>SUM(P19:P52)</f>
        <v>4638.166666666667</v>
      </c>
      <c r="Q53" s="91"/>
      <c r="R53" s="92">
        <f>SUM(R19:R52)</f>
        <v>175740.21166666667</v>
      </c>
    </row>
    <row r="54" spans="1:18" ht="13.5" thickBot="1" x14ac:dyDescent="0.3">
      <c r="A54" s="37"/>
      <c r="B54" s="38" t="s">
        <v>0</v>
      </c>
      <c r="C54" s="60"/>
      <c r="D54" s="85"/>
      <c r="E54" s="39">
        <f>E18+E53</f>
        <v>9452</v>
      </c>
      <c r="F54" s="113">
        <f>F18+F53</f>
        <v>7628</v>
      </c>
      <c r="G54" s="40">
        <f>H54/F54</f>
        <v>7.0395909805977972</v>
      </c>
      <c r="H54" s="39">
        <f>H18+H53</f>
        <v>53698</v>
      </c>
      <c r="I54" s="41">
        <f>J54/H54</f>
        <v>0.23522912088594242</v>
      </c>
      <c r="J54" s="42">
        <f>J18+J53</f>
        <v>12631.333333333336</v>
      </c>
      <c r="K54" s="39">
        <f>K18+K53</f>
        <v>1824</v>
      </c>
      <c r="L54" s="40">
        <f>M54/K54</f>
        <v>2.9155701754385963</v>
      </c>
      <c r="M54" s="39">
        <f>M18+M53</f>
        <v>5318</v>
      </c>
      <c r="N54" s="41">
        <f>O54/M54</f>
        <v>7.7281183402281559E-2</v>
      </c>
      <c r="O54" s="42">
        <f>O18+O53</f>
        <v>410.98133333333334</v>
      </c>
      <c r="P54" s="39">
        <f>P18+P53</f>
        <v>13042.314666666669</v>
      </c>
      <c r="Q54" s="93"/>
      <c r="R54" s="106">
        <f>SUM(R18, R53)</f>
        <v>236670.28466666667</v>
      </c>
    </row>
    <row r="55" spans="1:18" x14ac:dyDescent="0.25">
      <c r="B55" s="73"/>
    </row>
    <row r="56" spans="1:18" x14ac:dyDescent="0.25">
      <c r="A56" s="131" t="s">
        <v>33</v>
      </c>
      <c r="C56" s="76"/>
      <c r="D56" s="17"/>
      <c r="J56" s="105"/>
      <c r="P56" s="17"/>
    </row>
    <row r="57" spans="1:18" ht="31.5" customHeight="1" x14ac:dyDescent="0.25">
      <c r="A57" s="153" t="s">
        <v>162</v>
      </c>
      <c r="B57" s="153"/>
      <c r="C57" s="153"/>
      <c r="D57" s="153"/>
      <c r="E57" s="153"/>
      <c r="F57" s="153"/>
      <c r="G57" s="153"/>
      <c r="H57" s="153"/>
      <c r="I57" s="153"/>
      <c r="J57" s="153"/>
      <c r="K57" s="153"/>
      <c r="L57" s="153"/>
      <c r="M57" s="153"/>
      <c r="N57" s="153"/>
      <c r="O57" s="153"/>
      <c r="P57" s="153"/>
      <c r="Q57" s="153"/>
      <c r="R57" s="153"/>
    </row>
    <row r="58" spans="1:18" ht="12.95" customHeight="1" x14ac:dyDescent="0.25">
      <c r="A58" s="130"/>
      <c r="B58" s="130"/>
      <c r="C58" s="130"/>
      <c r="D58" s="130"/>
      <c r="E58" s="130"/>
      <c r="F58" s="130"/>
      <c r="G58" s="130"/>
      <c r="H58" s="130"/>
      <c r="I58" s="130"/>
      <c r="J58" s="130"/>
      <c r="K58" s="130"/>
      <c r="L58" s="130"/>
      <c r="M58" s="130"/>
      <c r="N58" s="130"/>
      <c r="O58" s="130"/>
      <c r="P58" s="130"/>
      <c r="Q58" s="130"/>
      <c r="R58" s="130"/>
    </row>
    <row r="59" spans="1:18" ht="12.95" customHeight="1" x14ac:dyDescent="0.25">
      <c r="A59" s="120" t="s">
        <v>185</v>
      </c>
      <c r="B59" s="120"/>
      <c r="C59" s="120"/>
      <c r="D59" s="120"/>
      <c r="E59" s="120"/>
      <c r="F59" s="120"/>
      <c r="G59" s="120"/>
      <c r="H59" s="120"/>
      <c r="I59" s="130"/>
      <c r="J59" s="130"/>
      <c r="K59" s="130"/>
      <c r="L59" s="130"/>
      <c r="M59" s="130"/>
      <c r="N59" s="130"/>
      <c r="O59" s="130"/>
      <c r="P59" s="130"/>
      <c r="Q59" s="130"/>
      <c r="R59" s="130"/>
    </row>
    <row r="60" spans="1:18" ht="12.95" customHeight="1" x14ac:dyDescent="0.25">
      <c r="A60" s="130"/>
      <c r="B60" s="130"/>
      <c r="C60" s="130"/>
      <c r="D60" s="130"/>
      <c r="E60" s="130"/>
      <c r="F60" s="130"/>
      <c r="G60" s="130"/>
      <c r="H60" s="130"/>
      <c r="I60" s="130"/>
      <c r="J60" s="130"/>
      <c r="K60" s="130"/>
      <c r="L60" s="130"/>
      <c r="M60" s="130"/>
      <c r="N60" s="130"/>
      <c r="O60" s="130"/>
      <c r="P60" s="130"/>
      <c r="Q60" s="130"/>
      <c r="R60" s="130"/>
    </row>
    <row r="61" spans="1:18" ht="17.25" customHeight="1" x14ac:dyDescent="0.25">
      <c r="A61" s="120" t="s">
        <v>129</v>
      </c>
      <c r="B61" s="120"/>
      <c r="C61" s="120"/>
      <c r="D61" s="120"/>
      <c r="E61" s="120"/>
      <c r="F61" s="120"/>
      <c r="G61" s="120"/>
      <c r="H61" s="120"/>
      <c r="I61" s="120"/>
      <c r="J61" s="120"/>
      <c r="K61" s="120"/>
      <c r="L61" s="120"/>
      <c r="M61" s="120"/>
      <c r="N61" s="120"/>
      <c r="O61" s="120"/>
      <c r="P61" s="120"/>
      <c r="Q61" s="120"/>
      <c r="R61" s="120"/>
    </row>
    <row r="62" spans="1:18" ht="17.25" customHeight="1" x14ac:dyDescent="0.25">
      <c r="A62" s="120" t="s">
        <v>133</v>
      </c>
      <c r="B62" s="120"/>
      <c r="C62" s="120"/>
      <c r="D62" s="120"/>
      <c r="E62" s="120"/>
      <c r="F62" s="120"/>
      <c r="G62" s="120"/>
      <c r="H62" s="120"/>
      <c r="I62" s="120"/>
      <c r="J62" s="120"/>
      <c r="K62" s="120"/>
      <c r="L62" s="120"/>
      <c r="M62" s="120"/>
      <c r="N62" s="120"/>
      <c r="O62" s="120"/>
      <c r="P62" s="120"/>
      <c r="Q62" s="120"/>
      <c r="R62" s="120"/>
    </row>
    <row r="63" spans="1:18" ht="17.25" customHeight="1" x14ac:dyDescent="0.25">
      <c r="A63" s="120"/>
      <c r="B63" s="120"/>
      <c r="C63" s="120"/>
      <c r="D63" s="120"/>
      <c r="E63" s="120"/>
      <c r="F63" s="120"/>
      <c r="G63" s="120"/>
      <c r="H63" s="120"/>
      <c r="I63" s="120"/>
      <c r="J63" s="120"/>
      <c r="K63" s="120"/>
      <c r="L63" s="120"/>
      <c r="M63" s="120"/>
      <c r="N63" s="120"/>
      <c r="O63" s="120"/>
      <c r="P63" s="120"/>
      <c r="Q63" s="120"/>
      <c r="R63" s="120"/>
    </row>
    <row r="64" spans="1:18" ht="17.25" customHeight="1" x14ac:dyDescent="0.25">
      <c r="A64" s="153" t="s">
        <v>141</v>
      </c>
      <c r="B64" s="153"/>
      <c r="C64" s="153"/>
      <c r="D64" s="153"/>
      <c r="E64" s="153"/>
      <c r="F64" s="153"/>
      <c r="G64" s="153"/>
      <c r="H64" s="153"/>
      <c r="I64" s="153"/>
      <c r="J64" s="153"/>
      <c r="K64" s="153"/>
      <c r="L64" s="153"/>
      <c r="M64" s="153"/>
      <c r="N64" s="153"/>
      <c r="O64" s="153"/>
      <c r="P64" s="153"/>
      <c r="Q64" s="153"/>
      <c r="R64" s="153"/>
    </row>
    <row r="65" spans="1:18" ht="12.95" customHeight="1" x14ac:dyDescent="0.25">
      <c r="A65" s="120"/>
      <c r="B65" s="120"/>
      <c r="C65" s="120"/>
      <c r="D65" s="120"/>
      <c r="E65" s="120"/>
      <c r="F65" s="120"/>
      <c r="G65" s="120"/>
      <c r="H65" s="120"/>
      <c r="I65" s="120"/>
      <c r="J65" s="120"/>
      <c r="K65" s="120"/>
      <c r="L65" s="120"/>
      <c r="M65" s="120"/>
      <c r="N65" s="120"/>
      <c r="O65" s="120"/>
      <c r="P65" s="120"/>
      <c r="Q65" s="120"/>
      <c r="R65" s="120"/>
    </row>
    <row r="66" spans="1:18" ht="17.25" customHeight="1" x14ac:dyDescent="0.25">
      <c r="A66" s="121" t="s">
        <v>134</v>
      </c>
      <c r="B66" s="121"/>
      <c r="C66" s="121"/>
      <c r="D66" s="121"/>
      <c r="E66" s="121"/>
      <c r="F66" s="121"/>
      <c r="G66" s="121"/>
      <c r="H66" s="121"/>
      <c r="I66" s="121"/>
      <c r="J66" s="121"/>
      <c r="K66" s="121"/>
      <c r="L66" s="121"/>
      <c r="M66" s="121"/>
      <c r="N66" s="121"/>
      <c r="O66" s="121"/>
      <c r="P66" s="121"/>
      <c r="Q66" s="120"/>
      <c r="R66" s="120"/>
    </row>
    <row r="67" spans="1:18" ht="17.25" customHeight="1" x14ac:dyDescent="0.25">
      <c r="A67" s="121" t="s">
        <v>135</v>
      </c>
      <c r="B67" s="121"/>
      <c r="C67" s="121"/>
      <c r="D67" s="121"/>
      <c r="E67" s="121"/>
      <c r="F67" s="121"/>
      <c r="G67" s="121"/>
      <c r="H67" s="121"/>
      <c r="I67" s="121"/>
      <c r="J67" s="121"/>
      <c r="K67" s="121"/>
      <c r="L67" s="121"/>
      <c r="M67" s="121"/>
      <c r="N67" s="121"/>
      <c r="O67" s="121"/>
      <c r="P67" s="121"/>
      <c r="Q67" s="120"/>
      <c r="R67" s="120"/>
    </row>
    <row r="68" spans="1:18" ht="12.95" customHeight="1" x14ac:dyDescent="0.25">
      <c r="A68" s="121"/>
      <c r="B68" s="121"/>
      <c r="C68" s="121"/>
      <c r="D68" s="121"/>
      <c r="E68" s="121"/>
      <c r="F68" s="121"/>
      <c r="G68" s="121"/>
      <c r="H68" s="121"/>
      <c r="I68" s="121"/>
      <c r="J68" s="121"/>
      <c r="K68" s="121"/>
      <c r="L68" s="121"/>
      <c r="M68" s="121"/>
      <c r="N68" s="121"/>
      <c r="O68" s="121"/>
      <c r="P68" s="121"/>
      <c r="Q68" s="120"/>
      <c r="R68" s="120"/>
    </row>
    <row r="69" spans="1:18" ht="17.25" customHeight="1" x14ac:dyDescent="0.25">
      <c r="A69" s="121" t="s">
        <v>139</v>
      </c>
      <c r="B69" s="121"/>
      <c r="C69" s="121"/>
      <c r="D69" s="121"/>
      <c r="E69" s="121"/>
      <c r="F69" s="121"/>
      <c r="G69" s="121"/>
      <c r="H69" s="121"/>
      <c r="I69" s="121"/>
      <c r="J69" s="121"/>
      <c r="K69" s="121"/>
      <c r="L69" s="121"/>
      <c r="M69" s="121"/>
      <c r="N69" s="121"/>
      <c r="O69" s="121"/>
      <c r="P69" s="121"/>
      <c r="Q69" s="120"/>
      <c r="R69" s="120"/>
    </row>
    <row r="70" spans="1:18" ht="12.95" customHeight="1" x14ac:dyDescent="0.25">
      <c r="A70" s="121"/>
      <c r="B70" s="121"/>
      <c r="C70" s="121"/>
      <c r="D70" s="121"/>
      <c r="E70" s="121"/>
      <c r="F70" s="121"/>
      <c r="G70" s="121"/>
      <c r="H70" s="121"/>
      <c r="I70" s="121"/>
      <c r="J70" s="121"/>
      <c r="K70" s="121"/>
      <c r="L70" s="121"/>
      <c r="M70" s="121"/>
      <c r="N70" s="121"/>
      <c r="O70" s="121"/>
      <c r="P70" s="121"/>
      <c r="Q70" s="120"/>
      <c r="R70" s="120"/>
    </row>
    <row r="71" spans="1:18" ht="17.25" customHeight="1" x14ac:dyDescent="0.25">
      <c r="A71" s="132" t="s">
        <v>136</v>
      </c>
      <c r="B71" s="133"/>
      <c r="C71" s="133"/>
      <c r="D71" s="133"/>
      <c r="E71" s="133"/>
      <c r="F71" s="133"/>
      <c r="G71" s="133"/>
      <c r="H71" s="133"/>
      <c r="I71" s="133"/>
      <c r="J71" s="133"/>
      <c r="K71" s="133"/>
      <c r="L71" s="133"/>
      <c r="M71" s="133"/>
      <c r="N71" s="133"/>
      <c r="O71" s="133"/>
      <c r="P71" s="133"/>
      <c r="Q71" s="120"/>
      <c r="R71" s="120"/>
    </row>
    <row r="72" spans="1:18" ht="17.25" customHeight="1" x14ac:dyDescent="0.25">
      <c r="A72" s="132" t="s">
        <v>137</v>
      </c>
      <c r="B72" s="133"/>
      <c r="C72" s="133"/>
      <c r="D72" s="133"/>
      <c r="E72" s="133"/>
      <c r="F72" s="133"/>
      <c r="G72" s="133"/>
      <c r="H72" s="133"/>
      <c r="I72" s="133"/>
      <c r="J72" s="133"/>
      <c r="K72" s="133"/>
      <c r="L72" s="133"/>
      <c r="M72" s="133"/>
      <c r="N72" s="133"/>
      <c r="O72" s="133"/>
      <c r="P72" s="133"/>
      <c r="Q72" s="120"/>
      <c r="R72" s="120"/>
    </row>
    <row r="73" spans="1:18" ht="12.95" customHeight="1" x14ac:dyDescent="0.25">
      <c r="A73" s="132"/>
      <c r="B73" s="133"/>
      <c r="C73" s="133"/>
      <c r="D73" s="133"/>
      <c r="E73" s="133"/>
      <c r="F73" s="133"/>
      <c r="G73" s="133"/>
      <c r="H73" s="133"/>
      <c r="I73" s="133"/>
      <c r="J73" s="133"/>
      <c r="K73" s="133"/>
      <c r="L73" s="133"/>
      <c r="M73" s="133"/>
      <c r="N73" s="133"/>
      <c r="O73" s="133"/>
      <c r="P73" s="133"/>
      <c r="Q73" s="120"/>
      <c r="R73" s="120"/>
    </row>
    <row r="74" spans="1:18" ht="17.25" customHeight="1" x14ac:dyDescent="0.25">
      <c r="A74" s="116" t="s">
        <v>138</v>
      </c>
      <c r="B74" s="114"/>
      <c r="C74" s="14"/>
      <c r="D74" s="14"/>
      <c r="E74" s="115"/>
      <c r="F74" s="115"/>
      <c r="G74" s="115"/>
      <c r="H74" s="115"/>
      <c r="I74" s="115"/>
      <c r="J74" s="115"/>
      <c r="K74" s="115"/>
      <c r="L74" s="115"/>
      <c r="M74" s="115"/>
      <c r="N74" s="115"/>
      <c r="O74" s="115"/>
      <c r="P74" s="114"/>
      <c r="Q74" s="120"/>
      <c r="R74" s="120"/>
    </row>
    <row r="75" spans="1:18" ht="17.25" customHeight="1" x14ac:dyDescent="0.25">
      <c r="A75" s="116"/>
      <c r="B75" s="114"/>
      <c r="C75" s="14"/>
      <c r="D75" s="14"/>
      <c r="E75" s="115"/>
      <c r="F75" s="115"/>
      <c r="G75" s="115"/>
      <c r="H75" s="115"/>
      <c r="I75" s="115"/>
      <c r="J75" s="115"/>
      <c r="K75" s="115"/>
      <c r="L75" s="115"/>
      <c r="M75" s="115"/>
      <c r="N75" s="115"/>
      <c r="O75" s="115"/>
      <c r="P75" s="114"/>
      <c r="Q75" s="120"/>
      <c r="R75" s="120"/>
    </row>
    <row r="76" spans="1:18" ht="17.25" customHeight="1" x14ac:dyDescent="0.25">
      <c r="A76" s="116" t="s">
        <v>140</v>
      </c>
      <c r="B76" s="114"/>
      <c r="C76" s="14"/>
      <c r="D76" s="14"/>
      <c r="E76" s="115"/>
      <c r="F76" s="115"/>
      <c r="G76" s="115"/>
      <c r="H76" s="115"/>
      <c r="I76" s="115"/>
      <c r="J76" s="115"/>
      <c r="K76" s="115"/>
      <c r="L76" s="115"/>
      <c r="M76" s="115"/>
      <c r="N76" s="115"/>
      <c r="O76" s="115"/>
      <c r="P76" s="114"/>
      <c r="Q76" s="120"/>
      <c r="R76" s="120"/>
    </row>
    <row r="77" spans="1:18" ht="17.25" customHeight="1" x14ac:dyDescent="0.25">
      <c r="A77" s="116"/>
      <c r="B77" s="114"/>
      <c r="C77" s="14"/>
      <c r="D77" s="14"/>
      <c r="E77" s="115"/>
      <c r="F77" s="115"/>
      <c r="G77" s="115"/>
      <c r="H77" s="115"/>
      <c r="I77" s="115"/>
      <c r="J77" s="115"/>
      <c r="K77" s="115"/>
      <c r="L77" s="115"/>
      <c r="M77" s="115"/>
      <c r="N77" s="115"/>
      <c r="O77" s="115"/>
      <c r="P77" s="114"/>
      <c r="Q77" s="120"/>
      <c r="R77" s="120"/>
    </row>
    <row r="78" spans="1:18" ht="17.25" customHeight="1" x14ac:dyDescent="0.25">
      <c r="A78" s="116" t="s">
        <v>161</v>
      </c>
      <c r="B78" s="114"/>
      <c r="C78" s="14"/>
      <c r="D78" s="14"/>
      <c r="E78" s="115"/>
      <c r="F78" s="115"/>
      <c r="G78" s="115"/>
      <c r="H78" s="115"/>
      <c r="I78" s="115"/>
      <c r="J78" s="115"/>
      <c r="K78" s="115"/>
      <c r="L78" s="115"/>
      <c r="M78" s="115"/>
      <c r="N78" s="115"/>
      <c r="O78" s="115"/>
      <c r="P78" s="114"/>
      <c r="Q78" s="120"/>
      <c r="R78" s="120"/>
    </row>
    <row r="79" spans="1:18" ht="17.25" customHeight="1" x14ac:dyDescent="0.25">
      <c r="A79" s="130" t="s">
        <v>160</v>
      </c>
      <c r="B79" s="114"/>
      <c r="C79" s="14"/>
      <c r="D79" s="14"/>
      <c r="E79" s="115"/>
      <c r="F79" s="115"/>
      <c r="G79" s="115"/>
      <c r="H79" s="115"/>
      <c r="I79" s="115"/>
      <c r="J79" s="115"/>
      <c r="K79" s="115"/>
      <c r="L79" s="115"/>
      <c r="M79" s="115"/>
      <c r="N79" s="115"/>
      <c r="O79" s="115"/>
      <c r="P79" s="114"/>
      <c r="Q79" s="120"/>
      <c r="R79" s="120"/>
    </row>
    <row r="80" spans="1:18" ht="15" x14ac:dyDescent="0.25">
      <c r="A80" s="172" t="s">
        <v>163</v>
      </c>
      <c r="B80" s="172"/>
      <c r="C80" s="172"/>
      <c r="D80" s="172"/>
      <c r="E80" s="172"/>
      <c r="F80" s="172"/>
      <c r="G80" s="172"/>
      <c r="H80" s="172"/>
      <c r="I80" s="172"/>
      <c r="J80" s="172"/>
      <c r="K80" s="172"/>
      <c r="L80" s="172"/>
      <c r="M80" s="172"/>
      <c r="N80" s="172"/>
      <c r="O80" s="172"/>
      <c r="P80" s="172"/>
    </row>
    <row r="81" spans="1:18" ht="17.25" x14ac:dyDescent="0.25">
      <c r="A81" s="173" t="s">
        <v>164</v>
      </c>
      <c r="B81" s="173"/>
      <c r="C81" s="173"/>
      <c r="D81" s="173"/>
      <c r="E81" s="173"/>
      <c r="F81" s="173"/>
      <c r="G81" s="173"/>
      <c r="H81" s="173"/>
      <c r="I81" s="173"/>
      <c r="J81" s="173"/>
      <c r="K81" s="173"/>
      <c r="L81" s="173"/>
      <c r="M81" s="173"/>
      <c r="N81" s="173"/>
      <c r="O81" s="173"/>
      <c r="P81" s="173"/>
    </row>
    <row r="82" spans="1:18" ht="17.25" x14ac:dyDescent="0.25">
      <c r="A82" s="173" t="s">
        <v>165</v>
      </c>
      <c r="B82" s="173"/>
      <c r="C82" s="173"/>
      <c r="D82" s="173"/>
      <c r="E82" s="173"/>
      <c r="F82" s="173"/>
      <c r="G82" s="173"/>
      <c r="H82" s="173"/>
      <c r="I82" s="173"/>
      <c r="J82" s="173"/>
      <c r="K82" s="173"/>
      <c r="L82" s="173"/>
      <c r="M82" s="173"/>
      <c r="N82" s="173"/>
      <c r="O82" s="173"/>
      <c r="P82" s="173"/>
      <c r="Q82" s="173"/>
      <c r="R82" s="173"/>
    </row>
    <row r="83" spans="1:18" ht="17.25" x14ac:dyDescent="0.25">
      <c r="A83" s="173" t="s">
        <v>166</v>
      </c>
      <c r="B83" s="173"/>
      <c r="C83" s="173"/>
      <c r="D83" s="173"/>
      <c r="E83" s="173"/>
      <c r="F83" s="173"/>
      <c r="G83" s="173"/>
      <c r="H83" s="173"/>
      <c r="I83" s="173"/>
      <c r="J83" s="173"/>
      <c r="K83" s="173"/>
      <c r="L83" s="173"/>
      <c r="M83" s="173"/>
      <c r="N83" s="173"/>
      <c r="O83" s="173"/>
      <c r="P83" s="173"/>
      <c r="Q83" s="173"/>
      <c r="R83" s="173"/>
    </row>
    <row r="84" spans="1:18" ht="17.25" x14ac:dyDescent="0.25">
      <c r="A84" s="173" t="s">
        <v>167</v>
      </c>
      <c r="B84" s="173"/>
      <c r="C84" s="173"/>
      <c r="D84" s="173"/>
      <c r="E84" s="173"/>
      <c r="F84" s="173"/>
      <c r="G84" s="173"/>
      <c r="H84" s="173"/>
      <c r="I84" s="173"/>
      <c r="J84" s="173"/>
      <c r="K84" s="173"/>
      <c r="L84" s="173"/>
      <c r="M84" s="173"/>
      <c r="N84" s="173"/>
      <c r="O84" s="173"/>
      <c r="P84" s="173"/>
      <c r="Q84" s="173"/>
      <c r="R84" s="173"/>
    </row>
    <row r="85" spans="1:18" ht="15" x14ac:dyDescent="0.25">
      <c r="A85" s="177" t="s">
        <v>168</v>
      </c>
      <c r="B85" s="177"/>
      <c r="C85" s="177"/>
      <c r="D85" s="177"/>
      <c r="E85" s="177"/>
      <c r="F85" s="177"/>
      <c r="G85" s="177"/>
      <c r="H85" s="177"/>
      <c r="I85" s="177"/>
      <c r="J85" s="177"/>
      <c r="K85" s="177"/>
      <c r="L85" s="177"/>
      <c r="M85" s="177"/>
      <c r="N85" s="177"/>
      <c r="O85" s="177"/>
      <c r="P85" s="177"/>
      <c r="Q85" s="177"/>
      <c r="R85" s="177"/>
    </row>
    <row r="86" spans="1:18" ht="19.5" customHeight="1" x14ac:dyDescent="0.25">
      <c r="A86" s="154" t="s">
        <v>169</v>
      </c>
      <c r="B86" s="154"/>
      <c r="C86" s="154"/>
      <c r="D86" s="154"/>
      <c r="E86" s="154"/>
      <c r="F86" s="154"/>
      <c r="G86" s="154"/>
      <c r="H86" s="154"/>
      <c r="I86" s="154"/>
      <c r="J86" s="154"/>
      <c r="K86" s="154"/>
      <c r="L86" s="154"/>
      <c r="M86" s="154"/>
      <c r="N86" s="154"/>
      <c r="O86" s="154"/>
      <c r="P86" s="154"/>
      <c r="Q86" s="154"/>
      <c r="R86" s="154"/>
    </row>
    <row r="87" spans="1:18" ht="30.75" customHeight="1" x14ac:dyDescent="0.25">
      <c r="A87" s="153" t="s">
        <v>170</v>
      </c>
      <c r="B87" s="153"/>
      <c r="C87" s="153"/>
      <c r="D87" s="153"/>
      <c r="E87" s="153"/>
      <c r="F87" s="153"/>
      <c r="G87" s="153"/>
      <c r="H87" s="153"/>
      <c r="I87" s="153"/>
      <c r="J87" s="153"/>
      <c r="K87" s="153"/>
      <c r="L87" s="153"/>
      <c r="M87" s="153"/>
      <c r="N87" s="153"/>
      <c r="O87" s="153"/>
      <c r="P87" s="153"/>
      <c r="Q87" s="153"/>
      <c r="R87" s="153"/>
    </row>
    <row r="88" spans="1:18" ht="15" x14ac:dyDescent="0.25">
      <c r="A88" s="172" t="s">
        <v>171</v>
      </c>
      <c r="B88" s="172"/>
      <c r="C88" s="172"/>
      <c r="D88" s="172"/>
      <c r="E88" s="172"/>
      <c r="F88" s="172"/>
      <c r="G88" s="172"/>
      <c r="H88" s="172"/>
      <c r="I88" s="172"/>
      <c r="J88" s="172"/>
      <c r="K88" s="172"/>
      <c r="L88" s="172"/>
      <c r="M88" s="172"/>
      <c r="N88" s="172"/>
      <c r="O88" s="172"/>
      <c r="P88" s="172"/>
      <c r="Q88" s="172"/>
      <c r="R88" s="172"/>
    </row>
    <row r="89" spans="1:18" x14ac:dyDescent="0.25">
      <c r="B89" s="73"/>
    </row>
    <row r="90" spans="1:18" x14ac:dyDescent="0.25">
      <c r="B90" s="73"/>
    </row>
    <row r="91" spans="1:18" x14ac:dyDescent="0.25">
      <c r="B91" s="73"/>
    </row>
    <row r="92" spans="1:18" x14ac:dyDescent="0.25">
      <c r="B92" s="73"/>
    </row>
    <row r="93" spans="1:18" x14ac:dyDescent="0.25">
      <c r="B93" s="73"/>
    </row>
  </sheetData>
  <customSheetViews>
    <customSheetView guid="{E61EE2C8-9171-424E-ADA9-3C6D2DCD1D9B}" scale="90" showPageBreaks="1" fitToPage="1" printArea="1" view="pageBreakPreview">
      <pane xSplit="2" ySplit="2" topLeftCell="D3" activePane="bottomRight" state="frozen"/>
      <selection pane="bottomRight" activeCell="O18" sqref="O18"/>
      <rowBreaks count="2" manualBreakCount="2">
        <brk id="29" max="17" man="1"/>
        <brk id="53" max="17" man="1"/>
      </rowBreaks>
      <pageMargins left="0.7" right="0.7" top="0.75" bottom="0.75" header="0.3" footer="0.3"/>
      <printOptions gridLines="1"/>
      <pageSetup scale="50" fitToHeight="0" orientation="landscape" r:id="rId1"/>
      <headerFooter>
        <oddHeader xml:space="preserve">&amp;CAppendix N. APEC III Burden Table
</oddHeader>
        <oddFooter>&amp;CPage &amp;P of &amp;N</oddFooter>
      </headerFooter>
    </customSheetView>
    <customSheetView guid="{CB203152-6D21-4A8A-B363-FDFE4B0A4D7A}" scale="80" showPageBreaks="1" fitToPage="1" printArea="1">
      <pane xSplit="2" ySplit="2" topLeftCell="C3" activePane="bottomRight" state="frozen"/>
      <selection pane="bottomRight" activeCell="F54" sqref="F54"/>
      <rowBreaks count="2" manualBreakCount="2">
        <brk id="30" max="17" man="1"/>
        <brk id="55" max="17" man="1"/>
      </rowBreaks>
      <pageMargins left="0.7" right="0.7" top="0.75" bottom="0.75" header="0.3" footer="0.3"/>
      <printOptions gridLines="1"/>
      <pageSetup scale="50" fitToHeight="0" orientation="landscape" r:id="rId2"/>
      <headerFooter>
        <oddHeader xml:space="preserve">&amp;CAppendix N. APEC III Burden Table
</oddHeader>
        <oddFooter>&amp;CPage &amp;P of &amp;N</oddFooter>
      </headerFooter>
    </customSheetView>
    <customSheetView guid="{DF49FF09-098C-4B97-B2CF-98EB7E8A3511}" scale="80" showPageBreaks="1" fitToPage="1" printArea="1" view="pageBreakPreview">
      <pane xSplit="2" ySplit="2" topLeftCell="C3" activePane="bottomRight" state="frozen"/>
      <selection pane="bottomRight" activeCell="H52" sqref="H52"/>
      <rowBreaks count="2" manualBreakCount="2">
        <brk id="29" max="17" man="1"/>
        <brk id="53" max="17" man="1"/>
      </rowBreaks>
      <pageMargins left="0.7" right="0.7" top="0.75" bottom="0.75" header="0.3" footer="0.3"/>
      <printOptions gridLines="1"/>
      <pageSetup scale="50" fitToHeight="0" orientation="landscape" r:id="rId3"/>
      <headerFooter>
        <oddHeader xml:space="preserve">&amp;CAppendix N. APEC III Burden Table
</oddHeader>
        <oddFooter>&amp;CPage &amp;P of &amp;N</oddFooter>
      </headerFooter>
    </customSheetView>
    <customSheetView guid="{5965B5E1-EB21-4C59-B092-48519172F07E}" showPageBreaks="1" fitToPage="1" printArea="1" topLeftCell="K49">
      <selection activeCell="E53" sqref="E53"/>
      <rowBreaks count="2" manualBreakCount="2">
        <brk id="29" max="17" man="1"/>
        <brk id="53" max="17" man="1"/>
      </rowBreaks>
      <pageMargins left="0.7" right="0.7" top="0.75" bottom="0.75" header="0.3" footer="0.3"/>
      <printOptions gridLines="1"/>
      <pageSetup scale="50" fitToHeight="0" orientation="landscape" r:id="rId4"/>
      <headerFooter>
        <oddHeader xml:space="preserve">&amp;CAppendix N. APEC III Burden Table
</oddHeader>
        <oddFooter>&amp;CPage &amp;P of &amp;N</oddFooter>
      </headerFooter>
    </customSheetView>
  </customSheetViews>
  <mergeCells count="32">
    <mergeCell ref="A85:R85"/>
    <mergeCell ref="A87:R87"/>
    <mergeCell ref="A88:R88"/>
    <mergeCell ref="A83:R83"/>
    <mergeCell ref="A82:R82"/>
    <mergeCell ref="A80:P80"/>
    <mergeCell ref="A81:P81"/>
    <mergeCell ref="B45:B47"/>
    <mergeCell ref="A84:R84"/>
    <mergeCell ref="A53:C53"/>
    <mergeCell ref="B51:B52"/>
    <mergeCell ref="Q1:R1"/>
    <mergeCell ref="A64:R64"/>
    <mergeCell ref="A86:R86"/>
    <mergeCell ref="B34:B41"/>
    <mergeCell ref="B48:B49"/>
    <mergeCell ref="B42:B43"/>
    <mergeCell ref="B19:B20"/>
    <mergeCell ref="B22:B23"/>
    <mergeCell ref="A19:A21"/>
    <mergeCell ref="A45:A52"/>
    <mergeCell ref="A57:R57"/>
    <mergeCell ref="F1:J1"/>
    <mergeCell ref="K1:O1"/>
    <mergeCell ref="A18:C18"/>
    <mergeCell ref="B3:B4"/>
    <mergeCell ref="A3:A17"/>
    <mergeCell ref="B5:B17"/>
    <mergeCell ref="A31:A43"/>
    <mergeCell ref="A22:A30"/>
    <mergeCell ref="B25:B30"/>
    <mergeCell ref="B31:B33"/>
  </mergeCells>
  <printOptions gridLines="1"/>
  <pageMargins left="0.7" right="0.7" top="0.75" bottom="0.75" header="0.3" footer="0.3"/>
  <pageSetup scale="50" fitToHeight="0" orientation="landscape" r:id="rId5"/>
  <headerFooter>
    <oddHeader xml:space="preserve">&amp;CAppendix N. APEC III Burden Table
</oddHeader>
    <oddFooter>&amp;CPage &amp;P of &amp;N</oddFooter>
  </headerFooter>
  <rowBreaks count="2" manualBreakCount="2">
    <brk id="29" max="17" man="1"/>
    <brk id="53"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4" zoomScaleNormal="100" workbookViewId="0">
      <selection activeCell="J6" sqref="J6"/>
    </sheetView>
  </sheetViews>
  <sheetFormatPr defaultRowHeight="15" x14ac:dyDescent="0.25"/>
  <cols>
    <col min="1" max="1" width="9.140625" style="108"/>
    <col min="2" max="2" width="10.7109375" style="109" customWidth="1"/>
    <col min="3" max="3" width="37.140625" style="107" customWidth="1"/>
    <col min="4" max="4" width="49.5703125" style="107" customWidth="1"/>
    <col min="5" max="5" width="53.140625" style="107" customWidth="1"/>
  </cols>
  <sheetData>
    <row r="1" spans="1:5" x14ac:dyDescent="0.25">
      <c r="A1" s="110" t="s">
        <v>159</v>
      </c>
    </row>
    <row r="3" spans="1:5" ht="30" x14ac:dyDescent="0.25">
      <c r="A3" s="125" t="s">
        <v>119</v>
      </c>
      <c r="B3" s="126" t="s">
        <v>125</v>
      </c>
      <c r="C3" s="127" t="s">
        <v>120</v>
      </c>
      <c r="D3" s="127" t="s">
        <v>121</v>
      </c>
      <c r="E3" s="127" t="s">
        <v>146</v>
      </c>
    </row>
    <row r="4" spans="1:5" ht="120" x14ac:dyDescent="0.25">
      <c r="A4" s="129">
        <v>1</v>
      </c>
      <c r="B4" s="128" t="s">
        <v>156</v>
      </c>
      <c r="C4" s="128" t="s">
        <v>122</v>
      </c>
      <c r="D4" s="128" t="s">
        <v>124</v>
      </c>
      <c r="E4" s="128" t="s">
        <v>154</v>
      </c>
    </row>
    <row r="5" spans="1:5" ht="123" customHeight="1" x14ac:dyDescent="0.25">
      <c r="A5" s="129">
        <v>2</v>
      </c>
      <c r="B5" s="128" t="s">
        <v>157</v>
      </c>
      <c r="C5" s="128" t="s">
        <v>126</v>
      </c>
      <c r="D5" s="128" t="s">
        <v>150</v>
      </c>
      <c r="E5" s="128" t="s">
        <v>145</v>
      </c>
    </row>
    <row r="6" spans="1:5" ht="75" customHeight="1" x14ac:dyDescent="0.25">
      <c r="A6" s="129">
        <v>3</v>
      </c>
      <c r="B6" s="128" t="s">
        <v>155</v>
      </c>
      <c r="C6" s="128" t="s">
        <v>147</v>
      </c>
      <c r="D6" s="128" t="s">
        <v>148</v>
      </c>
      <c r="E6" s="128" t="s">
        <v>144</v>
      </c>
    </row>
    <row r="7" spans="1:5" ht="128.25" customHeight="1" x14ac:dyDescent="0.25">
      <c r="A7" s="129">
        <v>4</v>
      </c>
      <c r="B7" s="128" t="s">
        <v>158</v>
      </c>
      <c r="C7" s="128" t="s">
        <v>127</v>
      </c>
      <c r="D7" s="128" t="s">
        <v>151</v>
      </c>
      <c r="E7" s="128" t="s">
        <v>149</v>
      </c>
    </row>
    <row r="8" spans="1:5" ht="162.75" customHeight="1" x14ac:dyDescent="0.25">
      <c r="A8" s="129">
        <v>5</v>
      </c>
      <c r="B8" s="128" t="s">
        <v>152</v>
      </c>
      <c r="C8" s="128" t="s">
        <v>123</v>
      </c>
      <c r="D8" s="128" t="s">
        <v>123</v>
      </c>
      <c r="E8" s="128" t="s">
        <v>153</v>
      </c>
    </row>
  </sheetData>
  <customSheetViews>
    <customSheetView guid="{E61EE2C8-9171-424E-ADA9-3C6D2DCD1D9B}" state="hidden" topLeftCell="A4">
      <selection activeCell="J6" sqref="J6"/>
      <pageMargins left="0.7" right="0.7" top="0.75" bottom="0.75" header="0.3" footer="0.3"/>
      <pageSetup scale="74" orientation="landscape" r:id="rId1"/>
    </customSheetView>
    <customSheetView guid="{CB203152-6D21-4A8A-B363-FDFE4B0A4D7A}" showPageBreaks="1">
      <selection activeCell="J6" sqref="J6"/>
      <pageMargins left="0.7" right="0.7" top="0.75" bottom="0.75" header="0.3" footer="0.3"/>
      <pageSetup scale="74" orientation="landscape" r:id="rId2"/>
    </customSheetView>
    <customSheetView guid="{5965B5E1-EB21-4C59-B092-48519172F07E}" showPageBreaks="1" printArea="1" topLeftCell="A8">
      <selection activeCell="C10" sqref="C10"/>
      <pageMargins left="0.25" right="0.25" top="0.75" bottom="0.75" header="0.3" footer="0.3"/>
      <pageSetup scale="73" orientation="landscape" horizontalDpi="0" verticalDpi="0" r:id="rId3"/>
    </customSheetView>
  </customSheetViews>
  <pageMargins left="0.7" right="0.7" top="0.75" bottom="0.75" header="0.3" footer="0.3"/>
  <pageSetup scale="74"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80" zoomScaleNormal="80" workbookViewId="0">
      <selection activeCell="K6" sqref="K6"/>
    </sheetView>
  </sheetViews>
  <sheetFormatPr defaultRowHeight="15" x14ac:dyDescent="0.25"/>
  <cols>
    <col min="1" max="1" width="9.7109375" customWidth="1"/>
    <col min="2" max="2" width="10.5703125" customWidth="1"/>
    <col min="3" max="3" width="29.140625" customWidth="1"/>
    <col min="4" max="4" width="34.85546875" customWidth="1"/>
    <col min="5" max="5" width="35" customWidth="1"/>
  </cols>
  <sheetData>
    <row r="1" spans="1:5" x14ac:dyDescent="0.25">
      <c r="A1" s="134" t="s">
        <v>172</v>
      </c>
      <c r="B1" s="135"/>
      <c r="C1" s="136"/>
      <c r="D1" s="136"/>
      <c r="E1" s="136"/>
    </row>
    <row r="2" spans="1:5" x14ac:dyDescent="0.25">
      <c r="A2" s="137"/>
      <c r="B2" s="135"/>
      <c r="C2" s="136"/>
      <c r="D2" s="136"/>
      <c r="E2" s="136"/>
    </row>
    <row r="3" spans="1:5" ht="30" x14ac:dyDescent="0.25">
      <c r="A3" s="138" t="s">
        <v>119</v>
      </c>
      <c r="B3" s="139" t="s">
        <v>125</v>
      </c>
      <c r="C3" s="140" t="s">
        <v>120</v>
      </c>
      <c r="D3" s="140" t="s">
        <v>121</v>
      </c>
      <c r="E3" s="140" t="s">
        <v>146</v>
      </c>
    </row>
    <row r="4" spans="1:5" ht="300" x14ac:dyDescent="0.25">
      <c r="A4" s="129">
        <v>1</v>
      </c>
      <c r="B4" s="128" t="s">
        <v>173</v>
      </c>
      <c r="C4" s="128" t="s">
        <v>174</v>
      </c>
      <c r="D4" s="128" t="s">
        <v>179</v>
      </c>
      <c r="E4" s="128" t="s">
        <v>180</v>
      </c>
    </row>
    <row r="5" spans="1:5" ht="60" x14ac:dyDescent="0.25">
      <c r="A5" s="129">
        <v>2</v>
      </c>
      <c r="B5" s="141" t="s">
        <v>175</v>
      </c>
      <c r="C5" s="142" t="s">
        <v>176</v>
      </c>
      <c r="D5" s="142" t="s">
        <v>184</v>
      </c>
      <c r="E5" s="142" t="s">
        <v>183</v>
      </c>
    </row>
    <row r="6" spans="1:5" ht="150" x14ac:dyDescent="0.25">
      <c r="A6" s="129">
        <v>3</v>
      </c>
      <c r="B6" s="129" t="s">
        <v>177</v>
      </c>
      <c r="C6" s="142" t="s">
        <v>178</v>
      </c>
      <c r="D6" s="142" t="s">
        <v>181</v>
      </c>
      <c r="E6" s="142" t="s">
        <v>182</v>
      </c>
    </row>
  </sheetData>
  <customSheetViews>
    <customSheetView guid="{E61EE2C8-9171-424E-ADA9-3C6D2DCD1D9B}" scale="80" state="hidden">
      <selection activeCell="K6" sqref="K6"/>
      <pageMargins left="0.7" right="0.7" top="0.75" bottom="0.75" header="0.3" footer="0.3"/>
      <pageSetup orientation="landscape" r:id="rId1"/>
    </customSheetView>
    <customSheetView guid="{CB203152-6D21-4A8A-B363-FDFE4B0A4D7A}" scale="80" showPageBreaks="1">
      <selection activeCell="K6" sqref="K6"/>
      <pageMargins left="0.7" right="0.7" top="0.75" bottom="0.75" header="0.3" footer="0.3"/>
      <pageSetup orientation="landscape" r:id="rId2"/>
    </customSheetView>
    <customSheetView guid="{5965B5E1-EB21-4C59-B092-48519172F07E}" scale="80">
      <selection activeCell="E6" sqref="E6"/>
      <pageMargins left="0.7" right="0.7" top="0.75" bottom="0.75" header="0.3" footer="0.3"/>
      <pageSetup orientation="landscape" r:id="rId3"/>
    </customSheetView>
  </customSheetViews>
  <pageMargins left="0.7" right="0.7" top="0.75" bottom="0.75" header="0.3" footer="0.3"/>
  <pageSetup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E61EE2C8-9171-424E-ADA9-3C6D2DCD1D9B}">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E61EE2C8-9171-424E-ADA9-3C6D2DCD1D9B}">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APEC III Burden Table</vt:lpstr>
      <vt:lpstr>4-5-17 Updates</vt:lpstr>
      <vt:lpstr>4-28-17 Updates</vt:lpstr>
      <vt:lpstr>Sheet1</vt:lpstr>
      <vt:lpstr>Sheet2</vt:lpstr>
      <vt:lpstr>'APEC III Burden Table'!Print_Area</vt:lpstr>
      <vt:lpstr>'APEC III Burden Table'!Print_Titles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CS</cp:lastModifiedBy>
  <cp:lastPrinted>2017-05-15T16:07:08Z</cp:lastPrinted>
  <dcterms:created xsi:type="dcterms:W3CDTF">2013-01-08T21:49:18Z</dcterms:created>
  <dcterms:modified xsi:type="dcterms:W3CDTF">2017-05-16T20:07:11Z</dcterms:modified>
</cp:coreProperties>
</file>