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WFGRP\Projects\Evaluation of School Meal DC\OMB\Deliverable 3.5 Final OMB Package 5-25-17\Appendices\"/>
    </mc:Choice>
  </mc:AlternateContent>
  <bookViews>
    <workbookView xWindow="120" yWindow="195" windowWidth="19080" windowHeight="7350"/>
  </bookViews>
  <sheets>
    <sheet name="Appendix A-4. Burden Table" sheetId="1" r:id="rId1"/>
    <sheet name="Sheet1" sheetId="2" r:id="rId2"/>
  </sheets>
  <definedNames>
    <definedName name="_xlnm.Print_Area" localSheetId="0">'Appendix A-4. Burden Table'!$A$2:$O$56</definedName>
    <definedName name="_xlnm.Print_Titles" localSheetId="0">'Appendix A-4. Burden Table'!$2:$2</definedName>
  </definedNames>
  <calcPr calcId="162913"/>
</workbook>
</file>

<file path=xl/calcChain.xml><?xml version="1.0" encoding="utf-8"?>
<calcChain xmlns="http://schemas.openxmlformats.org/spreadsheetml/2006/main">
  <c r="M40" i="1" l="1"/>
  <c r="N40" i="1" s="1"/>
  <c r="M39" i="1"/>
  <c r="N39" i="1" s="1"/>
  <c r="L45" i="1" l="1"/>
  <c r="E45" i="1"/>
  <c r="D45" i="1"/>
  <c r="N31" i="1"/>
  <c r="K31" i="1"/>
  <c r="G31" i="1"/>
  <c r="E31" i="1"/>
  <c r="D31" i="1"/>
  <c r="H41" i="1"/>
  <c r="I41" i="1" s="1"/>
  <c r="O41" i="1" s="1"/>
  <c r="H40" i="1"/>
  <c r="I40" i="1" s="1"/>
  <c r="O40" i="1" s="1"/>
  <c r="H39" i="1"/>
  <c r="I39" i="1" s="1"/>
  <c r="O39" i="1" s="1"/>
  <c r="I34" i="1"/>
  <c r="O34" i="1" s="1"/>
  <c r="H33" i="1"/>
  <c r="I33" i="1" s="1"/>
  <c r="O33" i="1" s="1"/>
  <c r="H32" i="1"/>
  <c r="I32" i="1" s="1"/>
  <c r="O32" i="1" s="1"/>
  <c r="I22" i="1"/>
  <c r="O22" i="1" s="1"/>
  <c r="H21" i="1"/>
  <c r="I21" i="1" s="1"/>
  <c r="O21" i="1" s="1"/>
  <c r="H20" i="1"/>
  <c r="I20" i="1" s="1"/>
  <c r="O20" i="1" s="1"/>
  <c r="I15" i="1"/>
  <c r="O15" i="1" s="1"/>
  <c r="H14" i="1"/>
  <c r="I14" i="1" s="1"/>
  <c r="O14" i="1" s="1"/>
  <c r="H13" i="1"/>
  <c r="I13" i="1" s="1"/>
  <c r="O13" i="1" s="1"/>
  <c r="I5" i="1"/>
  <c r="O5" i="1" s="1"/>
  <c r="H4" i="1"/>
  <c r="I4" i="1" s="1"/>
  <c r="O4" i="1" s="1"/>
  <c r="H3" i="1"/>
  <c r="I3" i="1" s="1"/>
  <c r="O3" i="1" l="1"/>
  <c r="A4" i="2"/>
  <c r="A3" i="2"/>
  <c r="A2" i="2"/>
  <c r="A1" i="2"/>
  <c r="H11" i="1"/>
  <c r="I30" i="1" l="1"/>
  <c r="O30" i="1" s="1"/>
  <c r="H29" i="1"/>
  <c r="I29" i="1" s="1"/>
  <c r="O29" i="1" s="1"/>
  <c r="H28" i="1"/>
  <c r="I28" i="1" s="1"/>
  <c r="O28" i="1" s="1"/>
  <c r="J31" i="1" l="1"/>
  <c r="H23" i="1"/>
  <c r="I23" i="1" s="1"/>
  <c r="O23" i="1" s="1"/>
  <c r="H6" i="1"/>
  <c r="I6" i="1" s="1"/>
  <c r="O6" i="1" l="1"/>
  <c r="H10" i="1"/>
  <c r="I10" i="1" s="1"/>
  <c r="H38" i="1" l="1"/>
  <c r="I38" i="1" s="1"/>
  <c r="O38" i="1" s="1"/>
  <c r="H27" i="1"/>
  <c r="I27" i="1" s="1"/>
  <c r="O27" i="1" s="1"/>
  <c r="H19" i="1"/>
  <c r="I19" i="1" s="1"/>
  <c r="O19" i="1" s="1"/>
  <c r="H12" i="1"/>
  <c r="I12" i="1" s="1"/>
  <c r="O12" i="1" s="1"/>
  <c r="D46" i="1" l="1"/>
  <c r="J46" i="1" l="1"/>
  <c r="E46" i="1"/>
  <c r="M36" i="1" l="1"/>
  <c r="N36" i="1" s="1"/>
  <c r="M35" i="1"/>
  <c r="N35" i="1" s="1"/>
  <c r="I44" i="1"/>
  <c r="O44" i="1" s="1"/>
  <c r="H43" i="1"/>
  <c r="H42" i="1"/>
  <c r="H36" i="1"/>
  <c r="I36" i="1" s="1"/>
  <c r="H35" i="1"/>
  <c r="G35" i="1"/>
  <c r="N37" i="1"/>
  <c r="I26" i="1"/>
  <c r="O26" i="1" s="1"/>
  <c r="H25" i="1"/>
  <c r="I25" i="1" s="1"/>
  <c r="O25" i="1" s="1"/>
  <c r="H24" i="1"/>
  <c r="I24" i="1" s="1"/>
  <c r="O24" i="1" s="1"/>
  <c r="I18" i="1"/>
  <c r="O18" i="1" s="1"/>
  <c r="I11" i="1"/>
  <c r="O11" i="1" s="1"/>
  <c r="H17" i="1"/>
  <c r="I17" i="1" s="1"/>
  <c r="O17" i="1" s="1"/>
  <c r="H16" i="1"/>
  <c r="I16" i="1" s="1"/>
  <c r="H9" i="1"/>
  <c r="I9" i="1" s="1"/>
  <c r="O9" i="1" s="1"/>
  <c r="H8" i="1"/>
  <c r="H7" i="1"/>
  <c r="I7" i="1" s="1"/>
  <c r="O7" i="1" l="1"/>
  <c r="O16" i="1"/>
  <c r="I35" i="1"/>
  <c r="I37" i="1"/>
  <c r="O37" i="1" s="1"/>
  <c r="I8" i="1" l="1"/>
  <c r="I31" i="1" s="1"/>
  <c r="O8" i="1" l="1"/>
  <c r="O31" i="1"/>
  <c r="N43" i="1" l="1"/>
  <c r="G43" i="1"/>
  <c r="I43" i="1" l="1"/>
  <c r="O43" i="1" s="1"/>
  <c r="L31" i="1" l="1"/>
  <c r="L46" i="1" s="1"/>
  <c r="G42" i="1"/>
  <c r="G45" i="1" s="1"/>
  <c r="N42" i="1"/>
  <c r="N46" i="1" s="1"/>
  <c r="I42" i="1" l="1"/>
  <c r="G46" i="1"/>
  <c r="F31" i="1"/>
  <c r="I45" i="1" l="1"/>
  <c r="I46" i="1" s="1"/>
  <c r="O42" i="1"/>
  <c r="H31" i="1"/>
  <c r="F45" i="1" l="1"/>
  <c r="H46" i="1" l="1"/>
  <c r="K45" i="1"/>
  <c r="K46" i="1"/>
  <c r="F46" i="1"/>
  <c r="M45" i="1" l="1"/>
  <c r="H45" i="1"/>
  <c r="M46" i="1" l="1"/>
  <c r="O45" i="1"/>
  <c r="O46" i="1" s="1"/>
</calcChain>
</file>

<file path=xl/sharedStrings.xml><?xml version="1.0" encoding="utf-8"?>
<sst xmlns="http://schemas.openxmlformats.org/spreadsheetml/2006/main" count="75" uniqueCount="46">
  <si>
    <t>Type of respondents</t>
  </si>
  <si>
    <t>Number of respondents</t>
  </si>
  <si>
    <t>Frequency of response</t>
  </si>
  <si>
    <t>Total Annual responses</t>
  </si>
  <si>
    <t>Hours per response</t>
  </si>
  <si>
    <t>Annual burden (hours)</t>
  </si>
  <si>
    <t>Number of 
Non-respondents</t>
  </si>
  <si>
    <t>Grand Total Annual Burden Estimate (hours)</t>
  </si>
  <si>
    <t>Instruments</t>
  </si>
  <si>
    <t>State Government Sub-Total</t>
  </si>
  <si>
    <t>State Child Nutrition Agency</t>
  </si>
  <si>
    <t>Notes:</t>
  </si>
  <si>
    <t>SFA Director</t>
  </si>
  <si>
    <t>State Director</t>
  </si>
  <si>
    <t>Cafeteria Manager</t>
  </si>
  <si>
    <t>State Supplemental Nutrition Assistance Program (SNAP) Agency</t>
  </si>
  <si>
    <t>Electronic Study Notification Letter</t>
  </si>
  <si>
    <t xml:space="preserve">Scheduling the pre-visit interview </t>
  </si>
  <si>
    <t>Scheduling the on-site in-depth interview</t>
  </si>
  <si>
    <t>State Child Nutrition Agency Director in-depth interview</t>
  </si>
  <si>
    <t xml:space="preserve">Key Staff </t>
  </si>
  <si>
    <t>State Child Nutrition Agency Key Staff in-depth interview</t>
  </si>
  <si>
    <t>State SNAP Agency Director in-depth interview</t>
  </si>
  <si>
    <t>School Food Authority</t>
  </si>
  <si>
    <t>School Food Authority Director in-depth interview (includes consent)</t>
  </si>
  <si>
    <t xml:space="preserve">School  </t>
  </si>
  <si>
    <t>School Cafeteria Manager in-depth interview (includes consent)</t>
  </si>
  <si>
    <t>SFA Director number of non-respondents assumes an eighty five percent response rate</t>
  </si>
  <si>
    <t xml:space="preserve">State Child Nutrition Agency Director in-depth interview follow up </t>
  </si>
  <si>
    <t>Footnotes:</t>
  </si>
  <si>
    <t>Sample size numbers are rounded to the nearest whole number</t>
  </si>
  <si>
    <t>State Child Nutrition Agency Key Staff in-depth interview Follow-Up</t>
  </si>
  <si>
    <t>State SNAP Agency Director in-depth interview Follow Up</t>
  </si>
  <si>
    <t>School Food Authority Director in-depth interview Follow Up</t>
  </si>
  <si>
    <t>State Child Nutrition Agency Director Pre-visit in-depth interview</t>
  </si>
  <si>
    <t>Electronic Study Notification Letter (among selected)</t>
  </si>
  <si>
    <t xml:space="preserve">Introductory Electronic Study Notification Letter </t>
  </si>
  <si>
    <t>Based on previous qualitative studies at Westat, we assume a 25% follow up rate with respondents</t>
  </si>
  <si>
    <r>
      <t>Sample Size</t>
    </r>
    <r>
      <rPr>
        <b/>
        <vertAlign val="superscript"/>
        <sz val="8"/>
        <color theme="1"/>
        <rFont val="Calibri"/>
        <family val="2"/>
        <scheme val="minor"/>
      </rPr>
      <t>a</t>
    </r>
  </si>
  <si>
    <t>GRAND TOTAL</t>
  </si>
  <si>
    <t xml:space="preserve">Affected Public </t>
  </si>
  <si>
    <t>Local Government Sub-Total</t>
  </si>
  <si>
    <t>Conducting the pre-test interview</t>
  </si>
  <si>
    <t>Scheduling the pre-test interview</t>
  </si>
  <si>
    <t>Electronic pre-test invitation</t>
  </si>
  <si>
    <t>Appendix A.4. Burden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</si>
</sst>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#,##0.0"/>
    <numFmt numFmtId="166" formatCode="0.0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vertAlign val="superscript"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165" fontId="1" fillId="0" borderId="13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8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64" fontId="5" fillId="0" borderId="3" xfId="0" applyNumberFormat="1" applyFont="1" applyFill="1" applyBorder="1" applyAlignment="1">
      <alignment horizontal="left" vertical="center" wrapText="1"/>
    </xf>
    <xf numFmtId="166" fontId="5" fillId="0" borderId="3" xfId="0" applyNumberFormat="1" applyFont="1" applyFill="1" applyBorder="1" applyAlignment="1">
      <alignment horizontal="left" vertical="center" wrapText="1"/>
    </xf>
    <xf numFmtId="165" fontId="5" fillId="0" borderId="4" xfId="0" applyNumberFormat="1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left" vertical="center" wrapText="1"/>
    </xf>
    <xf numFmtId="164" fontId="5" fillId="0" borderId="1" xfId="0" applyNumberFormat="1" applyFont="1" applyFill="1" applyBorder="1" applyAlignment="1">
      <alignment horizontal="left" vertical="center" wrapText="1"/>
    </xf>
    <xf numFmtId="165" fontId="5" fillId="0" borderId="19" xfId="0" applyNumberFormat="1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5" fillId="0" borderId="16" xfId="0" applyFont="1" applyFill="1" applyBorder="1" applyAlignment="1">
      <alignment horizontal="left" vertical="center" wrapText="1"/>
    </xf>
    <xf numFmtId="3" fontId="1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3" fontId="5" fillId="0" borderId="20" xfId="0" applyNumberFormat="1" applyFont="1" applyFill="1" applyBorder="1" applyAlignment="1">
      <alignment horizontal="left" vertical="center" wrapText="1"/>
    </xf>
    <xf numFmtId="164" fontId="3" fillId="0" borderId="12" xfId="0" applyNumberFormat="1" applyFont="1" applyFill="1" applyBorder="1" applyAlignment="1">
      <alignment horizontal="left" vertical="center" wrapText="1"/>
    </xf>
    <xf numFmtId="164" fontId="5" fillId="0" borderId="0" xfId="0" applyNumberFormat="1" applyFont="1" applyFill="1" applyAlignment="1">
      <alignment horizontal="left" vertical="center" wrapText="1"/>
    </xf>
    <xf numFmtId="164" fontId="2" fillId="0" borderId="0" xfId="0" applyNumberFormat="1" applyFont="1" applyFill="1" applyAlignment="1">
      <alignment horizontal="left" vertical="center" wrapText="1"/>
    </xf>
    <xf numFmtId="164" fontId="1" fillId="0" borderId="0" xfId="0" applyNumberFormat="1" applyFont="1" applyFill="1" applyAlignment="1">
      <alignment horizontal="left" vertical="center" wrapText="1"/>
    </xf>
    <xf numFmtId="166" fontId="3" fillId="0" borderId="15" xfId="0" applyNumberFormat="1" applyFont="1" applyFill="1" applyBorder="1" applyAlignment="1">
      <alignment horizontal="left" vertical="center" wrapText="1"/>
    </xf>
    <xf numFmtId="166" fontId="5" fillId="0" borderId="8" xfId="0" applyNumberFormat="1" applyFont="1" applyFill="1" applyBorder="1" applyAlignment="1">
      <alignment horizontal="left" vertical="center" wrapText="1"/>
    </xf>
    <xf numFmtId="166" fontId="5" fillId="0" borderId="10" xfId="0" applyNumberFormat="1" applyFont="1" applyFill="1" applyBorder="1" applyAlignment="1">
      <alignment horizontal="left" vertical="center" wrapText="1"/>
    </xf>
    <xf numFmtId="166" fontId="5" fillId="0" borderId="0" xfId="0" applyNumberFormat="1" applyFont="1" applyFill="1" applyAlignment="1">
      <alignment horizontal="left" vertical="center" wrapText="1"/>
    </xf>
    <xf numFmtId="166" fontId="2" fillId="0" borderId="0" xfId="0" applyNumberFormat="1" applyFont="1" applyFill="1" applyAlignment="1">
      <alignment horizontal="left" vertical="center" wrapText="1"/>
    </xf>
    <xf numFmtId="166" fontId="1" fillId="0" borderId="0" xfId="0" applyNumberFormat="1" applyFont="1" applyFill="1" applyAlignment="1">
      <alignment horizontal="left" vertical="center" wrapText="1"/>
    </xf>
    <xf numFmtId="166" fontId="3" fillId="0" borderId="12" xfId="0" applyNumberFormat="1" applyFont="1" applyFill="1" applyBorder="1" applyAlignment="1">
      <alignment horizontal="left" vertical="center" wrapText="1"/>
    </xf>
    <xf numFmtId="166" fontId="5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3" xfId="0" applyFont="1" applyFill="1" applyBorder="1" applyAlignment="1">
      <alignment horizontal="left" vertical="center" wrapText="1"/>
    </xf>
    <xf numFmtId="164" fontId="5" fillId="0" borderId="23" xfId="0" applyNumberFormat="1" applyFont="1" applyFill="1" applyBorder="1" applyAlignment="1">
      <alignment horizontal="left" vertical="center" wrapText="1"/>
    </xf>
    <xf numFmtId="166" fontId="5" fillId="0" borderId="24" xfId="0" applyNumberFormat="1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166" fontId="5" fillId="0" borderId="23" xfId="0" applyNumberFormat="1" applyFont="1" applyFill="1" applyBorder="1" applyAlignment="1">
      <alignment horizontal="left" vertical="center" wrapText="1"/>
    </xf>
    <xf numFmtId="166" fontId="5" fillId="0" borderId="25" xfId="0" applyNumberFormat="1" applyFont="1" applyFill="1" applyBorder="1" applyAlignment="1">
      <alignment horizontal="left" vertical="center" wrapText="1"/>
    </xf>
    <xf numFmtId="2" fontId="5" fillId="0" borderId="1" xfId="0" applyNumberFormat="1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left" vertical="center" wrapText="1"/>
    </xf>
    <xf numFmtId="166" fontId="5" fillId="0" borderId="19" xfId="0" applyNumberFormat="1" applyFont="1" applyFill="1" applyBorder="1" applyAlignment="1">
      <alignment horizontal="left" vertical="center" wrapText="1"/>
    </xf>
    <xf numFmtId="3" fontId="5" fillId="0" borderId="6" xfId="0" applyNumberFormat="1" applyFont="1" applyFill="1" applyBorder="1" applyAlignment="1">
      <alignment horizontal="left" vertical="center" wrapText="1"/>
    </xf>
    <xf numFmtId="4" fontId="5" fillId="0" borderId="6" xfId="0" applyNumberFormat="1" applyFont="1" applyFill="1" applyBorder="1" applyAlignment="1">
      <alignment horizontal="left" vertical="center" wrapText="1"/>
    </xf>
    <xf numFmtId="164" fontId="5" fillId="0" borderId="6" xfId="0" applyNumberFormat="1" applyFont="1" applyFill="1" applyBorder="1" applyAlignment="1">
      <alignment horizontal="left" vertical="center" wrapText="1"/>
    </xf>
    <xf numFmtId="166" fontId="5" fillId="0" borderId="9" xfId="0" applyNumberFormat="1" applyFont="1" applyFill="1" applyBorder="1" applyAlignment="1">
      <alignment horizontal="left" vertical="center" wrapText="1"/>
    </xf>
    <xf numFmtId="3" fontId="5" fillId="0" borderId="5" xfId="0" applyNumberFormat="1" applyFont="1" applyFill="1" applyBorder="1" applyAlignment="1">
      <alignment horizontal="left" vertical="center" wrapText="1"/>
    </xf>
    <xf numFmtId="166" fontId="5" fillId="0" borderId="6" xfId="0" applyNumberFormat="1" applyFont="1" applyFill="1" applyBorder="1" applyAlignment="1">
      <alignment horizontal="left" vertical="center" wrapText="1"/>
    </xf>
    <xf numFmtId="165" fontId="5" fillId="0" borderId="7" xfId="0" applyNumberFormat="1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3" fontId="3" fillId="0" borderId="12" xfId="0" applyNumberFormat="1" applyFont="1" applyFill="1" applyBorder="1" applyAlignment="1">
      <alignment horizontal="left" vertical="center" wrapText="1"/>
    </xf>
    <xf numFmtId="4" fontId="3" fillId="0" borderId="12" xfId="0" applyNumberFormat="1" applyFont="1" applyFill="1" applyBorder="1" applyAlignment="1">
      <alignment horizontal="left" vertical="center" wrapText="1"/>
    </xf>
    <xf numFmtId="3" fontId="3" fillId="0" borderId="11" xfId="0" applyNumberFormat="1" applyFont="1" applyFill="1" applyBorder="1" applyAlignment="1">
      <alignment horizontal="left" vertical="center" wrapText="1"/>
    </xf>
    <xf numFmtId="165" fontId="3" fillId="0" borderId="18" xfId="0" applyNumberFormat="1" applyFont="1" applyFill="1" applyBorder="1" applyAlignment="1">
      <alignment horizontal="left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69"/>
  <sheetViews>
    <sheetView tabSelected="1" zoomScale="75" zoomScaleNormal="7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T4" sqref="T4"/>
    </sheetView>
  </sheetViews>
  <sheetFormatPr defaultRowHeight="12.75" x14ac:dyDescent="0.25"/>
  <cols>
    <col min="1" max="1" width="11.85546875" style="23" customWidth="1"/>
    <col min="2" max="2" width="12" style="23" customWidth="1"/>
    <col min="3" max="3" width="22.42578125" style="23" customWidth="1"/>
    <col min="4" max="4" width="7.28515625" style="23" customWidth="1"/>
    <col min="5" max="5" width="9" style="23" customWidth="1"/>
    <col min="6" max="6" width="9.85546875" style="23" customWidth="1"/>
    <col min="7" max="7" width="10.140625" style="23" customWidth="1"/>
    <col min="8" max="8" width="9.5703125" style="30" customWidth="1"/>
    <col min="9" max="9" width="7.5703125" style="36" customWidth="1"/>
    <col min="10" max="10" width="9.28515625" style="23" customWidth="1"/>
    <col min="11" max="11" width="8.5703125" style="23" customWidth="1"/>
    <col min="12" max="12" width="9.28515625" style="23" customWidth="1"/>
    <col min="13" max="13" width="8" style="30" customWidth="1"/>
    <col min="14" max="14" width="9.28515625" style="36" customWidth="1"/>
    <col min="15" max="15" width="10.7109375" style="24" customWidth="1"/>
    <col min="16" max="16384" width="9.140625" style="11"/>
  </cols>
  <sheetData>
    <row r="1" spans="1:23" s="81" customFormat="1" ht="13.5" thickBot="1" x14ac:dyDescent="0.3">
      <c r="A1" s="81" t="s">
        <v>45</v>
      </c>
    </row>
    <row r="2" spans="1:23" ht="57" thickBot="1" x14ac:dyDescent="0.3">
      <c r="A2" s="8" t="s">
        <v>40</v>
      </c>
      <c r="B2" s="6" t="s">
        <v>0</v>
      </c>
      <c r="C2" s="6" t="s">
        <v>8</v>
      </c>
      <c r="D2" s="6" t="s">
        <v>38</v>
      </c>
      <c r="E2" s="6" t="s">
        <v>1</v>
      </c>
      <c r="F2" s="6" t="s">
        <v>2</v>
      </c>
      <c r="G2" s="6" t="s">
        <v>3</v>
      </c>
      <c r="H2" s="27" t="s">
        <v>4</v>
      </c>
      <c r="I2" s="31" t="s">
        <v>5</v>
      </c>
      <c r="J2" s="8" t="s">
        <v>6</v>
      </c>
      <c r="K2" s="6" t="s">
        <v>2</v>
      </c>
      <c r="L2" s="6" t="s">
        <v>3</v>
      </c>
      <c r="M2" s="27" t="s">
        <v>4</v>
      </c>
      <c r="N2" s="37" t="s">
        <v>5</v>
      </c>
      <c r="O2" s="9" t="s">
        <v>7</v>
      </c>
      <c r="P2" s="10"/>
      <c r="Q2" s="10"/>
      <c r="R2" s="10"/>
      <c r="S2" s="10"/>
      <c r="T2" s="10"/>
      <c r="U2" s="10"/>
      <c r="V2" s="10"/>
      <c r="W2" s="10"/>
    </row>
    <row r="3" spans="1:23" ht="34.5" customHeight="1" thickBot="1" x14ac:dyDescent="0.3">
      <c r="A3" s="65" t="s">
        <v>10</v>
      </c>
      <c r="B3" s="62" t="s">
        <v>13</v>
      </c>
      <c r="C3" s="41" t="s">
        <v>44</v>
      </c>
      <c r="D3" s="41">
        <v>1</v>
      </c>
      <c r="E3" s="41">
        <v>1</v>
      </c>
      <c r="F3" s="41">
        <v>1</v>
      </c>
      <c r="G3" s="41">
        <v>1</v>
      </c>
      <c r="H3" s="42">
        <f>3/60</f>
        <v>0.05</v>
      </c>
      <c r="I3" s="43">
        <f>SUM(H3*G3)</f>
        <v>0.05</v>
      </c>
      <c r="J3" s="44">
        <v>0</v>
      </c>
      <c r="K3" s="41">
        <v>0</v>
      </c>
      <c r="L3" s="41">
        <v>0</v>
      </c>
      <c r="M3" s="42">
        <v>0</v>
      </c>
      <c r="N3" s="45">
        <v>0</v>
      </c>
      <c r="O3" s="46">
        <f>SUM(I3+N3)</f>
        <v>0.05</v>
      </c>
      <c r="P3" s="10"/>
      <c r="Q3" s="10"/>
      <c r="R3" s="10"/>
      <c r="S3" s="10"/>
      <c r="T3" s="10"/>
      <c r="U3" s="10"/>
      <c r="V3" s="10"/>
      <c r="W3" s="10"/>
    </row>
    <row r="4" spans="1:23" ht="34.5" customHeight="1" thickBot="1" x14ac:dyDescent="0.3">
      <c r="A4" s="66"/>
      <c r="B4" s="63"/>
      <c r="C4" s="41" t="s">
        <v>43</v>
      </c>
      <c r="D4" s="41">
        <v>1</v>
      </c>
      <c r="E4" s="41">
        <v>1</v>
      </c>
      <c r="F4" s="41">
        <v>1</v>
      </c>
      <c r="G4" s="41">
        <v>1</v>
      </c>
      <c r="H4" s="42">
        <f>10/60</f>
        <v>0.16666666666666666</v>
      </c>
      <c r="I4" s="43">
        <f>SUM(H4*G4)</f>
        <v>0.16666666666666666</v>
      </c>
      <c r="J4" s="44">
        <v>0</v>
      </c>
      <c r="K4" s="41">
        <v>0</v>
      </c>
      <c r="L4" s="41">
        <v>0</v>
      </c>
      <c r="M4" s="42">
        <v>0</v>
      </c>
      <c r="N4" s="45">
        <v>0</v>
      </c>
      <c r="O4" s="46">
        <f t="shared" ref="O4:O5" si="0">SUM(I4+N4)</f>
        <v>0.16666666666666666</v>
      </c>
      <c r="P4" s="10"/>
      <c r="Q4" s="10"/>
      <c r="R4" s="10"/>
      <c r="S4" s="10"/>
      <c r="T4" s="10"/>
      <c r="U4" s="10"/>
      <c r="V4" s="10"/>
      <c r="W4" s="10"/>
    </row>
    <row r="5" spans="1:23" ht="34.5" customHeight="1" thickBot="1" x14ac:dyDescent="0.3">
      <c r="A5" s="66"/>
      <c r="B5" s="63"/>
      <c r="C5" s="41" t="s">
        <v>42</v>
      </c>
      <c r="D5" s="41">
        <v>1</v>
      </c>
      <c r="E5" s="41">
        <v>1</v>
      </c>
      <c r="F5" s="41">
        <v>1</v>
      </c>
      <c r="G5" s="41">
        <v>1</v>
      </c>
      <c r="H5" s="42">
        <v>1</v>
      </c>
      <c r="I5" s="43">
        <f>SUM(H5*G5)</f>
        <v>1</v>
      </c>
      <c r="J5" s="44">
        <v>0</v>
      </c>
      <c r="K5" s="41">
        <v>0</v>
      </c>
      <c r="L5" s="41">
        <v>0</v>
      </c>
      <c r="M5" s="42">
        <v>0</v>
      </c>
      <c r="N5" s="45">
        <v>0</v>
      </c>
      <c r="O5" s="46">
        <f t="shared" si="0"/>
        <v>1</v>
      </c>
      <c r="P5" s="10"/>
      <c r="Q5" s="10"/>
      <c r="R5" s="10"/>
      <c r="S5" s="10"/>
      <c r="T5" s="10"/>
      <c r="U5" s="10"/>
      <c r="V5" s="10"/>
      <c r="W5" s="10"/>
    </row>
    <row r="6" spans="1:23" ht="34.5" customHeight="1" x14ac:dyDescent="0.25">
      <c r="A6" s="66"/>
      <c r="B6" s="63"/>
      <c r="C6" s="7" t="s">
        <v>36</v>
      </c>
      <c r="D6" s="7">
        <v>50</v>
      </c>
      <c r="E6" s="7">
        <v>50</v>
      </c>
      <c r="F6" s="7">
        <v>1</v>
      </c>
      <c r="G6" s="7">
        <v>50</v>
      </c>
      <c r="H6" s="12">
        <f>3/60</f>
        <v>0.05</v>
      </c>
      <c r="I6" s="32">
        <f>G6*H6</f>
        <v>2.5</v>
      </c>
      <c r="J6" s="25">
        <v>0</v>
      </c>
      <c r="K6" s="7">
        <v>0</v>
      </c>
      <c r="L6" s="7">
        <v>0</v>
      </c>
      <c r="M6" s="12">
        <v>0</v>
      </c>
      <c r="N6" s="13">
        <v>0</v>
      </c>
      <c r="O6" s="14">
        <f>I6+N6</f>
        <v>2.5</v>
      </c>
      <c r="P6" s="10"/>
      <c r="Q6" s="10"/>
      <c r="R6" s="10"/>
      <c r="S6" s="10"/>
      <c r="T6" s="10"/>
      <c r="U6" s="10"/>
      <c r="V6" s="10"/>
      <c r="W6" s="10"/>
    </row>
    <row r="7" spans="1:23" ht="33.75" customHeight="1" x14ac:dyDescent="0.25">
      <c r="A7" s="66"/>
      <c r="B7" s="63"/>
      <c r="C7" s="40" t="s">
        <v>35</v>
      </c>
      <c r="D7" s="15">
        <v>4</v>
      </c>
      <c r="E7" s="15">
        <v>4</v>
      </c>
      <c r="F7" s="40">
        <v>1</v>
      </c>
      <c r="G7" s="15">
        <v>4</v>
      </c>
      <c r="H7" s="16">
        <f>10/60</f>
        <v>0.16666666666666666</v>
      </c>
      <c r="I7" s="33">
        <f>G7*H7</f>
        <v>0.66666666666666663</v>
      </c>
      <c r="J7" s="26">
        <v>0</v>
      </c>
      <c r="K7" s="40">
        <v>0</v>
      </c>
      <c r="L7" s="15">
        <v>0</v>
      </c>
      <c r="M7" s="16">
        <v>0</v>
      </c>
      <c r="N7" s="38">
        <v>0</v>
      </c>
      <c r="O7" s="17">
        <f>I7+N7</f>
        <v>0.66666666666666663</v>
      </c>
    </row>
    <row r="8" spans="1:23" ht="36.75" customHeight="1" x14ac:dyDescent="0.25">
      <c r="A8" s="66"/>
      <c r="B8" s="63"/>
      <c r="C8" s="40" t="s">
        <v>17</v>
      </c>
      <c r="D8" s="15">
        <v>4</v>
      </c>
      <c r="E8" s="15">
        <v>4</v>
      </c>
      <c r="F8" s="40">
        <v>1</v>
      </c>
      <c r="G8" s="15">
        <v>4</v>
      </c>
      <c r="H8" s="16">
        <f>10/60</f>
        <v>0.16666666666666666</v>
      </c>
      <c r="I8" s="33">
        <f>G8*H8</f>
        <v>0.66666666666666663</v>
      </c>
      <c r="J8" s="26">
        <v>0</v>
      </c>
      <c r="K8" s="40">
        <v>0</v>
      </c>
      <c r="L8" s="15">
        <v>0</v>
      </c>
      <c r="M8" s="16">
        <v>0</v>
      </c>
      <c r="N8" s="38">
        <v>0</v>
      </c>
      <c r="O8" s="17">
        <f>I8+N8</f>
        <v>0.66666666666666663</v>
      </c>
    </row>
    <row r="9" spans="1:23" ht="36.75" customHeight="1" x14ac:dyDescent="0.25">
      <c r="A9" s="66"/>
      <c r="B9" s="63"/>
      <c r="C9" s="40" t="s">
        <v>18</v>
      </c>
      <c r="D9" s="15">
        <v>4</v>
      </c>
      <c r="E9" s="15">
        <v>4</v>
      </c>
      <c r="F9" s="40">
        <v>1</v>
      </c>
      <c r="G9" s="15">
        <v>4</v>
      </c>
      <c r="H9" s="16">
        <f>10/60</f>
        <v>0.16666666666666666</v>
      </c>
      <c r="I9" s="33">
        <f t="shared" ref="I9:I10" si="1">G9*H9</f>
        <v>0.66666666666666663</v>
      </c>
      <c r="J9" s="26">
        <v>0</v>
      </c>
      <c r="K9" s="40">
        <v>0</v>
      </c>
      <c r="L9" s="15">
        <v>0</v>
      </c>
      <c r="M9" s="16">
        <v>0</v>
      </c>
      <c r="N9" s="38">
        <v>0</v>
      </c>
      <c r="O9" s="17">
        <f t="shared" ref="O9:O30" si="2">I9+N9</f>
        <v>0.66666666666666663</v>
      </c>
    </row>
    <row r="10" spans="1:23" ht="36.75" customHeight="1" x14ac:dyDescent="0.25">
      <c r="A10" s="66"/>
      <c r="B10" s="63"/>
      <c r="C10" s="40" t="s">
        <v>34</v>
      </c>
      <c r="D10" s="15">
        <v>4</v>
      </c>
      <c r="E10" s="15">
        <v>4</v>
      </c>
      <c r="F10" s="40">
        <v>1</v>
      </c>
      <c r="G10" s="15">
        <v>4</v>
      </c>
      <c r="H10" s="16">
        <f>45/60</f>
        <v>0.75</v>
      </c>
      <c r="I10" s="33">
        <f t="shared" si="1"/>
        <v>3</v>
      </c>
      <c r="J10" s="26">
        <v>0</v>
      </c>
      <c r="K10" s="40">
        <v>0</v>
      </c>
      <c r="L10" s="15">
        <v>0</v>
      </c>
      <c r="M10" s="16">
        <v>0</v>
      </c>
      <c r="N10" s="38">
        <v>0</v>
      </c>
      <c r="O10" s="17">
        <v>3</v>
      </c>
    </row>
    <row r="11" spans="1:23" ht="36.75" customHeight="1" x14ac:dyDescent="0.25">
      <c r="A11" s="66"/>
      <c r="B11" s="63"/>
      <c r="C11" s="40" t="s">
        <v>19</v>
      </c>
      <c r="D11" s="15">
        <v>4</v>
      </c>
      <c r="E11" s="15">
        <v>4</v>
      </c>
      <c r="F11" s="40">
        <v>1</v>
      </c>
      <c r="G11" s="15">
        <v>4</v>
      </c>
      <c r="H11" s="16">
        <f>30/60</f>
        <v>0.5</v>
      </c>
      <c r="I11" s="33">
        <f>G11*H11</f>
        <v>2</v>
      </c>
      <c r="J11" s="26">
        <v>0</v>
      </c>
      <c r="K11" s="40">
        <v>0</v>
      </c>
      <c r="L11" s="15">
        <v>0</v>
      </c>
      <c r="M11" s="16">
        <v>0</v>
      </c>
      <c r="N11" s="38">
        <v>0</v>
      </c>
      <c r="O11" s="17">
        <f t="shared" si="2"/>
        <v>2</v>
      </c>
    </row>
    <row r="12" spans="1:23" ht="36.75" customHeight="1" thickBot="1" x14ac:dyDescent="0.3">
      <c r="A12" s="66"/>
      <c r="B12" s="64"/>
      <c r="C12" s="40" t="s">
        <v>28</v>
      </c>
      <c r="D12" s="15">
        <v>1</v>
      </c>
      <c r="E12" s="15">
        <v>1</v>
      </c>
      <c r="F12" s="40">
        <v>1</v>
      </c>
      <c r="G12" s="15">
        <v>1</v>
      </c>
      <c r="H12" s="16">
        <f>10/60</f>
        <v>0.16666666666666666</v>
      </c>
      <c r="I12" s="33">
        <f>G12*H12</f>
        <v>0.16666666666666666</v>
      </c>
      <c r="J12" s="26">
        <v>0</v>
      </c>
      <c r="K12" s="40">
        <v>0</v>
      </c>
      <c r="L12" s="15">
        <v>0</v>
      </c>
      <c r="M12" s="16">
        <v>0</v>
      </c>
      <c r="N12" s="38">
        <v>0</v>
      </c>
      <c r="O12" s="17">
        <f t="shared" si="2"/>
        <v>0.16666666666666666</v>
      </c>
    </row>
    <row r="13" spans="1:23" ht="36.75" customHeight="1" thickBot="1" x14ac:dyDescent="0.3">
      <c r="A13" s="66"/>
      <c r="B13" s="68" t="s">
        <v>20</v>
      </c>
      <c r="C13" s="41" t="s">
        <v>44</v>
      </c>
      <c r="D13" s="15">
        <v>3</v>
      </c>
      <c r="E13" s="15">
        <v>3</v>
      </c>
      <c r="F13" s="40">
        <v>1</v>
      </c>
      <c r="G13" s="15">
        <v>3</v>
      </c>
      <c r="H13" s="16">
        <f>3/60</f>
        <v>0.05</v>
      </c>
      <c r="I13" s="33">
        <f t="shared" ref="I13:I15" si="3">G13*H13</f>
        <v>0.15000000000000002</v>
      </c>
      <c r="J13" s="26">
        <v>0</v>
      </c>
      <c r="K13" s="40">
        <v>0</v>
      </c>
      <c r="L13" s="15">
        <v>0</v>
      </c>
      <c r="M13" s="16">
        <v>0</v>
      </c>
      <c r="N13" s="38">
        <v>0</v>
      </c>
      <c r="O13" s="17">
        <f t="shared" si="2"/>
        <v>0.15000000000000002</v>
      </c>
    </row>
    <row r="14" spans="1:23" ht="36.75" customHeight="1" thickBot="1" x14ac:dyDescent="0.3">
      <c r="A14" s="66"/>
      <c r="B14" s="63"/>
      <c r="C14" s="41" t="s">
        <v>43</v>
      </c>
      <c r="D14" s="15">
        <v>3</v>
      </c>
      <c r="E14" s="15">
        <v>3</v>
      </c>
      <c r="F14" s="40">
        <v>1</v>
      </c>
      <c r="G14" s="15">
        <v>3</v>
      </c>
      <c r="H14" s="16">
        <f>10/60</f>
        <v>0.16666666666666666</v>
      </c>
      <c r="I14" s="33">
        <f t="shared" si="3"/>
        <v>0.5</v>
      </c>
      <c r="J14" s="26">
        <v>0</v>
      </c>
      <c r="K14" s="40">
        <v>0</v>
      </c>
      <c r="L14" s="15">
        <v>0</v>
      </c>
      <c r="M14" s="16">
        <v>0</v>
      </c>
      <c r="N14" s="38">
        <v>0</v>
      </c>
      <c r="O14" s="17">
        <f t="shared" si="2"/>
        <v>0.5</v>
      </c>
    </row>
    <row r="15" spans="1:23" ht="36.75" customHeight="1" x14ac:dyDescent="0.25">
      <c r="A15" s="66"/>
      <c r="B15" s="63"/>
      <c r="C15" s="41" t="s">
        <v>42</v>
      </c>
      <c r="D15" s="15">
        <v>3</v>
      </c>
      <c r="E15" s="15">
        <v>3</v>
      </c>
      <c r="F15" s="40">
        <v>1</v>
      </c>
      <c r="G15" s="15">
        <v>3</v>
      </c>
      <c r="H15" s="16">
        <v>1</v>
      </c>
      <c r="I15" s="33">
        <f t="shared" si="3"/>
        <v>3</v>
      </c>
      <c r="J15" s="26">
        <v>0</v>
      </c>
      <c r="K15" s="40">
        <v>0</v>
      </c>
      <c r="L15" s="15">
        <v>0</v>
      </c>
      <c r="M15" s="16">
        <v>0</v>
      </c>
      <c r="N15" s="38">
        <v>0</v>
      </c>
      <c r="O15" s="17">
        <f t="shared" si="2"/>
        <v>3</v>
      </c>
    </row>
    <row r="16" spans="1:23" ht="36.75" customHeight="1" x14ac:dyDescent="0.25">
      <c r="A16" s="66"/>
      <c r="B16" s="63"/>
      <c r="C16" s="40" t="s">
        <v>16</v>
      </c>
      <c r="D16" s="15">
        <v>20</v>
      </c>
      <c r="E16" s="15">
        <v>20</v>
      </c>
      <c r="F16" s="40">
        <v>1</v>
      </c>
      <c r="G16" s="15">
        <v>20</v>
      </c>
      <c r="H16" s="16">
        <f>10/60</f>
        <v>0.16666666666666666</v>
      </c>
      <c r="I16" s="33">
        <f t="shared" ref="I16:I30" si="4">G16*H16</f>
        <v>3.333333333333333</v>
      </c>
      <c r="J16" s="26">
        <v>0</v>
      </c>
      <c r="K16" s="40">
        <v>0</v>
      </c>
      <c r="L16" s="15">
        <v>0</v>
      </c>
      <c r="M16" s="16">
        <v>0</v>
      </c>
      <c r="N16" s="38">
        <v>0</v>
      </c>
      <c r="O16" s="17">
        <f t="shared" si="2"/>
        <v>3.333333333333333</v>
      </c>
    </row>
    <row r="17" spans="1:15" ht="36.75" customHeight="1" x14ac:dyDescent="0.25">
      <c r="A17" s="66"/>
      <c r="B17" s="63"/>
      <c r="C17" s="40" t="s">
        <v>18</v>
      </c>
      <c r="D17" s="15">
        <v>20</v>
      </c>
      <c r="E17" s="15">
        <v>20</v>
      </c>
      <c r="F17" s="40">
        <v>1</v>
      </c>
      <c r="G17" s="15">
        <v>20</v>
      </c>
      <c r="H17" s="16">
        <f>10/60</f>
        <v>0.16666666666666666</v>
      </c>
      <c r="I17" s="33">
        <f t="shared" si="4"/>
        <v>3.333333333333333</v>
      </c>
      <c r="J17" s="26">
        <v>0</v>
      </c>
      <c r="K17" s="40">
        <v>0</v>
      </c>
      <c r="L17" s="15">
        <v>0</v>
      </c>
      <c r="M17" s="16">
        <v>0</v>
      </c>
      <c r="N17" s="38">
        <v>0</v>
      </c>
      <c r="O17" s="17">
        <f t="shared" si="2"/>
        <v>3.333333333333333</v>
      </c>
    </row>
    <row r="18" spans="1:15" ht="36.75" customHeight="1" x14ac:dyDescent="0.25">
      <c r="A18" s="66"/>
      <c r="B18" s="63"/>
      <c r="C18" s="40" t="s">
        <v>21</v>
      </c>
      <c r="D18" s="15">
        <v>20</v>
      </c>
      <c r="E18" s="15">
        <v>20</v>
      </c>
      <c r="F18" s="40">
        <v>1</v>
      </c>
      <c r="G18" s="15">
        <v>20</v>
      </c>
      <c r="H18" s="16">
        <v>1.5</v>
      </c>
      <c r="I18" s="33">
        <f t="shared" si="4"/>
        <v>30</v>
      </c>
      <c r="J18" s="26">
        <v>0</v>
      </c>
      <c r="K18" s="40">
        <v>0</v>
      </c>
      <c r="L18" s="15">
        <v>0</v>
      </c>
      <c r="M18" s="16">
        <v>0</v>
      </c>
      <c r="N18" s="38">
        <v>0</v>
      </c>
      <c r="O18" s="17">
        <f t="shared" si="2"/>
        <v>30</v>
      </c>
    </row>
    <row r="19" spans="1:15" ht="36.75" customHeight="1" thickBot="1" x14ac:dyDescent="0.3">
      <c r="A19" s="67"/>
      <c r="B19" s="64"/>
      <c r="C19" s="40" t="s">
        <v>31</v>
      </c>
      <c r="D19" s="15">
        <v>5</v>
      </c>
      <c r="E19" s="15">
        <v>5</v>
      </c>
      <c r="F19" s="40">
        <v>1</v>
      </c>
      <c r="G19" s="15">
        <v>5</v>
      </c>
      <c r="H19" s="16">
        <f>10/60</f>
        <v>0.16666666666666666</v>
      </c>
      <c r="I19" s="33">
        <f t="shared" si="4"/>
        <v>0.83333333333333326</v>
      </c>
      <c r="J19" s="26">
        <v>0</v>
      </c>
      <c r="K19" s="40">
        <v>0</v>
      </c>
      <c r="L19" s="15">
        <v>0</v>
      </c>
      <c r="M19" s="16">
        <v>0</v>
      </c>
      <c r="N19" s="38">
        <v>0</v>
      </c>
      <c r="O19" s="17">
        <f t="shared" si="2"/>
        <v>0.83333333333333326</v>
      </c>
    </row>
    <row r="20" spans="1:15" ht="36.75" customHeight="1" thickBot="1" x14ac:dyDescent="0.3">
      <c r="A20" s="69" t="s">
        <v>15</v>
      </c>
      <c r="B20" s="68" t="s">
        <v>13</v>
      </c>
      <c r="C20" s="41" t="s">
        <v>44</v>
      </c>
      <c r="D20" s="15">
        <v>1</v>
      </c>
      <c r="E20" s="15">
        <v>1</v>
      </c>
      <c r="F20" s="40">
        <v>1</v>
      </c>
      <c r="G20" s="15">
        <v>1</v>
      </c>
      <c r="H20" s="16">
        <f>3/60</f>
        <v>0.05</v>
      </c>
      <c r="I20" s="33">
        <f t="shared" si="4"/>
        <v>0.05</v>
      </c>
      <c r="J20" s="26">
        <v>0</v>
      </c>
      <c r="K20" s="40">
        <v>0</v>
      </c>
      <c r="L20" s="15">
        <v>0</v>
      </c>
      <c r="M20" s="16">
        <v>0</v>
      </c>
      <c r="N20" s="38">
        <v>0</v>
      </c>
      <c r="O20" s="17">
        <f t="shared" si="2"/>
        <v>0.05</v>
      </c>
    </row>
    <row r="21" spans="1:15" ht="36.75" customHeight="1" thickBot="1" x14ac:dyDescent="0.3">
      <c r="A21" s="66"/>
      <c r="B21" s="63"/>
      <c r="C21" s="41" t="s">
        <v>43</v>
      </c>
      <c r="D21" s="15">
        <v>1</v>
      </c>
      <c r="E21" s="15">
        <v>1</v>
      </c>
      <c r="F21" s="40">
        <v>1</v>
      </c>
      <c r="G21" s="15">
        <v>1</v>
      </c>
      <c r="H21" s="16">
        <f>10/60</f>
        <v>0.16666666666666666</v>
      </c>
      <c r="I21" s="33">
        <f t="shared" si="4"/>
        <v>0.16666666666666666</v>
      </c>
      <c r="J21" s="26">
        <v>0</v>
      </c>
      <c r="K21" s="40">
        <v>0</v>
      </c>
      <c r="L21" s="15">
        <v>0</v>
      </c>
      <c r="M21" s="16">
        <v>0</v>
      </c>
      <c r="N21" s="38">
        <v>0</v>
      </c>
      <c r="O21" s="17">
        <f t="shared" si="2"/>
        <v>0.16666666666666666</v>
      </c>
    </row>
    <row r="22" spans="1:15" ht="36.75" customHeight="1" x14ac:dyDescent="0.25">
      <c r="A22" s="66"/>
      <c r="B22" s="63"/>
      <c r="C22" s="41" t="s">
        <v>42</v>
      </c>
      <c r="D22" s="15">
        <v>1</v>
      </c>
      <c r="E22" s="15">
        <v>1</v>
      </c>
      <c r="F22" s="40">
        <v>1</v>
      </c>
      <c r="G22" s="15">
        <v>1</v>
      </c>
      <c r="H22" s="16">
        <v>1</v>
      </c>
      <c r="I22" s="33">
        <f t="shared" si="4"/>
        <v>1</v>
      </c>
      <c r="J22" s="26">
        <v>0</v>
      </c>
      <c r="K22" s="40">
        <v>0</v>
      </c>
      <c r="L22" s="15">
        <v>0</v>
      </c>
      <c r="M22" s="16">
        <v>0</v>
      </c>
      <c r="N22" s="38">
        <v>0</v>
      </c>
      <c r="O22" s="17">
        <f t="shared" si="2"/>
        <v>1</v>
      </c>
    </row>
    <row r="23" spans="1:15" ht="36.75" customHeight="1" x14ac:dyDescent="0.25">
      <c r="A23" s="66"/>
      <c r="B23" s="63"/>
      <c r="C23" s="40" t="s">
        <v>36</v>
      </c>
      <c r="D23" s="15">
        <v>50</v>
      </c>
      <c r="E23" s="15">
        <v>50</v>
      </c>
      <c r="F23" s="40">
        <v>1</v>
      </c>
      <c r="G23" s="15">
        <v>50</v>
      </c>
      <c r="H23" s="16">
        <f>3/60</f>
        <v>0.05</v>
      </c>
      <c r="I23" s="33">
        <f t="shared" si="4"/>
        <v>2.5</v>
      </c>
      <c r="J23" s="26">
        <v>0</v>
      </c>
      <c r="K23" s="40">
        <v>0</v>
      </c>
      <c r="L23" s="15">
        <v>0</v>
      </c>
      <c r="M23" s="16">
        <v>0</v>
      </c>
      <c r="N23" s="38">
        <v>0</v>
      </c>
      <c r="O23" s="17">
        <f t="shared" si="2"/>
        <v>2.5</v>
      </c>
    </row>
    <row r="24" spans="1:15" ht="34.5" customHeight="1" x14ac:dyDescent="0.25">
      <c r="A24" s="66"/>
      <c r="B24" s="63"/>
      <c r="C24" s="40" t="s">
        <v>35</v>
      </c>
      <c r="D24" s="15">
        <v>4</v>
      </c>
      <c r="E24" s="15">
        <v>4</v>
      </c>
      <c r="F24" s="40">
        <v>1</v>
      </c>
      <c r="G24" s="15">
        <v>4</v>
      </c>
      <c r="H24" s="16">
        <f>10/60</f>
        <v>0.16666666666666666</v>
      </c>
      <c r="I24" s="33">
        <f t="shared" si="4"/>
        <v>0.66666666666666663</v>
      </c>
      <c r="J24" s="26">
        <v>0</v>
      </c>
      <c r="K24" s="40">
        <v>0</v>
      </c>
      <c r="L24" s="15">
        <v>0</v>
      </c>
      <c r="M24" s="16">
        <v>0</v>
      </c>
      <c r="N24" s="38">
        <v>0</v>
      </c>
      <c r="O24" s="17">
        <f t="shared" si="2"/>
        <v>0.66666666666666663</v>
      </c>
    </row>
    <row r="25" spans="1:15" ht="33" customHeight="1" x14ac:dyDescent="0.25">
      <c r="A25" s="66"/>
      <c r="B25" s="63"/>
      <c r="C25" s="40" t="s">
        <v>18</v>
      </c>
      <c r="D25" s="15">
        <v>4</v>
      </c>
      <c r="E25" s="15">
        <v>4</v>
      </c>
      <c r="F25" s="40">
        <v>1</v>
      </c>
      <c r="G25" s="15">
        <v>4</v>
      </c>
      <c r="H25" s="16">
        <f>10/60</f>
        <v>0.16666666666666666</v>
      </c>
      <c r="I25" s="33">
        <f t="shared" si="4"/>
        <v>0.66666666666666663</v>
      </c>
      <c r="J25" s="26">
        <v>0</v>
      </c>
      <c r="K25" s="40">
        <v>0</v>
      </c>
      <c r="L25" s="15">
        <v>0</v>
      </c>
      <c r="M25" s="16">
        <v>0</v>
      </c>
      <c r="N25" s="38">
        <v>0</v>
      </c>
      <c r="O25" s="17">
        <f t="shared" si="2"/>
        <v>0.66666666666666663</v>
      </c>
    </row>
    <row r="26" spans="1:15" ht="30.75" customHeight="1" x14ac:dyDescent="0.25">
      <c r="A26" s="66"/>
      <c r="B26" s="63"/>
      <c r="C26" s="40" t="s">
        <v>22</v>
      </c>
      <c r="D26" s="15">
        <v>4</v>
      </c>
      <c r="E26" s="15">
        <v>4</v>
      </c>
      <c r="F26" s="40">
        <v>1</v>
      </c>
      <c r="G26" s="15">
        <v>4</v>
      </c>
      <c r="H26" s="16">
        <v>1</v>
      </c>
      <c r="I26" s="33">
        <f t="shared" si="4"/>
        <v>4</v>
      </c>
      <c r="J26" s="26">
        <v>0</v>
      </c>
      <c r="K26" s="40">
        <v>0</v>
      </c>
      <c r="L26" s="15">
        <v>0</v>
      </c>
      <c r="M26" s="16">
        <v>0</v>
      </c>
      <c r="N26" s="38">
        <v>0</v>
      </c>
      <c r="O26" s="17">
        <f t="shared" si="2"/>
        <v>4</v>
      </c>
    </row>
    <row r="27" spans="1:15" ht="30.75" customHeight="1" x14ac:dyDescent="0.25">
      <c r="A27" s="66"/>
      <c r="B27" s="64"/>
      <c r="C27" s="40" t="s">
        <v>32</v>
      </c>
      <c r="D27" s="15">
        <v>1</v>
      </c>
      <c r="E27" s="15">
        <v>1</v>
      </c>
      <c r="F27" s="40">
        <v>1</v>
      </c>
      <c r="G27" s="15">
        <v>1</v>
      </c>
      <c r="H27" s="16">
        <f>10/60</f>
        <v>0.16666666666666666</v>
      </c>
      <c r="I27" s="33">
        <f t="shared" si="4"/>
        <v>0.16666666666666666</v>
      </c>
      <c r="J27" s="26">
        <v>0</v>
      </c>
      <c r="K27" s="40">
        <v>0</v>
      </c>
      <c r="L27" s="15">
        <v>0</v>
      </c>
      <c r="M27" s="16">
        <v>0</v>
      </c>
      <c r="N27" s="38">
        <v>0</v>
      </c>
      <c r="O27" s="17">
        <f t="shared" si="2"/>
        <v>0.16666666666666666</v>
      </c>
    </row>
    <row r="28" spans="1:15" ht="30.75" customHeight="1" x14ac:dyDescent="0.25">
      <c r="A28" s="66"/>
      <c r="B28" s="72" t="s">
        <v>20</v>
      </c>
      <c r="C28" s="40" t="s">
        <v>16</v>
      </c>
      <c r="D28" s="15">
        <v>2</v>
      </c>
      <c r="E28" s="15">
        <v>2</v>
      </c>
      <c r="F28" s="40">
        <v>1</v>
      </c>
      <c r="G28" s="15">
        <v>2</v>
      </c>
      <c r="H28" s="16">
        <f>10/60</f>
        <v>0.16666666666666666</v>
      </c>
      <c r="I28" s="33">
        <f t="shared" si="4"/>
        <v>0.33333333333333331</v>
      </c>
      <c r="J28" s="26">
        <v>0</v>
      </c>
      <c r="K28" s="40">
        <v>0</v>
      </c>
      <c r="L28" s="15">
        <v>0</v>
      </c>
      <c r="M28" s="16">
        <v>0</v>
      </c>
      <c r="N28" s="38">
        <v>0</v>
      </c>
      <c r="O28" s="17">
        <f t="shared" si="2"/>
        <v>0.33333333333333331</v>
      </c>
    </row>
    <row r="29" spans="1:15" ht="30.75" customHeight="1" x14ac:dyDescent="0.25">
      <c r="A29" s="66"/>
      <c r="B29" s="72"/>
      <c r="C29" s="40" t="s">
        <v>18</v>
      </c>
      <c r="D29" s="15">
        <v>2</v>
      </c>
      <c r="E29" s="15">
        <v>2</v>
      </c>
      <c r="F29" s="40">
        <v>1</v>
      </c>
      <c r="G29" s="15">
        <v>2</v>
      </c>
      <c r="H29" s="16">
        <f>10/60</f>
        <v>0.16666666666666666</v>
      </c>
      <c r="I29" s="33">
        <f t="shared" si="4"/>
        <v>0.33333333333333331</v>
      </c>
      <c r="J29" s="26">
        <v>0</v>
      </c>
      <c r="K29" s="40">
        <v>0</v>
      </c>
      <c r="L29" s="15">
        <v>0</v>
      </c>
      <c r="M29" s="16">
        <v>0</v>
      </c>
      <c r="N29" s="38">
        <v>0</v>
      </c>
      <c r="O29" s="17">
        <f t="shared" si="2"/>
        <v>0.33333333333333331</v>
      </c>
    </row>
    <row r="30" spans="1:15" ht="30.75" customHeight="1" x14ac:dyDescent="0.25">
      <c r="A30" s="67"/>
      <c r="B30" s="72"/>
      <c r="C30" s="40" t="s">
        <v>22</v>
      </c>
      <c r="D30" s="15">
        <v>2</v>
      </c>
      <c r="E30" s="15">
        <v>2</v>
      </c>
      <c r="F30" s="40">
        <v>1</v>
      </c>
      <c r="G30" s="15">
        <v>2</v>
      </c>
      <c r="H30" s="16">
        <v>1</v>
      </c>
      <c r="I30" s="33">
        <f t="shared" si="4"/>
        <v>2</v>
      </c>
      <c r="J30" s="26">
        <v>0</v>
      </c>
      <c r="K30" s="40">
        <v>0</v>
      </c>
      <c r="L30" s="15">
        <v>0</v>
      </c>
      <c r="M30" s="16">
        <v>0</v>
      </c>
      <c r="N30" s="38">
        <v>0</v>
      </c>
      <c r="O30" s="17">
        <f t="shared" si="2"/>
        <v>2</v>
      </c>
    </row>
    <row r="31" spans="1:15" ht="13.5" thickBot="1" x14ac:dyDescent="0.3">
      <c r="A31" s="76" t="s">
        <v>9</v>
      </c>
      <c r="B31" s="72"/>
      <c r="C31" s="72"/>
      <c r="D31" s="15">
        <f>SUM(D3+D6+D13+D16+D20+D23+D28)</f>
        <v>127</v>
      </c>
      <c r="E31" s="15">
        <f>SUM(E3+E6+E13+E16+E20+E23+E28)</f>
        <v>127</v>
      </c>
      <c r="F31" s="47">
        <f>G31/E31</f>
        <v>1.7322834645669292</v>
      </c>
      <c r="G31" s="15">
        <f>SUM(G3:G30)</f>
        <v>220</v>
      </c>
      <c r="H31" s="16">
        <f>I31/G31</f>
        <v>0.29053030303030303</v>
      </c>
      <c r="I31" s="33">
        <f>SUM(I3:I30)</f>
        <v>63.916666666666664</v>
      </c>
      <c r="J31" s="26">
        <f>SUM(J6+J16+J24)</f>
        <v>0</v>
      </c>
      <c r="K31" s="48">
        <f>SUM(K3:K30)</f>
        <v>0</v>
      </c>
      <c r="L31" s="15">
        <f t="shared" ref="L31" si="5">J31*K31</f>
        <v>0</v>
      </c>
      <c r="M31" s="16">
        <v>0</v>
      </c>
      <c r="N31" s="38">
        <f>SUM(N3:N30)</f>
        <v>0</v>
      </c>
      <c r="O31" s="49">
        <f>SUM(N31+I31)</f>
        <v>63.916666666666664</v>
      </c>
    </row>
    <row r="32" spans="1:15" ht="34.5" customHeight="1" thickBot="1" x14ac:dyDescent="0.3">
      <c r="A32" s="69" t="s">
        <v>23</v>
      </c>
      <c r="B32" s="70" t="s">
        <v>12</v>
      </c>
      <c r="C32" s="41" t="s">
        <v>44</v>
      </c>
      <c r="D32" s="15">
        <v>1</v>
      </c>
      <c r="E32" s="15">
        <v>1</v>
      </c>
      <c r="F32" s="47">
        <v>1</v>
      </c>
      <c r="G32" s="15">
        <v>1</v>
      </c>
      <c r="H32" s="16">
        <f>3/60</f>
        <v>0.05</v>
      </c>
      <c r="I32" s="33">
        <f>SUM(G32*H32)</f>
        <v>0.05</v>
      </c>
      <c r="J32" s="26">
        <v>0</v>
      </c>
      <c r="K32" s="48">
        <v>0</v>
      </c>
      <c r="L32" s="15">
        <v>0</v>
      </c>
      <c r="M32" s="16">
        <v>0</v>
      </c>
      <c r="N32" s="38">
        <v>0</v>
      </c>
      <c r="O32" s="49">
        <f>SUM(I32+N32)</f>
        <v>0.05</v>
      </c>
    </row>
    <row r="33" spans="1:38" ht="34.5" customHeight="1" thickBot="1" x14ac:dyDescent="0.3">
      <c r="A33" s="66"/>
      <c r="B33" s="71"/>
      <c r="C33" s="41" t="s">
        <v>43</v>
      </c>
      <c r="D33" s="15">
        <v>1</v>
      </c>
      <c r="E33" s="15">
        <v>1</v>
      </c>
      <c r="F33" s="47">
        <v>1</v>
      </c>
      <c r="G33" s="15">
        <v>1</v>
      </c>
      <c r="H33" s="16">
        <f>10/60</f>
        <v>0.16666666666666666</v>
      </c>
      <c r="I33" s="33">
        <f t="shared" ref="I33:I34" si="6">SUM(G33*H33)</f>
        <v>0.16666666666666666</v>
      </c>
      <c r="J33" s="26">
        <v>0</v>
      </c>
      <c r="K33" s="48">
        <v>0</v>
      </c>
      <c r="L33" s="15">
        <v>0</v>
      </c>
      <c r="M33" s="16">
        <v>0</v>
      </c>
      <c r="N33" s="38">
        <v>0</v>
      </c>
      <c r="O33" s="49">
        <f t="shared" ref="O33:O34" si="7">SUM(I33+N33)</f>
        <v>0.16666666666666666</v>
      </c>
    </row>
    <row r="34" spans="1:38" ht="34.5" customHeight="1" x14ac:dyDescent="0.25">
      <c r="A34" s="66"/>
      <c r="B34" s="71"/>
      <c r="C34" s="41" t="s">
        <v>42</v>
      </c>
      <c r="D34" s="15">
        <v>1</v>
      </c>
      <c r="E34" s="15">
        <v>1</v>
      </c>
      <c r="F34" s="47">
        <v>1</v>
      </c>
      <c r="G34" s="15">
        <v>1</v>
      </c>
      <c r="H34" s="16">
        <v>1</v>
      </c>
      <c r="I34" s="33">
        <f t="shared" si="6"/>
        <v>1</v>
      </c>
      <c r="J34" s="26">
        <v>0</v>
      </c>
      <c r="K34" s="48">
        <v>0</v>
      </c>
      <c r="L34" s="15">
        <v>0</v>
      </c>
      <c r="M34" s="16">
        <v>0</v>
      </c>
      <c r="N34" s="38">
        <v>0</v>
      </c>
      <c r="O34" s="49">
        <f t="shared" si="7"/>
        <v>1</v>
      </c>
    </row>
    <row r="35" spans="1:38" ht="31.5" customHeight="1" x14ac:dyDescent="0.25">
      <c r="A35" s="66"/>
      <c r="B35" s="71"/>
      <c r="C35" s="40" t="s">
        <v>16</v>
      </c>
      <c r="D35" s="15">
        <v>47</v>
      </c>
      <c r="E35" s="15">
        <v>40</v>
      </c>
      <c r="F35" s="40">
        <v>1</v>
      </c>
      <c r="G35" s="15">
        <f>E35*F35</f>
        <v>40</v>
      </c>
      <c r="H35" s="16">
        <f>10/60</f>
        <v>0.16666666666666666</v>
      </c>
      <c r="I35" s="33">
        <f t="shared" ref="I35:I38" si="8">G35*H35</f>
        <v>6.6666666666666661</v>
      </c>
      <c r="J35" s="26">
        <v>7</v>
      </c>
      <c r="K35" s="40">
        <v>1</v>
      </c>
      <c r="L35" s="15">
        <v>7</v>
      </c>
      <c r="M35" s="16">
        <f>10/60</f>
        <v>0.16666666666666666</v>
      </c>
      <c r="N35" s="38">
        <f t="shared" ref="N35:N37" si="9">L35*M35</f>
        <v>1.1666666666666665</v>
      </c>
      <c r="O35" s="17">
        <v>7.9</v>
      </c>
    </row>
    <row r="36" spans="1:38" ht="25.5" customHeight="1" x14ac:dyDescent="0.25">
      <c r="A36" s="66"/>
      <c r="B36" s="71"/>
      <c r="C36" s="40" t="s">
        <v>18</v>
      </c>
      <c r="D36" s="15">
        <v>47</v>
      </c>
      <c r="E36" s="15">
        <v>40</v>
      </c>
      <c r="F36" s="40">
        <v>1</v>
      </c>
      <c r="G36" s="15">
        <v>40</v>
      </c>
      <c r="H36" s="16">
        <f>10/60</f>
        <v>0.16666666666666666</v>
      </c>
      <c r="I36" s="33">
        <f t="shared" si="8"/>
        <v>6.6666666666666661</v>
      </c>
      <c r="J36" s="26">
        <v>7</v>
      </c>
      <c r="K36" s="40">
        <v>1</v>
      </c>
      <c r="L36" s="15">
        <v>7</v>
      </c>
      <c r="M36" s="16">
        <f>10/60</f>
        <v>0.16666666666666666</v>
      </c>
      <c r="N36" s="38">
        <f t="shared" si="9"/>
        <v>1.1666666666666665</v>
      </c>
      <c r="O36" s="17">
        <v>7.9</v>
      </c>
    </row>
    <row r="37" spans="1:38" ht="36.75" customHeight="1" x14ac:dyDescent="0.25">
      <c r="A37" s="66"/>
      <c r="B37" s="71"/>
      <c r="C37" s="40" t="s">
        <v>24</v>
      </c>
      <c r="D37" s="15">
        <v>40</v>
      </c>
      <c r="E37" s="15">
        <v>40</v>
      </c>
      <c r="F37" s="40">
        <v>1</v>
      </c>
      <c r="G37" s="15">
        <v>40</v>
      </c>
      <c r="H37" s="16">
        <v>1.5</v>
      </c>
      <c r="I37" s="33">
        <f t="shared" si="8"/>
        <v>60</v>
      </c>
      <c r="J37" s="26">
        <v>0</v>
      </c>
      <c r="K37" s="40">
        <v>0</v>
      </c>
      <c r="L37" s="15">
        <v>0</v>
      </c>
      <c r="M37" s="16">
        <v>0</v>
      </c>
      <c r="N37" s="38">
        <f t="shared" si="9"/>
        <v>0</v>
      </c>
      <c r="O37" s="17">
        <f t="shared" ref="O37:O38" si="10">I37+N37</f>
        <v>60</v>
      </c>
    </row>
    <row r="38" spans="1:38" ht="36.75" customHeight="1" thickBot="1" x14ac:dyDescent="0.3">
      <c r="A38" s="66"/>
      <c r="B38" s="71"/>
      <c r="C38" s="40" t="s">
        <v>33</v>
      </c>
      <c r="D38" s="15">
        <v>10</v>
      </c>
      <c r="E38" s="15">
        <v>10</v>
      </c>
      <c r="F38" s="40">
        <v>1</v>
      </c>
      <c r="G38" s="15">
        <v>10</v>
      </c>
      <c r="H38" s="16">
        <f>10/60</f>
        <v>0.16666666666666666</v>
      </c>
      <c r="I38" s="33">
        <f t="shared" si="8"/>
        <v>1.6666666666666665</v>
      </c>
      <c r="J38" s="26">
        <v>0</v>
      </c>
      <c r="K38" s="40">
        <v>0</v>
      </c>
      <c r="L38" s="15">
        <v>0</v>
      </c>
      <c r="M38" s="16">
        <v>0</v>
      </c>
      <c r="N38" s="38">
        <v>0</v>
      </c>
      <c r="O38" s="17">
        <f t="shared" si="10"/>
        <v>1.6666666666666665</v>
      </c>
    </row>
    <row r="39" spans="1:38" ht="36.75" customHeight="1" thickBot="1" x14ac:dyDescent="0.3">
      <c r="A39" s="69" t="s">
        <v>25</v>
      </c>
      <c r="B39" s="68" t="s">
        <v>14</v>
      </c>
      <c r="C39" s="41" t="s">
        <v>44</v>
      </c>
      <c r="D39" s="15">
        <v>3</v>
      </c>
      <c r="E39" s="15">
        <v>1</v>
      </c>
      <c r="F39" s="40">
        <v>1</v>
      </c>
      <c r="G39" s="15">
        <v>1</v>
      </c>
      <c r="H39" s="16">
        <f>3/60</f>
        <v>0.05</v>
      </c>
      <c r="I39" s="33">
        <f>G39*H39</f>
        <v>0.05</v>
      </c>
      <c r="J39" s="26">
        <v>2</v>
      </c>
      <c r="K39" s="40">
        <v>1</v>
      </c>
      <c r="L39" s="15">
        <v>2</v>
      </c>
      <c r="M39" s="16">
        <f>3/60</f>
        <v>0.05</v>
      </c>
      <c r="N39" s="38">
        <f>SUM(M39*L39)</f>
        <v>0.1</v>
      </c>
      <c r="O39" s="17">
        <f>I39+N39</f>
        <v>0.15000000000000002</v>
      </c>
    </row>
    <row r="40" spans="1:38" ht="36.75" customHeight="1" thickBot="1" x14ac:dyDescent="0.3">
      <c r="A40" s="66"/>
      <c r="B40" s="63"/>
      <c r="C40" s="41" t="s">
        <v>43</v>
      </c>
      <c r="D40" s="15">
        <v>3</v>
      </c>
      <c r="E40" s="15">
        <v>1</v>
      </c>
      <c r="F40" s="40">
        <v>1</v>
      </c>
      <c r="G40" s="15">
        <v>1</v>
      </c>
      <c r="H40" s="16">
        <f>10/60</f>
        <v>0.16666666666666666</v>
      </c>
      <c r="I40" s="33">
        <f>G40*H40</f>
        <v>0.16666666666666666</v>
      </c>
      <c r="J40" s="26">
        <v>2</v>
      </c>
      <c r="K40" s="40">
        <v>1</v>
      </c>
      <c r="L40" s="15">
        <v>2</v>
      </c>
      <c r="M40" s="16">
        <f>10/60</f>
        <v>0.16666666666666666</v>
      </c>
      <c r="N40" s="38">
        <f>SUM(M40*L40)</f>
        <v>0.33333333333333331</v>
      </c>
      <c r="O40" s="17">
        <f>I40+N40</f>
        <v>0.5</v>
      </c>
    </row>
    <row r="41" spans="1:38" ht="36.75" customHeight="1" x14ac:dyDescent="0.25">
      <c r="A41" s="66"/>
      <c r="B41" s="63"/>
      <c r="C41" s="41" t="s">
        <v>42</v>
      </c>
      <c r="D41" s="15">
        <v>1</v>
      </c>
      <c r="E41" s="15">
        <v>1</v>
      </c>
      <c r="F41" s="40">
        <v>1</v>
      </c>
      <c r="G41" s="15">
        <v>1</v>
      </c>
      <c r="H41" s="16">
        <f>45/60</f>
        <v>0.75</v>
      </c>
      <c r="I41" s="33">
        <f>G41*H41</f>
        <v>0.75</v>
      </c>
      <c r="J41" s="26">
        <v>0</v>
      </c>
      <c r="K41" s="40">
        <v>0</v>
      </c>
      <c r="L41" s="15">
        <v>0</v>
      </c>
      <c r="M41" s="16">
        <v>0</v>
      </c>
      <c r="N41" s="38">
        <v>0</v>
      </c>
      <c r="O41" s="17">
        <f>I41+N41</f>
        <v>0.75</v>
      </c>
    </row>
    <row r="42" spans="1:38" ht="25.5" customHeight="1" x14ac:dyDescent="0.25">
      <c r="A42" s="66"/>
      <c r="B42" s="63"/>
      <c r="C42" s="40" t="s">
        <v>16</v>
      </c>
      <c r="D42" s="15">
        <v>120</v>
      </c>
      <c r="E42" s="15">
        <v>120</v>
      </c>
      <c r="F42" s="40">
        <v>1</v>
      </c>
      <c r="G42" s="15">
        <f t="shared" ref="G42:G43" si="11">E42*F42</f>
        <v>120</v>
      </c>
      <c r="H42" s="16">
        <f>10/60</f>
        <v>0.16666666666666666</v>
      </c>
      <c r="I42" s="33">
        <f t="shared" ref="I42:I44" si="12">G42*H42</f>
        <v>20</v>
      </c>
      <c r="J42" s="26">
        <v>0</v>
      </c>
      <c r="K42" s="40">
        <v>0</v>
      </c>
      <c r="L42" s="15">
        <v>0</v>
      </c>
      <c r="M42" s="16">
        <v>0</v>
      </c>
      <c r="N42" s="38">
        <f t="shared" ref="N42:N43" si="13">L42*M42</f>
        <v>0</v>
      </c>
      <c r="O42" s="17">
        <f t="shared" ref="O42:O45" si="14">I42+N42</f>
        <v>20</v>
      </c>
    </row>
    <row r="43" spans="1:38" ht="30" customHeight="1" x14ac:dyDescent="0.25">
      <c r="A43" s="66"/>
      <c r="B43" s="63"/>
      <c r="C43" s="40" t="s">
        <v>18</v>
      </c>
      <c r="D43" s="15">
        <v>120</v>
      </c>
      <c r="E43" s="15">
        <v>120</v>
      </c>
      <c r="F43" s="40">
        <v>1</v>
      </c>
      <c r="G43" s="15">
        <f t="shared" si="11"/>
        <v>120</v>
      </c>
      <c r="H43" s="16">
        <f>10/60</f>
        <v>0.16666666666666666</v>
      </c>
      <c r="I43" s="33">
        <f t="shared" si="12"/>
        <v>20</v>
      </c>
      <c r="J43" s="26">
        <v>0</v>
      </c>
      <c r="K43" s="40">
        <v>0</v>
      </c>
      <c r="L43" s="15">
        <v>0</v>
      </c>
      <c r="M43" s="16">
        <v>0</v>
      </c>
      <c r="N43" s="38">
        <f t="shared" si="13"/>
        <v>0</v>
      </c>
      <c r="O43" s="17">
        <f t="shared" si="14"/>
        <v>20</v>
      </c>
    </row>
    <row r="44" spans="1:38" s="18" customFormat="1" ht="30" customHeight="1" x14ac:dyDescent="0.25">
      <c r="A44" s="67"/>
      <c r="B44" s="64"/>
      <c r="C44" s="40" t="s">
        <v>26</v>
      </c>
      <c r="D44" s="15">
        <v>120</v>
      </c>
      <c r="E44" s="15">
        <v>120</v>
      </c>
      <c r="F44" s="40">
        <v>1</v>
      </c>
      <c r="G44" s="15">
        <v>120</v>
      </c>
      <c r="H44" s="16">
        <v>1</v>
      </c>
      <c r="I44" s="33">
        <f t="shared" si="12"/>
        <v>120</v>
      </c>
      <c r="J44" s="26">
        <v>0</v>
      </c>
      <c r="K44" s="40">
        <v>0</v>
      </c>
      <c r="L44" s="15">
        <v>0</v>
      </c>
      <c r="M44" s="16">
        <v>0</v>
      </c>
      <c r="N44" s="38">
        <v>0</v>
      </c>
      <c r="O44" s="17">
        <f t="shared" si="14"/>
        <v>120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</row>
    <row r="45" spans="1:38" ht="13.5" thickBot="1" x14ac:dyDescent="0.3">
      <c r="A45" s="74" t="s">
        <v>41</v>
      </c>
      <c r="B45" s="75"/>
      <c r="C45" s="75"/>
      <c r="D45" s="50">
        <f>SUM(D32+D35+D39+D42)</f>
        <v>171</v>
      </c>
      <c r="E45" s="50">
        <f>SUM(E32+E35+E39+E42)</f>
        <v>162</v>
      </c>
      <c r="F45" s="51">
        <f>G45/E45</f>
        <v>3.0617283950617282</v>
      </c>
      <c r="G45" s="50">
        <f>SUM(G32:G44)</f>
        <v>496</v>
      </c>
      <c r="H45" s="52">
        <f>I45/G45</f>
        <v>0.47819220430107529</v>
      </c>
      <c r="I45" s="53">
        <f>SUM(I32:I44)</f>
        <v>237.18333333333334</v>
      </c>
      <c r="J45" s="54">
        <v>9</v>
      </c>
      <c r="K45" s="51">
        <f>L45/J45</f>
        <v>2</v>
      </c>
      <c r="L45" s="50">
        <f>SUM(L32:L44)</f>
        <v>18</v>
      </c>
      <c r="M45" s="52">
        <f>N45/L45</f>
        <v>0.13333333333333333</v>
      </c>
      <c r="N45" s="55">
        <v>2.4</v>
      </c>
      <c r="O45" s="56">
        <f t="shared" si="14"/>
        <v>239.58333333333334</v>
      </c>
    </row>
    <row r="46" spans="1:38" ht="24" customHeight="1" thickBot="1" x14ac:dyDescent="0.3">
      <c r="A46" s="77" t="s">
        <v>39</v>
      </c>
      <c r="B46" s="78"/>
      <c r="C46" s="57"/>
      <c r="D46" s="58">
        <f>D31+D45</f>
        <v>298</v>
      </c>
      <c r="E46" s="58">
        <f>E31+E45</f>
        <v>289</v>
      </c>
      <c r="F46" s="59">
        <f>G46/E46</f>
        <v>2.4775086505190314</v>
      </c>
      <c r="G46" s="58">
        <f>G31+G45</f>
        <v>716</v>
      </c>
      <c r="H46" s="27">
        <f>I46/G46</f>
        <v>0.42053072625698329</v>
      </c>
      <c r="I46" s="31">
        <f>I31+I45</f>
        <v>301.10000000000002</v>
      </c>
      <c r="J46" s="60">
        <f>J31+J45</f>
        <v>9</v>
      </c>
      <c r="K46" s="59">
        <f>L46/J46</f>
        <v>2</v>
      </c>
      <c r="L46" s="58">
        <f>L31+L45</f>
        <v>18</v>
      </c>
      <c r="M46" s="27">
        <f>N46/L46</f>
        <v>0.13333333333333333</v>
      </c>
      <c r="N46" s="37">
        <f>N31+N45</f>
        <v>2.4</v>
      </c>
      <c r="O46" s="61">
        <f>O31+O45</f>
        <v>303.5</v>
      </c>
    </row>
    <row r="47" spans="1:38" x14ac:dyDescent="0.25">
      <c r="A47" s="4"/>
      <c r="B47" s="3"/>
      <c r="C47" s="4"/>
      <c r="D47" s="4"/>
      <c r="E47" s="4"/>
      <c r="F47" s="4"/>
      <c r="G47" s="4"/>
      <c r="H47" s="28"/>
      <c r="I47" s="34"/>
      <c r="J47" s="4"/>
      <c r="K47" s="4"/>
      <c r="L47" s="4"/>
      <c r="M47" s="28"/>
      <c r="N47" s="34"/>
      <c r="O47" s="3"/>
    </row>
    <row r="48" spans="1:38" x14ac:dyDescent="0.25">
      <c r="A48" s="19" t="s">
        <v>11</v>
      </c>
      <c r="B48" s="3"/>
      <c r="C48" s="4"/>
      <c r="D48" s="4"/>
      <c r="E48" s="4"/>
      <c r="F48" s="4"/>
      <c r="G48" s="4"/>
      <c r="H48" s="28"/>
      <c r="I48" s="34"/>
      <c r="J48" s="4"/>
      <c r="K48" s="4"/>
      <c r="L48" s="4"/>
      <c r="M48" s="28"/>
      <c r="N48" s="34"/>
      <c r="O48" s="3"/>
      <c r="Q48" s="20"/>
    </row>
    <row r="49" spans="1:15" ht="17.25" customHeight="1" x14ac:dyDescent="0.25">
      <c r="A49" s="73" t="s">
        <v>27</v>
      </c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</row>
    <row r="50" spans="1:15" ht="14.25" customHeight="1" x14ac:dyDescent="0.25">
      <c r="A50" s="39" t="s">
        <v>37</v>
      </c>
      <c r="B50" s="3"/>
      <c r="C50" s="4"/>
      <c r="D50" s="4"/>
      <c r="E50" s="4"/>
      <c r="F50" s="4"/>
      <c r="G50" s="4"/>
      <c r="H50" s="28"/>
      <c r="I50" s="34"/>
      <c r="J50" s="4"/>
      <c r="K50" s="4"/>
      <c r="L50" s="4"/>
      <c r="M50" s="28"/>
      <c r="N50" s="34"/>
      <c r="O50" s="3"/>
    </row>
    <row r="51" spans="1:15" ht="14.25" customHeight="1" x14ac:dyDescent="0.25">
      <c r="A51" s="39"/>
      <c r="B51" s="3"/>
      <c r="C51" s="4"/>
      <c r="D51" s="4"/>
      <c r="E51" s="4"/>
      <c r="F51" s="4"/>
      <c r="G51" s="4"/>
      <c r="H51" s="28"/>
      <c r="I51" s="34"/>
      <c r="J51" s="4"/>
      <c r="K51" s="4"/>
      <c r="L51" s="4"/>
      <c r="M51" s="28"/>
      <c r="N51" s="34"/>
      <c r="O51" s="3"/>
    </row>
    <row r="52" spans="1:15" ht="14.25" customHeight="1" x14ac:dyDescent="0.25">
      <c r="A52" s="5" t="s">
        <v>29</v>
      </c>
      <c r="B52" s="3"/>
      <c r="C52" s="4"/>
      <c r="D52" s="4"/>
      <c r="E52" s="4"/>
      <c r="F52" s="4"/>
      <c r="G52" s="4"/>
      <c r="H52" s="28"/>
      <c r="I52" s="34"/>
      <c r="J52" s="4"/>
      <c r="K52" s="4"/>
      <c r="L52" s="4"/>
      <c r="M52" s="28"/>
      <c r="N52" s="34"/>
      <c r="O52" s="3"/>
    </row>
    <row r="53" spans="1:15" x14ac:dyDescent="0.25">
      <c r="A53" s="73" t="s">
        <v>30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</row>
    <row r="54" spans="1:15" ht="17.25" x14ac:dyDescent="0.25">
      <c r="A54" s="80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</row>
    <row r="55" spans="1:15" ht="17.25" x14ac:dyDescent="0.25">
      <c r="A55" s="80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</row>
    <row r="56" spans="1:15" ht="17.25" x14ac:dyDescent="0.25">
      <c r="A56" s="21"/>
      <c r="B56" s="22"/>
      <c r="C56" s="21"/>
      <c r="D56" s="21"/>
      <c r="E56" s="21"/>
      <c r="F56" s="21"/>
      <c r="G56" s="21"/>
      <c r="H56" s="29"/>
      <c r="I56" s="35"/>
      <c r="J56" s="21"/>
      <c r="K56" s="21"/>
      <c r="L56" s="21"/>
      <c r="M56" s="29"/>
      <c r="N56" s="35"/>
      <c r="O56" s="22"/>
    </row>
    <row r="57" spans="1:15" ht="17.25" x14ac:dyDescent="0.25">
      <c r="A57" s="21"/>
      <c r="B57" s="22"/>
      <c r="C57" s="21"/>
      <c r="D57" s="21"/>
      <c r="E57" s="21"/>
      <c r="F57" s="21"/>
      <c r="G57" s="21"/>
      <c r="H57" s="29"/>
      <c r="I57" s="35"/>
      <c r="J57" s="21"/>
      <c r="K57" s="21"/>
      <c r="L57" s="21"/>
      <c r="M57" s="29"/>
      <c r="N57" s="35"/>
      <c r="O57" s="22"/>
    </row>
    <row r="58" spans="1:15" x14ac:dyDescent="0.25">
      <c r="A58" s="79"/>
      <c r="B58" s="79"/>
      <c r="C58" s="79"/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</row>
    <row r="59" spans="1:15" x14ac:dyDescent="0.25">
      <c r="A59" s="79"/>
      <c r="B59" s="79"/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</row>
    <row r="60" spans="1:15" x14ac:dyDescent="0.25">
      <c r="A60" s="79"/>
      <c r="B60" s="79"/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</row>
    <row r="61" spans="1:15" x14ac:dyDescent="0.25">
      <c r="A61" s="79"/>
      <c r="B61" s="79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</row>
    <row r="62" spans="1:15" x14ac:dyDescent="0.25">
      <c r="A62" s="79"/>
      <c r="B62" s="79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</row>
    <row r="63" spans="1:15" x14ac:dyDescent="0.25">
      <c r="B63" s="24"/>
    </row>
    <row r="64" spans="1:15" x14ac:dyDescent="0.25">
      <c r="B64" s="24"/>
    </row>
    <row r="65" spans="2:2" x14ac:dyDescent="0.25">
      <c r="B65" s="24"/>
    </row>
    <row r="66" spans="2:2" x14ac:dyDescent="0.25">
      <c r="B66" s="24"/>
    </row>
    <row r="67" spans="2:2" x14ac:dyDescent="0.25">
      <c r="B67" s="24"/>
    </row>
    <row r="68" spans="2:2" x14ac:dyDescent="0.25">
      <c r="B68" s="24"/>
    </row>
    <row r="69" spans="2:2" x14ac:dyDescent="0.25">
      <c r="B69" s="24"/>
    </row>
  </sheetData>
  <mergeCells count="23">
    <mergeCell ref="A1:XFD1"/>
    <mergeCell ref="A62:O62"/>
    <mergeCell ref="A58:O58"/>
    <mergeCell ref="A59:O59"/>
    <mergeCell ref="A60:O60"/>
    <mergeCell ref="A53:O53"/>
    <mergeCell ref="A54:O54"/>
    <mergeCell ref="A61:O61"/>
    <mergeCell ref="A55:O55"/>
    <mergeCell ref="A49:O49"/>
    <mergeCell ref="A45:C45"/>
    <mergeCell ref="A31:C31"/>
    <mergeCell ref="A46:B46"/>
    <mergeCell ref="A39:A44"/>
    <mergeCell ref="B39:B44"/>
    <mergeCell ref="B3:B12"/>
    <mergeCell ref="A3:A19"/>
    <mergeCell ref="B13:B19"/>
    <mergeCell ref="A32:A38"/>
    <mergeCell ref="B32:B38"/>
    <mergeCell ref="B20:B27"/>
    <mergeCell ref="A20:A30"/>
    <mergeCell ref="B28:B30"/>
  </mergeCells>
  <printOptions gridLines="1"/>
  <pageMargins left="0.7" right="0.7" top="0.75" bottom="0.75" header="0.3" footer="0.3"/>
  <pageSetup scale="55" fitToHeight="0" orientation="landscape" r:id="rId1"/>
  <headerFooter>
    <oddHeader xml:space="preserve">&amp;C
</oddHeader>
    <oddFooter>&amp;CPage &amp;P of &amp;N</oddFooter>
  </headerFooter>
  <ignoredErrors>
    <ignoredError sqref="H42:H43 H35 O31 L45:L46 M46 K46 F46 H23 H13 H20 G31:H31 J31 G45:H4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7" sqref="A7"/>
    </sheetView>
  </sheetViews>
  <sheetFormatPr defaultRowHeight="15" x14ac:dyDescent="0.25"/>
  <cols>
    <col min="1" max="1" width="17.5703125" customWidth="1"/>
  </cols>
  <sheetData>
    <row r="1" spans="1:1" x14ac:dyDescent="0.25">
      <c r="A1" s="1" t="e">
        <f t="shared" ref="A1" si="0">#REF!*#REF!</f>
        <v>#REF!</v>
      </c>
    </row>
    <row r="2" spans="1:1" x14ac:dyDescent="0.25">
      <c r="A2" s="1" t="e">
        <f t="shared" ref="A2" si="1">#REF!*#REF!</f>
        <v>#REF!</v>
      </c>
    </row>
    <row r="3" spans="1:1" x14ac:dyDescent="0.25">
      <c r="A3" s="1" t="e">
        <f t="shared" ref="A3" si="2">#REF!*#REF!</f>
        <v>#REF!</v>
      </c>
    </row>
    <row r="4" spans="1:1" x14ac:dyDescent="0.25">
      <c r="A4" s="2" t="e">
        <f t="shared" ref="A4" si="3">#REF!*#REF!</f>
        <v>#REF!</v>
      </c>
    </row>
  </sheetData>
  <pageMargins left="0.7" right="0.7" top="0.75" bottom="0.75" header="0.3" footer="0.3"/>
  <ignoredErrors>
    <ignoredError sqref="A2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Appendix A-4. Burden Table</vt:lpstr>
      <vt:lpstr>Sheet1</vt:lpstr>
      <vt:lpstr>'Appendix A-4. Burden Table'!Print_Area</vt:lpstr>
      <vt:lpstr>'Appendix A-4. Burden Table'!Print_Titles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lywilliams</dc:creator>
  <cp:lastModifiedBy>Allison Roeser</cp:lastModifiedBy>
  <cp:lastPrinted>2016-07-15T17:45:08Z</cp:lastPrinted>
  <dcterms:created xsi:type="dcterms:W3CDTF">2013-01-08T21:49:18Z</dcterms:created>
  <dcterms:modified xsi:type="dcterms:W3CDTF">2017-07-12T05:15:22Z</dcterms:modified>
</cp:coreProperties>
</file>