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mc:AlternateContent xmlns:mc="http://schemas.openxmlformats.org/markup-compatibility/2006">
    <mc:Choice Requires="x15">
      <x15ac:absPath xmlns:x15ac="http://schemas.microsoft.com/office/spreadsheetml/2010/11/ac" url="Q:\OECA\ICR Renewals\FY2017 (WA 2-04)\Expires 2017-03\2383.04\sent to OMB\"/>
    </mc:Choice>
  </mc:AlternateContent>
  <bookViews>
    <workbookView xWindow="0" yWindow="0" windowWidth="11670" windowHeight="7200"/>
  </bookViews>
  <sheets>
    <sheet name="Table 1" sheetId="1" r:id="rId1"/>
    <sheet name="Table 2" sheetId="2"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1" l="1"/>
  <c r="F15" i="1"/>
  <c r="H15" i="1" s="1"/>
  <c r="D15" i="1"/>
  <c r="D13" i="1"/>
  <c r="I15" i="1" l="1"/>
  <c r="G15" i="1"/>
  <c r="F9" i="2"/>
  <c r="G9" i="2" s="1"/>
  <c r="D8" i="2"/>
  <c r="F8" i="2" s="1"/>
  <c r="D9" i="2"/>
  <c r="D10" i="2"/>
  <c r="F10" i="2" s="1"/>
  <c r="G10" i="2" s="1"/>
  <c r="D12" i="2"/>
  <c r="F12" i="2" s="1"/>
  <c r="G12" i="2" s="1"/>
  <c r="D13" i="2"/>
  <c r="F13" i="2" s="1"/>
  <c r="G13" i="2" s="1"/>
  <c r="D14" i="2"/>
  <c r="F14" i="2" s="1"/>
  <c r="G14" i="2" s="1"/>
  <c r="D6" i="2"/>
  <c r="F6" i="2" s="1"/>
  <c r="H6" i="2" l="1"/>
  <c r="G6" i="2"/>
  <c r="I6" i="2" s="1"/>
  <c r="G8" i="2"/>
  <c r="F15" i="2" s="1"/>
  <c r="H14" i="2"/>
  <c r="I14" i="2" s="1"/>
  <c r="H12" i="2"/>
  <c r="I12" i="2" s="1"/>
  <c r="H9" i="2"/>
  <c r="I9" i="2" s="1"/>
  <c r="H13" i="2"/>
  <c r="I13" i="2" s="1"/>
  <c r="H10" i="2"/>
  <c r="I10" i="2" s="1"/>
  <c r="H8" i="2"/>
  <c r="F13" i="1"/>
  <c r="D14" i="1"/>
  <c r="F14" i="1" s="1"/>
  <c r="H14" i="1" s="1"/>
  <c r="D19" i="1"/>
  <c r="F19" i="1" s="1"/>
  <c r="D20" i="1"/>
  <c r="F20" i="1" s="1"/>
  <c r="H20" i="1" s="1"/>
  <c r="D22" i="1"/>
  <c r="F22" i="1" s="1"/>
  <c r="D23" i="1"/>
  <c r="F23" i="1" s="1"/>
  <c r="H23" i="1" s="1"/>
  <c r="D24" i="1"/>
  <c r="F24" i="1" s="1"/>
  <c r="D25" i="1"/>
  <c r="F25" i="1" s="1"/>
  <c r="H25" i="1" s="1"/>
  <c r="D26" i="1"/>
  <c r="F26" i="1" s="1"/>
  <c r="D27" i="1"/>
  <c r="F27" i="1" s="1"/>
  <c r="H27" i="1" s="1"/>
  <c r="D33" i="1"/>
  <c r="F33" i="1" s="1"/>
  <c r="D34" i="1"/>
  <c r="F34" i="1" s="1"/>
  <c r="G34" i="1" s="1"/>
  <c r="D35" i="1"/>
  <c r="F35" i="1" s="1"/>
  <c r="G35" i="1" s="1"/>
  <c r="D36" i="1"/>
  <c r="F36" i="1" s="1"/>
  <c r="G36" i="1" s="1"/>
  <c r="D37" i="1"/>
  <c r="F37" i="1" s="1"/>
  <c r="G37" i="1" s="1"/>
  <c r="D11" i="1"/>
  <c r="F11" i="1" s="1"/>
  <c r="I8" i="2" l="1"/>
  <c r="I15" i="2"/>
  <c r="H11" i="1"/>
  <c r="G11" i="1"/>
  <c r="H19" i="1"/>
  <c r="G19" i="1"/>
  <c r="I19" i="1" s="1"/>
  <c r="H26" i="1"/>
  <c r="G26" i="1"/>
  <c r="H22" i="1"/>
  <c r="G22" i="1"/>
  <c r="I22" i="1" s="1"/>
  <c r="H13" i="1"/>
  <c r="G13" i="1"/>
  <c r="H24" i="1"/>
  <c r="G24" i="1"/>
  <c r="I24" i="1" s="1"/>
  <c r="G27" i="1"/>
  <c r="G25" i="1"/>
  <c r="I25" i="1" s="1"/>
  <c r="G23" i="1"/>
  <c r="G20" i="1"/>
  <c r="G14" i="1"/>
  <c r="I37" i="1"/>
  <c r="H37" i="1"/>
  <c r="H36" i="1"/>
  <c r="I36" i="1" s="1"/>
  <c r="H35" i="1"/>
  <c r="I35" i="1" s="1"/>
  <c r="H34" i="1"/>
  <c r="I34" i="1" s="1"/>
  <c r="G33" i="1"/>
  <c r="F39" i="1" s="1"/>
  <c r="H33" i="1"/>
  <c r="I27" i="1"/>
  <c r="I26" i="1"/>
  <c r="I23" i="1"/>
  <c r="I20" i="1"/>
  <c r="I14" i="1"/>
  <c r="I13" i="1" l="1"/>
  <c r="F28" i="1"/>
  <c r="F40" i="1" s="1"/>
  <c r="L40" i="1" s="1"/>
  <c r="I11" i="1"/>
  <c r="I33" i="1"/>
  <c r="I39" i="1" s="1"/>
  <c r="I40" i="1" l="1"/>
  <c r="I42" i="1" s="1"/>
</calcChain>
</file>

<file path=xl/sharedStrings.xml><?xml version="1.0" encoding="utf-8"?>
<sst xmlns="http://schemas.openxmlformats.org/spreadsheetml/2006/main" count="114" uniqueCount="98">
  <si>
    <t>Table 1: Annual Respondent Burden and Cost – NESHAP for Gold Mine Ore Processing (40 CFR Part 63, Subpart EEEEEEE) (Renewal)</t>
  </si>
  <si>
    <t>Burden item</t>
  </si>
  <si>
    <t>(A)</t>
  </si>
  <si>
    <t>(B)</t>
  </si>
  <si>
    <t>(C)</t>
  </si>
  <si>
    <t xml:space="preserve">(D) </t>
  </si>
  <si>
    <t>(E)</t>
  </si>
  <si>
    <t>(F)</t>
  </si>
  <si>
    <t>(G)</t>
  </si>
  <si>
    <t>(H)</t>
  </si>
  <si>
    <t>Person hours per occurrence</t>
  </si>
  <si>
    <t>No. of occurrences per respondent</t>
  </si>
  <si>
    <t>1.  Applications</t>
  </si>
  <si>
    <t>N/A</t>
  </si>
  <si>
    <t>2.  Surveys and Studies</t>
  </si>
  <si>
    <t xml:space="preserve">3.  Acquisition, Installation, and Utilization of Technology and Systems </t>
  </si>
  <si>
    <t>4.  Reporting Requirements</t>
  </si>
  <si>
    <t>C.  Create information</t>
  </si>
  <si>
    <t>See 4B</t>
  </si>
  <si>
    <t>D.  Gather existing information</t>
  </si>
  <si>
    <t>E.  Write report</t>
  </si>
  <si>
    <t>Subtotal for Reporting Requirements</t>
  </si>
  <si>
    <t xml:space="preserve">5.  Recordkeeping Requirements </t>
  </si>
  <si>
    <t>See 4A</t>
  </si>
  <si>
    <t>B.  Plan activities</t>
  </si>
  <si>
    <t>C.  Implement activities</t>
  </si>
  <si>
    <t>E.  Time to enter information</t>
  </si>
  <si>
    <t>F.  Time to transmit or disclose information</t>
  </si>
  <si>
    <t>G.  Time to adjust existing ways</t>
  </si>
  <si>
    <t>Subtotal for Recordkeeping Requirements</t>
  </si>
  <si>
    <t>Technical person-hours per year 
(E=CxD)</t>
  </si>
  <si>
    <t>Person-hours per respondent per year 
(C=AxB)</t>
  </si>
  <si>
    <t>Management person-hours per year 
(F=Ex0.05)</t>
  </si>
  <si>
    <t>Clerical person-hours per year 
(G=Ex0.1)</t>
  </si>
  <si>
    <t>Weekly and monthly sampling</t>
  </si>
  <si>
    <t>Request for compliance extension</t>
  </si>
  <si>
    <t>Annual performance test for Hg emissions</t>
  </si>
  <si>
    <t>H.  Time to train personnel</t>
  </si>
  <si>
    <t>I.  Time for audits</t>
  </si>
  <si>
    <t>Assumptions:</t>
  </si>
  <si>
    <r>
      <rPr>
        <vertAlign val="superscript"/>
        <sz val="10"/>
        <color rgb="FF000000"/>
        <rFont val="Times New Roman"/>
        <family val="1"/>
      </rPr>
      <t>a</t>
    </r>
    <r>
      <rPr>
        <sz val="10"/>
        <color rgb="FF000000"/>
        <rFont val="Times New Roman"/>
        <family val="1"/>
      </rPr>
      <t xml:space="preserve">  We assume there are 21 existing facilities subject to the rule and no additional sources will become subjet to the rule during the three year period of this ICR.</t>
    </r>
  </si>
  <si>
    <r>
      <t xml:space="preserve">b  </t>
    </r>
    <r>
      <rPr>
        <sz val="10"/>
        <color theme="1"/>
        <rFont val="Times New Roman"/>
        <family val="1"/>
      </rPr>
      <t>This ICR uses the following labor rates based on Department of Labor, Bureau of Labor Statistics (BLS) data “Table 2 Civilian Workers, by Occupational and Industry group. --$138.43 per hour for Executive, Administrative, and Managerial labor; $106.45 per hour for Technical labor, and $52.77 per hour for Clerical labor. The rates have been increased by 110 percent to account for the benefit packages available to those employed by private industry.</t>
    </r>
  </si>
  <si>
    <r>
      <t xml:space="preserve">c  </t>
    </r>
    <r>
      <rPr>
        <sz val="10"/>
        <color theme="1"/>
        <rFont val="Times New Roman"/>
        <family val="1"/>
      </rPr>
      <t>This ICR assumes all existing sources will have to familiarize with the regulatory requirements each year.</t>
    </r>
  </si>
  <si>
    <r>
      <t>d</t>
    </r>
    <r>
      <rPr>
        <sz val="10"/>
        <color theme="1"/>
        <rFont val="Times New Roman"/>
        <family val="1"/>
      </rPr>
      <t xml:space="preserve">  Rule will require operating CEMS, weekly sampling, and monthly sampling.</t>
    </r>
  </si>
  <si>
    <r>
      <t xml:space="preserve">e  </t>
    </r>
    <r>
      <rPr>
        <sz val="10"/>
        <color theme="1"/>
        <rFont val="Times New Roman"/>
        <family val="1"/>
      </rPr>
      <t xml:space="preserve">Assumes 4 roaster stacks will be equipped with mercury CEMS, and that QA plan has already been developed during initial rule compliance. </t>
    </r>
  </si>
  <si>
    <t>A.  Familiarize with regulatory requirements</t>
  </si>
  <si>
    <t xml:space="preserve">Table 2: Average Annual EPA Burden and Cost – NESHAP for Gold Mine Ore Processing (40 CFR Part 63, Subpart EEEEEEE) (Renewal)
</t>
  </si>
  <si>
    <t>Burden Item</t>
  </si>
  <si>
    <t xml:space="preserve">(A) </t>
  </si>
  <si>
    <t xml:space="preserve">(B) </t>
  </si>
  <si>
    <t xml:space="preserve">(C) </t>
  </si>
  <si>
    <t xml:space="preserve">(E) </t>
  </si>
  <si>
    <t xml:space="preserve">(G) </t>
  </si>
  <si>
    <t>Occurrences per respondent</t>
  </si>
  <si>
    <t>Report Review:</t>
  </si>
  <si>
    <t>Deviation reports</t>
  </si>
  <si>
    <t>EPA Person hours per occurrence</t>
  </si>
  <si>
    <t>Annual performance test report for Hg emission</t>
  </si>
  <si>
    <t>EPA Person-hours per plant 
(C=AxB)</t>
  </si>
  <si>
    <t>Technical hours/year (E=CxD)</t>
  </si>
  <si>
    <t>Management   hours/year (F=Ex0.05)</t>
  </si>
  <si>
    <t xml:space="preserve"> Clerical-hours/year (G=Ex0.1)</t>
  </si>
  <si>
    <r>
      <t xml:space="preserve">b  </t>
    </r>
    <r>
      <rPr>
        <sz val="10"/>
        <color theme="1"/>
        <rFont val="Times New Roman"/>
        <family val="1"/>
      </rPr>
      <t>This ICR uses the following labor rates: $47.63 for technical, $64.16 for managerial, and $25.76 for clerical labor.  These rates are from the Office of Personnel Management (OPM), 2016 General Schedule, which excludes locality rates of pay.  The rates have been increased by 60 percent to account for the benefit packages available to government employees.</t>
    </r>
  </si>
  <si>
    <r>
      <t xml:space="preserve">f  </t>
    </r>
    <r>
      <rPr>
        <sz val="10"/>
        <color theme="1"/>
        <rFont val="Times New Roman"/>
        <family val="1"/>
      </rPr>
      <t>Assumes existing gold mine ore processing facilities have already complied with initial rule requirements.</t>
    </r>
  </si>
  <si>
    <r>
      <t>c</t>
    </r>
    <r>
      <rPr>
        <sz val="10"/>
        <color theme="1"/>
        <rFont val="Times New Roman"/>
        <family val="1"/>
      </rPr>
      <t xml:space="preserve">  Assumes Agency staff will observe the performance test of one affected plant per year.</t>
    </r>
  </si>
  <si>
    <r>
      <t xml:space="preserve">d  </t>
    </r>
    <r>
      <rPr>
        <sz val="10"/>
        <color theme="1"/>
        <rFont val="Times New Roman"/>
        <family val="1"/>
      </rPr>
      <t>Assumes existing gold mine ore processing facilities have already complied with initial rule requirements.</t>
    </r>
  </si>
  <si>
    <r>
      <t>e</t>
    </r>
    <r>
      <rPr>
        <sz val="10"/>
        <color theme="1"/>
        <rFont val="Times New Roman"/>
        <family val="1"/>
      </rPr>
      <t xml:space="preserve">  Assumes 20% of existing facilities (21 x 20% = 4.2 facilities) will need to submit excess emissions reports.</t>
    </r>
  </si>
  <si>
    <r>
      <t xml:space="preserve">g  </t>
    </r>
    <r>
      <rPr>
        <sz val="10"/>
        <color theme="1"/>
        <rFont val="Times New Roman"/>
        <family val="1"/>
      </rPr>
      <t>Assumes 20% of existing facilities (21 x 20% = 4.2 facilities) will need to submit excess emissions reports.</t>
    </r>
  </si>
  <si>
    <r>
      <t xml:space="preserve">f  </t>
    </r>
    <r>
      <rPr>
        <sz val="10"/>
        <color theme="1"/>
        <rFont val="Times New Roman"/>
        <family val="1"/>
      </rPr>
      <t xml:space="preserve">Totals have been rounded to 3 significant figures. Figures may not add exactly due to rounding. </t>
    </r>
  </si>
  <si>
    <t>responses</t>
  </si>
  <si>
    <t>hr/response</t>
  </si>
  <si>
    <r>
      <t xml:space="preserve">Respondents per year </t>
    </r>
    <r>
      <rPr>
        <b/>
        <vertAlign val="superscript"/>
        <sz val="10"/>
        <color rgb="FF000000"/>
        <rFont val="Times New Roman"/>
        <family val="1"/>
      </rPr>
      <t>a</t>
    </r>
  </si>
  <si>
    <r>
      <t xml:space="preserve">Total Cost per year </t>
    </r>
    <r>
      <rPr>
        <b/>
        <vertAlign val="superscript"/>
        <sz val="10"/>
        <color rgb="FF000000"/>
        <rFont val="Times New Roman"/>
        <family val="1"/>
      </rPr>
      <t>b</t>
    </r>
    <r>
      <rPr>
        <b/>
        <sz val="10"/>
        <color rgb="FF000000"/>
        <rFont val="Times New Roman"/>
        <family val="1"/>
      </rPr>
      <t>, $</t>
    </r>
  </si>
  <si>
    <r>
      <t xml:space="preserve">A.  Familiarize with regulatory requirements </t>
    </r>
    <r>
      <rPr>
        <vertAlign val="superscript"/>
        <sz val="10"/>
        <color rgb="FF000000"/>
        <rFont val="Times New Roman"/>
        <family val="1"/>
      </rPr>
      <t>c</t>
    </r>
  </si>
  <si>
    <r>
      <t xml:space="preserve">B.  Required activities </t>
    </r>
    <r>
      <rPr>
        <vertAlign val="superscript"/>
        <sz val="10"/>
        <color rgb="FF000000"/>
        <rFont val="Times New Roman"/>
        <family val="1"/>
      </rPr>
      <t>d</t>
    </r>
  </si>
  <si>
    <r>
      <t xml:space="preserve">Operating CEMS </t>
    </r>
    <r>
      <rPr>
        <vertAlign val="superscript"/>
        <sz val="10"/>
        <color rgb="FF000000"/>
        <rFont val="Times New Roman"/>
        <family val="1"/>
      </rPr>
      <t>e</t>
    </r>
  </si>
  <si>
    <r>
      <t xml:space="preserve">Initial notification of applicability </t>
    </r>
    <r>
      <rPr>
        <vertAlign val="superscript"/>
        <sz val="10"/>
        <color rgb="FF000000"/>
        <rFont val="Times New Roman"/>
        <family val="1"/>
      </rPr>
      <t>f</t>
    </r>
  </si>
  <si>
    <r>
      <t xml:space="preserve">Notification of compliance status </t>
    </r>
    <r>
      <rPr>
        <vertAlign val="superscript"/>
        <sz val="10"/>
        <color rgb="FF000000"/>
        <rFont val="Times New Roman"/>
        <family val="1"/>
      </rPr>
      <t>f</t>
    </r>
  </si>
  <si>
    <r>
      <t xml:space="preserve">Site-specific test plan </t>
    </r>
    <r>
      <rPr>
        <vertAlign val="superscript"/>
        <sz val="10"/>
        <color rgb="FF000000"/>
        <rFont val="Times New Roman"/>
        <family val="1"/>
      </rPr>
      <t>f</t>
    </r>
  </si>
  <si>
    <r>
      <t xml:space="preserve">Quality assurance plan for CEMS </t>
    </r>
    <r>
      <rPr>
        <vertAlign val="superscript"/>
        <sz val="10"/>
        <color rgb="FF000000"/>
        <rFont val="Times New Roman"/>
        <family val="1"/>
      </rPr>
      <t>e</t>
    </r>
  </si>
  <si>
    <r>
      <t xml:space="preserve">Notification of performance test </t>
    </r>
    <r>
      <rPr>
        <vertAlign val="superscript"/>
        <sz val="10"/>
        <color rgb="FF000000"/>
        <rFont val="Times New Roman"/>
        <family val="1"/>
      </rPr>
      <t>f</t>
    </r>
  </si>
  <si>
    <r>
      <t xml:space="preserve">Startup, shutdown, malfunction plan </t>
    </r>
    <r>
      <rPr>
        <vertAlign val="superscript"/>
        <sz val="10"/>
        <color rgb="FF000000"/>
        <rFont val="Times New Roman"/>
        <family val="1"/>
      </rPr>
      <t>f</t>
    </r>
  </si>
  <si>
    <r>
      <t xml:space="preserve">Semiannual report of excess emissions </t>
    </r>
    <r>
      <rPr>
        <vertAlign val="superscript"/>
        <sz val="10"/>
        <color rgb="FF000000"/>
        <rFont val="Times New Roman"/>
        <family val="1"/>
      </rPr>
      <t>g</t>
    </r>
  </si>
  <si>
    <r>
      <t>D.  Develop record system</t>
    </r>
    <r>
      <rPr>
        <b/>
        <vertAlign val="superscript"/>
        <sz val="10"/>
        <color rgb="FF000000"/>
        <rFont val="Times New Roman"/>
        <family val="1"/>
      </rPr>
      <t xml:space="preserve"> </t>
    </r>
  </si>
  <si>
    <r>
      <t xml:space="preserve">Plants per year </t>
    </r>
    <r>
      <rPr>
        <b/>
        <vertAlign val="superscript"/>
        <sz val="10"/>
        <color rgb="FF000000"/>
        <rFont val="Times New Roman"/>
        <family val="1"/>
      </rPr>
      <t>a</t>
    </r>
  </si>
  <si>
    <r>
      <t xml:space="preserve">Observe performance test </t>
    </r>
    <r>
      <rPr>
        <vertAlign val="superscript"/>
        <sz val="10"/>
        <color rgb="FF000000"/>
        <rFont val="Times New Roman"/>
        <family val="1"/>
      </rPr>
      <t>c</t>
    </r>
  </si>
  <si>
    <r>
      <t>Initial notification of applicability</t>
    </r>
    <r>
      <rPr>
        <vertAlign val="superscript"/>
        <sz val="10"/>
        <color rgb="FF000000"/>
        <rFont val="Times New Roman"/>
        <family val="1"/>
      </rPr>
      <t xml:space="preserve"> d</t>
    </r>
  </si>
  <si>
    <r>
      <t xml:space="preserve">Notification of compliance status </t>
    </r>
    <r>
      <rPr>
        <vertAlign val="superscript"/>
        <sz val="10"/>
        <color rgb="FF000000"/>
        <rFont val="Times New Roman"/>
        <family val="1"/>
      </rPr>
      <t>d</t>
    </r>
  </si>
  <si>
    <r>
      <t xml:space="preserve">Notification of performance test </t>
    </r>
    <r>
      <rPr>
        <vertAlign val="superscript"/>
        <sz val="10"/>
        <color rgb="FF000000"/>
        <rFont val="Times New Roman"/>
        <family val="1"/>
      </rPr>
      <t>d</t>
    </r>
  </si>
  <si>
    <r>
      <t xml:space="preserve">Startup, shutdown, malfunction plan </t>
    </r>
    <r>
      <rPr>
        <vertAlign val="superscript"/>
        <sz val="10"/>
        <color rgb="FF000000"/>
        <rFont val="Times New Roman"/>
        <family val="1"/>
      </rPr>
      <t>d</t>
    </r>
  </si>
  <si>
    <r>
      <t xml:space="preserve">Semiannual excess emissions report </t>
    </r>
    <r>
      <rPr>
        <vertAlign val="superscript"/>
        <sz val="10"/>
        <color rgb="FF000000"/>
        <rFont val="Times New Roman"/>
        <family val="1"/>
      </rPr>
      <t>e</t>
    </r>
  </si>
  <si>
    <r>
      <t xml:space="preserve">TOTAL ANNUAL BURDEN AND COST (rounded) </t>
    </r>
    <r>
      <rPr>
        <b/>
        <vertAlign val="superscript"/>
        <sz val="10"/>
        <color rgb="FF000000"/>
        <rFont val="Times New Roman"/>
        <family val="1"/>
      </rPr>
      <t>f</t>
    </r>
  </si>
  <si>
    <r>
      <t xml:space="preserve">Annual Method 29 Performace Test </t>
    </r>
    <r>
      <rPr>
        <vertAlign val="superscript"/>
        <sz val="10"/>
        <color rgb="FF000000"/>
        <rFont val="Times New Roman"/>
        <family val="1"/>
      </rPr>
      <t>h</t>
    </r>
  </si>
  <si>
    <r>
      <t xml:space="preserve">TOTAL LABOR BURDEN AND COST (rounded) </t>
    </r>
    <r>
      <rPr>
        <b/>
        <vertAlign val="superscript"/>
        <sz val="10"/>
        <color rgb="FF000000"/>
        <rFont val="Times New Roman"/>
        <family val="1"/>
      </rPr>
      <t>i</t>
    </r>
  </si>
  <si>
    <r>
      <t xml:space="preserve">CAPITAL AND O&amp;M COST (rounded) </t>
    </r>
    <r>
      <rPr>
        <b/>
        <vertAlign val="superscript"/>
        <sz val="10"/>
        <color rgb="FF000000"/>
        <rFont val="Times New Roman"/>
        <family val="1"/>
      </rPr>
      <t>i</t>
    </r>
  </si>
  <si>
    <r>
      <t xml:space="preserve">GRAND TOTAL (rounded) </t>
    </r>
    <r>
      <rPr>
        <b/>
        <vertAlign val="superscript"/>
        <sz val="10"/>
        <color rgb="FF000000"/>
        <rFont val="Times New Roman"/>
        <family val="1"/>
      </rPr>
      <t>i</t>
    </r>
  </si>
  <si>
    <r>
      <t xml:space="preserve">h  </t>
    </r>
    <r>
      <rPr>
        <sz val="10"/>
        <color theme="1"/>
        <rFont val="Times New Roman"/>
        <family val="1"/>
      </rPr>
      <t xml:space="preserve">Based on comments from the Nevada Mining Association, we assume it will take 5 hours to test each stack and that each test will require 3 technicians to complete. 5 hour x 3 technicians = 15 hours/stack. This ICR only calculates burden for Method 29 testing for 17 process units located outside of Nevada. Facilities in Nevada already perform annual sampling and analysis for mercury to comply with the Nevada Division of Environmental Protection. Consequently, those facilities will not incur any additional stack testing burden under this rule. </t>
    </r>
  </si>
  <si>
    <r>
      <t xml:space="preserve">i  </t>
    </r>
    <r>
      <rPr>
        <sz val="10"/>
        <color theme="1"/>
        <rFont val="Times New Roman"/>
        <family val="1"/>
      </rPr>
      <t xml:space="preserve">Totals have been rounded to 3 significant figures. Figures may not add exactly due to rounding.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</si>
</sst>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8" formatCode="&quot;$&quot;#,##0.00_);[Red]\(&quot;$&quot;#,##0.00\)"/>
  </numFmts>
  <fonts count="9" x14ac:knownFonts="1">
    <font>
      <sz val="11"/>
      <color theme="1"/>
      <name val="Calibri"/>
      <family val="2"/>
      <scheme val="minor"/>
    </font>
    <font>
      <b/>
      <sz val="11"/>
      <color theme="1"/>
      <name val="Calibri"/>
      <family val="2"/>
      <scheme val="minor"/>
    </font>
    <font>
      <sz val="10"/>
      <color theme="1"/>
      <name val="Times New Roman"/>
      <family val="1"/>
    </font>
    <font>
      <b/>
      <sz val="10"/>
      <color rgb="FF000000"/>
      <name val="Times New Roman"/>
      <family val="1"/>
    </font>
    <font>
      <sz val="10"/>
      <color rgb="FF000000"/>
      <name val="Times New Roman"/>
      <family val="1"/>
    </font>
    <font>
      <vertAlign val="superscript"/>
      <sz val="10"/>
      <color rgb="FF000000"/>
      <name val="Times New Roman"/>
      <family val="1"/>
    </font>
    <font>
      <vertAlign val="superscript"/>
      <sz val="10"/>
      <color theme="1"/>
      <name val="Times New Roman"/>
      <family val="1"/>
    </font>
    <font>
      <b/>
      <sz val="10"/>
      <color theme="1"/>
      <name val="Times New Roman"/>
      <family val="1"/>
    </font>
    <font>
      <b/>
      <vertAlign val="superscript"/>
      <sz val="10"/>
      <color rgb="FF000000"/>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7">
    <xf numFmtId="0" fontId="0" fillId="0" borderId="0" xfId="0"/>
    <xf numFmtId="0" fontId="1" fillId="0" borderId="0" xfId="0" applyFont="1"/>
    <xf numFmtId="0" fontId="3"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1" fillId="0" borderId="0" xfId="0" applyFont="1" applyAlignment="1"/>
    <xf numFmtId="0" fontId="6" fillId="0" borderId="0" xfId="0" applyFont="1" applyAlignment="1">
      <alignment horizontal="left" vertical="center"/>
    </xf>
    <xf numFmtId="0" fontId="7" fillId="0" borderId="0" xfId="0" applyFont="1" applyAlignment="1">
      <alignment vertical="center"/>
    </xf>
    <xf numFmtId="0" fontId="3"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1" xfId="0" applyFont="1" applyBorder="1" applyAlignment="1">
      <alignment horizontal="left" vertical="center" wrapText="1" indent="1"/>
    </xf>
    <xf numFmtId="8" fontId="4" fillId="0" borderId="1" xfId="0" applyNumberFormat="1" applyFont="1" applyBorder="1" applyAlignment="1">
      <alignment horizontal="right" vertical="center" wrapText="1"/>
    </xf>
    <xf numFmtId="6" fontId="4" fillId="0" borderId="1" xfId="0" applyNumberFormat="1" applyFont="1" applyBorder="1" applyAlignment="1">
      <alignment horizontal="right" vertical="center" wrapText="1"/>
    </xf>
    <xf numFmtId="0" fontId="4" fillId="0" borderId="1" xfId="0" applyFont="1" applyBorder="1" applyAlignment="1">
      <alignment horizontal="left" vertical="center" wrapText="1" indent="2"/>
    </xf>
    <xf numFmtId="0" fontId="3" fillId="0" borderId="1" xfId="0" applyFont="1" applyBorder="1" applyAlignment="1">
      <alignment vertical="center" wrapText="1"/>
    </xf>
    <xf numFmtId="6" fontId="3" fillId="0" borderId="1" xfId="0" applyNumberFormat="1" applyFont="1" applyBorder="1" applyAlignment="1">
      <alignment horizontal="right" vertical="center" wrapText="1"/>
    </xf>
    <xf numFmtId="2" fontId="4"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1" fontId="0" fillId="0" borderId="0" xfId="0" applyNumberFormat="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tabSelected="1" workbookViewId="0"/>
  </sheetViews>
  <sheetFormatPr defaultRowHeight="15" x14ac:dyDescent="0.25"/>
  <cols>
    <col min="1" max="1" width="41.5703125" customWidth="1"/>
    <col min="2" max="2" width="10.28515625" customWidth="1"/>
    <col min="3" max="3" width="10.5703125" customWidth="1"/>
    <col min="4" max="4" width="11.28515625" customWidth="1"/>
    <col min="5" max="5" width="10.5703125" customWidth="1"/>
    <col min="9" max="9" width="10.42578125" customWidth="1"/>
  </cols>
  <sheetData>
    <row r="1" spans="1:9" x14ac:dyDescent="0.25">
      <c r="A1" s="1" t="s">
        <v>0</v>
      </c>
    </row>
    <row r="2" spans="1:9" x14ac:dyDescent="0.25">
      <c r="F2">
        <v>106.45</v>
      </c>
      <c r="G2">
        <v>138.43</v>
      </c>
      <c r="H2">
        <v>52.77</v>
      </c>
    </row>
    <row r="3" spans="1:9" x14ac:dyDescent="0.25">
      <c r="A3" s="24" t="s">
        <v>1</v>
      </c>
      <c r="B3" s="8" t="s">
        <v>2</v>
      </c>
      <c r="C3" s="8" t="s">
        <v>3</v>
      </c>
      <c r="D3" s="8" t="s">
        <v>4</v>
      </c>
      <c r="E3" s="8" t="s">
        <v>5</v>
      </c>
      <c r="F3" s="8" t="s">
        <v>6</v>
      </c>
      <c r="G3" s="8" t="s">
        <v>7</v>
      </c>
      <c r="H3" s="8" t="s">
        <v>8</v>
      </c>
      <c r="I3" s="8" t="s">
        <v>9</v>
      </c>
    </row>
    <row r="4" spans="1:9" ht="60" customHeight="1" x14ac:dyDescent="0.25">
      <c r="A4" s="24"/>
      <c r="B4" s="24" t="s">
        <v>10</v>
      </c>
      <c r="C4" s="24" t="s">
        <v>11</v>
      </c>
      <c r="D4" s="21" t="s">
        <v>31</v>
      </c>
      <c r="E4" s="24" t="s">
        <v>71</v>
      </c>
      <c r="F4" s="24" t="s">
        <v>30</v>
      </c>
      <c r="G4" s="24" t="s">
        <v>32</v>
      </c>
      <c r="H4" s="24" t="s">
        <v>33</v>
      </c>
      <c r="I4" s="21" t="s">
        <v>72</v>
      </c>
    </row>
    <row r="5" spans="1:9" ht="18.75" customHeight="1" x14ac:dyDescent="0.25">
      <c r="A5" s="24"/>
      <c r="B5" s="24"/>
      <c r="C5" s="24"/>
      <c r="D5" s="22"/>
      <c r="E5" s="24"/>
      <c r="F5" s="24"/>
      <c r="G5" s="24"/>
      <c r="H5" s="24"/>
      <c r="I5" s="22"/>
    </row>
    <row r="6" spans="1:9" ht="15" hidden="1" customHeight="1" x14ac:dyDescent="0.25">
      <c r="A6" s="24"/>
      <c r="B6" s="24"/>
      <c r="C6" s="24"/>
      <c r="D6" s="23"/>
      <c r="E6" s="24"/>
      <c r="F6" s="24"/>
      <c r="G6" s="24"/>
      <c r="H6" s="24"/>
      <c r="I6" s="23"/>
    </row>
    <row r="7" spans="1:9" x14ac:dyDescent="0.25">
      <c r="A7" s="9" t="s">
        <v>12</v>
      </c>
      <c r="B7" s="10" t="s">
        <v>13</v>
      </c>
      <c r="C7" s="10"/>
      <c r="D7" s="10"/>
      <c r="E7" s="10"/>
      <c r="F7" s="10"/>
      <c r="G7" s="10"/>
      <c r="H7" s="10"/>
      <c r="I7" s="10"/>
    </row>
    <row r="8" spans="1:9" x14ac:dyDescent="0.25">
      <c r="A8" s="9" t="s">
        <v>14</v>
      </c>
      <c r="B8" s="10" t="s">
        <v>13</v>
      </c>
      <c r="C8" s="10"/>
      <c r="D8" s="10"/>
      <c r="E8" s="10"/>
      <c r="F8" s="10"/>
      <c r="G8" s="10"/>
      <c r="H8" s="10"/>
      <c r="I8" s="10"/>
    </row>
    <row r="9" spans="1:9" ht="25.5" x14ac:dyDescent="0.25">
      <c r="A9" s="9" t="s">
        <v>15</v>
      </c>
      <c r="B9" s="10" t="s">
        <v>13</v>
      </c>
      <c r="C9" s="10"/>
      <c r="D9" s="10"/>
      <c r="E9" s="10"/>
      <c r="F9" s="10"/>
      <c r="G9" s="10"/>
      <c r="H9" s="10"/>
      <c r="I9" s="10"/>
    </row>
    <row r="10" spans="1:9" x14ac:dyDescent="0.25">
      <c r="A10" s="9" t="s">
        <v>16</v>
      </c>
      <c r="B10" s="10"/>
      <c r="C10" s="10"/>
      <c r="D10" s="10"/>
      <c r="E10" s="10"/>
      <c r="F10" s="10"/>
      <c r="G10" s="10"/>
      <c r="H10" s="10"/>
      <c r="I10" s="11"/>
    </row>
    <row r="11" spans="1:9" ht="15.75" x14ac:dyDescent="0.25">
      <c r="A11" s="12" t="s">
        <v>73</v>
      </c>
      <c r="B11" s="10">
        <v>8</v>
      </c>
      <c r="C11" s="10">
        <v>1</v>
      </c>
      <c r="D11" s="10">
        <f>B11*C11</f>
        <v>8</v>
      </c>
      <c r="E11" s="10">
        <v>21</v>
      </c>
      <c r="F11" s="10">
        <f>D11*E11</f>
        <v>168</v>
      </c>
      <c r="G11" s="10">
        <f>F11*0.05</f>
        <v>8.4</v>
      </c>
      <c r="H11" s="10">
        <f>F11*0.1</f>
        <v>16.8</v>
      </c>
      <c r="I11" s="13">
        <f>$F$2*F11+$G$2*G11+$H$2*H11</f>
        <v>19932.948000000004</v>
      </c>
    </row>
    <row r="12" spans="1:9" ht="15.75" x14ac:dyDescent="0.25">
      <c r="A12" s="12" t="s">
        <v>74</v>
      </c>
      <c r="B12" s="10" t="s">
        <v>13</v>
      </c>
      <c r="C12" s="10"/>
      <c r="D12" s="10"/>
      <c r="E12" s="10"/>
      <c r="F12" s="10"/>
      <c r="G12" s="10"/>
      <c r="H12" s="10"/>
      <c r="I12" s="14"/>
    </row>
    <row r="13" spans="1:9" ht="15.75" x14ac:dyDescent="0.25">
      <c r="A13" s="15" t="s">
        <v>75</v>
      </c>
      <c r="B13" s="10">
        <v>0.25</v>
      </c>
      <c r="C13" s="10">
        <v>365</v>
      </c>
      <c r="D13" s="10">
        <f t="shared" ref="D13:D37" si="0">B13*C13</f>
        <v>91.25</v>
      </c>
      <c r="E13" s="10">
        <v>4</v>
      </c>
      <c r="F13" s="10">
        <f t="shared" ref="F13:F27" si="1">D13*E13</f>
        <v>365</v>
      </c>
      <c r="G13" s="10">
        <f t="shared" ref="G13:G27" si="2">F13*0.05</f>
        <v>18.25</v>
      </c>
      <c r="H13" s="10">
        <f t="shared" ref="H13:H27" si="3">F13*0.1</f>
        <v>36.5</v>
      </c>
      <c r="I13" s="13">
        <f t="shared" ref="I13:I27" si="4">$F$2*F13+$G$2*G13+$H$2*H13</f>
        <v>43306.702500000007</v>
      </c>
    </row>
    <row r="14" spans="1:9" x14ac:dyDescent="0.25">
      <c r="A14" s="15" t="s">
        <v>34</v>
      </c>
      <c r="B14" s="10">
        <v>1</v>
      </c>
      <c r="C14" s="10">
        <v>52</v>
      </c>
      <c r="D14" s="10">
        <f t="shared" si="0"/>
        <v>52</v>
      </c>
      <c r="E14" s="10">
        <v>17</v>
      </c>
      <c r="F14" s="10">
        <f t="shared" si="1"/>
        <v>884</v>
      </c>
      <c r="G14" s="10">
        <f t="shared" si="2"/>
        <v>44.2</v>
      </c>
      <c r="H14" s="10">
        <f t="shared" si="3"/>
        <v>88.4</v>
      </c>
      <c r="I14" s="13">
        <f t="shared" si="4"/>
        <v>104885.274</v>
      </c>
    </row>
    <row r="15" spans="1:9" ht="15.75" x14ac:dyDescent="0.25">
      <c r="A15" s="15" t="s">
        <v>92</v>
      </c>
      <c r="B15" s="10">
        <v>15</v>
      </c>
      <c r="C15" s="10">
        <v>1</v>
      </c>
      <c r="D15" s="10">
        <f>B15*C15</f>
        <v>15</v>
      </c>
      <c r="E15" s="10">
        <v>17</v>
      </c>
      <c r="F15" s="10">
        <f t="shared" ref="F15" si="5">D15*E15</f>
        <v>255</v>
      </c>
      <c r="G15" s="10">
        <f t="shared" ref="G15" si="6">F15*0.05</f>
        <v>12.75</v>
      </c>
      <c r="H15" s="10">
        <f t="shared" ref="H15" si="7">F15*0.1</f>
        <v>25.5</v>
      </c>
      <c r="I15" s="13">
        <f t="shared" ref="I15" si="8">$F$2*F15+$G$2*G15+$H$2*H15</f>
        <v>30255.367499999997</v>
      </c>
    </row>
    <row r="16" spans="1:9" x14ac:dyDescent="0.25">
      <c r="A16" s="12" t="s">
        <v>17</v>
      </c>
      <c r="B16" s="10" t="s">
        <v>18</v>
      </c>
      <c r="C16" s="10"/>
      <c r="D16" s="10"/>
      <c r="E16" s="10"/>
      <c r="F16" s="10"/>
      <c r="G16" s="10"/>
      <c r="H16" s="10"/>
      <c r="I16" s="14"/>
    </row>
    <row r="17" spans="1:9" x14ac:dyDescent="0.25">
      <c r="A17" s="12" t="s">
        <v>19</v>
      </c>
      <c r="B17" s="10" t="s">
        <v>18</v>
      </c>
      <c r="C17" s="10"/>
      <c r="D17" s="10"/>
      <c r="E17" s="10"/>
      <c r="F17" s="10"/>
      <c r="G17" s="10"/>
      <c r="H17" s="10"/>
      <c r="I17" s="14"/>
    </row>
    <row r="18" spans="1:9" x14ac:dyDescent="0.25">
      <c r="A18" s="12" t="s">
        <v>20</v>
      </c>
      <c r="B18" s="10" t="s">
        <v>18</v>
      </c>
      <c r="C18" s="10"/>
      <c r="D18" s="10"/>
      <c r="E18" s="10"/>
      <c r="F18" s="10"/>
      <c r="G18" s="10"/>
      <c r="H18" s="10"/>
      <c r="I18" s="14"/>
    </row>
    <row r="19" spans="1:9" ht="15.75" x14ac:dyDescent="0.25">
      <c r="A19" s="15" t="s">
        <v>76</v>
      </c>
      <c r="B19" s="10">
        <v>2</v>
      </c>
      <c r="C19" s="10">
        <v>1</v>
      </c>
      <c r="D19" s="10">
        <f t="shared" si="0"/>
        <v>2</v>
      </c>
      <c r="E19" s="10">
        <v>0</v>
      </c>
      <c r="F19" s="10">
        <f t="shared" si="1"/>
        <v>0</v>
      </c>
      <c r="G19" s="10">
        <f t="shared" si="2"/>
        <v>0</v>
      </c>
      <c r="H19" s="10">
        <f t="shared" si="3"/>
        <v>0</v>
      </c>
      <c r="I19" s="14">
        <f t="shared" si="4"/>
        <v>0</v>
      </c>
    </row>
    <row r="20" spans="1:9" ht="15.75" x14ac:dyDescent="0.25">
      <c r="A20" s="15" t="s">
        <v>77</v>
      </c>
      <c r="B20" s="10">
        <v>2</v>
      </c>
      <c r="C20" s="10">
        <v>1</v>
      </c>
      <c r="D20" s="10">
        <f t="shared" si="0"/>
        <v>2</v>
      </c>
      <c r="E20" s="10">
        <v>0</v>
      </c>
      <c r="F20" s="10">
        <f t="shared" si="1"/>
        <v>0</v>
      </c>
      <c r="G20" s="10">
        <f t="shared" si="2"/>
        <v>0</v>
      </c>
      <c r="H20" s="10">
        <f t="shared" si="3"/>
        <v>0</v>
      </c>
      <c r="I20" s="14">
        <f t="shared" si="4"/>
        <v>0</v>
      </c>
    </row>
    <row r="21" spans="1:9" x14ac:dyDescent="0.25">
      <c r="A21" s="15" t="s">
        <v>35</v>
      </c>
      <c r="B21" s="10" t="s">
        <v>13</v>
      </c>
      <c r="C21" s="10"/>
      <c r="D21" s="10"/>
      <c r="E21" s="10"/>
      <c r="F21" s="10"/>
      <c r="G21" s="10"/>
      <c r="H21" s="10"/>
      <c r="I21" s="14"/>
    </row>
    <row r="22" spans="1:9" ht="15.75" x14ac:dyDescent="0.25">
      <c r="A22" s="15" t="s">
        <v>78</v>
      </c>
      <c r="B22" s="10">
        <v>4</v>
      </c>
      <c r="C22" s="10">
        <v>1</v>
      </c>
      <c r="D22" s="10">
        <f t="shared" si="0"/>
        <v>4</v>
      </c>
      <c r="E22" s="10">
        <v>0</v>
      </c>
      <c r="F22" s="10">
        <f t="shared" si="1"/>
        <v>0</v>
      </c>
      <c r="G22" s="10">
        <f t="shared" si="2"/>
        <v>0</v>
      </c>
      <c r="H22" s="10">
        <f t="shared" si="3"/>
        <v>0</v>
      </c>
      <c r="I22" s="14">
        <f t="shared" si="4"/>
        <v>0</v>
      </c>
    </row>
    <row r="23" spans="1:9" ht="15.75" x14ac:dyDescent="0.25">
      <c r="A23" s="15" t="s">
        <v>79</v>
      </c>
      <c r="B23" s="10">
        <v>8</v>
      </c>
      <c r="C23" s="10">
        <v>1</v>
      </c>
      <c r="D23" s="10">
        <f t="shared" si="0"/>
        <v>8</v>
      </c>
      <c r="E23" s="10">
        <v>0</v>
      </c>
      <c r="F23" s="10">
        <f t="shared" si="1"/>
        <v>0</v>
      </c>
      <c r="G23" s="10">
        <f t="shared" si="2"/>
        <v>0</v>
      </c>
      <c r="H23" s="10">
        <f t="shared" si="3"/>
        <v>0</v>
      </c>
      <c r="I23" s="14">
        <f t="shared" si="4"/>
        <v>0</v>
      </c>
    </row>
    <row r="24" spans="1:9" ht="15.75" x14ac:dyDescent="0.25">
      <c r="A24" s="15" t="s">
        <v>80</v>
      </c>
      <c r="B24" s="10">
        <v>2</v>
      </c>
      <c r="C24" s="10">
        <v>1</v>
      </c>
      <c r="D24" s="10">
        <f t="shared" si="0"/>
        <v>2</v>
      </c>
      <c r="E24" s="10">
        <v>0</v>
      </c>
      <c r="F24" s="10">
        <f t="shared" si="1"/>
        <v>0</v>
      </c>
      <c r="G24" s="10">
        <f t="shared" si="2"/>
        <v>0</v>
      </c>
      <c r="H24" s="10">
        <f t="shared" si="3"/>
        <v>0</v>
      </c>
      <c r="I24" s="14">
        <f t="shared" si="4"/>
        <v>0</v>
      </c>
    </row>
    <row r="25" spans="1:9" ht="15.75" x14ac:dyDescent="0.25">
      <c r="A25" s="15" t="s">
        <v>81</v>
      </c>
      <c r="B25" s="10">
        <v>4</v>
      </c>
      <c r="C25" s="10">
        <v>1</v>
      </c>
      <c r="D25" s="10">
        <f t="shared" si="0"/>
        <v>4</v>
      </c>
      <c r="E25" s="10">
        <v>0</v>
      </c>
      <c r="F25" s="10">
        <f t="shared" si="1"/>
        <v>0</v>
      </c>
      <c r="G25" s="10">
        <f t="shared" si="2"/>
        <v>0</v>
      </c>
      <c r="H25" s="10">
        <f t="shared" si="3"/>
        <v>0</v>
      </c>
      <c r="I25" s="14">
        <f t="shared" si="4"/>
        <v>0</v>
      </c>
    </row>
    <row r="26" spans="1:9" x14ac:dyDescent="0.25">
      <c r="A26" s="15" t="s">
        <v>36</v>
      </c>
      <c r="B26" s="10">
        <v>8</v>
      </c>
      <c r="C26" s="10">
        <v>1</v>
      </c>
      <c r="D26" s="10">
        <f t="shared" si="0"/>
        <v>8</v>
      </c>
      <c r="E26" s="10">
        <v>17</v>
      </c>
      <c r="F26" s="10">
        <f t="shared" si="1"/>
        <v>136</v>
      </c>
      <c r="G26" s="10">
        <f t="shared" si="2"/>
        <v>6.8000000000000007</v>
      </c>
      <c r="H26" s="10">
        <f t="shared" si="3"/>
        <v>13.600000000000001</v>
      </c>
      <c r="I26" s="13">
        <f t="shared" si="4"/>
        <v>16136.196000000002</v>
      </c>
    </row>
    <row r="27" spans="1:9" ht="15.75" x14ac:dyDescent="0.25">
      <c r="A27" s="15" t="s">
        <v>82</v>
      </c>
      <c r="B27" s="10">
        <v>8</v>
      </c>
      <c r="C27" s="10">
        <v>2</v>
      </c>
      <c r="D27" s="10">
        <f t="shared" si="0"/>
        <v>16</v>
      </c>
      <c r="E27" s="10">
        <v>4.2</v>
      </c>
      <c r="F27" s="10">
        <f t="shared" si="1"/>
        <v>67.2</v>
      </c>
      <c r="G27" s="10">
        <f t="shared" si="2"/>
        <v>3.3600000000000003</v>
      </c>
      <c r="H27" s="10">
        <f t="shared" si="3"/>
        <v>6.7200000000000006</v>
      </c>
      <c r="I27" s="13">
        <f t="shared" si="4"/>
        <v>7973.1792000000005</v>
      </c>
    </row>
    <row r="28" spans="1:9" x14ac:dyDescent="0.25">
      <c r="A28" s="16" t="s">
        <v>21</v>
      </c>
      <c r="B28" s="8"/>
      <c r="C28" s="8"/>
      <c r="D28" s="10"/>
      <c r="E28" s="8"/>
      <c r="F28" s="25">
        <f>SUM(F7:H27)</f>
        <v>2156.48</v>
      </c>
      <c r="G28" s="25"/>
      <c r="H28" s="25"/>
      <c r="I28" s="17">
        <f>SUM(I7:I27)</f>
        <v>222489.66720000003</v>
      </c>
    </row>
    <row r="29" spans="1:9" x14ac:dyDescent="0.25">
      <c r="A29" s="9" t="s">
        <v>22</v>
      </c>
      <c r="B29" s="10"/>
      <c r="C29" s="10"/>
      <c r="D29" s="10"/>
      <c r="E29" s="10"/>
      <c r="F29" s="10"/>
      <c r="G29" s="10"/>
      <c r="H29" s="10"/>
      <c r="I29" s="11"/>
    </row>
    <row r="30" spans="1:9" x14ac:dyDescent="0.25">
      <c r="A30" s="12" t="s">
        <v>45</v>
      </c>
      <c r="B30" s="10" t="s">
        <v>23</v>
      </c>
      <c r="C30" s="10"/>
      <c r="D30" s="10"/>
      <c r="E30" s="10"/>
      <c r="F30" s="10"/>
      <c r="G30" s="10"/>
      <c r="H30" s="10"/>
      <c r="I30" s="11"/>
    </row>
    <row r="31" spans="1:9" x14ac:dyDescent="0.25">
      <c r="A31" s="12" t="s">
        <v>24</v>
      </c>
      <c r="B31" s="10" t="s">
        <v>23</v>
      </c>
      <c r="C31" s="10"/>
      <c r="D31" s="10"/>
      <c r="E31" s="10"/>
      <c r="F31" s="10"/>
      <c r="G31" s="10"/>
      <c r="H31" s="10"/>
      <c r="I31" s="11"/>
    </row>
    <row r="32" spans="1:9" x14ac:dyDescent="0.25">
      <c r="A32" s="12" t="s">
        <v>25</v>
      </c>
      <c r="B32" s="10" t="s">
        <v>23</v>
      </c>
      <c r="C32" s="10"/>
      <c r="D32" s="10"/>
      <c r="E32" s="10"/>
      <c r="F32" s="10"/>
      <c r="G32" s="10"/>
      <c r="H32" s="10"/>
      <c r="I32" s="11"/>
    </row>
    <row r="33" spans="1:12" x14ac:dyDescent="0.25">
      <c r="A33" s="12" t="s">
        <v>83</v>
      </c>
      <c r="B33" s="10">
        <v>4</v>
      </c>
      <c r="C33" s="10">
        <v>1</v>
      </c>
      <c r="D33" s="10">
        <f t="shared" si="0"/>
        <v>4</v>
      </c>
      <c r="E33" s="10">
        <v>0</v>
      </c>
      <c r="F33" s="10">
        <f t="shared" ref="F33" si="9">D33*E33</f>
        <v>0</v>
      </c>
      <c r="G33" s="10">
        <f t="shared" ref="G33:G37" si="10">F33*0.05</f>
        <v>0</v>
      </c>
      <c r="H33" s="10">
        <f t="shared" ref="H33" si="11">F33*0.1</f>
        <v>0</v>
      </c>
      <c r="I33" s="14">
        <f t="shared" ref="I33" si="12">$F$2*F33+$G$2*G33+$H$2*H33</f>
        <v>0</v>
      </c>
    </row>
    <row r="34" spans="1:12" x14ac:dyDescent="0.25">
      <c r="A34" s="12" t="s">
        <v>26</v>
      </c>
      <c r="B34" s="10">
        <v>0.5</v>
      </c>
      <c r="C34" s="10">
        <v>52</v>
      </c>
      <c r="D34" s="10">
        <f t="shared" si="0"/>
        <v>26</v>
      </c>
      <c r="E34" s="10">
        <v>21</v>
      </c>
      <c r="F34" s="10">
        <f t="shared" ref="F34:F37" si="13">D34*E34</f>
        <v>546</v>
      </c>
      <c r="G34" s="10">
        <f t="shared" si="10"/>
        <v>27.3</v>
      </c>
      <c r="H34" s="10">
        <f t="shared" ref="H34:H37" si="14">F34*0.1</f>
        <v>54.6</v>
      </c>
      <c r="I34" s="13">
        <f t="shared" ref="I34:I37" si="15">$F$2*F34+$G$2*G34+$H$2*H34</f>
        <v>64782.081000000006</v>
      </c>
    </row>
    <row r="35" spans="1:12" x14ac:dyDescent="0.25">
      <c r="A35" s="12" t="s">
        <v>27</v>
      </c>
      <c r="B35" s="10">
        <v>0.25</v>
      </c>
      <c r="C35" s="10">
        <v>2</v>
      </c>
      <c r="D35" s="10">
        <f t="shared" si="0"/>
        <v>0.5</v>
      </c>
      <c r="E35" s="10">
        <v>21</v>
      </c>
      <c r="F35" s="10">
        <f t="shared" si="13"/>
        <v>10.5</v>
      </c>
      <c r="G35" s="18">
        <f t="shared" si="10"/>
        <v>0.52500000000000002</v>
      </c>
      <c r="H35" s="10">
        <f t="shared" si="14"/>
        <v>1.05</v>
      </c>
      <c r="I35" s="13">
        <f t="shared" si="15"/>
        <v>1245.8092500000002</v>
      </c>
    </row>
    <row r="36" spans="1:12" x14ac:dyDescent="0.25">
      <c r="A36" s="12" t="s">
        <v>28</v>
      </c>
      <c r="B36" s="10">
        <v>2</v>
      </c>
      <c r="C36" s="10">
        <v>1</v>
      </c>
      <c r="D36" s="10">
        <f t="shared" si="0"/>
        <v>2</v>
      </c>
      <c r="E36" s="10">
        <v>21</v>
      </c>
      <c r="F36" s="10">
        <f t="shared" si="13"/>
        <v>42</v>
      </c>
      <c r="G36" s="10">
        <f t="shared" si="10"/>
        <v>2.1</v>
      </c>
      <c r="H36" s="10">
        <f t="shared" si="14"/>
        <v>4.2</v>
      </c>
      <c r="I36" s="13">
        <f t="shared" si="15"/>
        <v>4983.237000000001</v>
      </c>
    </row>
    <row r="37" spans="1:12" x14ac:dyDescent="0.25">
      <c r="A37" s="12" t="s">
        <v>37</v>
      </c>
      <c r="B37" s="10">
        <v>4</v>
      </c>
      <c r="C37" s="10">
        <v>1</v>
      </c>
      <c r="D37" s="10">
        <f t="shared" si="0"/>
        <v>4</v>
      </c>
      <c r="E37" s="10">
        <v>0</v>
      </c>
      <c r="F37" s="10">
        <f t="shared" si="13"/>
        <v>0</v>
      </c>
      <c r="G37" s="10">
        <f t="shared" si="10"/>
        <v>0</v>
      </c>
      <c r="H37" s="10">
        <f t="shared" si="14"/>
        <v>0</v>
      </c>
      <c r="I37" s="14">
        <f t="shared" si="15"/>
        <v>0</v>
      </c>
    </row>
    <row r="38" spans="1:12" x14ac:dyDescent="0.25">
      <c r="A38" s="12" t="s">
        <v>38</v>
      </c>
      <c r="B38" s="10" t="s">
        <v>13</v>
      </c>
      <c r="C38" s="10"/>
      <c r="D38" s="10"/>
      <c r="E38" s="10"/>
      <c r="F38" s="10"/>
      <c r="G38" s="10"/>
      <c r="H38" s="10"/>
      <c r="I38" s="11"/>
    </row>
    <row r="39" spans="1:12" x14ac:dyDescent="0.25">
      <c r="A39" s="16" t="s">
        <v>29</v>
      </c>
      <c r="B39" s="8"/>
      <c r="C39" s="8"/>
      <c r="D39" s="8"/>
      <c r="E39" s="8"/>
      <c r="F39" s="26">
        <f>SUM(F29:H38)</f>
        <v>688.27499999999998</v>
      </c>
      <c r="G39" s="26"/>
      <c r="H39" s="26"/>
      <c r="I39" s="17">
        <f>SUM(I29:I38)</f>
        <v>71011.12725000002</v>
      </c>
      <c r="K39" t="s">
        <v>69</v>
      </c>
      <c r="L39" t="s">
        <v>70</v>
      </c>
    </row>
    <row r="40" spans="1:12" ht="15.75" x14ac:dyDescent="0.25">
      <c r="A40" s="16" t="s">
        <v>93</v>
      </c>
      <c r="B40" s="16"/>
      <c r="C40" s="16"/>
      <c r="D40" s="16"/>
      <c r="E40" s="16"/>
      <c r="F40" s="25">
        <f>ROUND(F28+F39,-1)</f>
        <v>2840</v>
      </c>
      <c r="G40" s="25"/>
      <c r="H40" s="25"/>
      <c r="I40" s="17">
        <f>ROUND(I28+I39,-3)</f>
        <v>294000</v>
      </c>
      <c r="K40">
        <v>25</v>
      </c>
      <c r="L40" s="20">
        <f>F40/K40</f>
        <v>113.6</v>
      </c>
    </row>
    <row r="41" spans="1:12" ht="15.75" x14ac:dyDescent="0.25">
      <c r="A41" s="16" t="s">
        <v>94</v>
      </c>
      <c r="B41" s="16"/>
      <c r="C41" s="16"/>
      <c r="D41" s="16"/>
      <c r="E41" s="16"/>
      <c r="F41" s="19"/>
      <c r="G41" s="19"/>
      <c r="H41" s="19"/>
      <c r="I41" s="17">
        <v>227000</v>
      </c>
    </row>
    <row r="42" spans="1:12" ht="15.75" x14ac:dyDescent="0.25">
      <c r="A42" s="16" t="s">
        <v>95</v>
      </c>
      <c r="B42" s="16"/>
      <c r="C42" s="16"/>
      <c r="D42" s="16"/>
      <c r="E42" s="16"/>
      <c r="F42" s="19"/>
      <c r="G42" s="19"/>
      <c r="H42" s="19"/>
      <c r="I42" s="17">
        <f>ROUND(I40+I41,-3)</f>
        <v>521000</v>
      </c>
    </row>
    <row r="44" spans="1:12" x14ac:dyDescent="0.25">
      <c r="A44" s="2" t="s">
        <v>39</v>
      </c>
    </row>
    <row r="45" spans="1:12" ht="15.75" x14ac:dyDescent="0.25">
      <c r="A45" s="3" t="s">
        <v>40</v>
      </c>
    </row>
    <row r="46" spans="1:12" ht="14.25" customHeight="1" x14ac:dyDescent="0.25">
      <c r="A46" s="4" t="s">
        <v>41</v>
      </c>
    </row>
    <row r="47" spans="1:12" ht="15.75" x14ac:dyDescent="0.25">
      <c r="A47" s="4" t="s">
        <v>42</v>
      </c>
    </row>
    <row r="48" spans="1:12" ht="15.75" x14ac:dyDescent="0.25">
      <c r="A48" s="4" t="s">
        <v>43</v>
      </c>
    </row>
    <row r="49" spans="1:1" ht="15.75" x14ac:dyDescent="0.25">
      <c r="A49" s="4" t="s">
        <v>44</v>
      </c>
    </row>
    <row r="50" spans="1:1" ht="15.75" x14ac:dyDescent="0.25">
      <c r="A50" s="4" t="s">
        <v>63</v>
      </c>
    </row>
    <row r="51" spans="1:1" ht="15.75" x14ac:dyDescent="0.25">
      <c r="A51" s="4" t="s">
        <v>67</v>
      </c>
    </row>
    <row r="52" spans="1:1" ht="15.75" x14ac:dyDescent="0.25">
      <c r="A52" s="4" t="s">
        <v>96</v>
      </c>
    </row>
    <row r="53" spans="1:1" ht="15.75" x14ac:dyDescent="0.25">
      <c r="A53" s="4" t="s">
        <v>97</v>
      </c>
    </row>
  </sheetData>
  <mergeCells count="12">
    <mergeCell ref="I4:I6"/>
    <mergeCell ref="H4:H6"/>
    <mergeCell ref="F28:H28"/>
    <mergeCell ref="F39:H39"/>
    <mergeCell ref="F40:H40"/>
    <mergeCell ref="F4:F6"/>
    <mergeCell ref="G4:G6"/>
    <mergeCell ref="D4:D6"/>
    <mergeCell ref="A3:A6"/>
    <mergeCell ref="B4:B6"/>
    <mergeCell ref="C4:C6"/>
    <mergeCell ref="E4:E6"/>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J5" sqref="J5"/>
    </sheetView>
  </sheetViews>
  <sheetFormatPr defaultRowHeight="15" x14ac:dyDescent="0.25"/>
  <cols>
    <col min="1" max="1" width="42.28515625" customWidth="1"/>
    <col min="2" max="2" width="12.7109375" customWidth="1"/>
    <col min="3" max="4" width="10.140625" customWidth="1"/>
    <col min="6" max="6" width="10.5703125" customWidth="1"/>
    <col min="7" max="7" width="11.5703125" customWidth="1"/>
    <col min="8" max="8" width="10" customWidth="1"/>
    <col min="9" max="9" width="11.7109375" customWidth="1"/>
  </cols>
  <sheetData>
    <row r="1" spans="1:9" x14ac:dyDescent="0.25">
      <c r="A1" s="5" t="s">
        <v>46</v>
      </c>
    </row>
    <row r="2" spans="1:9" x14ac:dyDescent="0.25">
      <c r="F2">
        <v>47.62</v>
      </c>
      <c r="G2">
        <v>64.16</v>
      </c>
      <c r="H2">
        <v>25.76</v>
      </c>
    </row>
    <row r="3" spans="1:9" x14ac:dyDescent="0.25">
      <c r="A3" s="24" t="s">
        <v>47</v>
      </c>
      <c r="B3" s="8" t="s">
        <v>48</v>
      </c>
      <c r="C3" s="8" t="s">
        <v>49</v>
      </c>
      <c r="D3" s="8" t="s">
        <v>50</v>
      </c>
      <c r="E3" s="8" t="s">
        <v>5</v>
      </c>
      <c r="F3" s="8" t="s">
        <v>51</v>
      </c>
      <c r="G3" s="8" t="s">
        <v>7</v>
      </c>
      <c r="H3" s="8" t="s">
        <v>52</v>
      </c>
      <c r="I3" s="8" t="s">
        <v>9</v>
      </c>
    </row>
    <row r="4" spans="1:9" ht="21" customHeight="1" x14ac:dyDescent="0.25">
      <c r="A4" s="24"/>
      <c r="B4" s="24" t="s">
        <v>56</v>
      </c>
      <c r="C4" s="24" t="s">
        <v>53</v>
      </c>
      <c r="D4" s="21" t="s">
        <v>58</v>
      </c>
      <c r="E4" s="24" t="s">
        <v>84</v>
      </c>
      <c r="F4" s="24" t="s">
        <v>59</v>
      </c>
      <c r="G4" s="24" t="s">
        <v>60</v>
      </c>
      <c r="H4" s="24" t="s">
        <v>61</v>
      </c>
      <c r="I4" s="21" t="s">
        <v>72</v>
      </c>
    </row>
    <row r="5" spans="1:9" ht="42.75" customHeight="1" x14ac:dyDescent="0.25">
      <c r="A5" s="24"/>
      <c r="B5" s="24"/>
      <c r="C5" s="24"/>
      <c r="D5" s="23"/>
      <c r="E5" s="24"/>
      <c r="F5" s="24"/>
      <c r="G5" s="24"/>
      <c r="H5" s="24"/>
      <c r="I5" s="23"/>
    </row>
    <row r="6" spans="1:9" ht="15.75" x14ac:dyDescent="0.25">
      <c r="A6" s="9" t="s">
        <v>85</v>
      </c>
      <c r="B6" s="10">
        <v>16</v>
      </c>
      <c r="C6" s="10">
        <v>1</v>
      </c>
      <c r="D6" s="10">
        <f>B6*C6</f>
        <v>16</v>
      </c>
      <c r="E6" s="10">
        <v>1</v>
      </c>
      <c r="F6" s="10">
        <f>D6*E6</f>
        <v>16</v>
      </c>
      <c r="G6" s="10">
        <f>F6*0.05</f>
        <v>0.8</v>
      </c>
      <c r="H6" s="10">
        <f>F6*0.1</f>
        <v>1.6</v>
      </c>
      <c r="I6" s="13">
        <f>$F$2*F6+$G$2*G6+$H$2*H6</f>
        <v>854.46399999999994</v>
      </c>
    </row>
    <row r="7" spans="1:9" x14ac:dyDescent="0.25">
      <c r="A7" s="9" t="s">
        <v>54</v>
      </c>
      <c r="B7" s="9"/>
      <c r="C7" s="9"/>
      <c r="D7" s="10"/>
      <c r="E7" s="9"/>
      <c r="F7" s="10"/>
      <c r="G7" s="10"/>
      <c r="H7" s="10"/>
      <c r="I7" s="13"/>
    </row>
    <row r="8" spans="1:9" ht="15.75" x14ac:dyDescent="0.25">
      <c r="A8" s="12" t="s">
        <v>86</v>
      </c>
      <c r="B8" s="10">
        <v>1</v>
      </c>
      <c r="C8" s="10">
        <v>1</v>
      </c>
      <c r="D8" s="10">
        <f t="shared" ref="D8:D14" si="0">B8*C8</f>
        <v>1</v>
      </c>
      <c r="E8" s="10">
        <v>0</v>
      </c>
      <c r="F8" s="10">
        <f t="shared" ref="F8:F14" si="1">D8*E8</f>
        <v>0</v>
      </c>
      <c r="G8" s="10">
        <f t="shared" ref="G8:G14" si="2">F8*0.05</f>
        <v>0</v>
      </c>
      <c r="H8" s="10">
        <f t="shared" ref="H8:H14" si="3">F8*0.1</f>
        <v>0</v>
      </c>
      <c r="I8" s="14">
        <f>$F$2*F8+$G$2*G8+$H$2*H8</f>
        <v>0</v>
      </c>
    </row>
    <row r="9" spans="1:9" ht="15.75" x14ac:dyDescent="0.25">
      <c r="A9" s="12" t="s">
        <v>87</v>
      </c>
      <c r="B9" s="10">
        <v>2</v>
      </c>
      <c r="C9" s="10">
        <v>1</v>
      </c>
      <c r="D9" s="10">
        <f t="shared" si="0"/>
        <v>2</v>
      </c>
      <c r="E9" s="10">
        <v>0</v>
      </c>
      <c r="F9" s="10">
        <f t="shared" si="1"/>
        <v>0</v>
      </c>
      <c r="G9" s="10">
        <f t="shared" si="2"/>
        <v>0</v>
      </c>
      <c r="H9" s="10">
        <f t="shared" si="3"/>
        <v>0</v>
      </c>
      <c r="I9" s="14">
        <f t="shared" ref="I9:I14" si="4">$F$2*F9+$G$2*G9+$H$2*H9</f>
        <v>0</v>
      </c>
    </row>
    <row r="10" spans="1:9" ht="15.75" x14ac:dyDescent="0.25">
      <c r="A10" s="12" t="s">
        <v>88</v>
      </c>
      <c r="B10" s="10">
        <v>2</v>
      </c>
      <c r="C10" s="10">
        <v>1</v>
      </c>
      <c r="D10" s="10">
        <f t="shared" si="0"/>
        <v>2</v>
      </c>
      <c r="E10" s="10">
        <v>0</v>
      </c>
      <c r="F10" s="10">
        <f t="shared" si="1"/>
        <v>0</v>
      </c>
      <c r="G10" s="10">
        <f t="shared" si="2"/>
        <v>0</v>
      </c>
      <c r="H10" s="10">
        <f t="shared" si="3"/>
        <v>0</v>
      </c>
      <c r="I10" s="14">
        <f t="shared" si="4"/>
        <v>0</v>
      </c>
    </row>
    <row r="11" spans="1:9" x14ac:dyDescent="0.25">
      <c r="A11" s="12" t="s">
        <v>55</v>
      </c>
      <c r="B11" s="10" t="s">
        <v>13</v>
      </c>
      <c r="C11" s="10"/>
      <c r="D11" s="10"/>
      <c r="E11" s="10"/>
      <c r="F11" s="10"/>
      <c r="G11" s="10"/>
      <c r="H11" s="10"/>
      <c r="I11" s="14"/>
    </row>
    <row r="12" spans="1:9" ht="15.75" x14ac:dyDescent="0.25">
      <c r="A12" s="12" t="s">
        <v>89</v>
      </c>
      <c r="B12" s="10">
        <v>2</v>
      </c>
      <c r="C12" s="10">
        <v>1</v>
      </c>
      <c r="D12" s="10">
        <f t="shared" si="0"/>
        <v>2</v>
      </c>
      <c r="E12" s="10">
        <v>0</v>
      </c>
      <c r="F12" s="10">
        <f t="shared" si="1"/>
        <v>0</v>
      </c>
      <c r="G12" s="10">
        <f t="shared" si="2"/>
        <v>0</v>
      </c>
      <c r="H12" s="10">
        <f t="shared" si="3"/>
        <v>0</v>
      </c>
      <c r="I12" s="14">
        <f t="shared" si="4"/>
        <v>0</v>
      </c>
    </row>
    <row r="13" spans="1:9" ht="15.75" x14ac:dyDescent="0.25">
      <c r="A13" s="12" t="s">
        <v>90</v>
      </c>
      <c r="B13" s="10">
        <v>1</v>
      </c>
      <c r="C13" s="10">
        <v>2</v>
      </c>
      <c r="D13" s="10">
        <f t="shared" si="0"/>
        <v>2</v>
      </c>
      <c r="E13" s="10">
        <v>4.2</v>
      </c>
      <c r="F13" s="10">
        <f t="shared" si="1"/>
        <v>8.4</v>
      </c>
      <c r="G13" s="10">
        <f t="shared" si="2"/>
        <v>0.42000000000000004</v>
      </c>
      <c r="H13" s="10">
        <f t="shared" si="3"/>
        <v>0.84000000000000008</v>
      </c>
      <c r="I13" s="13">
        <f t="shared" si="4"/>
        <v>448.59359999999998</v>
      </c>
    </row>
    <row r="14" spans="1:9" ht="15.75" customHeight="1" x14ac:dyDescent="0.25">
      <c r="A14" s="12" t="s">
        <v>57</v>
      </c>
      <c r="B14" s="10">
        <v>1</v>
      </c>
      <c r="C14" s="10">
        <v>1</v>
      </c>
      <c r="D14" s="10">
        <f t="shared" si="0"/>
        <v>1</v>
      </c>
      <c r="E14" s="10">
        <v>17</v>
      </c>
      <c r="F14" s="10">
        <f t="shared" si="1"/>
        <v>17</v>
      </c>
      <c r="G14" s="10">
        <f t="shared" si="2"/>
        <v>0.85000000000000009</v>
      </c>
      <c r="H14" s="10">
        <f t="shared" si="3"/>
        <v>1.7000000000000002</v>
      </c>
      <c r="I14" s="13">
        <f t="shared" si="4"/>
        <v>907.86800000000005</v>
      </c>
    </row>
    <row r="15" spans="1:9" ht="28.5" x14ac:dyDescent="0.25">
      <c r="A15" s="16" t="s">
        <v>91</v>
      </c>
      <c r="B15" s="16"/>
      <c r="C15" s="16"/>
      <c r="D15" s="16"/>
      <c r="E15" s="16"/>
      <c r="F15" s="26">
        <f>SUM(F6:H14)</f>
        <v>47.610000000000007</v>
      </c>
      <c r="G15" s="26"/>
      <c r="H15" s="26"/>
      <c r="I15" s="17">
        <f>ROUND(SUM(I6:I14),-1)</f>
        <v>2210</v>
      </c>
    </row>
    <row r="17" spans="1:1" x14ac:dyDescent="0.25">
      <c r="A17" s="7" t="s">
        <v>39</v>
      </c>
    </row>
    <row r="18" spans="1:1" ht="15.75" x14ac:dyDescent="0.25">
      <c r="A18" s="3" t="s">
        <v>40</v>
      </c>
    </row>
    <row r="19" spans="1:1" ht="15.75" x14ac:dyDescent="0.25">
      <c r="A19" s="6" t="s">
        <v>62</v>
      </c>
    </row>
    <row r="20" spans="1:1" ht="15.75" x14ac:dyDescent="0.25">
      <c r="A20" s="4" t="s">
        <v>64</v>
      </c>
    </row>
    <row r="21" spans="1:1" ht="15.75" x14ac:dyDescent="0.25">
      <c r="A21" s="4" t="s">
        <v>65</v>
      </c>
    </row>
    <row r="22" spans="1:1" ht="15.75" x14ac:dyDescent="0.25">
      <c r="A22" s="4" t="s">
        <v>66</v>
      </c>
    </row>
    <row r="23" spans="1:1" ht="15.75" x14ac:dyDescent="0.25">
      <c r="A23" s="4" t="s">
        <v>68</v>
      </c>
    </row>
  </sheetData>
  <mergeCells count="10">
    <mergeCell ref="F15:H15"/>
    <mergeCell ref="I4:I5"/>
    <mergeCell ref="D4:D5"/>
    <mergeCell ref="H4:H5"/>
    <mergeCell ref="A3:A5"/>
    <mergeCell ref="B4:B5"/>
    <mergeCell ref="C4:C5"/>
    <mergeCell ref="E4:E5"/>
    <mergeCell ref="F4:F5"/>
    <mergeCell ref="G4:G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Ariel Hou</cp:lastModifiedBy>
  <dcterms:created xsi:type="dcterms:W3CDTF">2016-10-27T20:44:41Z</dcterms:created>
  <dcterms:modified xsi:type="dcterms:W3CDTF">2017-01-18T16:44:06Z</dcterms:modified>
</cp:coreProperties>
</file>